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県内輸出" sheetId="1" r:id="rId1"/>
    <sheet name="県内輸入" sheetId="2" r:id="rId2"/>
    <sheet name="名古屋港" sheetId="3" r:id="rId3"/>
    <sheet name="衣浦港" sheetId="4" r:id="rId4"/>
    <sheet name="三河港" sheetId="5" r:id="rId5"/>
    <sheet name="名古屋空港" sheetId="6" r:id="rId6"/>
  </sheets>
  <definedNames>
    <definedName name="_xlnm._FilterDatabase" localSheetId="0" hidden="1">'県内輸出'!$A$4:$Q$240</definedName>
    <definedName name="_xlnm._FilterDatabase" localSheetId="1" hidden="1">'県内輸入'!$A$4:$O$236</definedName>
    <definedName name="_xlnm._FilterDatabase" localSheetId="5" hidden="1">'名古屋空港'!$A$3:$K$3</definedName>
    <definedName name="_xlnm._FilterDatabase" localSheetId="2" hidden="1">'名古屋港'!$A$3:$K$3</definedName>
    <definedName name="MS_Access_Database_からのクエリ" localSheetId="3">'衣浦港'!$A$4:$D$55</definedName>
    <definedName name="MS_Access_Database_からのクエリ" localSheetId="4">'三河港'!$A$4:$D$95</definedName>
    <definedName name="MS_Access_Database_からのクエリ" localSheetId="5">'名古屋空港'!$A$3:$D$85</definedName>
    <definedName name="MS_Access_Database_からのクエリ" localSheetId="2">'名古屋港'!$G$3:$J$118</definedName>
    <definedName name="MS_Access_Database_からのクエリ_1" localSheetId="3">'衣浦港'!$G$4:$J$36</definedName>
    <definedName name="MS_Access_Database_からのクエリ_1" localSheetId="4">'三河港'!$G$3:$J$54</definedName>
    <definedName name="MS_Access_Database_からのクエリ_1" localSheetId="5">'名古屋空港'!$G$3:$J$120</definedName>
    <definedName name="MS_Access_Database_からのクエリ_1" localSheetId="2">'名古屋港'!$A$3:$D$167</definedName>
    <definedName name="_xlnm.Print_Area" localSheetId="0">'県内輸出'!$A$1:$P$239</definedName>
    <definedName name="_xlnm.Print_Titles" localSheetId="3">'衣浦港'!$1:$3</definedName>
    <definedName name="_xlnm.Print_Titles" localSheetId="0">'県内輸出'!$2:$4</definedName>
    <definedName name="_xlnm.Print_Titles" localSheetId="1">'県内輸入'!$2:$4</definedName>
    <definedName name="_xlnm.Print_Titles" localSheetId="4">'三河港'!$1:$3</definedName>
    <definedName name="_xlnm.Print_Titles" localSheetId="5">'名古屋空港'!$1:$3</definedName>
    <definedName name="_xlnm.Print_Titles" localSheetId="2">'名古屋港'!$1:$3</definedName>
  </definedNames>
  <calcPr fullCalcOnLoad="1"/>
</workbook>
</file>

<file path=xl/sharedStrings.xml><?xml version="1.0" encoding="utf-8"?>
<sst xmlns="http://schemas.openxmlformats.org/spreadsheetml/2006/main" count="1768" uniqueCount="335">
  <si>
    <t>地域（大）名</t>
  </si>
  <si>
    <t>アジア</t>
  </si>
  <si>
    <t>アフリカ</t>
  </si>
  <si>
    <t>西欧</t>
  </si>
  <si>
    <t>大洋州</t>
  </si>
  <si>
    <t>中東</t>
  </si>
  <si>
    <t>中南米</t>
  </si>
  <si>
    <t>北米</t>
  </si>
  <si>
    <t>アジア 合計</t>
  </si>
  <si>
    <t>アフリカ 合計</t>
  </si>
  <si>
    <t>西欧 合計</t>
  </si>
  <si>
    <t>中東 合計</t>
  </si>
  <si>
    <t>中東欧・ロシア等 合計</t>
  </si>
  <si>
    <t>中南米 合計</t>
  </si>
  <si>
    <t>北米 合計</t>
  </si>
  <si>
    <t>国名</t>
  </si>
  <si>
    <t>大韓民国</t>
  </si>
  <si>
    <t>北朝鮮</t>
  </si>
  <si>
    <t>中華人民共和国</t>
  </si>
  <si>
    <t>台湾</t>
  </si>
  <si>
    <t>モンゴル</t>
  </si>
  <si>
    <t>香港</t>
  </si>
  <si>
    <t>ヴィエトナム</t>
  </si>
  <si>
    <t>タイ</t>
  </si>
  <si>
    <t>シンガポール</t>
  </si>
  <si>
    <t>マレイシア</t>
  </si>
  <si>
    <t>ブルネイ</t>
  </si>
  <si>
    <t>フィリピン</t>
  </si>
  <si>
    <t>インドネシア</t>
  </si>
  <si>
    <t>カンボディア</t>
  </si>
  <si>
    <t>ラオス</t>
  </si>
  <si>
    <t>ミャンマー</t>
  </si>
  <si>
    <t>インド</t>
  </si>
  <si>
    <t>パキスタン</t>
  </si>
  <si>
    <t>スリ・ランカ</t>
  </si>
  <si>
    <t>モルディヴ</t>
  </si>
  <si>
    <t>バングラデシュ</t>
  </si>
  <si>
    <t>東チモール</t>
  </si>
  <si>
    <t>マカオ（葡）</t>
  </si>
  <si>
    <t>アフガニスタン</t>
  </si>
  <si>
    <t>ネパール</t>
  </si>
  <si>
    <t>ブータン</t>
  </si>
  <si>
    <t>モロッコ</t>
  </si>
  <si>
    <t>セウタ及びメリリヤ（西）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</si>
  <si>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</si>
  <si>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</si>
  <si>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</si>
  <si>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</si>
  <si>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</si>
  <si>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</si>
  <si>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</si>
  <si>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</si>
  <si>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</si>
  <si>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ギニア･ビサウ</t>
  </si>
  <si>
    <t>ギニア</t>
  </si>
  <si>
    <t>シエラ･レオーネ</t>
  </si>
  <si>
    <t>リベリア</t>
  </si>
  <si>
    <t>コートジボアール</t>
  </si>
  <si>
    <t>ガーナ</t>
  </si>
  <si>
    <t>トーゴ</t>
  </si>
  <si>
    <t>ベナン</t>
  </si>
  <si>
    <t>マリ</t>
  </si>
  <si>
    <t>ブルキナ･ファソ</t>
  </si>
  <si>
    <t>カーボ･ヴェルデ共和国</t>
  </si>
  <si>
    <t>カナリー諸島（西）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</si>
  <si>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</si>
  <si>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</si>
  <si>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</si>
  <si>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</si>
  <si>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</si>
  <si>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</si>
  <si>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</si>
  <si>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</si>
  <si>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コンゴー共和国</t>
  </si>
  <si>
    <t>コンゴー民主共和国</t>
  </si>
  <si>
    <t>ブルンディ</t>
  </si>
  <si>
    <t>アンゴラ</t>
  </si>
  <si>
    <t>サントメ･プリンシペ民主共和国</t>
  </si>
  <si>
    <t>エティオピア</t>
  </si>
  <si>
    <t>ジブティ</t>
  </si>
  <si>
    <t>ソマリア</t>
  </si>
  <si>
    <t>ケニア</t>
  </si>
  <si>
    <t>ウガンダ</t>
  </si>
  <si>
    <t>タンザニア</t>
  </si>
  <si>
    <t>セイシェル</t>
  </si>
  <si>
    <t>モザンビーク</t>
  </si>
  <si>
    <t>マダガスカル</t>
  </si>
  <si>
    <t>モーリシァス</t>
  </si>
  <si>
    <t>レユニオン（仏）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</si>
  <si>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</si>
  <si>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</si>
  <si>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</si>
  <si>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</si>
  <si>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</si>
  <si>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</si>
  <si>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</si>
  <si>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</si>
  <si>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</si>
  <si>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</si>
  <si>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アイスランド</t>
  </si>
  <si>
    <t>ノルウェイ</t>
  </si>
  <si>
    <t>スウエーデン</t>
  </si>
  <si>
    <t>デンマーク</t>
  </si>
  <si>
    <t>イギリス</t>
  </si>
  <si>
    <t>アイルランド</t>
  </si>
  <si>
    <t>オランダ</t>
  </si>
  <si>
    <t>ベルギー</t>
  </si>
  <si>
    <t>ルクセンブルグ</t>
  </si>
  <si>
    <t>フランス</t>
  </si>
  <si>
    <t>ドイツ</t>
  </si>
  <si>
    <t>スイス</t>
  </si>
  <si>
    <t>ポルトガル</t>
  </si>
  <si>
    <t>スペイン</t>
  </si>
  <si>
    <t>ジブラルタル（英）</t>
  </si>
  <si>
    <t>イタリア</t>
  </si>
  <si>
    <t>マルタ</t>
  </si>
  <si>
    <t>フィンランド</t>
  </si>
  <si>
    <t>オーストリア</t>
  </si>
  <si>
    <t>セルビア・モンテネグロ</t>
  </si>
  <si>
    <t>ギリシャ</t>
  </si>
  <si>
    <t>キプロス</t>
  </si>
  <si>
    <t>トルコ</t>
  </si>
  <si>
    <t>クロアチア</t>
  </si>
  <si>
    <t>スロヴェニア</t>
  </si>
  <si>
    <t>オーストラリア</t>
  </si>
  <si>
    <t>パプア･ニューギニア</t>
  </si>
  <si>
    <t>その他のオーストラリア領</t>
  </si>
  <si>
    <t>ニュー･ジーランド</t>
  </si>
  <si>
    <t>クック諸島（ニュー･ジーランド）</t>
  </si>
  <si>
    <t>ニウエ島（ニュー･ジーランド）</t>
  </si>
  <si>
    <t>サモア</t>
  </si>
  <si>
    <t>ヴァヌアツ</t>
  </si>
  <si>
    <t>フィジー</t>
  </si>
  <si>
    <t>ソロモン</t>
  </si>
  <si>
    <t>トンガ</t>
  </si>
  <si>
    <t>キリバス</t>
  </si>
  <si>
    <t>ナウル</t>
  </si>
  <si>
    <t>ニューカレドニア（仏）</t>
  </si>
  <si>
    <t>仏領ポリネシア</t>
  </si>
  <si>
    <t>グアム（米）</t>
  </si>
  <si>
    <t>米領サモア</t>
  </si>
  <si>
    <t>米領オセアニア</t>
  </si>
  <si>
    <t>マーシャル</t>
  </si>
  <si>
    <t>ミクロネシア</t>
  </si>
  <si>
    <t>北マリアナ諸島（米）</t>
  </si>
  <si>
    <t>パラオ</t>
  </si>
  <si>
    <t>イラン</t>
  </si>
  <si>
    <t>イラク</t>
  </si>
  <si>
    <t>バハレーン</t>
  </si>
  <si>
    <t>サウディアラビア</t>
  </si>
  <si>
    <t>クウェイト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</si>
  <si>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</si>
  <si>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</si>
  <si>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</si>
  <si>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</si>
  <si>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</si>
  <si>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</si>
  <si>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</si>
  <si>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</si>
  <si>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</si>
  <si>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</si>
  <si>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</si>
  <si>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</si>
  <si>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</si>
  <si>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</si>
  <si>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</si>
  <si>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</si>
  <si>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</si>
  <si>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ポーランド</t>
  </si>
  <si>
    <t>ロシア</t>
  </si>
  <si>
    <t>ハンガリー</t>
  </si>
  <si>
    <t>ルーマニア</t>
  </si>
  <si>
    <t>ブルガリア</t>
  </si>
  <si>
    <t>エストニア</t>
  </si>
  <si>
    <t>ラトヴィア</t>
  </si>
  <si>
    <t>リトアニア</t>
  </si>
  <si>
    <t>ウクライナ</t>
  </si>
  <si>
    <t>ベラルーシ</t>
  </si>
  <si>
    <t>モルドヴァ</t>
  </si>
  <si>
    <t>チェコ</t>
  </si>
  <si>
    <t>スロヴァキア</t>
  </si>
  <si>
    <t>メキシコ</t>
  </si>
  <si>
    <t>グアテマラ</t>
  </si>
  <si>
    <t>ホンデュラス</t>
  </si>
  <si>
    <t>ベリーズ</t>
  </si>
  <si>
    <t>エル･サルヴァドル</t>
  </si>
  <si>
    <t>ニカラグア</t>
  </si>
  <si>
    <t>コスタ･リカ</t>
  </si>
  <si>
    <t>パナマ</t>
  </si>
  <si>
    <t>バーミュダ（英）</t>
  </si>
  <si>
    <t>バハマ</t>
  </si>
  <si>
    <t>ジャマイカ</t>
  </si>
  <si>
    <t>タークス及びカイコス諸島（英）</t>
  </si>
  <si>
    <t>バルバドス</t>
  </si>
  <si>
    <t>トリニダッド･トバゴ</t>
  </si>
  <si>
    <t>キューバ</t>
  </si>
  <si>
    <t>ハイティ</t>
  </si>
  <si>
    <t>ドミニカ共和国</t>
  </si>
  <si>
    <t>プエルトリコ（米）</t>
  </si>
  <si>
    <t>米領バージン諸島</t>
  </si>
  <si>
    <t>蘭領アンティール</t>
  </si>
  <si>
    <t>仏領西インド諸島</t>
  </si>
  <si>
    <t>ケイマン諸島（英）</t>
  </si>
  <si>
    <t>グレナダ</t>
  </si>
  <si>
    <t>セント･ルシア</t>
  </si>
  <si>
    <t>アンチグア･バーブーダ</t>
  </si>
  <si>
    <t>英領ヴァージン諸島（英）</t>
  </si>
  <si>
    <t>ドミニカ</t>
  </si>
  <si>
    <t>モントセラト（英）</t>
  </si>
  <si>
    <t>セント･クリストファー･ネイヴィーズ</t>
  </si>
  <si>
    <t>セント･ヴィンセント</t>
  </si>
  <si>
    <t>英領アンギラ</t>
  </si>
  <si>
    <t>コロンビア</t>
  </si>
  <si>
    <t>ヴェネズエラ</t>
  </si>
  <si>
    <t>ガイアナ</t>
  </si>
  <si>
    <t>スリナム</t>
  </si>
  <si>
    <t>仏領ギアナ</t>
  </si>
  <si>
    <t>エクアドル</t>
  </si>
  <si>
    <t>ペルー</t>
  </si>
  <si>
    <t>ボリヴィア</t>
  </si>
  <si>
    <t>チリ</t>
  </si>
  <si>
    <t>ブラジル</t>
  </si>
  <si>
    <t>パラグァイ</t>
  </si>
  <si>
    <t>ウルグァイ</t>
  </si>
  <si>
    <t>アルゼンティン</t>
  </si>
  <si>
    <t>カナダ</t>
  </si>
  <si>
    <t>アメリカ合衆国</t>
  </si>
  <si>
    <t>モナコ</t>
  </si>
  <si>
    <t>アンドラ</t>
  </si>
  <si>
    <t>ボスニア･ヘルツェゴヴィナ</t>
  </si>
  <si>
    <t>マケドニア・旧ユーゴースラヴィア共和国</t>
  </si>
  <si>
    <t>トケラウ諸島（ニュー･ジーランド）</t>
  </si>
  <si>
    <t>トゥヴァル</t>
  </si>
  <si>
    <t>アルバニア</t>
  </si>
  <si>
    <t>フォークランド諸島及びその附属諸島（英）</t>
  </si>
  <si>
    <t>グリーンランド（デンマーク）</t>
  </si>
  <si>
    <t>サンピエール及びミクロン（仏）</t>
  </si>
  <si>
    <t>コード</t>
  </si>
  <si>
    <t>2004年</t>
  </si>
  <si>
    <t>県内港</t>
  </si>
  <si>
    <t>不明</t>
  </si>
  <si>
    <t>2003年</t>
  </si>
  <si>
    <t>(アジアNIES)</t>
  </si>
  <si>
    <t>(ASEAN4)</t>
  </si>
  <si>
    <t>(EU)</t>
  </si>
  <si>
    <t>(EFTA)</t>
  </si>
  <si>
    <t>前年比</t>
  </si>
  <si>
    <t>構成比</t>
  </si>
  <si>
    <t>全国</t>
  </si>
  <si>
    <t>①輸出</t>
  </si>
  <si>
    <t>総　　額</t>
  </si>
  <si>
    <t>大洋州 合計</t>
  </si>
  <si>
    <t>中東欧・</t>
  </si>
  <si>
    <t>ロシア等</t>
  </si>
  <si>
    <t>本県の割合</t>
  </si>
  <si>
    <t>(単位：百万円、%)</t>
  </si>
  <si>
    <t>第5表　県内港及び全国の国別輸出入額</t>
  </si>
  <si>
    <t>②輸入</t>
  </si>
  <si>
    <t>地域(大)名</t>
  </si>
  <si>
    <t>階層</t>
  </si>
  <si>
    <t>構成比</t>
  </si>
  <si>
    <t>総額</t>
  </si>
  <si>
    <t>その他のオーストラリア領</t>
  </si>
  <si>
    <t>ピットケルン（英）</t>
  </si>
  <si>
    <t>大洋州 合計</t>
  </si>
  <si>
    <t>中東欧・</t>
  </si>
  <si>
    <t>ロシア等</t>
  </si>
  <si>
    <t>赤道ギニア</t>
  </si>
  <si>
    <t>コンゴー民主共和国</t>
  </si>
  <si>
    <t>英領インド洋地域</t>
  </si>
  <si>
    <t>特殊地域</t>
  </si>
  <si>
    <t>不明</t>
  </si>
  <si>
    <t>コード</t>
  </si>
  <si>
    <t>ブルネイ</t>
  </si>
  <si>
    <t>モリディヴ</t>
  </si>
  <si>
    <t>アフガニスタン</t>
  </si>
  <si>
    <t>ブータン</t>
  </si>
  <si>
    <t>(アジアNIES)</t>
  </si>
  <si>
    <t>(ASEAN4)</t>
  </si>
  <si>
    <t>サモア</t>
  </si>
  <si>
    <t>バヌアツ</t>
  </si>
  <si>
    <t>トンガ</t>
  </si>
  <si>
    <t>キリバス</t>
  </si>
  <si>
    <t>米領バージン諸島</t>
  </si>
  <si>
    <t>英領アンギラ</t>
  </si>
  <si>
    <t>ガイアナ</t>
  </si>
  <si>
    <t>アンドラ</t>
  </si>
  <si>
    <t>アルメニア</t>
  </si>
  <si>
    <t>アルバニア</t>
  </si>
  <si>
    <t>モルドバ</t>
  </si>
  <si>
    <t>イラク</t>
  </si>
  <si>
    <t>イエメン</t>
  </si>
  <si>
    <t>リビア</t>
  </si>
  <si>
    <t>トーゴ</t>
  </si>
  <si>
    <t>マリ</t>
  </si>
  <si>
    <t>チャド</t>
  </si>
  <si>
    <t>セントヘレナおよびその附属諸島（英）</t>
  </si>
  <si>
    <t>レソト</t>
  </si>
  <si>
    <t>ボツワナ</t>
  </si>
  <si>
    <t>③　名古屋港</t>
  </si>
  <si>
    <t>(1)輸出</t>
  </si>
  <si>
    <t>(単位：千円、％)</t>
  </si>
  <si>
    <t>(2)輸入</t>
  </si>
  <si>
    <t>価額</t>
  </si>
  <si>
    <t>アジア　計</t>
  </si>
  <si>
    <t>大洋州　計</t>
  </si>
  <si>
    <t>北米　計</t>
  </si>
  <si>
    <t>中南米　計</t>
  </si>
  <si>
    <t>西欧　計</t>
  </si>
  <si>
    <t>中東欧・ロシア等</t>
  </si>
  <si>
    <t>中東欧・ロシア等　計</t>
  </si>
  <si>
    <t>中東　計</t>
  </si>
  <si>
    <t>中東欧・ロシア等　計</t>
  </si>
  <si>
    <t>アフリカ　計</t>
  </si>
  <si>
    <t>合計</t>
  </si>
  <si>
    <t>合　　計</t>
  </si>
  <si>
    <t>④　衣浦港</t>
  </si>
  <si>
    <t>⑤　三河港</t>
  </si>
  <si>
    <t>合　計</t>
  </si>
  <si>
    <t>⑥　名古屋空港</t>
  </si>
  <si>
    <t>地域（大）名</t>
  </si>
  <si>
    <t>コード</t>
  </si>
  <si>
    <t>地域（大）名</t>
  </si>
  <si>
    <t>コード</t>
  </si>
  <si>
    <t>(アジアNIES)</t>
  </si>
  <si>
    <t>(ASEAN4)</t>
  </si>
  <si>
    <t>(EU)</t>
  </si>
  <si>
    <t>(EFTA)</t>
  </si>
  <si>
    <t>(EU)</t>
  </si>
  <si>
    <t>(EFTA)</t>
  </si>
  <si>
    <t>(アジアNIIES)</t>
  </si>
  <si>
    <t>(EU)</t>
  </si>
  <si>
    <t>(EFTA)</t>
  </si>
  <si>
    <t>(EU)</t>
  </si>
  <si>
    <t>(EFTA)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</si>
</sst>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;&quot;△ &quot;0.0"/>
    <numFmt numFmtId="179" formatCode="#,##0;&quot;△ &quot;#,##0"/>
    <numFmt numFmtId="180" formatCode="#,##0.0;&quot;△ &quot;#,##0.0"/>
    <numFmt numFmtId="181" formatCode="#,##0.0_ "/>
    <numFmt numFmtId="182" formatCode="0.0_ "/>
    <numFmt numFmtId="183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180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9" fontId="0" fillId="2" borderId="1" xfId="0" applyNumberFormat="1" applyFill="1" applyBorder="1" applyAlignment="1">
      <alignment vertical="center" shrinkToFit="1"/>
    </xf>
    <xf numFmtId="180" fontId="0" fillId="2" borderId="1" xfId="0" applyNumberFormat="1" applyFill="1" applyBorder="1" applyAlignment="1">
      <alignment vertical="center" shrinkToFit="1"/>
    </xf>
    <xf numFmtId="180" fontId="0" fillId="2" borderId="3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179" fontId="0" fillId="2" borderId="11" xfId="0" applyNumberFormat="1" applyFill="1" applyBorder="1" applyAlignment="1">
      <alignment vertical="center" shrinkToFit="1"/>
    </xf>
    <xf numFmtId="179" fontId="0" fillId="0" borderId="11" xfId="0" applyNumberFormat="1" applyBorder="1" applyAlignment="1">
      <alignment vertical="center" shrinkToFit="1"/>
    </xf>
    <xf numFmtId="179" fontId="0" fillId="2" borderId="4" xfId="0" applyNumberFormat="1" applyFill="1" applyBorder="1" applyAlignment="1">
      <alignment vertical="center" shrinkToFit="1"/>
    </xf>
    <xf numFmtId="179" fontId="0" fillId="0" borderId="4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9" fontId="0" fillId="0" borderId="5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80" fontId="0" fillId="0" borderId="14" xfId="0" applyNumberFormat="1" applyBorder="1" applyAlignment="1">
      <alignment vertical="center" shrinkToFit="1"/>
    </xf>
    <xf numFmtId="179" fontId="0" fillId="0" borderId="15" xfId="0" applyNumberForma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9" fontId="0" fillId="0" borderId="18" xfId="0" applyNumberFormat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 shrinkToFit="1"/>
    </xf>
    <xf numFmtId="179" fontId="0" fillId="0" borderId="20" xfId="0" applyNumberFormat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179" fontId="0" fillId="3" borderId="21" xfId="0" applyNumberFormat="1" applyFill="1" applyBorder="1" applyAlignment="1">
      <alignment vertical="center" shrinkToFit="1"/>
    </xf>
    <xf numFmtId="179" fontId="0" fillId="3" borderId="22" xfId="0" applyNumberFormat="1" applyFill="1" applyBorder="1" applyAlignment="1">
      <alignment vertical="center" shrinkToFit="1"/>
    </xf>
    <xf numFmtId="180" fontId="0" fillId="3" borderId="22" xfId="0" applyNumberFormat="1" applyFill="1" applyBorder="1" applyAlignment="1">
      <alignment vertical="center" shrinkToFit="1"/>
    </xf>
    <xf numFmtId="180" fontId="0" fillId="3" borderId="24" xfId="0" applyNumberFormat="1" applyFill="1" applyBorder="1" applyAlignment="1">
      <alignment vertical="center" shrinkToFit="1"/>
    </xf>
    <xf numFmtId="179" fontId="0" fillId="3" borderId="25" xfId="0" applyNumberForma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9" fontId="0" fillId="0" borderId="7" xfId="0" applyNumberFormat="1" applyBorder="1" applyAlignment="1">
      <alignment vertical="center" shrinkToFit="1"/>
    </xf>
    <xf numFmtId="179" fontId="0" fillId="0" borderId="26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80" fontId="0" fillId="0" borderId="28" xfId="0" applyNumberFormat="1" applyBorder="1" applyAlignment="1">
      <alignment vertical="center" shrinkToFit="1"/>
    </xf>
    <xf numFmtId="179" fontId="0" fillId="0" borderId="29" xfId="0" applyNumberFormat="1" applyBorder="1" applyAlignment="1">
      <alignment vertical="center" shrinkToFit="1"/>
    </xf>
    <xf numFmtId="180" fontId="0" fillId="2" borderId="9" xfId="0" applyNumberFormat="1" applyFill="1" applyBorder="1" applyAlignment="1">
      <alignment vertical="center" shrinkToFit="1"/>
    </xf>
    <xf numFmtId="180" fontId="0" fillId="0" borderId="9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3" borderId="23" xfId="0" applyNumberFormat="1" applyFill="1" applyBorder="1" applyAlignment="1">
      <alignment vertical="center" shrinkToFit="1"/>
    </xf>
    <xf numFmtId="180" fontId="0" fillId="0" borderId="17" xfId="0" applyNumberFormat="1" applyBorder="1" applyAlignment="1">
      <alignment vertical="center" shrinkToFit="1"/>
    </xf>
    <xf numFmtId="180" fontId="0" fillId="0" borderId="27" xfId="0" applyNumberFormat="1" applyBorder="1" applyAlignment="1">
      <alignment vertical="center" shrinkToFit="1"/>
    </xf>
    <xf numFmtId="179" fontId="0" fillId="0" borderId="13" xfId="0" applyNumberForma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81" fontId="0" fillId="2" borderId="1" xfId="0" applyNumberForma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81" fontId="0" fillId="0" borderId="1" xfId="0" applyNumberFormat="1" applyBorder="1" applyAlignment="1">
      <alignment vertical="center" shrinkToFit="1"/>
    </xf>
    <xf numFmtId="181" fontId="0" fillId="0" borderId="12" xfId="0" applyNumberForma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81" fontId="0" fillId="3" borderId="22" xfId="0" applyNumberFormat="1" applyFill="1" applyBorder="1" applyAlignment="1">
      <alignment vertical="center" shrinkToFit="1"/>
    </xf>
    <xf numFmtId="0" fontId="0" fillId="3" borderId="25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181" fontId="0" fillId="0" borderId="26" xfId="0" applyNumberForma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83" fontId="0" fillId="0" borderId="1" xfId="0" applyNumberFormat="1" applyBorder="1" applyAlignment="1">
      <alignment vertical="center" shrinkToFit="1"/>
    </xf>
    <xf numFmtId="180" fontId="0" fillId="0" borderId="3" xfId="0" applyNumberFormat="1" applyBorder="1" applyAlignment="1">
      <alignment vertical="center"/>
    </xf>
    <xf numFmtId="179" fontId="0" fillId="0" borderId="9" xfId="0" applyNumberFormat="1" applyBorder="1" applyAlignment="1">
      <alignment vertical="center" shrinkToFit="1"/>
    </xf>
    <xf numFmtId="182" fontId="0" fillId="0" borderId="3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9" fontId="0" fillId="3" borderId="23" xfId="0" applyNumberFormat="1" applyFill="1" applyBorder="1" applyAlignment="1">
      <alignment vertical="center" shrinkToFit="1"/>
    </xf>
    <xf numFmtId="182" fontId="0" fillId="3" borderId="24" xfId="0" applyNumberFormat="1" applyFill="1" applyBorder="1" applyAlignment="1">
      <alignment vertical="center" shrinkToFit="1"/>
    </xf>
    <xf numFmtId="179" fontId="0" fillId="0" borderId="17" xfId="0" applyNumberFormat="1" applyBorder="1" applyAlignment="1">
      <alignment vertical="center" shrinkToFit="1"/>
    </xf>
    <xf numFmtId="182" fontId="0" fillId="0" borderId="19" xfId="0" applyNumberFormat="1" applyBorder="1" applyAlignment="1">
      <alignment vertical="center" shrinkToFit="1"/>
    </xf>
    <xf numFmtId="183" fontId="0" fillId="3" borderId="22" xfId="0" applyNumberFormat="1" applyFill="1" applyBorder="1" applyAlignment="1">
      <alignment vertical="center" shrinkToFit="1"/>
    </xf>
    <xf numFmtId="180" fontId="0" fillId="3" borderId="24" xfId="0" applyNumberFormat="1" applyFill="1" applyBorder="1" applyAlignment="1">
      <alignment vertical="center"/>
    </xf>
    <xf numFmtId="183" fontId="0" fillId="0" borderId="16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/>
    </xf>
    <xf numFmtId="0" fontId="0" fillId="0" borderId="32" xfId="0" applyBorder="1" applyAlignment="1">
      <alignment vertical="center" shrinkToFit="1"/>
    </xf>
    <xf numFmtId="179" fontId="0" fillId="0" borderId="33" xfId="0" applyNumberFormat="1" applyBorder="1" applyAlignment="1">
      <alignment vertical="center" shrinkToFit="1"/>
    </xf>
    <xf numFmtId="182" fontId="0" fillId="0" borderId="34" xfId="0" applyNumberFormat="1" applyBorder="1" applyAlignment="1">
      <alignment vertical="center" shrinkToFit="1"/>
    </xf>
    <xf numFmtId="0" fontId="0" fillId="3" borderId="35" xfId="0" applyFill="1" applyBorder="1" applyAlignment="1">
      <alignment vertical="center" shrinkToFit="1"/>
    </xf>
    <xf numFmtId="0" fontId="0" fillId="3" borderId="36" xfId="0" applyFill="1" applyBorder="1" applyAlignment="1">
      <alignment vertical="center" shrinkToFit="1"/>
    </xf>
    <xf numFmtId="179" fontId="0" fillId="3" borderId="37" xfId="0" applyNumberFormat="1" applyFill="1" applyBorder="1" applyAlignment="1">
      <alignment vertical="center" shrinkToFit="1"/>
    </xf>
    <xf numFmtId="182" fontId="0" fillId="3" borderId="38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183" fontId="0" fillId="3" borderId="12" xfId="0" applyNumberFormat="1" applyFill="1" applyBorder="1" applyAlignment="1">
      <alignment vertical="center" shrinkToFit="1"/>
    </xf>
    <xf numFmtId="180" fontId="0" fillId="3" borderId="14" xfId="0" applyNumberFormat="1" applyFill="1" applyBorder="1" applyAlignment="1">
      <alignment vertical="center"/>
    </xf>
    <xf numFmtId="183" fontId="0" fillId="3" borderId="36" xfId="0" applyNumberFormat="1" applyFill="1" applyBorder="1" applyAlignment="1">
      <alignment vertical="center" shrinkToFit="1"/>
    </xf>
    <xf numFmtId="180" fontId="0" fillId="3" borderId="38" xfId="0" applyNumberFormat="1" applyFill="1" applyBorder="1" applyAlignment="1">
      <alignment vertical="center"/>
    </xf>
    <xf numFmtId="179" fontId="0" fillId="0" borderId="2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3" borderId="39" xfId="0" applyFill="1" applyBorder="1" applyAlignment="1">
      <alignment vertical="center" shrinkToFit="1"/>
    </xf>
    <xf numFmtId="0" fontId="0" fillId="3" borderId="40" xfId="0" applyFill="1" applyBorder="1" applyAlignment="1">
      <alignment vertical="center" shrinkToFit="1"/>
    </xf>
    <xf numFmtId="179" fontId="0" fillId="3" borderId="40" xfId="0" applyNumberFormat="1" applyFill="1" applyBorder="1" applyAlignment="1">
      <alignment vertical="center" shrinkToFit="1"/>
    </xf>
    <xf numFmtId="180" fontId="0" fillId="3" borderId="41" xfId="0" applyNumberForma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179" fontId="0" fillId="0" borderId="0" xfId="0" applyNumberFormat="1" applyAlignment="1">
      <alignment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26" xfId="0" applyFill="1" applyBorder="1" applyAlignment="1">
      <alignment vertical="center" shrinkToFit="1"/>
    </xf>
    <xf numFmtId="179" fontId="0" fillId="3" borderId="26" xfId="0" applyNumberFormat="1" applyFill="1" applyBorder="1" applyAlignment="1">
      <alignment vertical="center" shrinkToFit="1"/>
    </xf>
    <xf numFmtId="180" fontId="0" fillId="3" borderId="28" xfId="0" applyNumberFormat="1" applyFill="1" applyBorder="1" applyAlignment="1">
      <alignment vertical="center" shrinkToFit="1"/>
    </xf>
    <xf numFmtId="180" fontId="0" fillId="0" borderId="3" xfId="0" applyNumberFormat="1" applyFill="1" applyBorder="1" applyAlignment="1">
      <alignment vertical="center" shrinkToFit="1"/>
    </xf>
    <xf numFmtId="178" fontId="0" fillId="0" borderId="3" xfId="0" applyNumberFormat="1" applyBorder="1" applyAlignment="1">
      <alignment vertical="center" shrinkToFit="1"/>
    </xf>
    <xf numFmtId="178" fontId="0" fillId="3" borderId="24" xfId="0" applyNumberFormat="1" applyFill="1" applyBorder="1" applyAlignment="1">
      <alignment vertical="center" shrinkToFit="1"/>
    </xf>
    <xf numFmtId="178" fontId="0" fillId="0" borderId="19" xfId="0" applyNumberFormat="1" applyBorder="1" applyAlignment="1">
      <alignment vertical="center" shrinkToFit="1"/>
    </xf>
    <xf numFmtId="178" fontId="0" fillId="3" borderId="41" xfId="0" applyNumberFormat="1" applyFill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0" fillId="0" borderId="42" xfId="0" applyFont="1" applyBorder="1" applyAlignment="1">
      <alignment horizontal="center" vertical="center" shrinkToFit="1"/>
    </xf>
    <xf numFmtId="179" fontId="0" fillId="3" borderId="12" xfId="0" applyNumberFormat="1" applyFill="1" applyBorder="1" applyAlignment="1">
      <alignment vertical="center" shrinkToFit="1"/>
    </xf>
    <xf numFmtId="0" fontId="0" fillId="3" borderId="14" xfId="0" applyFill="1" applyBorder="1" applyAlignment="1">
      <alignment vertical="center"/>
    </xf>
    <xf numFmtId="179" fontId="0" fillId="3" borderId="36" xfId="0" applyNumberFormat="1" applyFill="1" applyBorder="1" applyAlignment="1">
      <alignment vertical="center" shrinkToFit="1"/>
    </xf>
    <xf numFmtId="0" fontId="0" fillId="3" borderId="38" xfId="0" applyFill="1" applyBorder="1" applyAlignment="1">
      <alignment vertical="center"/>
    </xf>
    <xf numFmtId="180" fontId="0" fillId="3" borderId="14" xfId="0" applyNumberFormat="1" applyFill="1" applyBorder="1" applyAlignment="1">
      <alignment vertical="center" shrinkToFit="1"/>
    </xf>
    <xf numFmtId="180" fontId="0" fillId="3" borderId="38" xfId="0" applyNumberFormat="1" applyFill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/>
    </xf>
    <xf numFmtId="0" fontId="0" fillId="2" borderId="43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8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2" max="2" width="5.00390625" style="0" customWidth="1"/>
    <col min="3" max="3" width="16.125" style="0" customWidth="1"/>
    <col min="4" max="4" width="12.875" style="0" hidden="1" customWidth="1"/>
    <col min="5" max="6" width="10.625" style="0" customWidth="1"/>
    <col min="7" max="8" width="6.625" style="0" customWidth="1"/>
    <col min="9" max="9" width="9.00390625" style="0" hidden="1" customWidth="1"/>
    <col min="10" max="10" width="14.75390625" style="0" hidden="1" customWidth="1"/>
    <col min="11" max="11" width="16.25390625" style="0" hidden="1" customWidth="1"/>
    <col min="12" max="13" width="10.625" style="0" customWidth="1"/>
    <col min="14" max="16" width="6.625" style="0" customWidth="1"/>
  </cols>
  <sheetData>
    <row r="1" ht="17.25">
      <c r="A1" s="3" t="s">
        <v>256</v>
      </c>
    </row>
    <row r="2" spans="1:16" ht="14.25" thickBot="1">
      <c r="A2" s="65" t="s">
        <v>249</v>
      </c>
      <c r="P2" s="64" t="s">
        <v>255</v>
      </c>
    </row>
    <row r="3" spans="1:16" ht="13.5">
      <c r="A3" s="157" t="s">
        <v>0</v>
      </c>
      <c r="B3" s="159" t="s">
        <v>237</v>
      </c>
      <c r="C3" s="159" t="s">
        <v>15</v>
      </c>
      <c r="D3" s="18"/>
      <c r="E3" s="154" t="s">
        <v>239</v>
      </c>
      <c r="F3" s="155"/>
      <c r="G3" s="155"/>
      <c r="H3" s="91"/>
      <c r="I3" s="22"/>
      <c r="J3" s="8"/>
      <c r="K3" s="8"/>
      <c r="L3" s="155" t="s">
        <v>248</v>
      </c>
      <c r="M3" s="155"/>
      <c r="N3" s="155"/>
      <c r="O3" s="156"/>
      <c r="P3" s="152" t="s">
        <v>254</v>
      </c>
    </row>
    <row r="4" spans="1:17" ht="13.5">
      <c r="A4" s="158"/>
      <c r="B4" s="160"/>
      <c r="C4" s="160"/>
      <c r="D4" s="19" t="s">
        <v>238</v>
      </c>
      <c r="E4" s="11" t="s">
        <v>238</v>
      </c>
      <c r="F4" s="4" t="s">
        <v>241</v>
      </c>
      <c r="G4" s="4" t="s">
        <v>246</v>
      </c>
      <c r="H4" s="9" t="s">
        <v>247</v>
      </c>
      <c r="I4" s="23"/>
      <c r="J4" s="4"/>
      <c r="K4" s="4" t="s">
        <v>238</v>
      </c>
      <c r="L4" s="4" t="s">
        <v>238</v>
      </c>
      <c r="M4" s="4" t="s">
        <v>241</v>
      </c>
      <c r="N4" s="4" t="s">
        <v>246</v>
      </c>
      <c r="O4" s="19" t="s">
        <v>247</v>
      </c>
      <c r="P4" s="153"/>
      <c r="Q4" s="1"/>
    </row>
    <row r="5" spans="1:17" ht="13.5">
      <c r="A5" s="149" t="s">
        <v>250</v>
      </c>
      <c r="B5" s="150"/>
      <c r="C5" s="151"/>
      <c r="D5" s="20">
        <f>SUM(D238,D180,D165,D142,D110,D64,D59,D34)</f>
        <v>10693266661</v>
      </c>
      <c r="E5" s="26">
        <f>ROUND(D5/1000,0)</f>
        <v>10693267</v>
      </c>
      <c r="F5" s="12">
        <v>9877216</v>
      </c>
      <c r="G5" s="13">
        <f>ROUND((E5/F5)*100,1)</f>
        <v>108.3</v>
      </c>
      <c r="H5" s="14">
        <f>ROUND((D5/10693266661)*100,1)</f>
        <v>100</v>
      </c>
      <c r="I5" s="24"/>
      <c r="J5" s="12"/>
      <c r="K5" s="12">
        <f>SUM(K238,K180,K165,K142,K110,K64,K59,K34,K239)</f>
        <v>61169979094</v>
      </c>
      <c r="L5" s="12">
        <f>ROUND(K5/1000,0)</f>
        <v>61169979</v>
      </c>
      <c r="M5" s="12">
        <v>54548350</v>
      </c>
      <c r="N5" s="13">
        <f>ROUND((L5/M5)*100,1)</f>
        <v>112.1</v>
      </c>
      <c r="O5" s="57">
        <f>ROUND((K5/61169979094)*100,1)</f>
        <v>100</v>
      </c>
      <c r="P5" s="14">
        <f>ROUND((E5/L5)*100,1)</f>
        <v>17.5</v>
      </c>
      <c r="Q5" s="1"/>
    </row>
    <row r="6" spans="1:17" ht="13.5">
      <c r="A6" s="15" t="s">
        <v>1</v>
      </c>
      <c r="B6" s="5">
        <v>103</v>
      </c>
      <c r="C6" s="5" t="s">
        <v>16</v>
      </c>
      <c r="D6" s="21">
        <v>283384227</v>
      </c>
      <c r="E6" s="27">
        <f>ROUND(D6/1000,0)</f>
        <v>283384</v>
      </c>
      <c r="F6" s="6">
        <v>260313</v>
      </c>
      <c r="G6" s="7">
        <f aca="true" t="shared" si="0" ref="G6:G69">ROUND((E6/F6)*100,1)</f>
        <v>108.9</v>
      </c>
      <c r="H6" s="10">
        <f>ROUND((D6/10693266661)*100,1)</f>
        <v>2.7</v>
      </c>
      <c r="I6" s="25">
        <v>103</v>
      </c>
      <c r="J6" s="6" t="s">
        <v>16</v>
      </c>
      <c r="K6" s="6">
        <v>4785101348</v>
      </c>
      <c r="L6" s="6">
        <f aca="true" t="shared" si="1" ref="L6:L69">ROUND(K6/1000,0)</f>
        <v>4785101</v>
      </c>
      <c r="M6" s="6">
        <v>4022469</v>
      </c>
      <c r="N6" s="7">
        <f aca="true" t="shared" si="2" ref="N6:N69">ROUND((L6/M6)*100,1)</f>
        <v>119</v>
      </c>
      <c r="O6" s="58">
        <f aca="true" t="shared" si="3" ref="O6:O69">ROUND((K6/61169979094)*100,1)</f>
        <v>7.8</v>
      </c>
      <c r="P6" s="10">
        <f aca="true" t="shared" si="4" ref="P6:P69">ROUND((E6/L6)*100,1)</f>
        <v>5.9</v>
      </c>
      <c r="Q6" s="1" t="str">
        <f aca="true" t="shared" si="5" ref="Q6:Q31">IF(C6=J6,"○","×")</f>
        <v>○</v>
      </c>
    </row>
    <row r="7" spans="1:17" ht="13.5">
      <c r="A7" s="16"/>
      <c r="B7" s="5">
        <v>104</v>
      </c>
      <c r="C7" s="5" t="s">
        <v>17</v>
      </c>
      <c r="D7" s="21">
        <v>535031</v>
      </c>
      <c r="E7" s="27">
        <f aca="true" t="shared" si="6" ref="E7:E70">ROUND(D7/1000,0)</f>
        <v>535</v>
      </c>
      <c r="F7" s="6">
        <v>381</v>
      </c>
      <c r="G7" s="7">
        <f t="shared" si="0"/>
        <v>140.4</v>
      </c>
      <c r="H7" s="10">
        <f aca="true" t="shared" si="7" ref="H7:H70">ROUND((D7/10693266661)*100,1)</f>
        <v>0</v>
      </c>
      <c r="I7" s="25">
        <v>104</v>
      </c>
      <c r="J7" s="6" t="s">
        <v>17</v>
      </c>
      <c r="K7" s="6">
        <v>9578790</v>
      </c>
      <c r="L7" s="6">
        <f t="shared" si="1"/>
        <v>9579</v>
      </c>
      <c r="M7" s="6">
        <v>10609</v>
      </c>
      <c r="N7" s="7">
        <f t="shared" si="2"/>
        <v>90.3</v>
      </c>
      <c r="O7" s="58">
        <f t="shared" si="3"/>
        <v>0</v>
      </c>
      <c r="P7" s="10">
        <f t="shared" si="4"/>
        <v>5.6</v>
      </c>
      <c r="Q7" s="1" t="str">
        <f t="shared" si="5"/>
        <v>○</v>
      </c>
    </row>
    <row r="8" spans="1:17" ht="13.5">
      <c r="A8" s="16"/>
      <c r="B8" s="5">
        <v>105</v>
      </c>
      <c r="C8" s="5" t="s">
        <v>18</v>
      </c>
      <c r="D8" s="21">
        <v>942698720</v>
      </c>
      <c r="E8" s="27">
        <f t="shared" si="6"/>
        <v>942699</v>
      </c>
      <c r="F8" s="6">
        <v>762856</v>
      </c>
      <c r="G8" s="7">
        <f t="shared" si="0"/>
        <v>123.6</v>
      </c>
      <c r="H8" s="10">
        <f t="shared" si="7"/>
        <v>8.8</v>
      </c>
      <c r="I8" s="25">
        <v>105</v>
      </c>
      <c r="J8" s="6" t="s">
        <v>18</v>
      </c>
      <c r="K8" s="6">
        <v>7994233171</v>
      </c>
      <c r="L8" s="6">
        <f t="shared" si="1"/>
        <v>7994233</v>
      </c>
      <c r="M8" s="6">
        <v>6635482</v>
      </c>
      <c r="N8" s="7">
        <f t="shared" si="2"/>
        <v>120.5</v>
      </c>
      <c r="O8" s="58">
        <f t="shared" si="3"/>
        <v>13.1</v>
      </c>
      <c r="P8" s="10">
        <f t="shared" si="4"/>
        <v>11.8</v>
      </c>
      <c r="Q8" s="1" t="str">
        <f t="shared" si="5"/>
        <v>○</v>
      </c>
    </row>
    <row r="9" spans="1:17" ht="13.5">
      <c r="A9" s="16"/>
      <c r="B9" s="5">
        <v>106</v>
      </c>
      <c r="C9" s="5" t="s">
        <v>19</v>
      </c>
      <c r="D9" s="21">
        <v>391557916</v>
      </c>
      <c r="E9" s="27">
        <f t="shared" si="6"/>
        <v>391558</v>
      </c>
      <c r="F9" s="6">
        <v>294920</v>
      </c>
      <c r="G9" s="7">
        <f t="shared" si="0"/>
        <v>132.8</v>
      </c>
      <c r="H9" s="10">
        <f t="shared" si="7"/>
        <v>3.7</v>
      </c>
      <c r="I9" s="25">
        <v>106</v>
      </c>
      <c r="J9" s="6" t="s">
        <v>19</v>
      </c>
      <c r="K9" s="6">
        <v>4542333238</v>
      </c>
      <c r="L9" s="6">
        <f t="shared" si="1"/>
        <v>4542333</v>
      </c>
      <c r="M9" s="6">
        <v>3609890</v>
      </c>
      <c r="N9" s="7">
        <f t="shared" si="2"/>
        <v>125.8</v>
      </c>
      <c r="O9" s="58">
        <f t="shared" si="3"/>
        <v>7.4</v>
      </c>
      <c r="P9" s="10">
        <f t="shared" si="4"/>
        <v>8.6</v>
      </c>
      <c r="Q9" s="1" t="str">
        <f t="shared" si="5"/>
        <v>○</v>
      </c>
    </row>
    <row r="10" spans="1:17" ht="13.5">
      <c r="A10" s="16"/>
      <c r="B10" s="5">
        <v>107</v>
      </c>
      <c r="C10" s="5" t="s">
        <v>20</v>
      </c>
      <c r="D10" s="21">
        <v>1080597</v>
      </c>
      <c r="E10" s="27">
        <f t="shared" si="6"/>
        <v>1081</v>
      </c>
      <c r="F10" s="6">
        <v>722</v>
      </c>
      <c r="G10" s="7">
        <f t="shared" si="0"/>
        <v>149.7</v>
      </c>
      <c r="H10" s="10">
        <f t="shared" si="7"/>
        <v>0</v>
      </c>
      <c r="I10" s="25">
        <v>107</v>
      </c>
      <c r="J10" s="6" t="s">
        <v>20</v>
      </c>
      <c r="K10" s="6">
        <v>8004080</v>
      </c>
      <c r="L10" s="6">
        <f t="shared" si="1"/>
        <v>8004</v>
      </c>
      <c r="M10" s="6">
        <v>5216</v>
      </c>
      <c r="N10" s="7">
        <f t="shared" si="2"/>
        <v>153.5</v>
      </c>
      <c r="O10" s="58">
        <f t="shared" si="3"/>
        <v>0</v>
      </c>
      <c r="P10" s="10">
        <f t="shared" si="4"/>
        <v>13.5</v>
      </c>
      <c r="Q10" s="1" t="str">
        <f t="shared" si="5"/>
        <v>○</v>
      </c>
    </row>
    <row r="11" spans="1:17" ht="13.5">
      <c r="A11" s="16"/>
      <c r="B11" s="5">
        <v>108</v>
      </c>
      <c r="C11" s="5" t="s">
        <v>21</v>
      </c>
      <c r="D11" s="21">
        <v>381022481</v>
      </c>
      <c r="E11" s="27">
        <f t="shared" si="6"/>
        <v>381022</v>
      </c>
      <c r="F11" s="6">
        <v>382202</v>
      </c>
      <c r="G11" s="7">
        <f t="shared" si="0"/>
        <v>99.7</v>
      </c>
      <c r="H11" s="10">
        <f t="shared" si="7"/>
        <v>3.6</v>
      </c>
      <c r="I11" s="25">
        <v>108</v>
      </c>
      <c r="J11" s="6" t="s">
        <v>21</v>
      </c>
      <c r="K11" s="6">
        <v>3830868452</v>
      </c>
      <c r="L11" s="6">
        <f t="shared" si="1"/>
        <v>3830868</v>
      </c>
      <c r="M11" s="6">
        <v>3455172</v>
      </c>
      <c r="N11" s="7">
        <f t="shared" si="2"/>
        <v>110.9</v>
      </c>
      <c r="O11" s="58">
        <f t="shared" si="3"/>
        <v>6.3</v>
      </c>
      <c r="P11" s="10">
        <f t="shared" si="4"/>
        <v>9.9</v>
      </c>
      <c r="Q11" s="1" t="str">
        <f t="shared" si="5"/>
        <v>○</v>
      </c>
    </row>
    <row r="12" spans="1:17" ht="13.5">
      <c r="A12" s="16"/>
      <c r="B12" s="5">
        <v>110</v>
      </c>
      <c r="C12" s="5" t="s">
        <v>22</v>
      </c>
      <c r="D12" s="21">
        <v>31558146</v>
      </c>
      <c r="E12" s="27">
        <f t="shared" si="6"/>
        <v>31558</v>
      </c>
      <c r="F12" s="6">
        <v>31153</v>
      </c>
      <c r="G12" s="7">
        <f t="shared" si="0"/>
        <v>101.3</v>
      </c>
      <c r="H12" s="10">
        <f t="shared" si="7"/>
        <v>0.3</v>
      </c>
      <c r="I12" s="25">
        <v>110</v>
      </c>
      <c r="J12" s="6" t="s">
        <v>22</v>
      </c>
      <c r="K12" s="6">
        <v>343830698</v>
      </c>
      <c r="L12" s="6">
        <f t="shared" si="1"/>
        <v>343831</v>
      </c>
      <c r="M12" s="6">
        <v>303347</v>
      </c>
      <c r="N12" s="7">
        <f t="shared" si="2"/>
        <v>113.3</v>
      </c>
      <c r="O12" s="58">
        <f t="shared" si="3"/>
        <v>0.6</v>
      </c>
      <c r="P12" s="10">
        <f t="shared" si="4"/>
        <v>9.2</v>
      </c>
      <c r="Q12" s="1" t="str">
        <f t="shared" si="5"/>
        <v>○</v>
      </c>
    </row>
    <row r="13" spans="1:17" ht="13.5">
      <c r="A13" s="16"/>
      <c r="B13" s="5">
        <v>111</v>
      </c>
      <c r="C13" s="5" t="s">
        <v>23</v>
      </c>
      <c r="D13" s="21">
        <v>340065699</v>
      </c>
      <c r="E13" s="27">
        <f t="shared" si="6"/>
        <v>340066</v>
      </c>
      <c r="F13" s="6">
        <v>280260</v>
      </c>
      <c r="G13" s="7">
        <f t="shared" si="0"/>
        <v>121.3</v>
      </c>
      <c r="H13" s="10">
        <f t="shared" si="7"/>
        <v>3.2</v>
      </c>
      <c r="I13" s="25">
        <v>111</v>
      </c>
      <c r="J13" s="6" t="s">
        <v>23</v>
      </c>
      <c r="K13" s="6">
        <v>2192209838</v>
      </c>
      <c r="L13" s="6">
        <f t="shared" si="1"/>
        <v>2192210</v>
      </c>
      <c r="M13" s="6">
        <v>1853752</v>
      </c>
      <c r="N13" s="7">
        <f t="shared" si="2"/>
        <v>118.3</v>
      </c>
      <c r="O13" s="58">
        <f t="shared" si="3"/>
        <v>3.6</v>
      </c>
      <c r="P13" s="10">
        <f t="shared" si="4"/>
        <v>15.5</v>
      </c>
      <c r="Q13" s="1" t="str">
        <f t="shared" si="5"/>
        <v>○</v>
      </c>
    </row>
    <row r="14" spans="1:17" ht="13.5">
      <c r="A14" s="16"/>
      <c r="B14" s="5">
        <v>112</v>
      </c>
      <c r="C14" s="5" t="s">
        <v>24</v>
      </c>
      <c r="D14" s="21">
        <v>122455834</v>
      </c>
      <c r="E14" s="27">
        <f t="shared" si="6"/>
        <v>122456</v>
      </c>
      <c r="F14" s="6">
        <v>125068</v>
      </c>
      <c r="G14" s="7">
        <f t="shared" si="0"/>
        <v>97.9</v>
      </c>
      <c r="H14" s="10">
        <f t="shared" si="7"/>
        <v>1.1</v>
      </c>
      <c r="I14" s="25">
        <v>112</v>
      </c>
      <c r="J14" s="6" t="s">
        <v>24</v>
      </c>
      <c r="K14" s="6">
        <v>1944866023</v>
      </c>
      <c r="L14" s="6">
        <f t="shared" si="1"/>
        <v>1944866</v>
      </c>
      <c r="M14" s="6">
        <v>1715813</v>
      </c>
      <c r="N14" s="7">
        <f t="shared" si="2"/>
        <v>113.3</v>
      </c>
      <c r="O14" s="58">
        <f t="shared" si="3"/>
        <v>3.2</v>
      </c>
      <c r="P14" s="10">
        <f t="shared" si="4"/>
        <v>6.3</v>
      </c>
      <c r="Q14" s="1" t="str">
        <f t="shared" si="5"/>
        <v>○</v>
      </c>
    </row>
    <row r="15" spans="1:17" ht="13.5">
      <c r="A15" s="16"/>
      <c r="B15" s="5">
        <v>113</v>
      </c>
      <c r="C15" s="5" t="s">
        <v>25</v>
      </c>
      <c r="D15" s="21">
        <v>200254054</v>
      </c>
      <c r="E15" s="27">
        <f t="shared" si="6"/>
        <v>200254</v>
      </c>
      <c r="F15" s="6">
        <v>176590</v>
      </c>
      <c r="G15" s="7">
        <f t="shared" si="0"/>
        <v>113.4</v>
      </c>
      <c r="H15" s="10">
        <f t="shared" si="7"/>
        <v>1.9</v>
      </c>
      <c r="I15" s="25">
        <v>113</v>
      </c>
      <c r="J15" s="6" t="s">
        <v>25</v>
      </c>
      <c r="K15" s="6">
        <v>1359295206</v>
      </c>
      <c r="L15" s="6">
        <f t="shared" si="1"/>
        <v>1359295</v>
      </c>
      <c r="M15" s="6">
        <v>1301741</v>
      </c>
      <c r="N15" s="7">
        <f t="shared" si="2"/>
        <v>104.4</v>
      </c>
      <c r="O15" s="58">
        <f t="shared" si="3"/>
        <v>2.2</v>
      </c>
      <c r="P15" s="10">
        <f t="shared" si="4"/>
        <v>14.7</v>
      </c>
      <c r="Q15" s="1" t="str">
        <f t="shared" si="5"/>
        <v>○</v>
      </c>
    </row>
    <row r="16" spans="1:17" ht="13.5">
      <c r="A16" s="16"/>
      <c r="B16" s="5">
        <v>116</v>
      </c>
      <c r="C16" s="5" t="s">
        <v>26</v>
      </c>
      <c r="D16" s="21">
        <v>5758698</v>
      </c>
      <c r="E16" s="27">
        <f t="shared" si="6"/>
        <v>5759</v>
      </c>
      <c r="F16" s="6">
        <v>5834</v>
      </c>
      <c r="G16" s="7">
        <f t="shared" si="0"/>
        <v>98.7</v>
      </c>
      <c r="H16" s="10">
        <f t="shared" si="7"/>
        <v>0.1</v>
      </c>
      <c r="I16" s="25">
        <v>116</v>
      </c>
      <c r="J16" s="6" t="s">
        <v>26</v>
      </c>
      <c r="K16" s="6">
        <v>11677176</v>
      </c>
      <c r="L16" s="6">
        <f t="shared" si="1"/>
        <v>11677</v>
      </c>
      <c r="M16" s="6">
        <v>11208</v>
      </c>
      <c r="N16" s="7">
        <f t="shared" si="2"/>
        <v>104.2</v>
      </c>
      <c r="O16" s="58">
        <f t="shared" si="3"/>
        <v>0</v>
      </c>
      <c r="P16" s="10">
        <f t="shared" si="4"/>
        <v>49.3</v>
      </c>
      <c r="Q16" s="1" t="str">
        <f t="shared" si="5"/>
        <v>○</v>
      </c>
    </row>
    <row r="17" spans="1:17" ht="13.5">
      <c r="A17" s="16"/>
      <c r="B17" s="5">
        <v>117</v>
      </c>
      <c r="C17" s="5" t="s">
        <v>27</v>
      </c>
      <c r="D17" s="21">
        <v>86338065</v>
      </c>
      <c r="E17" s="27">
        <f t="shared" si="6"/>
        <v>86338</v>
      </c>
      <c r="F17" s="6">
        <v>89011</v>
      </c>
      <c r="G17" s="7">
        <f t="shared" si="0"/>
        <v>97</v>
      </c>
      <c r="H17" s="10">
        <f t="shared" si="7"/>
        <v>0.8</v>
      </c>
      <c r="I17" s="25">
        <v>117</v>
      </c>
      <c r="J17" s="6" t="s">
        <v>27</v>
      </c>
      <c r="K17" s="6">
        <v>1038199112</v>
      </c>
      <c r="L17" s="6">
        <f t="shared" si="1"/>
        <v>1038199</v>
      </c>
      <c r="M17" s="6">
        <v>1041925</v>
      </c>
      <c r="N17" s="7">
        <f t="shared" si="2"/>
        <v>99.6</v>
      </c>
      <c r="O17" s="58">
        <f t="shared" si="3"/>
        <v>1.7</v>
      </c>
      <c r="P17" s="10">
        <f t="shared" si="4"/>
        <v>8.3</v>
      </c>
      <c r="Q17" s="1" t="str">
        <f t="shared" si="5"/>
        <v>○</v>
      </c>
    </row>
    <row r="18" spans="1:17" ht="13.5">
      <c r="A18" s="16"/>
      <c r="B18" s="5">
        <v>118</v>
      </c>
      <c r="C18" s="5" t="s">
        <v>28</v>
      </c>
      <c r="D18" s="21">
        <v>143212580</v>
      </c>
      <c r="E18" s="27">
        <f t="shared" si="6"/>
        <v>143213</v>
      </c>
      <c r="F18" s="6">
        <v>136011</v>
      </c>
      <c r="G18" s="7">
        <f t="shared" si="0"/>
        <v>105.3</v>
      </c>
      <c r="H18" s="10">
        <f t="shared" si="7"/>
        <v>1.3</v>
      </c>
      <c r="I18" s="25">
        <v>118</v>
      </c>
      <c r="J18" s="6" t="s">
        <v>28</v>
      </c>
      <c r="K18" s="6">
        <v>981732734</v>
      </c>
      <c r="L18" s="6">
        <f t="shared" si="1"/>
        <v>981733</v>
      </c>
      <c r="M18" s="6">
        <v>830387</v>
      </c>
      <c r="N18" s="7">
        <f t="shared" si="2"/>
        <v>118.2</v>
      </c>
      <c r="O18" s="58">
        <f t="shared" si="3"/>
        <v>1.6</v>
      </c>
      <c r="P18" s="10">
        <f t="shared" si="4"/>
        <v>14.6</v>
      </c>
      <c r="Q18" s="1" t="str">
        <f t="shared" si="5"/>
        <v>○</v>
      </c>
    </row>
    <row r="19" spans="1:17" ht="13.5">
      <c r="A19" s="16"/>
      <c r="B19" s="5">
        <v>120</v>
      </c>
      <c r="C19" s="5" t="s">
        <v>29</v>
      </c>
      <c r="D19" s="21">
        <v>438734</v>
      </c>
      <c r="E19" s="27">
        <f t="shared" si="6"/>
        <v>439</v>
      </c>
      <c r="F19" s="6">
        <v>630</v>
      </c>
      <c r="G19" s="7">
        <f t="shared" si="0"/>
        <v>69.7</v>
      </c>
      <c r="H19" s="10">
        <f t="shared" si="7"/>
        <v>0</v>
      </c>
      <c r="I19" s="25">
        <v>120</v>
      </c>
      <c r="J19" s="6" t="s">
        <v>29</v>
      </c>
      <c r="K19" s="6">
        <v>8635332</v>
      </c>
      <c r="L19" s="6">
        <f t="shared" si="1"/>
        <v>8635</v>
      </c>
      <c r="M19" s="6">
        <v>6305</v>
      </c>
      <c r="N19" s="7">
        <f t="shared" si="2"/>
        <v>137</v>
      </c>
      <c r="O19" s="58">
        <f t="shared" si="3"/>
        <v>0</v>
      </c>
      <c r="P19" s="10">
        <f t="shared" si="4"/>
        <v>5.1</v>
      </c>
      <c r="Q19" s="1" t="str">
        <f t="shared" si="5"/>
        <v>○</v>
      </c>
    </row>
    <row r="20" spans="1:17" ht="13.5">
      <c r="A20" s="16"/>
      <c r="B20" s="5">
        <v>121</v>
      </c>
      <c r="C20" s="5" t="s">
        <v>30</v>
      </c>
      <c r="D20" s="21">
        <v>585573</v>
      </c>
      <c r="E20" s="27">
        <f t="shared" si="6"/>
        <v>586</v>
      </c>
      <c r="F20" s="6">
        <v>727</v>
      </c>
      <c r="G20" s="7">
        <f t="shared" si="0"/>
        <v>80.6</v>
      </c>
      <c r="H20" s="10">
        <f t="shared" si="7"/>
        <v>0</v>
      </c>
      <c r="I20" s="25">
        <v>121</v>
      </c>
      <c r="J20" s="6" t="s">
        <v>30</v>
      </c>
      <c r="K20" s="6">
        <v>1520467</v>
      </c>
      <c r="L20" s="6">
        <f t="shared" si="1"/>
        <v>1520</v>
      </c>
      <c r="M20" s="6">
        <v>1574</v>
      </c>
      <c r="N20" s="7">
        <f t="shared" si="2"/>
        <v>96.6</v>
      </c>
      <c r="O20" s="58">
        <f t="shared" si="3"/>
        <v>0</v>
      </c>
      <c r="P20" s="10">
        <f t="shared" si="4"/>
        <v>38.6</v>
      </c>
      <c r="Q20" s="1" t="str">
        <f t="shared" si="5"/>
        <v>○</v>
      </c>
    </row>
    <row r="21" spans="1:17" ht="13.5">
      <c r="A21" s="16"/>
      <c r="B21" s="5">
        <v>122</v>
      </c>
      <c r="C21" s="5" t="s">
        <v>31</v>
      </c>
      <c r="D21" s="21">
        <v>660803</v>
      </c>
      <c r="E21" s="27">
        <f t="shared" si="6"/>
        <v>661</v>
      </c>
      <c r="F21" s="6">
        <v>1530</v>
      </c>
      <c r="G21" s="7">
        <f t="shared" si="0"/>
        <v>43.2</v>
      </c>
      <c r="H21" s="10">
        <f t="shared" si="7"/>
        <v>0</v>
      </c>
      <c r="I21" s="25">
        <v>122</v>
      </c>
      <c r="J21" s="6" t="s">
        <v>31</v>
      </c>
      <c r="K21" s="6">
        <v>11344399</v>
      </c>
      <c r="L21" s="6">
        <f t="shared" si="1"/>
        <v>11344</v>
      </c>
      <c r="M21" s="6">
        <v>14255</v>
      </c>
      <c r="N21" s="7">
        <f t="shared" si="2"/>
        <v>79.6</v>
      </c>
      <c r="O21" s="58">
        <f t="shared" si="3"/>
        <v>0</v>
      </c>
      <c r="P21" s="10">
        <f t="shared" si="4"/>
        <v>5.8</v>
      </c>
      <c r="Q21" s="1" t="str">
        <f t="shared" si="5"/>
        <v>○</v>
      </c>
    </row>
    <row r="22" spans="1:17" ht="13.5">
      <c r="A22" s="16"/>
      <c r="B22" s="5">
        <v>123</v>
      </c>
      <c r="C22" s="5" t="s">
        <v>32</v>
      </c>
      <c r="D22" s="21">
        <v>60034531</v>
      </c>
      <c r="E22" s="27">
        <f t="shared" si="6"/>
        <v>60035</v>
      </c>
      <c r="F22" s="6">
        <v>42031</v>
      </c>
      <c r="G22" s="7">
        <f t="shared" si="0"/>
        <v>142.8</v>
      </c>
      <c r="H22" s="10">
        <f t="shared" si="7"/>
        <v>0.6</v>
      </c>
      <c r="I22" s="25">
        <v>123</v>
      </c>
      <c r="J22" s="6" t="s">
        <v>32</v>
      </c>
      <c r="K22" s="6">
        <v>329081873</v>
      </c>
      <c r="L22" s="6">
        <f t="shared" si="1"/>
        <v>329082</v>
      </c>
      <c r="M22" s="6">
        <v>276340</v>
      </c>
      <c r="N22" s="7">
        <f t="shared" si="2"/>
        <v>119.1</v>
      </c>
      <c r="O22" s="58">
        <f t="shared" si="3"/>
        <v>0.5</v>
      </c>
      <c r="P22" s="10">
        <f t="shared" si="4"/>
        <v>18.2</v>
      </c>
      <c r="Q22" s="1" t="str">
        <f t="shared" si="5"/>
        <v>○</v>
      </c>
    </row>
    <row r="23" spans="1:17" ht="13.5">
      <c r="A23" s="16"/>
      <c r="B23" s="5">
        <v>124</v>
      </c>
      <c r="C23" s="5" t="s">
        <v>33</v>
      </c>
      <c r="D23" s="21">
        <v>48676404</v>
      </c>
      <c r="E23" s="27">
        <f t="shared" si="6"/>
        <v>48676</v>
      </c>
      <c r="F23" s="6">
        <v>32989</v>
      </c>
      <c r="G23" s="7">
        <f t="shared" si="0"/>
        <v>147.6</v>
      </c>
      <c r="H23" s="10">
        <f t="shared" si="7"/>
        <v>0.5</v>
      </c>
      <c r="I23" s="25">
        <v>124</v>
      </c>
      <c r="J23" s="6" t="s">
        <v>33</v>
      </c>
      <c r="K23" s="6">
        <v>133991209</v>
      </c>
      <c r="L23" s="6">
        <f t="shared" si="1"/>
        <v>133991</v>
      </c>
      <c r="M23" s="6">
        <v>104387</v>
      </c>
      <c r="N23" s="7">
        <f t="shared" si="2"/>
        <v>128.4</v>
      </c>
      <c r="O23" s="58">
        <f t="shared" si="3"/>
        <v>0.2</v>
      </c>
      <c r="P23" s="10">
        <f t="shared" si="4"/>
        <v>36.3</v>
      </c>
      <c r="Q23" s="1" t="str">
        <f t="shared" si="5"/>
        <v>○</v>
      </c>
    </row>
    <row r="24" spans="1:17" ht="13.5">
      <c r="A24" s="16"/>
      <c r="B24" s="5">
        <v>125</v>
      </c>
      <c r="C24" s="5" t="s">
        <v>34</v>
      </c>
      <c r="D24" s="21">
        <v>6331741</v>
      </c>
      <c r="E24" s="27">
        <f t="shared" si="6"/>
        <v>6332</v>
      </c>
      <c r="F24" s="6">
        <v>7786</v>
      </c>
      <c r="G24" s="7">
        <f t="shared" si="0"/>
        <v>81.3</v>
      </c>
      <c r="H24" s="10">
        <f t="shared" si="7"/>
        <v>0.1</v>
      </c>
      <c r="I24" s="25">
        <v>125</v>
      </c>
      <c r="J24" s="6" t="s">
        <v>34</v>
      </c>
      <c r="K24" s="6">
        <v>36669987</v>
      </c>
      <c r="L24" s="6">
        <f t="shared" si="1"/>
        <v>36670</v>
      </c>
      <c r="M24" s="6">
        <v>43362</v>
      </c>
      <c r="N24" s="7">
        <f t="shared" si="2"/>
        <v>84.6</v>
      </c>
      <c r="O24" s="58">
        <f t="shared" si="3"/>
        <v>0.1</v>
      </c>
      <c r="P24" s="10">
        <f t="shared" si="4"/>
        <v>17.3</v>
      </c>
      <c r="Q24" s="1" t="str">
        <f t="shared" si="5"/>
        <v>○</v>
      </c>
    </row>
    <row r="25" spans="1:17" ht="13.5">
      <c r="A25" s="16"/>
      <c r="B25" s="5">
        <v>126</v>
      </c>
      <c r="C25" s="5" t="s">
        <v>35</v>
      </c>
      <c r="D25" s="21">
        <v>26863</v>
      </c>
      <c r="E25" s="27">
        <f t="shared" si="6"/>
        <v>27</v>
      </c>
      <c r="F25" s="6">
        <v>26</v>
      </c>
      <c r="G25" s="7">
        <f t="shared" si="0"/>
        <v>103.8</v>
      </c>
      <c r="H25" s="10">
        <f t="shared" si="7"/>
        <v>0</v>
      </c>
      <c r="I25" s="25">
        <v>126</v>
      </c>
      <c r="J25" s="6" t="s">
        <v>35</v>
      </c>
      <c r="K25" s="6">
        <v>767144</v>
      </c>
      <c r="L25" s="6">
        <f t="shared" si="1"/>
        <v>767</v>
      </c>
      <c r="M25" s="6">
        <v>638</v>
      </c>
      <c r="N25" s="7">
        <f t="shared" si="2"/>
        <v>120.2</v>
      </c>
      <c r="O25" s="58">
        <f t="shared" si="3"/>
        <v>0</v>
      </c>
      <c r="P25" s="10">
        <f t="shared" si="4"/>
        <v>3.5</v>
      </c>
      <c r="Q25" s="1" t="str">
        <f t="shared" si="5"/>
        <v>○</v>
      </c>
    </row>
    <row r="26" spans="1:17" ht="13.5">
      <c r="A26" s="16"/>
      <c r="B26" s="5">
        <v>127</v>
      </c>
      <c r="C26" s="5" t="s">
        <v>36</v>
      </c>
      <c r="D26" s="21">
        <v>7272869</v>
      </c>
      <c r="E26" s="27">
        <f t="shared" si="6"/>
        <v>7273</v>
      </c>
      <c r="F26" s="6">
        <v>8628</v>
      </c>
      <c r="G26" s="7">
        <f t="shared" si="0"/>
        <v>84.3</v>
      </c>
      <c r="H26" s="10">
        <f t="shared" si="7"/>
        <v>0.1</v>
      </c>
      <c r="I26" s="25">
        <v>127</v>
      </c>
      <c r="J26" s="6" t="s">
        <v>36</v>
      </c>
      <c r="K26" s="6">
        <v>48628035</v>
      </c>
      <c r="L26" s="6">
        <f t="shared" si="1"/>
        <v>48628</v>
      </c>
      <c r="M26" s="6">
        <v>49351</v>
      </c>
      <c r="N26" s="7">
        <f t="shared" si="2"/>
        <v>98.5</v>
      </c>
      <c r="O26" s="58">
        <f t="shared" si="3"/>
        <v>0.1</v>
      </c>
      <c r="P26" s="10">
        <f t="shared" si="4"/>
        <v>15</v>
      </c>
      <c r="Q26" s="1" t="str">
        <f t="shared" si="5"/>
        <v>○</v>
      </c>
    </row>
    <row r="27" spans="1:17" ht="13.5">
      <c r="A27" s="16"/>
      <c r="B27" s="5">
        <v>128</v>
      </c>
      <c r="C27" s="5" t="s">
        <v>37</v>
      </c>
      <c r="D27" s="21">
        <v>39992</v>
      </c>
      <c r="E27" s="27">
        <f t="shared" si="6"/>
        <v>40</v>
      </c>
      <c r="F27" s="6">
        <v>81</v>
      </c>
      <c r="G27" s="7">
        <f t="shared" si="0"/>
        <v>49.4</v>
      </c>
      <c r="H27" s="10">
        <f t="shared" si="7"/>
        <v>0</v>
      </c>
      <c r="I27" s="25">
        <v>128</v>
      </c>
      <c r="J27" s="6" t="s">
        <v>37</v>
      </c>
      <c r="K27" s="6">
        <v>111102</v>
      </c>
      <c r="L27" s="6">
        <f t="shared" si="1"/>
        <v>111</v>
      </c>
      <c r="M27" s="6">
        <v>242</v>
      </c>
      <c r="N27" s="7">
        <f t="shared" si="2"/>
        <v>45.9</v>
      </c>
      <c r="O27" s="58">
        <f t="shared" si="3"/>
        <v>0</v>
      </c>
      <c r="P27" s="10">
        <f t="shared" si="4"/>
        <v>36</v>
      </c>
      <c r="Q27" s="1" t="str">
        <f t="shared" si="5"/>
        <v>○</v>
      </c>
    </row>
    <row r="28" spans="1:17" ht="13.5">
      <c r="A28" s="16"/>
      <c r="B28" s="5">
        <v>129</v>
      </c>
      <c r="C28" s="5" t="s">
        <v>38</v>
      </c>
      <c r="D28" s="21">
        <v>1743419</v>
      </c>
      <c r="E28" s="27">
        <f t="shared" si="6"/>
        <v>1743</v>
      </c>
      <c r="F28" s="6">
        <v>1554</v>
      </c>
      <c r="G28" s="7">
        <f t="shared" si="0"/>
        <v>112.2</v>
      </c>
      <c r="H28" s="10">
        <f t="shared" si="7"/>
        <v>0</v>
      </c>
      <c r="I28" s="25">
        <v>129</v>
      </c>
      <c r="J28" s="6" t="s">
        <v>38</v>
      </c>
      <c r="K28" s="6">
        <v>12181412</v>
      </c>
      <c r="L28" s="6">
        <f t="shared" si="1"/>
        <v>12181</v>
      </c>
      <c r="M28" s="6">
        <v>10139</v>
      </c>
      <c r="N28" s="7">
        <f t="shared" si="2"/>
        <v>120.1</v>
      </c>
      <c r="O28" s="58">
        <f t="shared" si="3"/>
        <v>0</v>
      </c>
      <c r="P28" s="10">
        <f t="shared" si="4"/>
        <v>14.3</v>
      </c>
      <c r="Q28" s="1" t="str">
        <f t="shared" si="5"/>
        <v>○</v>
      </c>
    </row>
    <row r="29" spans="1:17" ht="13.5">
      <c r="A29" s="16"/>
      <c r="B29" s="5">
        <v>130</v>
      </c>
      <c r="C29" s="5" t="s">
        <v>39</v>
      </c>
      <c r="D29" s="21">
        <v>967539</v>
      </c>
      <c r="E29" s="27">
        <f t="shared" si="6"/>
        <v>968</v>
      </c>
      <c r="F29" s="6">
        <v>1734</v>
      </c>
      <c r="G29" s="7">
        <f t="shared" si="0"/>
        <v>55.8</v>
      </c>
      <c r="H29" s="10">
        <f t="shared" si="7"/>
        <v>0</v>
      </c>
      <c r="I29" s="25">
        <v>130</v>
      </c>
      <c r="J29" s="6" t="s">
        <v>39</v>
      </c>
      <c r="K29" s="6">
        <v>7135275</v>
      </c>
      <c r="L29" s="6">
        <f t="shared" si="1"/>
        <v>7135</v>
      </c>
      <c r="M29" s="6">
        <v>12081</v>
      </c>
      <c r="N29" s="7">
        <f t="shared" si="2"/>
        <v>59.1</v>
      </c>
      <c r="O29" s="58">
        <f t="shared" si="3"/>
        <v>0</v>
      </c>
      <c r="P29" s="10">
        <f t="shared" si="4"/>
        <v>13.6</v>
      </c>
      <c r="Q29" s="1" t="str">
        <f t="shared" si="5"/>
        <v>○</v>
      </c>
    </row>
    <row r="30" spans="1:17" ht="13.5">
      <c r="A30" s="16"/>
      <c r="B30" s="5">
        <v>131</v>
      </c>
      <c r="C30" s="5" t="s">
        <v>40</v>
      </c>
      <c r="D30" s="21">
        <v>721313</v>
      </c>
      <c r="E30" s="27">
        <f t="shared" si="6"/>
        <v>721</v>
      </c>
      <c r="F30" s="6">
        <v>395</v>
      </c>
      <c r="G30" s="7">
        <f t="shared" si="0"/>
        <v>182.5</v>
      </c>
      <c r="H30" s="10">
        <f t="shared" si="7"/>
        <v>0</v>
      </c>
      <c r="I30" s="25">
        <v>131</v>
      </c>
      <c r="J30" s="6" t="s">
        <v>40</v>
      </c>
      <c r="K30" s="6">
        <v>2449577</v>
      </c>
      <c r="L30" s="6">
        <f t="shared" si="1"/>
        <v>2450</v>
      </c>
      <c r="M30" s="6">
        <v>1518</v>
      </c>
      <c r="N30" s="7">
        <f t="shared" si="2"/>
        <v>161.4</v>
      </c>
      <c r="O30" s="58">
        <f t="shared" si="3"/>
        <v>0</v>
      </c>
      <c r="P30" s="10">
        <f t="shared" si="4"/>
        <v>29.4</v>
      </c>
      <c r="Q30" s="1" t="str">
        <f t="shared" si="5"/>
        <v>○</v>
      </c>
    </row>
    <row r="31" spans="1:17" ht="13.5">
      <c r="A31" s="16"/>
      <c r="B31" s="5">
        <v>132</v>
      </c>
      <c r="C31" s="5" t="s">
        <v>41</v>
      </c>
      <c r="D31" s="21">
        <v>341917</v>
      </c>
      <c r="E31" s="27">
        <f t="shared" si="6"/>
        <v>342</v>
      </c>
      <c r="F31" s="6">
        <v>365</v>
      </c>
      <c r="G31" s="7">
        <f t="shared" si="0"/>
        <v>93.7</v>
      </c>
      <c r="H31" s="10">
        <f t="shared" si="7"/>
        <v>0</v>
      </c>
      <c r="I31" s="25">
        <v>132</v>
      </c>
      <c r="J31" s="6" t="s">
        <v>41</v>
      </c>
      <c r="K31" s="6">
        <v>2348573</v>
      </c>
      <c r="L31" s="6">
        <f t="shared" si="1"/>
        <v>2349</v>
      </c>
      <c r="M31" s="6">
        <v>1117</v>
      </c>
      <c r="N31" s="7">
        <f t="shared" si="2"/>
        <v>210.3</v>
      </c>
      <c r="O31" s="58">
        <f t="shared" si="3"/>
        <v>0</v>
      </c>
      <c r="P31" s="10">
        <f t="shared" si="4"/>
        <v>14.6</v>
      </c>
      <c r="Q31" s="1" t="str">
        <f t="shared" si="5"/>
        <v>○</v>
      </c>
    </row>
    <row r="32" spans="1:17" ht="13.5">
      <c r="A32" s="16"/>
      <c r="B32" s="5"/>
      <c r="C32" s="5" t="s">
        <v>242</v>
      </c>
      <c r="D32" s="21">
        <f>SUM(D6,D9,D11,D14)</f>
        <v>1178420458</v>
      </c>
      <c r="E32" s="27">
        <f t="shared" si="6"/>
        <v>1178420</v>
      </c>
      <c r="F32" s="6">
        <v>1062503</v>
      </c>
      <c r="G32" s="7">
        <f t="shared" si="0"/>
        <v>110.9</v>
      </c>
      <c r="H32" s="10">
        <f t="shared" si="7"/>
        <v>11</v>
      </c>
      <c r="I32" s="25"/>
      <c r="J32" s="5" t="s">
        <v>242</v>
      </c>
      <c r="K32" s="21">
        <f>SUM(K6,K9,K11,K14)</f>
        <v>15103169061</v>
      </c>
      <c r="L32" s="27">
        <f t="shared" si="1"/>
        <v>15103169</v>
      </c>
      <c r="M32" s="21">
        <f>SUM(M6,M9,M11,M14)</f>
        <v>12803344</v>
      </c>
      <c r="N32" s="7">
        <f t="shared" si="2"/>
        <v>118</v>
      </c>
      <c r="O32" s="58">
        <f t="shared" si="3"/>
        <v>24.7</v>
      </c>
      <c r="P32" s="10">
        <f t="shared" si="4"/>
        <v>7.8</v>
      </c>
      <c r="Q32" s="1"/>
    </row>
    <row r="33" spans="1:17" ht="13.5">
      <c r="A33" s="16"/>
      <c r="B33" s="28"/>
      <c r="C33" s="28" t="s">
        <v>243</v>
      </c>
      <c r="D33" s="29">
        <f>SUM(D13,D15,D17,D18)</f>
        <v>769870398</v>
      </c>
      <c r="E33" s="30">
        <f t="shared" si="6"/>
        <v>769870</v>
      </c>
      <c r="F33" s="31">
        <v>681872</v>
      </c>
      <c r="G33" s="32">
        <f t="shared" si="0"/>
        <v>112.9</v>
      </c>
      <c r="H33" s="33">
        <f t="shared" si="7"/>
        <v>7.2</v>
      </c>
      <c r="I33" s="34"/>
      <c r="J33" s="28" t="s">
        <v>243</v>
      </c>
      <c r="K33" s="63">
        <f>SUM(K13,K15,K17,K18)</f>
        <v>5571436890</v>
      </c>
      <c r="L33" s="30">
        <f t="shared" si="1"/>
        <v>5571437</v>
      </c>
      <c r="M33" s="63">
        <f>SUM(M13,M15,M17,M18)</f>
        <v>5027805</v>
      </c>
      <c r="N33" s="32">
        <f t="shared" si="2"/>
        <v>110.8</v>
      </c>
      <c r="O33" s="59">
        <f t="shared" si="3"/>
        <v>9.1</v>
      </c>
      <c r="P33" s="10">
        <f t="shared" si="4"/>
        <v>13.8</v>
      </c>
      <c r="Q33" s="1"/>
    </row>
    <row r="34" spans="1:17" ht="14.25" thickBot="1">
      <c r="A34" s="42" t="s">
        <v>8</v>
      </c>
      <c r="B34" s="43"/>
      <c r="C34" s="43"/>
      <c r="D34" s="44">
        <f>SUM(D6:D31)</f>
        <v>3057763746</v>
      </c>
      <c r="E34" s="45">
        <f t="shared" si="6"/>
        <v>3057764</v>
      </c>
      <c r="F34" s="46">
        <v>2643797</v>
      </c>
      <c r="G34" s="47">
        <f t="shared" si="0"/>
        <v>115.7</v>
      </c>
      <c r="H34" s="48">
        <f t="shared" si="7"/>
        <v>28.6</v>
      </c>
      <c r="I34" s="49"/>
      <c r="J34" s="46"/>
      <c r="K34" s="46">
        <f>SUM(K6:K31)</f>
        <v>29636794251</v>
      </c>
      <c r="L34" s="46">
        <f t="shared" si="1"/>
        <v>29636794</v>
      </c>
      <c r="M34" s="46">
        <v>38121664</v>
      </c>
      <c r="N34" s="47">
        <f t="shared" si="2"/>
        <v>77.7</v>
      </c>
      <c r="O34" s="60">
        <f t="shared" si="3"/>
        <v>48.4</v>
      </c>
      <c r="P34" s="48">
        <f t="shared" si="4"/>
        <v>10.3</v>
      </c>
      <c r="Q34" s="1" t="str">
        <f aca="true" t="shared" si="8" ref="Q34:Q65">IF(C34=J34,"○","×")</f>
        <v>○</v>
      </c>
    </row>
    <row r="35" spans="1:17" ht="13.5">
      <c r="A35" s="16" t="s">
        <v>4</v>
      </c>
      <c r="B35" s="35">
        <v>601</v>
      </c>
      <c r="C35" s="35" t="s">
        <v>124</v>
      </c>
      <c r="D35" s="36">
        <v>424259308</v>
      </c>
      <c r="E35" s="37">
        <f t="shared" si="6"/>
        <v>424259</v>
      </c>
      <c r="F35" s="38">
        <v>390862</v>
      </c>
      <c r="G35" s="39">
        <f t="shared" si="0"/>
        <v>108.5</v>
      </c>
      <c r="H35" s="40">
        <f t="shared" si="7"/>
        <v>4</v>
      </c>
      <c r="I35" s="41">
        <v>601</v>
      </c>
      <c r="J35" s="38" t="s">
        <v>124</v>
      </c>
      <c r="K35" s="38">
        <v>1277406043</v>
      </c>
      <c r="L35" s="38">
        <f t="shared" si="1"/>
        <v>1277406</v>
      </c>
      <c r="M35" s="38">
        <v>1146907</v>
      </c>
      <c r="N35" s="39">
        <f t="shared" si="2"/>
        <v>111.4</v>
      </c>
      <c r="O35" s="61">
        <f t="shared" si="3"/>
        <v>2.1</v>
      </c>
      <c r="P35" s="40">
        <f t="shared" si="4"/>
        <v>33.2</v>
      </c>
      <c r="Q35" s="1" t="str">
        <f t="shared" si="8"/>
        <v>○</v>
      </c>
    </row>
    <row r="36" spans="1:17" ht="13.5">
      <c r="A36" s="16"/>
      <c r="B36" s="5">
        <v>602</v>
      </c>
      <c r="C36" s="5" t="s">
        <v>125</v>
      </c>
      <c r="D36" s="21">
        <v>2134238</v>
      </c>
      <c r="E36" s="27">
        <f t="shared" si="6"/>
        <v>2134</v>
      </c>
      <c r="F36" s="6">
        <v>1336</v>
      </c>
      <c r="G36" s="7">
        <f t="shared" si="0"/>
        <v>159.7</v>
      </c>
      <c r="H36" s="10">
        <f t="shared" si="7"/>
        <v>0</v>
      </c>
      <c r="I36" s="25">
        <v>602</v>
      </c>
      <c r="J36" s="6" t="s">
        <v>125</v>
      </c>
      <c r="K36" s="6">
        <v>6856905</v>
      </c>
      <c r="L36" s="6">
        <f t="shared" si="1"/>
        <v>6857</v>
      </c>
      <c r="M36" s="6">
        <v>4940</v>
      </c>
      <c r="N36" s="7">
        <f t="shared" si="2"/>
        <v>138.8</v>
      </c>
      <c r="O36" s="58">
        <f t="shared" si="3"/>
        <v>0</v>
      </c>
      <c r="P36" s="10">
        <f t="shared" si="4"/>
        <v>31.1</v>
      </c>
      <c r="Q36" s="1" t="str">
        <f t="shared" si="8"/>
        <v>○</v>
      </c>
    </row>
    <row r="37" spans="1:17" ht="13.5">
      <c r="A37" s="16"/>
      <c r="B37" s="5">
        <v>605</v>
      </c>
      <c r="C37" s="5" t="s">
        <v>126</v>
      </c>
      <c r="D37" s="21">
        <v>13758</v>
      </c>
      <c r="E37" s="27">
        <f t="shared" si="6"/>
        <v>14</v>
      </c>
      <c r="F37" s="6">
        <v>33</v>
      </c>
      <c r="G37" s="7">
        <f t="shared" si="0"/>
        <v>42.4</v>
      </c>
      <c r="H37" s="10">
        <f t="shared" si="7"/>
        <v>0</v>
      </c>
      <c r="I37" s="25">
        <v>605</v>
      </c>
      <c r="J37" s="6" t="s">
        <v>126</v>
      </c>
      <c r="K37" s="6">
        <v>339980</v>
      </c>
      <c r="L37" s="6">
        <f t="shared" si="1"/>
        <v>340</v>
      </c>
      <c r="M37" s="6">
        <v>35</v>
      </c>
      <c r="N37" s="7">
        <f t="shared" si="2"/>
        <v>971.4</v>
      </c>
      <c r="O37" s="58">
        <f t="shared" si="3"/>
        <v>0</v>
      </c>
      <c r="P37" s="10">
        <f t="shared" si="4"/>
        <v>4.1</v>
      </c>
      <c r="Q37" s="1" t="str">
        <f t="shared" si="8"/>
        <v>○</v>
      </c>
    </row>
    <row r="38" spans="1:17" ht="13.5">
      <c r="A38" s="16"/>
      <c r="B38" s="5">
        <v>606</v>
      </c>
      <c r="C38" s="5" t="s">
        <v>127</v>
      </c>
      <c r="D38" s="21">
        <v>57484509</v>
      </c>
      <c r="E38" s="27">
        <f t="shared" si="6"/>
        <v>57485</v>
      </c>
      <c r="F38" s="6">
        <v>54061</v>
      </c>
      <c r="G38" s="7">
        <f t="shared" si="0"/>
        <v>106.3</v>
      </c>
      <c r="H38" s="10">
        <f t="shared" si="7"/>
        <v>0.5</v>
      </c>
      <c r="I38" s="25">
        <v>606</v>
      </c>
      <c r="J38" s="6" t="s">
        <v>127</v>
      </c>
      <c r="K38" s="6">
        <v>247565788</v>
      </c>
      <c r="L38" s="6">
        <f t="shared" si="1"/>
        <v>247566</v>
      </c>
      <c r="M38" s="6">
        <v>210611</v>
      </c>
      <c r="N38" s="7">
        <f t="shared" si="2"/>
        <v>117.5</v>
      </c>
      <c r="O38" s="58">
        <f t="shared" si="3"/>
        <v>0.4</v>
      </c>
      <c r="P38" s="10">
        <f t="shared" si="4"/>
        <v>23.2</v>
      </c>
      <c r="Q38" s="1" t="str">
        <f t="shared" si="8"/>
        <v>○</v>
      </c>
    </row>
    <row r="39" spans="1:17" ht="13.5">
      <c r="A39" s="16"/>
      <c r="B39" s="5">
        <v>607</v>
      </c>
      <c r="C39" s="5" t="s">
        <v>128</v>
      </c>
      <c r="D39" s="21">
        <v>52732</v>
      </c>
      <c r="E39" s="27">
        <f t="shared" si="6"/>
        <v>53</v>
      </c>
      <c r="F39" s="6">
        <v>63</v>
      </c>
      <c r="G39" s="7">
        <f t="shared" si="0"/>
        <v>84.1</v>
      </c>
      <c r="H39" s="10">
        <f t="shared" si="7"/>
        <v>0</v>
      </c>
      <c r="I39" s="25">
        <v>607</v>
      </c>
      <c r="J39" s="6" t="s">
        <v>128</v>
      </c>
      <c r="K39" s="6">
        <v>218667</v>
      </c>
      <c r="L39" s="6">
        <f t="shared" si="1"/>
        <v>219</v>
      </c>
      <c r="M39" s="6">
        <v>199</v>
      </c>
      <c r="N39" s="7">
        <f t="shared" si="2"/>
        <v>110.1</v>
      </c>
      <c r="O39" s="58">
        <f t="shared" si="3"/>
        <v>0</v>
      </c>
      <c r="P39" s="10">
        <f t="shared" si="4"/>
        <v>24.2</v>
      </c>
      <c r="Q39" s="1" t="str">
        <f t="shared" si="8"/>
        <v>○</v>
      </c>
    </row>
    <row r="40" spans="1:17" ht="13.5">
      <c r="A40" s="16"/>
      <c r="B40" s="5">
        <v>608</v>
      </c>
      <c r="C40" s="5" t="s">
        <v>231</v>
      </c>
      <c r="D40" s="21"/>
      <c r="E40" s="27">
        <f t="shared" si="6"/>
        <v>0</v>
      </c>
      <c r="F40" s="6"/>
      <c r="G40" s="7">
        <v>0</v>
      </c>
      <c r="H40" s="10">
        <f t="shared" si="7"/>
        <v>0</v>
      </c>
      <c r="I40" s="25">
        <v>608</v>
      </c>
      <c r="J40" s="6" t="s">
        <v>231</v>
      </c>
      <c r="K40" s="6">
        <v>600</v>
      </c>
      <c r="L40" s="6">
        <f t="shared" si="1"/>
        <v>1</v>
      </c>
      <c r="M40" s="6"/>
      <c r="N40" s="7">
        <v>0</v>
      </c>
      <c r="O40" s="58">
        <f t="shared" si="3"/>
        <v>0</v>
      </c>
      <c r="P40" s="10">
        <f t="shared" si="4"/>
        <v>0</v>
      </c>
      <c r="Q40" s="1" t="str">
        <f t="shared" si="8"/>
        <v>○</v>
      </c>
    </row>
    <row r="41" spans="1:17" ht="13.5">
      <c r="A41" s="16"/>
      <c r="B41" s="5">
        <v>609</v>
      </c>
      <c r="C41" s="5" t="s">
        <v>129</v>
      </c>
      <c r="D41" s="21">
        <v>1293</v>
      </c>
      <c r="E41" s="27">
        <f t="shared" si="6"/>
        <v>1</v>
      </c>
      <c r="F41" s="6">
        <v>1</v>
      </c>
      <c r="G41" s="7">
        <f t="shared" si="0"/>
        <v>100</v>
      </c>
      <c r="H41" s="10">
        <f t="shared" si="7"/>
        <v>0</v>
      </c>
      <c r="I41" s="25">
        <v>609</v>
      </c>
      <c r="J41" s="6" t="s">
        <v>129</v>
      </c>
      <c r="K41" s="6">
        <v>2549</v>
      </c>
      <c r="L41" s="6">
        <f t="shared" si="1"/>
        <v>3</v>
      </c>
      <c r="M41" s="6">
        <v>1</v>
      </c>
      <c r="N41" s="7">
        <f t="shared" si="2"/>
        <v>300</v>
      </c>
      <c r="O41" s="58">
        <f t="shared" si="3"/>
        <v>0</v>
      </c>
      <c r="P41" s="10">
        <f t="shared" si="4"/>
        <v>33.3</v>
      </c>
      <c r="Q41" s="1" t="str">
        <f t="shared" si="8"/>
        <v>○</v>
      </c>
    </row>
    <row r="42" spans="1:17" ht="13.5">
      <c r="A42" s="16"/>
      <c r="B42" s="5">
        <v>610</v>
      </c>
      <c r="C42" s="5" t="s">
        <v>130</v>
      </c>
      <c r="D42" s="21">
        <v>434115</v>
      </c>
      <c r="E42" s="27">
        <f t="shared" si="6"/>
        <v>434</v>
      </c>
      <c r="F42" s="6">
        <v>272</v>
      </c>
      <c r="G42" s="7">
        <f t="shared" si="0"/>
        <v>159.6</v>
      </c>
      <c r="H42" s="10">
        <f t="shared" si="7"/>
        <v>0</v>
      </c>
      <c r="I42" s="25">
        <v>610</v>
      </c>
      <c r="J42" s="6" t="s">
        <v>130</v>
      </c>
      <c r="K42" s="6">
        <v>2115645</v>
      </c>
      <c r="L42" s="6">
        <f t="shared" si="1"/>
        <v>2116</v>
      </c>
      <c r="M42" s="6">
        <v>3163</v>
      </c>
      <c r="N42" s="7">
        <f t="shared" si="2"/>
        <v>66.9</v>
      </c>
      <c r="O42" s="58">
        <f t="shared" si="3"/>
        <v>0</v>
      </c>
      <c r="P42" s="10">
        <f t="shared" si="4"/>
        <v>20.5</v>
      </c>
      <c r="Q42" s="1" t="str">
        <f t="shared" si="8"/>
        <v>○</v>
      </c>
    </row>
    <row r="43" spans="1:17" ht="13.5">
      <c r="A43" s="16"/>
      <c r="B43" s="5">
        <v>611</v>
      </c>
      <c r="C43" s="5" t="s">
        <v>131</v>
      </c>
      <c r="D43" s="21">
        <v>297080</v>
      </c>
      <c r="E43" s="27">
        <f t="shared" si="6"/>
        <v>297</v>
      </c>
      <c r="F43" s="6">
        <v>306</v>
      </c>
      <c r="G43" s="7">
        <f t="shared" si="0"/>
        <v>97.1</v>
      </c>
      <c r="H43" s="10">
        <f t="shared" si="7"/>
        <v>0</v>
      </c>
      <c r="I43" s="25">
        <v>611</v>
      </c>
      <c r="J43" s="6" t="s">
        <v>131</v>
      </c>
      <c r="K43" s="6">
        <v>2563940</v>
      </c>
      <c r="L43" s="6">
        <f t="shared" si="1"/>
        <v>2564</v>
      </c>
      <c r="M43" s="6">
        <v>2481</v>
      </c>
      <c r="N43" s="7">
        <f t="shared" si="2"/>
        <v>103.3</v>
      </c>
      <c r="O43" s="58">
        <f t="shared" si="3"/>
        <v>0</v>
      </c>
      <c r="P43" s="10">
        <f t="shared" si="4"/>
        <v>11.6</v>
      </c>
      <c r="Q43" s="1" t="str">
        <f t="shared" si="8"/>
        <v>○</v>
      </c>
    </row>
    <row r="44" spans="1:17" ht="13.5">
      <c r="A44" s="16"/>
      <c r="B44" s="5">
        <v>612</v>
      </c>
      <c r="C44" s="5" t="s">
        <v>132</v>
      </c>
      <c r="D44" s="21">
        <v>1461033</v>
      </c>
      <c r="E44" s="27">
        <f t="shared" si="6"/>
        <v>1461</v>
      </c>
      <c r="F44" s="6">
        <v>1575</v>
      </c>
      <c r="G44" s="7">
        <f t="shared" si="0"/>
        <v>92.8</v>
      </c>
      <c r="H44" s="10">
        <f t="shared" si="7"/>
        <v>0</v>
      </c>
      <c r="I44" s="25">
        <v>612</v>
      </c>
      <c r="J44" s="6" t="s">
        <v>132</v>
      </c>
      <c r="K44" s="6">
        <v>4706917</v>
      </c>
      <c r="L44" s="6">
        <f t="shared" si="1"/>
        <v>4707</v>
      </c>
      <c r="M44" s="6">
        <v>5061</v>
      </c>
      <c r="N44" s="7">
        <f t="shared" si="2"/>
        <v>93</v>
      </c>
      <c r="O44" s="58">
        <f t="shared" si="3"/>
        <v>0</v>
      </c>
      <c r="P44" s="10">
        <f t="shared" si="4"/>
        <v>31</v>
      </c>
      <c r="Q44" s="1" t="str">
        <f t="shared" si="8"/>
        <v>○</v>
      </c>
    </row>
    <row r="45" spans="1:17" ht="13.5">
      <c r="A45" s="16"/>
      <c r="B45" s="5">
        <v>613</v>
      </c>
      <c r="C45" s="5" t="s">
        <v>133</v>
      </c>
      <c r="D45" s="21">
        <v>249872</v>
      </c>
      <c r="E45" s="27">
        <f t="shared" si="6"/>
        <v>250</v>
      </c>
      <c r="F45" s="6">
        <v>99</v>
      </c>
      <c r="G45" s="7">
        <f t="shared" si="0"/>
        <v>252.5</v>
      </c>
      <c r="H45" s="10">
        <f t="shared" si="7"/>
        <v>0</v>
      </c>
      <c r="I45" s="25">
        <v>613</v>
      </c>
      <c r="J45" s="6" t="s">
        <v>133</v>
      </c>
      <c r="K45" s="6">
        <v>592114</v>
      </c>
      <c r="L45" s="6">
        <f t="shared" si="1"/>
        <v>592</v>
      </c>
      <c r="M45" s="6">
        <v>407</v>
      </c>
      <c r="N45" s="7">
        <f t="shared" si="2"/>
        <v>145.5</v>
      </c>
      <c r="O45" s="58">
        <f t="shared" si="3"/>
        <v>0</v>
      </c>
      <c r="P45" s="10">
        <f t="shared" si="4"/>
        <v>42.2</v>
      </c>
      <c r="Q45" s="1" t="str">
        <f t="shared" si="8"/>
        <v>○</v>
      </c>
    </row>
    <row r="46" spans="1:17" ht="13.5">
      <c r="A46" s="16"/>
      <c r="B46" s="5">
        <v>614</v>
      </c>
      <c r="C46" s="5" t="s">
        <v>134</v>
      </c>
      <c r="D46" s="21">
        <v>90040</v>
      </c>
      <c r="E46" s="27">
        <f t="shared" si="6"/>
        <v>90</v>
      </c>
      <c r="F46" s="6">
        <v>58</v>
      </c>
      <c r="G46" s="7">
        <f t="shared" si="0"/>
        <v>155.2</v>
      </c>
      <c r="H46" s="10">
        <f t="shared" si="7"/>
        <v>0</v>
      </c>
      <c r="I46" s="25">
        <v>614</v>
      </c>
      <c r="J46" s="6" t="s">
        <v>134</v>
      </c>
      <c r="K46" s="6">
        <v>270309</v>
      </c>
      <c r="L46" s="6">
        <f t="shared" si="1"/>
        <v>270</v>
      </c>
      <c r="M46" s="6">
        <v>209</v>
      </c>
      <c r="N46" s="7">
        <f t="shared" si="2"/>
        <v>129.2</v>
      </c>
      <c r="O46" s="58">
        <f t="shared" si="3"/>
        <v>0</v>
      </c>
      <c r="P46" s="10">
        <f t="shared" si="4"/>
        <v>33.3</v>
      </c>
      <c r="Q46" s="1" t="str">
        <f t="shared" si="8"/>
        <v>○</v>
      </c>
    </row>
    <row r="47" spans="1:17" ht="13.5">
      <c r="A47" s="16"/>
      <c r="B47" s="5">
        <v>615</v>
      </c>
      <c r="C47" s="5" t="s">
        <v>135</v>
      </c>
      <c r="D47" s="21">
        <v>155969</v>
      </c>
      <c r="E47" s="27">
        <f t="shared" si="6"/>
        <v>156</v>
      </c>
      <c r="F47" s="6">
        <v>114</v>
      </c>
      <c r="G47" s="7">
        <f t="shared" si="0"/>
        <v>136.8</v>
      </c>
      <c r="H47" s="10">
        <f t="shared" si="7"/>
        <v>0</v>
      </c>
      <c r="I47" s="25">
        <v>615</v>
      </c>
      <c r="J47" s="6" t="s">
        <v>135</v>
      </c>
      <c r="K47" s="6">
        <v>619549</v>
      </c>
      <c r="L47" s="6">
        <f t="shared" si="1"/>
        <v>620</v>
      </c>
      <c r="M47" s="6">
        <v>312</v>
      </c>
      <c r="N47" s="7">
        <f t="shared" si="2"/>
        <v>198.7</v>
      </c>
      <c r="O47" s="58">
        <f t="shared" si="3"/>
        <v>0</v>
      </c>
      <c r="P47" s="10">
        <f t="shared" si="4"/>
        <v>25.2</v>
      </c>
      <c r="Q47" s="1" t="str">
        <f t="shared" si="8"/>
        <v>○</v>
      </c>
    </row>
    <row r="48" spans="1:17" ht="13.5">
      <c r="A48" s="16"/>
      <c r="B48" s="5">
        <v>617</v>
      </c>
      <c r="C48" s="5" t="s">
        <v>136</v>
      </c>
      <c r="D48" s="21">
        <v>330</v>
      </c>
      <c r="E48" s="27">
        <f t="shared" si="6"/>
        <v>0</v>
      </c>
      <c r="F48" s="6">
        <v>2</v>
      </c>
      <c r="G48" s="7">
        <f t="shared" si="0"/>
        <v>0</v>
      </c>
      <c r="H48" s="10">
        <f t="shared" si="7"/>
        <v>0</v>
      </c>
      <c r="I48" s="25">
        <v>617</v>
      </c>
      <c r="J48" s="6" t="s">
        <v>136</v>
      </c>
      <c r="K48" s="6">
        <v>8867</v>
      </c>
      <c r="L48" s="6">
        <f t="shared" si="1"/>
        <v>9</v>
      </c>
      <c r="M48" s="6">
        <v>10</v>
      </c>
      <c r="N48" s="7">
        <f t="shared" si="2"/>
        <v>90</v>
      </c>
      <c r="O48" s="58">
        <f t="shared" si="3"/>
        <v>0</v>
      </c>
      <c r="P48" s="10">
        <f t="shared" si="4"/>
        <v>0</v>
      </c>
      <c r="Q48" s="1" t="str">
        <f t="shared" si="8"/>
        <v>○</v>
      </c>
    </row>
    <row r="49" spans="1:17" ht="13.5">
      <c r="A49" s="16"/>
      <c r="B49" s="5">
        <v>618</v>
      </c>
      <c r="C49" s="5" t="s">
        <v>137</v>
      </c>
      <c r="D49" s="21">
        <v>895929</v>
      </c>
      <c r="E49" s="27">
        <f t="shared" si="6"/>
        <v>896</v>
      </c>
      <c r="F49" s="6">
        <v>822</v>
      </c>
      <c r="G49" s="7">
        <f t="shared" si="0"/>
        <v>109</v>
      </c>
      <c r="H49" s="10">
        <f t="shared" si="7"/>
        <v>0</v>
      </c>
      <c r="I49" s="25">
        <v>618</v>
      </c>
      <c r="J49" s="6" t="s">
        <v>137</v>
      </c>
      <c r="K49" s="6">
        <v>3600583</v>
      </c>
      <c r="L49" s="6">
        <f t="shared" si="1"/>
        <v>3601</v>
      </c>
      <c r="M49" s="6">
        <v>3107</v>
      </c>
      <c r="N49" s="7">
        <f t="shared" si="2"/>
        <v>115.9</v>
      </c>
      <c r="O49" s="58">
        <f t="shared" si="3"/>
        <v>0</v>
      </c>
      <c r="P49" s="10">
        <f t="shared" si="4"/>
        <v>24.9</v>
      </c>
      <c r="Q49" s="1" t="str">
        <f t="shared" si="8"/>
        <v>○</v>
      </c>
    </row>
    <row r="50" spans="1:17" ht="13.5">
      <c r="A50" s="16"/>
      <c r="B50" s="5">
        <v>619</v>
      </c>
      <c r="C50" s="5" t="s">
        <v>138</v>
      </c>
      <c r="D50" s="21">
        <v>1007988</v>
      </c>
      <c r="E50" s="27">
        <f t="shared" si="6"/>
        <v>1008</v>
      </c>
      <c r="F50" s="6">
        <v>864</v>
      </c>
      <c r="G50" s="7">
        <f t="shared" si="0"/>
        <v>116.7</v>
      </c>
      <c r="H50" s="10">
        <f t="shared" si="7"/>
        <v>0</v>
      </c>
      <c r="I50" s="25">
        <v>619</v>
      </c>
      <c r="J50" s="6" t="s">
        <v>138</v>
      </c>
      <c r="K50" s="6">
        <v>3731268</v>
      </c>
      <c r="L50" s="6">
        <f t="shared" si="1"/>
        <v>3731</v>
      </c>
      <c r="M50" s="6">
        <v>3840</v>
      </c>
      <c r="N50" s="7">
        <f t="shared" si="2"/>
        <v>97.2</v>
      </c>
      <c r="O50" s="58">
        <f t="shared" si="3"/>
        <v>0</v>
      </c>
      <c r="P50" s="10">
        <f t="shared" si="4"/>
        <v>27</v>
      </c>
      <c r="Q50" s="1" t="str">
        <f t="shared" si="8"/>
        <v>○</v>
      </c>
    </row>
    <row r="51" spans="1:17" ht="13.5">
      <c r="A51" s="16"/>
      <c r="B51" s="5">
        <v>620</v>
      </c>
      <c r="C51" s="5" t="s">
        <v>139</v>
      </c>
      <c r="D51" s="21">
        <v>5522522</v>
      </c>
      <c r="E51" s="27">
        <f t="shared" si="6"/>
        <v>5523</v>
      </c>
      <c r="F51" s="6">
        <v>4447</v>
      </c>
      <c r="G51" s="7">
        <f t="shared" si="0"/>
        <v>124.2</v>
      </c>
      <c r="H51" s="10">
        <f t="shared" si="7"/>
        <v>0.1</v>
      </c>
      <c r="I51" s="25">
        <v>620</v>
      </c>
      <c r="J51" s="6" t="s">
        <v>139</v>
      </c>
      <c r="K51" s="6">
        <v>13048010</v>
      </c>
      <c r="L51" s="6">
        <f t="shared" si="1"/>
        <v>13048</v>
      </c>
      <c r="M51" s="6">
        <v>12923</v>
      </c>
      <c r="N51" s="7">
        <f t="shared" si="2"/>
        <v>101</v>
      </c>
      <c r="O51" s="58">
        <f t="shared" si="3"/>
        <v>0</v>
      </c>
      <c r="P51" s="10">
        <f t="shared" si="4"/>
        <v>42.3</v>
      </c>
      <c r="Q51" s="1" t="str">
        <f t="shared" si="8"/>
        <v>○</v>
      </c>
    </row>
    <row r="52" spans="1:17" ht="13.5">
      <c r="A52" s="16"/>
      <c r="B52" s="5">
        <v>621</v>
      </c>
      <c r="C52" s="5" t="s">
        <v>140</v>
      </c>
      <c r="D52" s="21">
        <v>226857</v>
      </c>
      <c r="E52" s="27">
        <f t="shared" si="6"/>
        <v>227</v>
      </c>
      <c r="F52" s="6">
        <v>177</v>
      </c>
      <c r="G52" s="7">
        <f t="shared" si="0"/>
        <v>128.2</v>
      </c>
      <c r="H52" s="10">
        <f t="shared" si="7"/>
        <v>0</v>
      </c>
      <c r="I52" s="25">
        <v>621</v>
      </c>
      <c r="J52" s="6" t="s">
        <v>140</v>
      </c>
      <c r="K52" s="6">
        <v>3238905</v>
      </c>
      <c r="L52" s="6">
        <f t="shared" si="1"/>
        <v>3239</v>
      </c>
      <c r="M52" s="6">
        <v>436</v>
      </c>
      <c r="N52" s="7">
        <f t="shared" si="2"/>
        <v>742.9</v>
      </c>
      <c r="O52" s="58">
        <f t="shared" si="3"/>
        <v>0</v>
      </c>
      <c r="P52" s="10">
        <f t="shared" si="4"/>
        <v>7</v>
      </c>
      <c r="Q52" s="1" t="str">
        <f t="shared" si="8"/>
        <v>○</v>
      </c>
    </row>
    <row r="53" spans="1:17" ht="13.5">
      <c r="A53" s="16"/>
      <c r="B53" s="5">
        <v>622</v>
      </c>
      <c r="C53" s="5" t="s">
        <v>141</v>
      </c>
      <c r="D53" s="21">
        <v>3278</v>
      </c>
      <c r="E53" s="27">
        <f t="shared" si="6"/>
        <v>3</v>
      </c>
      <c r="F53" s="6">
        <v>3</v>
      </c>
      <c r="G53" s="7">
        <f t="shared" si="0"/>
        <v>100</v>
      </c>
      <c r="H53" s="10">
        <f t="shared" si="7"/>
        <v>0</v>
      </c>
      <c r="I53" s="25">
        <v>622</v>
      </c>
      <c r="J53" s="6" t="s">
        <v>141</v>
      </c>
      <c r="K53" s="6">
        <v>5524</v>
      </c>
      <c r="L53" s="6">
        <f t="shared" si="1"/>
        <v>6</v>
      </c>
      <c r="M53" s="6">
        <v>21</v>
      </c>
      <c r="N53" s="7">
        <f t="shared" si="2"/>
        <v>28.6</v>
      </c>
      <c r="O53" s="58">
        <f t="shared" si="3"/>
        <v>0</v>
      </c>
      <c r="P53" s="10">
        <f t="shared" si="4"/>
        <v>50</v>
      </c>
      <c r="Q53" s="1" t="str">
        <f t="shared" si="8"/>
        <v>○</v>
      </c>
    </row>
    <row r="54" spans="1:17" ht="13.5">
      <c r="A54" s="16"/>
      <c r="B54" s="5">
        <v>624</v>
      </c>
      <c r="C54" s="5" t="s">
        <v>232</v>
      </c>
      <c r="D54" s="21"/>
      <c r="E54" s="27">
        <f t="shared" si="6"/>
        <v>0</v>
      </c>
      <c r="F54" s="6"/>
      <c r="G54" s="7">
        <v>0</v>
      </c>
      <c r="H54" s="10">
        <f t="shared" si="7"/>
        <v>0</v>
      </c>
      <c r="I54" s="25">
        <v>624</v>
      </c>
      <c r="J54" s="6" t="s">
        <v>232</v>
      </c>
      <c r="K54" s="6">
        <v>538040</v>
      </c>
      <c r="L54" s="6">
        <f t="shared" si="1"/>
        <v>538</v>
      </c>
      <c r="M54" s="6">
        <v>208</v>
      </c>
      <c r="N54" s="7">
        <f t="shared" si="2"/>
        <v>258.7</v>
      </c>
      <c r="O54" s="58">
        <f t="shared" si="3"/>
        <v>0</v>
      </c>
      <c r="P54" s="10">
        <f t="shared" si="4"/>
        <v>0</v>
      </c>
      <c r="Q54" s="1" t="str">
        <f t="shared" si="8"/>
        <v>○</v>
      </c>
    </row>
    <row r="55" spans="1:17" ht="13.5">
      <c r="A55" s="16"/>
      <c r="B55" s="5">
        <v>625</v>
      </c>
      <c r="C55" s="5" t="s">
        <v>142</v>
      </c>
      <c r="D55" s="21">
        <v>38791</v>
      </c>
      <c r="E55" s="27">
        <f t="shared" si="6"/>
        <v>39</v>
      </c>
      <c r="F55" s="6">
        <v>28</v>
      </c>
      <c r="G55" s="7">
        <f t="shared" si="0"/>
        <v>139.3</v>
      </c>
      <c r="H55" s="10">
        <f t="shared" si="7"/>
        <v>0</v>
      </c>
      <c r="I55" s="25">
        <v>625</v>
      </c>
      <c r="J55" s="6" t="s">
        <v>142</v>
      </c>
      <c r="K55" s="6">
        <v>28701986</v>
      </c>
      <c r="L55" s="6">
        <f t="shared" si="1"/>
        <v>28702</v>
      </c>
      <c r="M55" s="6">
        <v>15113</v>
      </c>
      <c r="N55" s="7">
        <f t="shared" si="2"/>
        <v>189.9</v>
      </c>
      <c r="O55" s="58">
        <f t="shared" si="3"/>
        <v>0</v>
      </c>
      <c r="P55" s="10">
        <f t="shared" si="4"/>
        <v>0.1</v>
      </c>
      <c r="Q55" s="1" t="str">
        <f t="shared" si="8"/>
        <v>○</v>
      </c>
    </row>
    <row r="56" spans="1:17" ht="13.5">
      <c r="A56" s="16"/>
      <c r="B56" s="5">
        <v>626</v>
      </c>
      <c r="C56" s="5" t="s">
        <v>143</v>
      </c>
      <c r="D56" s="21">
        <v>16597</v>
      </c>
      <c r="E56" s="27">
        <f t="shared" si="6"/>
        <v>17</v>
      </c>
      <c r="F56" s="6">
        <v>31</v>
      </c>
      <c r="G56" s="7">
        <f t="shared" si="0"/>
        <v>54.8</v>
      </c>
      <c r="H56" s="10">
        <f t="shared" si="7"/>
        <v>0</v>
      </c>
      <c r="I56" s="25">
        <v>626</v>
      </c>
      <c r="J56" s="6" t="s">
        <v>143</v>
      </c>
      <c r="K56" s="6">
        <v>1206541</v>
      </c>
      <c r="L56" s="6">
        <f t="shared" si="1"/>
        <v>1207</v>
      </c>
      <c r="M56" s="6">
        <v>1079</v>
      </c>
      <c r="N56" s="7">
        <f t="shared" si="2"/>
        <v>111.9</v>
      </c>
      <c r="O56" s="58">
        <f t="shared" si="3"/>
        <v>0</v>
      </c>
      <c r="P56" s="10">
        <f t="shared" si="4"/>
        <v>1.4</v>
      </c>
      <c r="Q56" s="1" t="str">
        <f t="shared" si="8"/>
        <v>○</v>
      </c>
    </row>
    <row r="57" spans="1:17" ht="13.5">
      <c r="A57" s="16"/>
      <c r="B57" s="5">
        <v>627</v>
      </c>
      <c r="C57" s="5" t="s">
        <v>144</v>
      </c>
      <c r="D57" s="21">
        <v>1147384</v>
      </c>
      <c r="E57" s="27">
        <f t="shared" si="6"/>
        <v>1147</v>
      </c>
      <c r="F57" s="6">
        <v>682</v>
      </c>
      <c r="G57" s="7">
        <f t="shared" si="0"/>
        <v>168.2</v>
      </c>
      <c r="H57" s="10">
        <f t="shared" si="7"/>
        <v>0</v>
      </c>
      <c r="I57" s="25">
        <v>627</v>
      </c>
      <c r="J57" s="6" t="s">
        <v>144</v>
      </c>
      <c r="K57" s="6">
        <v>4975891</v>
      </c>
      <c r="L57" s="6">
        <f t="shared" si="1"/>
        <v>4976</v>
      </c>
      <c r="M57" s="6">
        <v>4300</v>
      </c>
      <c r="N57" s="7">
        <f t="shared" si="2"/>
        <v>115.7</v>
      </c>
      <c r="O57" s="58">
        <f t="shared" si="3"/>
        <v>0</v>
      </c>
      <c r="P57" s="10">
        <f t="shared" si="4"/>
        <v>23.1</v>
      </c>
      <c r="Q57" s="1" t="str">
        <f t="shared" si="8"/>
        <v>○</v>
      </c>
    </row>
    <row r="58" spans="1:17" ht="13.5">
      <c r="A58" s="16"/>
      <c r="B58" s="28">
        <v>628</v>
      </c>
      <c r="C58" s="28" t="s">
        <v>145</v>
      </c>
      <c r="D58" s="29">
        <v>91218</v>
      </c>
      <c r="E58" s="30">
        <f t="shared" si="6"/>
        <v>91</v>
      </c>
      <c r="F58" s="31">
        <v>29</v>
      </c>
      <c r="G58" s="32">
        <f t="shared" si="0"/>
        <v>313.8</v>
      </c>
      <c r="H58" s="33">
        <f t="shared" si="7"/>
        <v>0</v>
      </c>
      <c r="I58" s="34">
        <v>628</v>
      </c>
      <c r="J58" s="31" t="s">
        <v>145</v>
      </c>
      <c r="K58" s="31">
        <v>907957</v>
      </c>
      <c r="L58" s="31">
        <f t="shared" si="1"/>
        <v>908</v>
      </c>
      <c r="M58" s="31">
        <v>614</v>
      </c>
      <c r="N58" s="32">
        <f t="shared" si="2"/>
        <v>147.9</v>
      </c>
      <c r="O58" s="59">
        <f t="shared" si="3"/>
        <v>0</v>
      </c>
      <c r="P58" s="10">
        <f t="shared" si="4"/>
        <v>10</v>
      </c>
      <c r="Q58" s="1" t="str">
        <f t="shared" si="8"/>
        <v>○</v>
      </c>
    </row>
    <row r="59" spans="1:17" ht="14.25" thickBot="1">
      <c r="A59" s="42" t="s">
        <v>251</v>
      </c>
      <c r="B59" s="43"/>
      <c r="C59" s="43"/>
      <c r="D59" s="44">
        <f>SUM(D35:D58)</f>
        <v>495584841</v>
      </c>
      <c r="E59" s="45">
        <f t="shared" si="6"/>
        <v>495585</v>
      </c>
      <c r="F59" s="46">
        <v>455865</v>
      </c>
      <c r="G59" s="47">
        <f t="shared" si="0"/>
        <v>108.7</v>
      </c>
      <c r="H59" s="48">
        <f t="shared" si="7"/>
        <v>4.6</v>
      </c>
      <c r="I59" s="49"/>
      <c r="J59" s="46"/>
      <c r="K59" s="46">
        <f>SUM(K35:K58)</f>
        <v>1603222578</v>
      </c>
      <c r="L59" s="46">
        <f t="shared" si="1"/>
        <v>1603223</v>
      </c>
      <c r="M59" s="46">
        <v>1415977</v>
      </c>
      <c r="N59" s="47">
        <f t="shared" si="2"/>
        <v>113.2</v>
      </c>
      <c r="O59" s="60">
        <f t="shared" si="3"/>
        <v>2.6</v>
      </c>
      <c r="P59" s="48">
        <f t="shared" si="4"/>
        <v>30.9</v>
      </c>
      <c r="Q59" s="1" t="str">
        <f t="shared" si="8"/>
        <v>○</v>
      </c>
    </row>
    <row r="60" spans="1:17" ht="13.5">
      <c r="A60" s="16" t="s">
        <v>7</v>
      </c>
      <c r="B60" s="35">
        <v>301</v>
      </c>
      <c r="C60" s="35" t="s">
        <v>235</v>
      </c>
      <c r="D60" s="36"/>
      <c r="E60" s="37">
        <f t="shared" si="6"/>
        <v>0</v>
      </c>
      <c r="F60" s="38"/>
      <c r="G60" s="39">
        <v>0</v>
      </c>
      <c r="H60" s="40">
        <f t="shared" si="7"/>
        <v>0</v>
      </c>
      <c r="I60" s="41">
        <v>301</v>
      </c>
      <c r="J60" s="38" t="s">
        <v>235</v>
      </c>
      <c r="K60" s="38">
        <v>7654</v>
      </c>
      <c r="L60" s="38">
        <f t="shared" si="1"/>
        <v>8</v>
      </c>
      <c r="M60" s="38"/>
      <c r="N60" s="39">
        <v>0</v>
      </c>
      <c r="O60" s="61">
        <f t="shared" si="3"/>
        <v>0</v>
      </c>
      <c r="P60" s="40">
        <f t="shared" si="4"/>
        <v>0</v>
      </c>
      <c r="Q60" s="1" t="str">
        <f t="shared" si="8"/>
        <v>○</v>
      </c>
    </row>
    <row r="61" spans="1:17" ht="13.5">
      <c r="A61" s="16"/>
      <c r="B61" s="5">
        <v>302</v>
      </c>
      <c r="C61" s="5" t="s">
        <v>225</v>
      </c>
      <c r="D61" s="21">
        <v>242145464</v>
      </c>
      <c r="E61" s="27">
        <f t="shared" si="6"/>
        <v>242145</v>
      </c>
      <c r="F61" s="6">
        <v>236238</v>
      </c>
      <c r="G61" s="7">
        <f t="shared" si="0"/>
        <v>102.5</v>
      </c>
      <c r="H61" s="10">
        <f t="shared" si="7"/>
        <v>2.3</v>
      </c>
      <c r="I61" s="25">
        <v>302</v>
      </c>
      <c r="J61" s="6" t="s">
        <v>225</v>
      </c>
      <c r="K61" s="6">
        <v>826054298</v>
      </c>
      <c r="L61" s="6">
        <f t="shared" si="1"/>
        <v>826054</v>
      </c>
      <c r="M61" s="6">
        <v>854629</v>
      </c>
      <c r="N61" s="7">
        <f t="shared" si="2"/>
        <v>96.7</v>
      </c>
      <c r="O61" s="58">
        <f t="shared" si="3"/>
        <v>1.4</v>
      </c>
      <c r="P61" s="10">
        <f t="shared" si="4"/>
        <v>29.3</v>
      </c>
      <c r="Q61" s="1" t="str">
        <f t="shared" si="8"/>
        <v>○</v>
      </c>
    </row>
    <row r="62" spans="1:17" ht="13.5">
      <c r="A62" s="16"/>
      <c r="B62" s="5">
        <v>303</v>
      </c>
      <c r="C62" s="5" t="s">
        <v>236</v>
      </c>
      <c r="D62" s="21"/>
      <c r="E62" s="27">
        <f t="shared" si="6"/>
        <v>0</v>
      </c>
      <c r="F62" s="6"/>
      <c r="G62" s="7">
        <v>0</v>
      </c>
      <c r="H62" s="10">
        <f t="shared" si="7"/>
        <v>0</v>
      </c>
      <c r="I62" s="25">
        <v>303</v>
      </c>
      <c r="J62" s="6" t="s">
        <v>236</v>
      </c>
      <c r="K62" s="6">
        <v>211</v>
      </c>
      <c r="L62" s="6">
        <f t="shared" si="1"/>
        <v>0</v>
      </c>
      <c r="M62" s="6"/>
      <c r="N62" s="7">
        <v>0</v>
      </c>
      <c r="O62" s="58">
        <f t="shared" si="3"/>
        <v>0</v>
      </c>
      <c r="P62" s="10">
        <v>0</v>
      </c>
      <c r="Q62" s="1" t="str">
        <f t="shared" si="8"/>
        <v>○</v>
      </c>
    </row>
    <row r="63" spans="1:17" ht="13.5">
      <c r="A63" s="16"/>
      <c r="B63" s="28">
        <v>304</v>
      </c>
      <c r="C63" s="28" t="s">
        <v>226</v>
      </c>
      <c r="D63" s="29">
        <v>3541869711</v>
      </c>
      <c r="E63" s="30">
        <f t="shared" si="6"/>
        <v>3541870</v>
      </c>
      <c r="F63" s="31">
        <v>3577259</v>
      </c>
      <c r="G63" s="32">
        <f t="shared" si="0"/>
        <v>99</v>
      </c>
      <c r="H63" s="33">
        <f t="shared" si="7"/>
        <v>33.1</v>
      </c>
      <c r="I63" s="34">
        <v>304</v>
      </c>
      <c r="J63" s="31" t="s">
        <v>226</v>
      </c>
      <c r="K63" s="31">
        <v>13730742370</v>
      </c>
      <c r="L63" s="31">
        <f t="shared" si="1"/>
        <v>13730742</v>
      </c>
      <c r="M63" s="31">
        <v>13412157</v>
      </c>
      <c r="N63" s="32">
        <f t="shared" si="2"/>
        <v>102.4</v>
      </c>
      <c r="O63" s="59">
        <f t="shared" si="3"/>
        <v>22.4</v>
      </c>
      <c r="P63" s="10">
        <f t="shared" si="4"/>
        <v>25.8</v>
      </c>
      <c r="Q63" s="1" t="str">
        <f t="shared" si="8"/>
        <v>○</v>
      </c>
    </row>
    <row r="64" spans="1:17" ht="14.25" thickBot="1">
      <c r="A64" s="42" t="s">
        <v>14</v>
      </c>
      <c r="B64" s="43"/>
      <c r="C64" s="43"/>
      <c r="D64" s="44">
        <f>SUM(D60:D63)</f>
        <v>3784015175</v>
      </c>
      <c r="E64" s="45">
        <f t="shared" si="6"/>
        <v>3784015</v>
      </c>
      <c r="F64" s="46">
        <v>3813497</v>
      </c>
      <c r="G64" s="47">
        <f t="shared" si="0"/>
        <v>99.2</v>
      </c>
      <c r="H64" s="48">
        <f t="shared" si="7"/>
        <v>35.4</v>
      </c>
      <c r="I64" s="49"/>
      <c r="J64" s="46"/>
      <c r="K64" s="46">
        <f>SUM(K60:K63)</f>
        <v>14556804533</v>
      </c>
      <c r="L64" s="46">
        <f t="shared" si="1"/>
        <v>14556805</v>
      </c>
      <c r="M64" s="46">
        <v>14266786</v>
      </c>
      <c r="N64" s="47">
        <f t="shared" si="2"/>
        <v>102</v>
      </c>
      <c r="O64" s="60">
        <f t="shared" si="3"/>
        <v>23.8</v>
      </c>
      <c r="P64" s="48">
        <f t="shared" si="4"/>
        <v>26</v>
      </c>
      <c r="Q64" s="1" t="str">
        <f t="shared" si="8"/>
        <v>○</v>
      </c>
    </row>
    <row r="65" spans="1:17" ht="13.5">
      <c r="A65" s="16" t="s">
        <v>6</v>
      </c>
      <c r="B65" s="35">
        <v>305</v>
      </c>
      <c r="C65" s="35" t="s">
        <v>181</v>
      </c>
      <c r="D65" s="36">
        <v>80289854</v>
      </c>
      <c r="E65" s="37">
        <f t="shared" si="6"/>
        <v>80290</v>
      </c>
      <c r="F65" s="38">
        <v>67669</v>
      </c>
      <c r="G65" s="39">
        <f t="shared" si="0"/>
        <v>118.7</v>
      </c>
      <c r="H65" s="40">
        <f t="shared" si="7"/>
        <v>0.8</v>
      </c>
      <c r="I65" s="41">
        <v>305</v>
      </c>
      <c r="J65" s="38" t="s">
        <v>181</v>
      </c>
      <c r="K65" s="38">
        <v>561400313</v>
      </c>
      <c r="L65" s="38">
        <f t="shared" si="1"/>
        <v>561400</v>
      </c>
      <c r="M65" s="38">
        <v>420881</v>
      </c>
      <c r="N65" s="39">
        <f t="shared" si="2"/>
        <v>133.4</v>
      </c>
      <c r="O65" s="61">
        <f t="shared" si="3"/>
        <v>0.9</v>
      </c>
      <c r="P65" s="40">
        <f t="shared" si="4"/>
        <v>14.3</v>
      </c>
      <c r="Q65" s="1" t="str">
        <f t="shared" si="8"/>
        <v>○</v>
      </c>
    </row>
    <row r="66" spans="1:17" ht="13.5">
      <c r="A66" s="16"/>
      <c r="B66" s="5">
        <v>306</v>
      </c>
      <c r="C66" s="5" t="s">
        <v>182</v>
      </c>
      <c r="D66" s="21">
        <v>9556077</v>
      </c>
      <c r="E66" s="27">
        <f t="shared" si="6"/>
        <v>9556</v>
      </c>
      <c r="F66" s="6">
        <v>11491</v>
      </c>
      <c r="G66" s="7">
        <f t="shared" si="0"/>
        <v>83.2</v>
      </c>
      <c r="H66" s="10">
        <f t="shared" si="7"/>
        <v>0.1</v>
      </c>
      <c r="I66" s="25">
        <v>306</v>
      </c>
      <c r="J66" s="6" t="s">
        <v>182</v>
      </c>
      <c r="K66" s="6">
        <v>25567536</v>
      </c>
      <c r="L66" s="6">
        <f t="shared" si="1"/>
        <v>25568</v>
      </c>
      <c r="M66" s="6">
        <v>26312</v>
      </c>
      <c r="N66" s="7">
        <f t="shared" si="2"/>
        <v>97.2</v>
      </c>
      <c r="O66" s="58">
        <f t="shared" si="3"/>
        <v>0</v>
      </c>
      <c r="P66" s="10">
        <f t="shared" si="4"/>
        <v>37.4</v>
      </c>
      <c r="Q66" s="1" t="str">
        <f aca="true" t="shared" si="9" ref="Q66:Q97">IF(C66=J66,"○","×")</f>
        <v>○</v>
      </c>
    </row>
    <row r="67" spans="1:17" ht="13.5">
      <c r="A67" s="16"/>
      <c r="B67" s="5">
        <v>307</v>
      </c>
      <c r="C67" s="5" t="s">
        <v>183</v>
      </c>
      <c r="D67" s="21">
        <v>3069253</v>
      </c>
      <c r="E67" s="27">
        <f t="shared" si="6"/>
        <v>3069</v>
      </c>
      <c r="F67" s="6">
        <v>3429</v>
      </c>
      <c r="G67" s="7">
        <f t="shared" si="0"/>
        <v>89.5</v>
      </c>
      <c r="H67" s="10">
        <f t="shared" si="7"/>
        <v>0</v>
      </c>
      <c r="I67" s="25">
        <v>307</v>
      </c>
      <c r="J67" s="6" t="s">
        <v>183</v>
      </c>
      <c r="K67" s="6">
        <v>9859096</v>
      </c>
      <c r="L67" s="6">
        <f t="shared" si="1"/>
        <v>9859</v>
      </c>
      <c r="M67" s="6">
        <v>11675</v>
      </c>
      <c r="N67" s="7">
        <f t="shared" si="2"/>
        <v>84.4</v>
      </c>
      <c r="O67" s="58">
        <f t="shared" si="3"/>
        <v>0</v>
      </c>
      <c r="P67" s="10">
        <f t="shared" si="4"/>
        <v>31.1</v>
      </c>
      <c r="Q67" s="1" t="str">
        <f t="shared" si="9"/>
        <v>○</v>
      </c>
    </row>
    <row r="68" spans="1:17" ht="13.5">
      <c r="A68" s="16"/>
      <c r="B68" s="5">
        <v>308</v>
      </c>
      <c r="C68" s="5" t="s">
        <v>184</v>
      </c>
      <c r="D68" s="21">
        <v>67741</v>
      </c>
      <c r="E68" s="27">
        <f t="shared" si="6"/>
        <v>68</v>
      </c>
      <c r="F68" s="6">
        <v>184</v>
      </c>
      <c r="G68" s="7">
        <f t="shared" si="0"/>
        <v>37</v>
      </c>
      <c r="H68" s="10">
        <f t="shared" si="7"/>
        <v>0</v>
      </c>
      <c r="I68" s="25">
        <v>308</v>
      </c>
      <c r="J68" s="6" t="s">
        <v>184</v>
      </c>
      <c r="K68" s="6">
        <v>2229728</v>
      </c>
      <c r="L68" s="6">
        <f t="shared" si="1"/>
        <v>2230</v>
      </c>
      <c r="M68" s="6">
        <v>1789</v>
      </c>
      <c r="N68" s="7">
        <f t="shared" si="2"/>
        <v>124.7</v>
      </c>
      <c r="O68" s="58">
        <f t="shared" si="3"/>
        <v>0</v>
      </c>
      <c r="P68" s="10">
        <f t="shared" si="4"/>
        <v>3</v>
      </c>
      <c r="Q68" s="1" t="str">
        <f t="shared" si="9"/>
        <v>○</v>
      </c>
    </row>
    <row r="69" spans="1:17" ht="13.5">
      <c r="A69" s="16"/>
      <c r="B69" s="5">
        <v>309</v>
      </c>
      <c r="C69" s="5" t="s">
        <v>185</v>
      </c>
      <c r="D69" s="21">
        <v>2951645</v>
      </c>
      <c r="E69" s="27">
        <f t="shared" si="6"/>
        <v>2952</v>
      </c>
      <c r="F69" s="6">
        <v>3864</v>
      </c>
      <c r="G69" s="7">
        <f t="shared" si="0"/>
        <v>76.4</v>
      </c>
      <c r="H69" s="10">
        <f t="shared" si="7"/>
        <v>0</v>
      </c>
      <c r="I69" s="25">
        <v>309</v>
      </c>
      <c r="J69" s="6" t="s">
        <v>185</v>
      </c>
      <c r="K69" s="6">
        <v>11367472</v>
      </c>
      <c r="L69" s="6">
        <f t="shared" si="1"/>
        <v>11367</v>
      </c>
      <c r="M69" s="6">
        <v>12644</v>
      </c>
      <c r="N69" s="7">
        <f t="shared" si="2"/>
        <v>89.9</v>
      </c>
      <c r="O69" s="58">
        <f t="shared" si="3"/>
        <v>0</v>
      </c>
      <c r="P69" s="10">
        <f t="shared" si="4"/>
        <v>26</v>
      </c>
      <c r="Q69" s="1" t="str">
        <f t="shared" si="9"/>
        <v>○</v>
      </c>
    </row>
    <row r="70" spans="1:17" ht="13.5">
      <c r="A70" s="16"/>
      <c r="B70" s="5">
        <v>310</v>
      </c>
      <c r="C70" s="5" t="s">
        <v>186</v>
      </c>
      <c r="D70" s="21">
        <v>3160416</v>
      </c>
      <c r="E70" s="27">
        <f t="shared" si="6"/>
        <v>3160</v>
      </c>
      <c r="F70" s="6">
        <v>2937</v>
      </c>
      <c r="G70" s="7">
        <f aca="true" t="shared" si="10" ref="G70:G133">ROUND((E70/F70)*100,1)</f>
        <v>107.6</v>
      </c>
      <c r="H70" s="10">
        <f t="shared" si="7"/>
        <v>0</v>
      </c>
      <c r="I70" s="25">
        <v>310</v>
      </c>
      <c r="J70" s="6" t="s">
        <v>186</v>
      </c>
      <c r="K70" s="6">
        <v>6368371</v>
      </c>
      <c r="L70" s="6">
        <f aca="true" t="shared" si="11" ref="L70:L110">ROUND(K70/1000,0)</f>
        <v>6368</v>
      </c>
      <c r="M70" s="6">
        <v>6137</v>
      </c>
      <c r="N70" s="7">
        <f aca="true" t="shared" si="12" ref="N70:N133">ROUND((L70/M70)*100,1)</f>
        <v>103.8</v>
      </c>
      <c r="O70" s="58">
        <f aca="true" t="shared" si="13" ref="O70:O133">ROUND((K70/61169979094)*100,1)</f>
        <v>0</v>
      </c>
      <c r="P70" s="10">
        <f aca="true" t="shared" si="14" ref="P70:P133">ROUND((E70/L70)*100,1)</f>
        <v>49.6</v>
      </c>
      <c r="Q70" s="1" t="str">
        <f t="shared" si="9"/>
        <v>○</v>
      </c>
    </row>
    <row r="71" spans="1:17" ht="13.5">
      <c r="A71" s="16"/>
      <c r="B71" s="5">
        <v>311</v>
      </c>
      <c r="C71" s="5" t="s">
        <v>187</v>
      </c>
      <c r="D71" s="21">
        <v>21851249</v>
      </c>
      <c r="E71" s="27">
        <f aca="true" t="shared" si="15" ref="E71:E110">ROUND(D71/1000,0)</f>
        <v>21851</v>
      </c>
      <c r="F71" s="6">
        <v>24834</v>
      </c>
      <c r="G71" s="7">
        <f t="shared" si="10"/>
        <v>88</v>
      </c>
      <c r="H71" s="10">
        <f aca="true" t="shared" si="16" ref="H71:H134">ROUND((D71/10693266661)*100,1)</f>
        <v>0.2</v>
      </c>
      <c r="I71" s="25">
        <v>311</v>
      </c>
      <c r="J71" s="6" t="s">
        <v>187</v>
      </c>
      <c r="K71" s="6">
        <v>48589910</v>
      </c>
      <c r="L71" s="6">
        <f t="shared" si="11"/>
        <v>48590</v>
      </c>
      <c r="M71" s="6">
        <v>49392</v>
      </c>
      <c r="N71" s="7">
        <f t="shared" si="12"/>
        <v>98.4</v>
      </c>
      <c r="O71" s="58">
        <f t="shared" si="13"/>
        <v>0.1</v>
      </c>
      <c r="P71" s="10">
        <f t="shared" si="14"/>
        <v>45</v>
      </c>
      <c r="Q71" s="1" t="str">
        <f t="shared" si="9"/>
        <v>○</v>
      </c>
    </row>
    <row r="72" spans="1:17" ht="13.5">
      <c r="A72" s="16"/>
      <c r="B72" s="5">
        <v>312</v>
      </c>
      <c r="C72" s="5" t="s">
        <v>188</v>
      </c>
      <c r="D72" s="21">
        <v>35723067</v>
      </c>
      <c r="E72" s="27">
        <f t="shared" si="15"/>
        <v>35723</v>
      </c>
      <c r="F72" s="6">
        <v>28552</v>
      </c>
      <c r="G72" s="7">
        <f t="shared" si="10"/>
        <v>125.1</v>
      </c>
      <c r="H72" s="10">
        <f t="shared" si="16"/>
        <v>0.3</v>
      </c>
      <c r="I72" s="25">
        <v>312</v>
      </c>
      <c r="J72" s="6" t="s">
        <v>188</v>
      </c>
      <c r="K72" s="6">
        <v>656000953</v>
      </c>
      <c r="L72" s="6">
        <f t="shared" si="11"/>
        <v>656001</v>
      </c>
      <c r="M72" s="6">
        <v>632071</v>
      </c>
      <c r="N72" s="7">
        <f t="shared" si="12"/>
        <v>103.8</v>
      </c>
      <c r="O72" s="58">
        <f t="shared" si="13"/>
        <v>1.1</v>
      </c>
      <c r="P72" s="10">
        <f t="shared" si="14"/>
        <v>5.4</v>
      </c>
      <c r="Q72" s="1" t="str">
        <f t="shared" si="9"/>
        <v>○</v>
      </c>
    </row>
    <row r="73" spans="1:17" ht="13.5">
      <c r="A73" s="16"/>
      <c r="B73" s="5">
        <v>314</v>
      </c>
      <c r="C73" s="5" t="s">
        <v>189</v>
      </c>
      <c r="D73" s="21">
        <v>972601</v>
      </c>
      <c r="E73" s="27">
        <f t="shared" si="15"/>
        <v>973</v>
      </c>
      <c r="F73" s="6">
        <v>989</v>
      </c>
      <c r="G73" s="7">
        <f t="shared" si="10"/>
        <v>98.4</v>
      </c>
      <c r="H73" s="10">
        <f t="shared" si="16"/>
        <v>0</v>
      </c>
      <c r="I73" s="25">
        <v>314</v>
      </c>
      <c r="J73" s="6" t="s">
        <v>189</v>
      </c>
      <c r="K73" s="6">
        <v>105244315</v>
      </c>
      <c r="L73" s="6">
        <f t="shared" si="11"/>
        <v>105244</v>
      </c>
      <c r="M73" s="6">
        <v>2155</v>
      </c>
      <c r="N73" s="7">
        <f t="shared" si="12"/>
        <v>4883.7</v>
      </c>
      <c r="O73" s="58">
        <f t="shared" si="13"/>
        <v>0.2</v>
      </c>
      <c r="P73" s="10">
        <f t="shared" si="14"/>
        <v>0.9</v>
      </c>
      <c r="Q73" s="1" t="str">
        <f t="shared" si="9"/>
        <v>○</v>
      </c>
    </row>
    <row r="74" spans="1:17" ht="13.5">
      <c r="A74" s="16"/>
      <c r="B74" s="5">
        <v>315</v>
      </c>
      <c r="C74" s="5" t="s">
        <v>190</v>
      </c>
      <c r="D74" s="21">
        <v>1265187</v>
      </c>
      <c r="E74" s="27">
        <f t="shared" si="15"/>
        <v>1265</v>
      </c>
      <c r="F74" s="6">
        <v>1358</v>
      </c>
      <c r="G74" s="7">
        <f t="shared" si="10"/>
        <v>93.2</v>
      </c>
      <c r="H74" s="10">
        <f t="shared" si="16"/>
        <v>0</v>
      </c>
      <c r="I74" s="25">
        <v>315</v>
      </c>
      <c r="J74" s="6" t="s">
        <v>190</v>
      </c>
      <c r="K74" s="6">
        <v>45365585</v>
      </c>
      <c r="L74" s="6">
        <f t="shared" si="11"/>
        <v>45366</v>
      </c>
      <c r="M74" s="6">
        <v>33906</v>
      </c>
      <c r="N74" s="7">
        <f t="shared" si="12"/>
        <v>133.8</v>
      </c>
      <c r="O74" s="58">
        <f t="shared" si="13"/>
        <v>0.1</v>
      </c>
      <c r="P74" s="10">
        <f t="shared" si="14"/>
        <v>2.8</v>
      </c>
      <c r="Q74" s="1" t="str">
        <f t="shared" si="9"/>
        <v>○</v>
      </c>
    </row>
    <row r="75" spans="1:17" ht="13.5">
      <c r="A75" s="16"/>
      <c r="B75" s="5">
        <v>316</v>
      </c>
      <c r="C75" s="5" t="s">
        <v>191</v>
      </c>
      <c r="D75" s="21">
        <v>6312021</v>
      </c>
      <c r="E75" s="27">
        <f t="shared" si="15"/>
        <v>6312</v>
      </c>
      <c r="F75" s="6">
        <v>5967</v>
      </c>
      <c r="G75" s="7">
        <f t="shared" si="10"/>
        <v>105.8</v>
      </c>
      <c r="H75" s="10">
        <f t="shared" si="16"/>
        <v>0.1</v>
      </c>
      <c r="I75" s="25">
        <v>316</v>
      </c>
      <c r="J75" s="6" t="s">
        <v>191</v>
      </c>
      <c r="K75" s="6">
        <v>18673584</v>
      </c>
      <c r="L75" s="6">
        <f t="shared" si="11"/>
        <v>18674</v>
      </c>
      <c r="M75" s="6">
        <v>17856</v>
      </c>
      <c r="N75" s="7">
        <f t="shared" si="12"/>
        <v>104.6</v>
      </c>
      <c r="O75" s="58">
        <f t="shared" si="13"/>
        <v>0</v>
      </c>
      <c r="P75" s="10">
        <f t="shared" si="14"/>
        <v>33.8</v>
      </c>
      <c r="Q75" s="1" t="str">
        <f t="shared" si="9"/>
        <v>○</v>
      </c>
    </row>
    <row r="76" spans="1:17" ht="13.5">
      <c r="A76" s="16"/>
      <c r="B76" s="5">
        <v>317</v>
      </c>
      <c r="C76" s="5" t="s">
        <v>192</v>
      </c>
      <c r="D76" s="21">
        <v>30909</v>
      </c>
      <c r="E76" s="27">
        <f t="shared" si="15"/>
        <v>31</v>
      </c>
      <c r="F76" s="6">
        <v>13</v>
      </c>
      <c r="G76" s="7">
        <f t="shared" si="10"/>
        <v>238.5</v>
      </c>
      <c r="H76" s="10">
        <f t="shared" si="16"/>
        <v>0</v>
      </c>
      <c r="I76" s="25">
        <v>317</v>
      </c>
      <c r="J76" s="6" t="s">
        <v>192</v>
      </c>
      <c r="K76" s="6">
        <v>98910</v>
      </c>
      <c r="L76" s="6">
        <f t="shared" si="11"/>
        <v>99</v>
      </c>
      <c r="M76" s="6">
        <v>78</v>
      </c>
      <c r="N76" s="7">
        <f t="shared" si="12"/>
        <v>126.9</v>
      </c>
      <c r="O76" s="58">
        <f t="shared" si="13"/>
        <v>0</v>
      </c>
      <c r="P76" s="10">
        <f t="shared" si="14"/>
        <v>31.3</v>
      </c>
      <c r="Q76" s="1" t="str">
        <f t="shared" si="9"/>
        <v>○</v>
      </c>
    </row>
    <row r="77" spans="1:17" ht="13.5">
      <c r="A77" s="16"/>
      <c r="B77" s="5">
        <v>319</v>
      </c>
      <c r="C77" s="5" t="s">
        <v>193</v>
      </c>
      <c r="D77" s="21">
        <v>2232965</v>
      </c>
      <c r="E77" s="27">
        <f t="shared" si="15"/>
        <v>2233</v>
      </c>
      <c r="F77" s="6">
        <v>1964</v>
      </c>
      <c r="G77" s="7">
        <f t="shared" si="10"/>
        <v>113.7</v>
      </c>
      <c r="H77" s="10">
        <f t="shared" si="16"/>
        <v>0</v>
      </c>
      <c r="I77" s="25">
        <v>319</v>
      </c>
      <c r="J77" s="6" t="s">
        <v>193</v>
      </c>
      <c r="K77" s="6">
        <v>6076562</v>
      </c>
      <c r="L77" s="6">
        <f t="shared" si="11"/>
        <v>6077</v>
      </c>
      <c r="M77" s="6">
        <v>4365</v>
      </c>
      <c r="N77" s="7">
        <f t="shared" si="12"/>
        <v>139.2</v>
      </c>
      <c r="O77" s="58">
        <f t="shared" si="13"/>
        <v>0</v>
      </c>
      <c r="P77" s="10">
        <f t="shared" si="14"/>
        <v>36.7</v>
      </c>
      <c r="Q77" s="1" t="str">
        <f t="shared" si="9"/>
        <v>○</v>
      </c>
    </row>
    <row r="78" spans="1:17" ht="13.5">
      <c r="A78" s="16"/>
      <c r="B78" s="5">
        <v>320</v>
      </c>
      <c r="C78" s="5" t="s">
        <v>194</v>
      </c>
      <c r="D78" s="21">
        <v>4461778</v>
      </c>
      <c r="E78" s="27">
        <f t="shared" si="15"/>
        <v>4462</v>
      </c>
      <c r="F78" s="6">
        <v>4115</v>
      </c>
      <c r="G78" s="7">
        <f t="shared" si="10"/>
        <v>108.4</v>
      </c>
      <c r="H78" s="10">
        <f t="shared" si="16"/>
        <v>0</v>
      </c>
      <c r="I78" s="25">
        <v>320</v>
      </c>
      <c r="J78" s="6" t="s">
        <v>194</v>
      </c>
      <c r="K78" s="6">
        <v>18797418</v>
      </c>
      <c r="L78" s="6">
        <f t="shared" si="11"/>
        <v>18797</v>
      </c>
      <c r="M78" s="6">
        <v>16674</v>
      </c>
      <c r="N78" s="7">
        <f t="shared" si="12"/>
        <v>112.7</v>
      </c>
      <c r="O78" s="58">
        <f t="shared" si="13"/>
        <v>0</v>
      </c>
      <c r="P78" s="10">
        <f t="shared" si="14"/>
        <v>23.7</v>
      </c>
      <c r="Q78" s="1" t="str">
        <f t="shared" si="9"/>
        <v>○</v>
      </c>
    </row>
    <row r="79" spans="1:17" ht="13.5">
      <c r="A79" s="16"/>
      <c r="B79" s="5">
        <v>321</v>
      </c>
      <c r="C79" s="5" t="s">
        <v>195</v>
      </c>
      <c r="D79" s="21">
        <v>302259</v>
      </c>
      <c r="E79" s="27">
        <f t="shared" si="15"/>
        <v>302</v>
      </c>
      <c r="F79" s="6">
        <v>189</v>
      </c>
      <c r="G79" s="7">
        <f t="shared" si="10"/>
        <v>159.8</v>
      </c>
      <c r="H79" s="10">
        <f t="shared" si="16"/>
        <v>0</v>
      </c>
      <c r="I79" s="25">
        <v>321</v>
      </c>
      <c r="J79" s="6" t="s">
        <v>195</v>
      </c>
      <c r="K79" s="6">
        <v>11349351</v>
      </c>
      <c r="L79" s="6">
        <f t="shared" si="11"/>
        <v>11349</v>
      </c>
      <c r="M79" s="6">
        <v>6851</v>
      </c>
      <c r="N79" s="7">
        <f t="shared" si="12"/>
        <v>165.7</v>
      </c>
      <c r="O79" s="58">
        <f t="shared" si="13"/>
        <v>0</v>
      </c>
      <c r="P79" s="10">
        <f t="shared" si="14"/>
        <v>2.7</v>
      </c>
      <c r="Q79" s="1" t="str">
        <f t="shared" si="9"/>
        <v>○</v>
      </c>
    </row>
    <row r="80" spans="1:17" ht="13.5">
      <c r="A80" s="16"/>
      <c r="B80" s="5">
        <v>322</v>
      </c>
      <c r="C80" s="5" t="s">
        <v>196</v>
      </c>
      <c r="D80" s="21">
        <v>1449058</v>
      </c>
      <c r="E80" s="27">
        <f t="shared" si="15"/>
        <v>1449</v>
      </c>
      <c r="F80" s="6">
        <v>1474</v>
      </c>
      <c r="G80" s="7">
        <f t="shared" si="10"/>
        <v>98.3</v>
      </c>
      <c r="H80" s="10">
        <f t="shared" si="16"/>
        <v>0</v>
      </c>
      <c r="I80" s="25">
        <v>322</v>
      </c>
      <c r="J80" s="6" t="s">
        <v>196</v>
      </c>
      <c r="K80" s="6">
        <v>3962362</v>
      </c>
      <c r="L80" s="6">
        <f t="shared" si="11"/>
        <v>3962</v>
      </c>
      <c r="M80" s="6">
        <v>3047</v>
      </c>
      <c r="N80" s="7">
        <f t="shared" si="12"/>
        <v>130</v>
      </c>
      <c r="O80" s="58">
        <f t="shared" si="13"/>
        <v>0</v>
      </c>
      <c r="P80" s="10">
        <f t="shared" si="14"/>
        <v>36.6</v>
      </c>
      <c r="Q80" s="1" t="str">
        <f t="shared" si="9"/>
        <v>○</v>
      </c>
    </row>
    <row r="81" spans="1:17" ht="13.5">
      <c r="A81" s="16"/>
      <c r="B81" s="5">
        <v>323</v>
      </c>
      <c r="C81" s="5" t="s">
        <v>197</v>
      </c>
      <c r="D81" s="21">
        <v>5156494</v>
      </c>
      <c r="E81" s="27">
        <f t="shared" si="15"/>
        <v>5156</v>
      </c>
      <c r="F81" s="6">
        <v>4981</v>
      </c>
      <c r="G81" s="7">
        <f t="shared" si="10"/>
        <v>103.5</v>
      </c>
      <c r="H81" s="10">
        <f t="shared" si="16"/>
        <v>0</v>
      </c>
      <c r="I81" s="25">
        <v>323</v>
      </c>
      <c r="J81" s="6" t="s">
        <v>197</v>
      </c>
      <c r="K81" s="6">
        <v>16347643</v>
      </c>
      <c r="L81" s="6">
        <f t="shared" si="11"/>
        <v>16348</v>
      </c>
      <c r="M81" s="6">
        <v>14468</v>
      </c>
      <c r="N81" s="7">
        <f t="shared" si="12"/>
        <v>113</v>
      </c>
      <c r="O81" s="58">
        <f t="shared" si="13"/>
        <v>0</v>
      </c>
      <c r="P81" s="10">
        <f t="shared" si="14"/>
        <v>31.5</v>
      </c>
      <c r="Q81" s="1" t="str">
        <f t="shared" si="9"/>
        <v>○</v>
      </c>
    </row>
    <row r="82" spans="1:17" ht="13.5">
      <c r="A82" s="16"/>
      <c r="B82" s="5">
        <v>324</v>
      </c>
      <c r="C82" s="5" t="s">
        <v>198</v>
      </c>
      <c r="D82" s="21">
        <v>28795075</v>
      </c>
      <c r="E82" s="27">
        <f t="shared" si="15"/>
        <v>28795</v>
      </c>
      <c r="F82" s="6">
        <v>25134</v>
      </c>
      <c r="G82" s="7">
        <f t="shared" si="10"/>
        <v>114.6</v>
      </c>
      <c r="H82" s="10">
        <f t="shared" si="16"/>
        <v>0.3</v>
      </c>
      <c r="I82" s="25">
        <v>324</v>
      </c>
      <c r="J82" s="6" t="s">
        <v>198</v>
      </c>
      <c r="K82" s="6">
        <v>183054303</v>
      </c>
      <c r="L82" s="6">
        <f t="shared" si="11"/>
        <v>183054</v>
      </c>
      <c r="M82" s="6">
        <v>171251</v>
      </c>
      <c r="N82" s="7">
        <f t="shared" si="12"/>
        <v>106.9</v>
      </c>
      <c r="O82" s="58">
        <f t="shared" si="13"/>
        <v>0.3</v>
      </c>
      <c r="P82" s="10">
        <f t="shared" si="14"/>
        <v>15.7</v>
      </c>
      <c r="Q82" s="1" t="str">
        <f t="shared" si="9"/>
        <v>○</v>
      </c>
    </row>
    <row r="83" spans="1:17" ht="13.5">
      <c r="A83" s="16"/>
      <c r="B83" s="5">
        <v>325</v>
      </c>
      <c r="C83" s="5" t="s">
        <v>199</v>
      </c>
      <c r="D83" s="21">
        <v>265314</v>
      </c>
      <c r="E83" s="27">
        <f t="shared" si="15"/>
        <v>265</v>
      </c>
      <c r="F83" s="6">
        <v>458</v>
      </c>
      <c r="G83" s="7">
        <f t="shared" si="10"/>
        <v>57.9</v>
      </c>
      <c r="H83" s="10">
        <f t="shared" si="16"/>
        <v>0</v>
      </c>
      <c r="I83" s="25">
        <v>325</v>
      </c>
      <c r="J83" s="6" t="s">
        <v>199</v>
      </c>
      <c r="K83" s="6">
        <v>560562</v>
      </c>
      <c r="L83" s="6">
        <f t="shared" si="11"/>
        <v>561</v>
      </c>
      <c r="M83" s="6">
        <v>576</v>
      </c>
      <c r="N83" s="7">
        <f t="shared" si="12"/>
        <v>97.4</v>
      </c>
      <c r="O83" s="58">
        <f t="shared" si="13"/>
        <v>0</v>
      </c>
      <c r="P83" s="10">
        <f t="shared" si="14"/>
        <v>47.2</v>
      </c>
      <c r="Q83" s="1" t="str">
        <f t="shared" si="9"/>
        <v>○</v>
      </c>
    </row>
    <row r="84" spans="1:17" ht="13.5">
      <c r="A84" s="16"/>
      <c r="B84" s="5">
        <v>326</v>
      </c>
      <c r="C84" s="5" t="s">
        <v>200</v>
      </c>
      <c r="D84" s="21">
        <v>2843603</v>
      </c>
      <c r="E84" s="27">
        <f t="shared" si="15"/>
        <v>2844</v>
      </c>
      <c r="F84" s="6">
        <v>3383</v>
      </c>
      <c r="G84" s="7">
        <f t="shared" si="10"/>
        <v>84.1</v>
      </c>
      <c r="H84" s="10">
        <f t="shared" si="16"/>
        <v>0</v>
      </c>
      <c r="I84" s="25">
        <v>326</v>
      </c>
      <c r="J84" s="6" t="s">
        <v>200</v>
      </c>
      <c r="K84" s="6">
        <v>5761312</v>
      </c>
      <c r="L84" s="6">
        <f t="shared" si="11"/>
        <v>5761</v>
      </c>
      <c r="M84" s="6">
        <v>6443</v>
      </c>
      <c r="N84" s="7">
        <f t="shared" si="12"/>
        <v>89.4</v>
      </c>
      <c r="O84" s="58">
        <f t="shared" si="13"/>
        <v>0</v>
      </c>
      <c r="P84" s="10">
        <f t="shared" si="14"/>
        <v>49.4</v>
      </c>
      <c r="Q84" s="1" t="str">
        <f t="shared" si="9"/>
        <v>○</v>
      </c>
    </row>
    <row r="85" spans="1:17" ht="13.5">
      <c r="A85" s="16"/>
      <c r="B85" s="5">
        <v>327</v>
      </c>
      <c r="C85" s="5" t="s">
        <v>201</v>
      </c>
      <c r="D85" s="21">
        <v>3478688</v>
      </c>
      <c r="E85" s="27">
        <f t="shared" si="15"/>
        <v>3479</v>
      </c>
      <c r="F85" s="6">
        <v>3293</v>
      </c>
      <c r="G85" s="7">
        <f t="shared" si="10"/>
        <v>105.6</v>
      </c>
      <c r="H85" s="10">
        <f t="shared" si="16"/>
        <v>0</v>
      </c>
      <c r="I85" s="25">
        <v>327</v>
      </c>
      <c r="J85" s="6" t="s">
        <v>201</v>
      </c>
      <c r="K85" s="6">
        <v>6815951</v>
      </c>
      <c r="L85" s="6">
        <f t="shared" si="11"/>
        <v>6816</v>
      </c>
      <c r="M85" s="6">
        <v>5550</v>
      </c>
      <c r="N85" s="7">
        <f t="shared" si="12"/>
        <v>122.8</v>
      </c>
      <c r="O85" s="58">
        <f t="shared" si="13"/>
        <v>0</v>
      </c>
      <c r="P85" s="10">
        <f t="shared" si="14"/>
        <v>51</v>
      </c>
      <c r="Q85" s="1" t="str">
        <f t="shared" si="9"/>
        <v>○</v>
      </c>
    </row>
    <row r="86" spans="1:17" ht="13.5">
      <c r="A86" s="16"/>
      <c r="B86" s="5">
        <v>328</v>
      </c>
      <c r="C86" s="5" t="s">
        <v>202</v>
      </c>
      <c r="D86" s="21">
        <v>858249</v>
      </c>
      <c r="E86" s="27">
        <f t="shared" si="15"/>
        <v>858</v>
      </c>
      <c r="F86" s="6">
        <v>688</v>
      </c>
      <c r="G86" s="7">
        <f t="shared" si="10"/>
        <v>124.7</v>
      </c>
      <c r="H86" s="10">
        <f t="shared" si="16"/>
        <v>0</v>
      </c>
      <c r="I86" s="25">
        <v>328</v>
      </c>
      <c r="J86" s="6" t="s">
        <v>202</v>
      </c>
      <c r="K86" s="6">
        <v>1358587</v>
      </c>
      <c r="L86" s="6">
        <f t="shared" si="11"/>
        <v>1359</v>
      </c>
      <c r="M86" s="6">
        <v>1127</v>
      </c>
      <c r="N86" s="7">
        <f t="shared" si="12"/>
        <v>120.6</v>
      </c>
      <c r="O86" s="58">
        <f t="shared" si="13"/>
        <v>0</v>
      </c>
      <c r="P86" s="10">
        <f t="shared" si="14"/>
        <v>63.1</v>
      </c>
      <c r="Q86" s="1" t="str">
        <f t="shared" si="9"/>
        <v>○</v>
      </c>
    </row>
    <row r="87" spans="1:17" ht="13.5">
      <c r="A87" s="16"/>
      <c r="B87" s="5">
        <v>329</v>
      </c>
      <c r="C87" s="5" t="s">
        <v>203</v>
      </c>
      <c r="D87" s="21">
        <v>357260</v>
      </c>
      <c r="E87" s="27">
        <f t="shared" si="15"/>
        <v>357</v>
      </c>
      <c r="F87" s="6">
        <v>348</v>
      </c>
      <c r="G87" s="7">
        <f t="shared" si="10"/>
        <v>102.6</v>
      </c>
      <c r="H87" s="10">
        <f t="shared" si="16"/>
        <v>0</v>
      </c>
      <c r="I87" s="25">
        <v>329</v>
      </c>
      <c r="J87" s="6" t="s">
        <v>203</v>
      </c>
      <c r="K87" s="6">
        <v>982218</v>
      </c>
      <c r="L87" s="6">
        <f t="shared" si="11"/>
        <v>982</v>
      </c>
      <c r="M87" s="6">
        <v>1121</v>
      </c>
      <c r="N87" s="7">
        <f t="shared" si="12"/>
        <v>87.6</v>
      </c>
      <c r="O87" s="58">
        <f t="shared" si="13"/>
        <v>0</v>
      </c>
      <c r="P87" s="10">
        <f t="shared" si="14"/>
        <v>36.4</v>
      </c>
      <c r="Q87" s="1" t="str">
        <f t="shared" si="9"/>
        <v>○</v>
      </c>
    </row>
    <row r="88" spans="1:17" ht="13.5">
      <c r="A88" s="16"/>
      <c r="B88" s="5">
        <v>330</v>
      </c>
      <c r="C88" s="5" t="s">
        <v>204</v>
      </c>
      <c r="D88" s="21">
        <v>554109</v>
      </c>
      <c r="E88" s="27">
        <f t="shared" si="15"/>
        <v>554</v>
      </c>
      <c r="F88" s="6">
        <v>306</v>
      </c>
      <c r="G88" s="7">
        <f t="shared" si="10"/>
        <v>181</v>
      </c>
      <c r="H88" s="10">
        <f t="shared" si="16"/>
        <v>0</v>
      </c>
      <c r="I88" s="25">
        <v>330</v>
      </c>
      <c r="J88" s="6" t="s">
        <v>204</v>
      </c>
      <c r="K88" s="6">
        <v>1312923</v>
      </c>
      <c r="L88" s="6">
        <f t="shared" si="11"/>
        <v>1313</v>
      </c>
      <c r="M88" s="6">
        <v>994</v>
      </c>
      <c r="N88" s="7">
        <f t="shared" si="12"/>
        <v>132.1</v>
      </c>
      <c r="O88" s="58">
        <f t="shared" si="13"/>
        <v>0</v>
      </c>
      <c r="P88" s="10">
        <f t="shared" si="14"/>
        <v>42.2</v>
      </c>
      <c r="Q88" s="1" t="str">
        <f t="shared" si="9"/>
        <v>○</v>
      </c>
    </row>
    <row r="89" spans="1:17" ht="13.5">
      <c r="A89" s="16"/>
      <c r="B89" s="5">
        <v>331</v>
      </c>
      <c r="C89" s="5" t="s">
        <v>205</v>
      </c>
      <c r="D89" s="21">
        <v>703603</v>
      </c>
      <c r="E89" s="27">
        <f t="shared" si="15"/>
        <v>704</v>
      </c>
      <c r="F89" s="6">
        <v>435</v>
      </c>
      <c r="G89" s="7">
        <f t="shared" si="10"/>
        <v>161.8</v>
      </c>
      <c r="H89" s="10">
        <f t="shared" si="16"/>
        <v>0</v>
      </c>
      <c r="I89" s="25">
        <v>331</v>
      </c>
      <c r="J89" s="6" t="s">
        <v>205</v>
      </c>
      <c r="K89" s="6">
        <v>2628129</v>
      </c>
      <c r="L89" s="6">
        <f t="shared" si="11"/>
        <v>2628</v>
      </c>
      <c r="M89" s="6">
        <v>1544</v>
      </c>
      <c r="N89" s="7">
        <f t="shared" si="12"/>
        <v>170.2</v>
      </c>
      <c r="O89" s="58">
        <f t="shared" si="13"/>
        <v>0</v>
      </c>
      <c r="P89" s="10">
        <f t="shared" si="14"/>
        <v>26.8</v>
      </c>
      <c r="Q89" s="1" t="str">
        <f t="shared" si="9"/>
        <v>○</v>
      </c>
    </row>
    <row r="90" spans="1:17" ht="13.5">
      <c r="A90" s="16"/>
      <c r="B90" s="5">
        <v>332</v>
      </c>
      <c r="C90" s="5" t="s">
        <v>206</v>
      </c>
      <c r="D90" s="21">
        <v>38479</v>
      </c>
      <c r="E90" s="27">
        <f t="shared" si="15"/>
        <v>38</v>
      </c>
      <c r="F90" s="6">
        <v>145</v>
      </c>
      <c r="G90" s="7">
        <f t="shared" si="10"/>
        <v>26.2</v>
      </c>
      <c r="H90" s="10">
        <f t="shared" si="16"/>
        <v>0</v>
      </c>
      <c r="I90" s="25">
        <v>332</v>
      </c>
      <c r="J90" s="6" t="s">
        <v>206</v>
      </c>
      <c r="K90" s="6">
        <v>331540</v>
      </c>
      <c r="L90" s="6">
        <f t="shared" si="11"/>
        <v>332</v>
      </c>
      <c r="M90" s="6">
        <v>567</v>
      </c>
      <c r="N90" s="7">
        <f t="shared" si="12"/>
        <v>58.6</v>
      </c>
      <c r="O90" s="58">
        <f t="shared" si="13"/>
        <v>0</v>
      </c>
      <c r="P90" s="10">
        <f t="shared" si="14"/>
        <v>11.4</v>
      </c>
      <c r="Q90" s="1" t="str">
        <f t="shared" si="9"/>
        <v>○</v>
      </c>
    </row>
    <row r="91" spans="1:17" ht="13.5">
      <c r="A91" s="16"/>
      <c r="B91" s="5">
        <v>333</v>
      </c>
      <c r="C91" s="5" t="s">
        <v>207</v>
      </c>
      <c r="D91" s="21">
        <v>226394</v>
      </c>
      <c r="E91" s="27">
        <f t="shared" si="15"/>
        <v>226</v>
      </c>
      <c r="F91" s="6">
        <v>153</v>
      </c>
      <c r="G91" s="7">
        <f t="shared" si="10"/>
        <v>147.7</v>
      </c>
      <c r="H91" s="10">
        <f t="shared" si="16"/>
        <v>0</v>
      </c>
      <c r="I91" s="25">
        <v>333</v>
      </c>
      <c r="J91" s="6" t="s">
        <v>207</v>
      </c>
      <c r="K91" s="6">
        <v>979090</v>
      </c>
      <c r="L91" s="6">
        <f t="shared" si="11"/>
        <v>979</v>
      </c>
      <c r="M91" s="6">
        <v>561</v>
      </c>
      <c r="N91" s="7">
        <f t="shared" si="12"/>
        <v>174.5</v>
      </c>
      <c r="O91" s="58">
        <f t="shared" si="13"/>
        <v>0</v>
      </c>
      <c r="P91" s="10">
        <f t="shared" si="14"/>
        <v>23.1</v>
      </c>
      <c r="Q91" s="1" t="str">
        <f t="shared" si="9"/>
        <v>○</v>
      </c>
    </row>
    <row r="92" spans="1:17" ht="13.5">
      <c r="A92" s="16"/>
      <c r="B92" s="5">
        <v>334</v>
      </c>
      <c r="C92" s="5" t="s">
        <v>208</v>
      </c>
      <c r="D92" s="21">
        <v>17172</v>
      </c>
      <c r="E92" s="27">
        <f t="shared" si="15"/>
        <v>17</v>
      </c>
      <c r="F92" s="6">
        <v>16</v>
      </c>
      <c r="G92" s="7">
        <f t="shared" si="10"/>
        <v>106.3</v>
      </c>
      <c r="H92" s="10">
        <f t="shared" si="16"/>
        <v>0</v>
      </c>
      <c r="I92" s="25">
        <v>334</v>
      </c>
      <c r="J92" s="6" t="s">
        <v>208</v>
      </c>
      <c r="K92" s="6">
        <v>85122</v>
      </c>
      <c r="L92" s="6">
        <f t="shared" si="11"/>
        <v>85</v>
      </c>
      <c r="M92" s="6">
        <v>53</v>
      </c>
      <c r="N92" s="7">
        <f t="shared" si="12"/>
        <v>160.4</v>
      </c>
      <c r="O92" s="58">
        <f t="shared" si="13"/>
        <v>0</v>
      </c>
      <c r="P92" s="10">
        <f t="shared" si="14"/>
        <v>20</v>
      </c>
      <c r="Q92" s="1" t="str">
        <f t="shared" si="9"/>
        <v>○</v>
      </c>
    </row>
    <row r="93" spans="1:17" ht="13.5">
      <c r="A93" s="16"/>
      <c r="B93" s="5">
        <v>335</v>
      </c>
      <c r="C93" s="5" t="s">
        <v>209</v>
      </c>
      <c r="D93" s="21">
        <v>386740</v>
      </c>
      <c r="E93" s="27">
        <f t="shared" si="15"/>
        <v>387</v>
      </c>
      <c r="F93" s="6">
        <v>271</v>
      </c>
      <c r="G93" s="7">
        <f t="shared" si="10"/>
        <v>142.8</v>
      </c>
      <c r="H93" s="10">
        <f t="shared" si="16"/>
        <v>0</v>
      </c>
      <c r="I93" s="25">
        <v>335</v>
      </c>
      <c r="J93" s="6" t="s">
        <v>209</v>
      </c>
      <c r="K93" s="6">
        <v>742494</v>
      </c>
      <c r="L93" s="6">
        <f t="shared" si="11"/>
        <v>742</v>
      </c>
      <c r="M93" s="6">
        <v>687</v>
      </c>
      <c r="N93" s="7">
        <f t="shared" si="12"/>
        <v>108</v>
      </c>
      <c r="O93" s="58">
        <f t="shared" si="13"/>
        <v>0</v>
      </c>
      <c r="P93" s="10">
        <f t="shared" si="14"/>
        <v>52.2</v>
      </c>
      <c r="Q93" s="1" t="str">
        <f t="shared" si="9"/>
        <v>○</v>
      </c>
    </row>
    <row r="94" spans="1:17" ht="13.5">
      <c r="A94" s="16"/>
      <c r="B94" s="5">
        <v>336</v>
      </c>
      <c r="C94" s="5" t="s">
        <v>210</v>
      </c>
      <c r="D94" s="21">
        <v>267810</v>
      </c>
      <c r="E94" s="27">
        <f t="shared" si="15"/>
        <v>268</v>
      </c>
      <c r="F94" s="6">
        <v>286</v>
      </c>
      <c r="G94" s="7">
        <f t="shared" si="10"/>
        <v>93.7</v>
      </c>
      <c r="H94" s="10">
        <f t="shared" si="16"/>
        <v>0</v>
      </c>
      <c r="I94" s="25">
        <v>336</v>
      </c>
      <c r="J94" s="6" t="s">
        <v>210</v>
      </c>
      <c r="K94" s="6">
        <v>3085142</v>
      </c>
      <c r="L94" s="6">
        <f t="shared" si="11"/>
        <v>3085</v>
      </c>
      <c r="M94" s="6">
        <v>820</v>
      </c>
      <c r="N94" s="7">
        <f t="shared" si="12"/>
        <v>376.2</v>
      </c>
      <c r="O94" s="58">
        <f t="shared" si="13"/>
        <v>0</v>
      </c>
      <c r="P94" s="10">
        <f t="shared" si="14"/>
        <v>8.7</v>
      </c>
      <c r="Q94" s="1" t="str">
        <f t="shared" si="9"/>
        <v>○</v>
      </c>
    </row>
    <row r="95" spans="1:17" ht="13.5">
      <c r="A95" s="16"/>
      <c r="B95" s="5">
        <v>337</v>
      </c>
      <c r="C95" s="5" t="s">
        <v>211</v>
      </c>
      <c r="D95" s="21">
        <v>19705</v>
      </c>
      <c r="E95" s="27">
        <f t="shared" si="15"/>
        <v>20</v>
      </c>
      <c r="F95" s="6">
        <v>28</v>
      </c>
      <c r="G95" s="7">
        <f t="shared" si="10"/>
        <v>71.4</v>
      </c>
      <c r="H95" s="10">
        <f t="shared" si="16"/>
        <v>0</v>
      </c>
      <c r="I95" s="25">
        <v>337</v>
      </c>
      <c r="J95" s="6" t="s">
        <v>211</v>
      </c>
      <c r="K95" s="6">
        <v>175809</v>
      </c>
      <c r="L95" s="6">
        <f t="shared" si="11"/>
        <v>176</v>
      </c>
      <c r="M95" s="6">
        <v>78</v>
      </c>
      <c r="N95" s="7">
        <f t="shared" si="12"/>
        <v>225.6</v>
      </c>
      <c r="O95" s="58">
        <f t="shared" si="13"/>
        <v>0</v>
      </c>
      <c r="P95" s="10">
        <f t="shared" si="14"/>
        <v>11.4</v>
      </c>
      <c r="Q95" s="1" t="str">
        <f t="shared" si="9"/>
        <v>○</v>
      </c>
    </row>
    <row r="96" spans="1:17" ht="13.5">
      <c r="A96" s="16"/>
      <c r="B96" s="5">
        <v>401</v>
      </c>
      <c r="C96" s="5" t="s">
        <v>212</v>
      </c>
      <c r="D96" s="21">
        <v>15609088</v>
      </c>
      <c r="E96" s="27">
        <f t="shared" si="15"/>
        <v>15609</v>
      </c>
      <c r="F96" s="6">
        <v>13753</v>
      </c>
      <c r="G96" s="7">
        <f t="shared" si="10"/>
        <v>113.5</v>
      </c>
      <c r="H96" s="10">
        <f t="shared" si="16"/>
        <v>0.1</v>
      </c>
      <c r="I96" s="25">
        <v>401</v>
      </c>
      <c r="J96" s="6" t="s">
        <v>212</v>
      </c>
      <c r="K96" s="6">
        <v>80193030</v>
      </c>
      <c r="L96" s="6">
        <f t="shared" si="11"/>
        <v>80193</v>
      </c>
      <c r="M96" s="6">
        <v>66609</v>
      </c>
      <c r="N96" s="7">
        <f t="shared" si="12"/>
        <v>120.4</v>
      </c>
      <c r="O96" s="58">
        <f t="shared" si="13"/>
        <v>0.1</v>
      </c>
      <c r="P96" s="10">
        <f t="shared" si="14"/>
        <v>19.5</v>
      </c>
      <c r="Q96" s="1" t="str">
        <f t="shared" si="9"/>
        <v>○</v>
      </c>
    </row>
    <row r="97" spans="1:17" ht="13.5">
      <c r="A97" s="16"/>
      <c r="B97" s="5">
        <v>402</v>
      </c>
      <c r="C97" s="5" t="s">
        <v>213</v>
      </c>
      <c r="D97" s="21">
        <v>15612757</v>
      </c>
      <c r="E97" s="27">
        <f t="shared" si="15"/>
        <v>15613</v>
      </c>
      <c r="F97" s="6">
        <v>5088</v>
      </c>
      <c r="G97" s="7">
        <f t="shared" si="10"/>
        <v>306.9</v>
      </c>
      <c r="H97" s="10">
        <f t="shared" si="16"/>
        <v>0.1</v>
      </c>
      <c r="I97" s="25">
        <v>402</v>
      </c>
      <c r="J97" s="6" t="s">
        <v>213</v>
      </c>
      <c r="K97" s="6">
        <v>53374649</v>
      </c>
      <c r="L97" s="6">
        <f t="shared" si="11"/>
        <v>53375</v>
      </c>
      <c r="M97" s="6">
        <v>21076</v>
      </c>
      <c r="N97" s="7">
        <f t="shared" si="12"/>
        <v>253.3</v>
      </c>
      <c r="O97" s="58">
        <f t="shared" si="13"/>
        <v>0.1</v>
      </c>
      <c r="P97" s="10">
        <f t="shared" si="14"/>
        <v>29.3</v>
      </c>
      <c r="Q97" s="1" t="str">
        <f t="shared" si="9"/>
        <v>○</v>
      </c>
    </row>
    <row r="98" spans="1:17" ht="13.5">
      <c r="A98" s="16"/>
      <c r="B98" s="5">
        <v>403</v>
      </c>
      <c r="C98" s="5" t="s">
        <v>214</v>
      </c>
      <c r="D98" s="21">
        <v>571086</v>
      </c>
      <c r="E98" s="27">
        <f t="shared" si="15"/>
        <v>571</v>
      </c>
      <c r="F98" s="6">
        <v>594</v>
      </c>
      <c r="G98" s="7">
        <f t="shared" si="10"/>
        <v>96.1</v>
      </c>
      <c r="H98" s="10">
        <f t="shared" si="16"/>
        <v>0</v>
      </c>
      <c r="I98" s="25">
        <v>403</v>
      </c>
      <c r="J98" s="6" t="s">
        <v>214</v>
      </c>
      <c r="K98" s="6">
        <v>1751995</v>
      </c>
      <c r="L98" s="6">
        <f t="shared" si="11"/>
        <v>1752</v>
      </c>
      <c r="M98" s="6">
        <v>1701</v>
      </c>
      <c r="N98" s="7">
        <f t="shared" si="12"/>
        <v>103</v>
      </c>
      <c r="O98" s="58">
        <f t="shared" si="13"/>
        <v>0</v>
      </c>
      <c r="P98" s="10">
        <f t="shared" si="14"/>
        <v>32.6</v>
      </c>
      <c r="Q98" s="1" t="str">
        <f aca="true" t="shared" si="17" ref="Q98:Q129">IF(C98=J98,"○","×")</f>
        <v>○</v>
      </c>
    </row>
    <row r="99" spans="1:17" ht="13.5">
      <c r="A99" s="16"/>
      <c r="B99" s="5">
        <v>404</v>
      </c>
      <c r="C99" s="5" t="s">
        <v>215</v>
      </c>
      <c r="D99" s="21">
        <v>763864</v>
      </c>
      <c r="E99" s="27">
        <f t="shared" si="15"/>
        <v>764</v>
      </c>
      <c r="F99" s="6">
        <v>698</v>
      </c>
      <c r="G99" s="7">
        <f t="shared" si="10"/>
        <v>109.5</v>
      </c>
      <c r="H99" s="10">
        <f t="shared" si="16"/>
        <v>0</v>
      </c>
      <c r="I99" s="25">
        <v>404</v>
      </c>
      <c r="J99" s="6" t="s">
        <v>215</v>
      </c>
      <c r="K99" s="6">
        <v>4856083</v>
      </c>
      <c r="L99" s="6">
        <f t="shared" si="11"/>
        <v>4856</v>
      </c>
      <c r="M99" s="6">
        <v>4516</v>
      </c>
      <c r="N99" s="7">
        <f t="shared" si="12"/>
        <v>107.5</v>
      </c>
      <c r="O99" s="58">
        <f t="shared" si="13"/>
        <v>0</v>
      </c>
      <c r="P99" s="10">
        <f t="shared" si="14"/>
        <v>15.7</v>
      </c>
      <c r="Q99" s="1" t="str">
        <f t="shared" si="17"/>
        <v>○</v>
      </c>
    </row>
    <row r="100" spans="1:17" ht="13.5">
      <c r="A100" s="16"/>
      <c r="B100" s="5">
        <v>405</v>
      </c>
      <c r="C100" s="5" t="s">
        <v>216</v>
      </c>
      <c r="D100" s="21">
        <v>889120</v>
      </c>
      <c r="E100" s="27">
        <f t="shared" si="15"/>
        <v>889</v>
      </c>
      <c r="F100" s="6">
        <v>703</v>
      </c>
      <c r="G100" s="7">
        <f t="shared" si="10"/>
        <v>126.5</v>
      </c>
      <c r="H100" s="10">
        <f t="shared" si="16"/>
        <v>0</v>
      </c>
      <c r="I100" s="25">
        <v>405</v>
      </c>
      <c r="J100" s="6" t="s">
        <v>216</v>
      </c>
      <c r="K100" s="6">
        <v>1178284</v>
      </c>
      <c r="L100" s="6">
        <f t="shared" si="11"/>
        <v>1178</v>
      </c>
      <c r="M100" s="6">
        <v>943</v>
      </c>
      <c r="N100" s="7">
        <f t="shared" si="12"/>
        <v>124.9</v>
      </c>
      <c r="O100" s="58">
        <f t="shared" si="13"/>
        <v>0</v>
      </c>
      <c r="P100" s="10">
        <f t="shared" si="14"/>
        <v>75.5</v>
      </c>
      <c r="Q100" s="1" t="str">
        <f t="shared" si="17"/>
        <v>○</v>
      </c>
    </row>
    <row r="101" spans="1:17" ht="13.5">
      <c r="A101" s="16"/>
      <c r="B101" s="5">
        <v>406</v>
      </c>
      <c r="C101" s="5" t="s">
        <v>217</v>
      </c>
      <c r="D101" s="21">
        <v>8689253</v>
      </c>
      <c r="E101" s="27">
        <f t="shared" si="15"/>
        <v>8689</v>
      </c>
      <c r="F101" s="6">
        <v>8081</v>
      </c>
      <c r="G101" s="7">
        <f t="shared" si="10"/>
        <v>107.5</v>
      </c>
      <c r="H101" s="10">
        <f t="shared" si="16"/>
        <v>0.1</v>
      </c>
      <c r="I101" s="25">
        <v>406</v>
      </c>
      <c r="J101" s="6" t="s">
        <v>217</v>
      </c>
      <c r="K101" s="6">
        <v>30644994</v>
      </c>
      <c r="L101" s="6">
        <f t="shared" si="11"/>
        <v>30645</v>
      </c>
      <c r="M101" s="6">
        <v>29748</v>
      </c>
      <c r="N101" s="7">
        <f t="shared" si="12"/>
        <v>103</v>
      </c>
      <c r="O101" s="58">
        <f t="shared" si="13"/>
        <v>0.1</v>
      </c>
      <c r="P101" s="10">
        <f t="shared" si="14"/>
        <v>28.4</v>
      </c>
      <c r="Q101" s="1" t="str">
        <f t="shared" si="17"/>
        <v>○</v>
      </c>
    </row>
    <row r="102" spans="1:17" ht="13.5">
      <c r="A102" s="16"/>
      <c r="B102" s="5">
        <v>407</v>
      </c>
      <c r="C102" s="5" t="s">
        <v>218</v>
      </c>
      <c r="D102" s="21">
        <v>6768109</v>
      </c>
      <c r="E102" s="27">
        <f t="shared" si="15"/>
        <v>6768</v>
      </c>
      <c r="F102" s="6">
        <v>8103</v>
      </c>
      <c r="G102" s="7">
        <f t="shared" si="10"/>
        <v>83.5</v>
      </c>
      <c r="H102" s="10">
        <f t="shared" si="16"/>
        <v>0.1</v>
      </c>
      <c r="I102" s="25">
        <v>407</v>
      </c>
      <c r="J102" s="6" t="s">
        <v>218</v>
      </c>
      <c r="K102" s="6">
        <v>24826484</v>
      </c>
      <c r="L102" s="6">
        <f t="shared" si="11"/>
        <v>24826</v>
      </c>
      <c r="M102" s="6">
        <v>26989</v>
      </c>
      <c r="N102" s="7">
        <f t="shared" si="12"/>
        <v>92</v>
      </c>
      <c r="O102" s="58">
        <f t="shared" si="13"/>
        <v>0</v>
      </c>
      <c r="P102" s="10">
        <f t="shared" si="14"/>
        <v>27.3</v>
      </c>
      <c r="Q102" s="1" t="str">
        <f t="shared" si="17"/>
        <v>○</v>
      </c>
    </row>
    <row r="103" spans="1:17" ht="13.5">
      <c r="A103" s="16"/>
      <c r="B103" s="5">
        <v>408</v>
      </c>
      <c r="C103" s="5" t="s">
        <v>219</v>
      </c>
      <c r="D103" s="21">
        <v>876250</v>
      </c>
      <c r="E103" s="27">
        <f t="shared" si="15"/>
        <v>876</v>
      </c>
      <c r="F103" s="6">
        <v>1594</v>
      </c>
      <c r="G103" s="7">
        <f t="shared" si="10"/>
        <v>55</v>
      </c>
      <c r="H103" s="10">
        <f t="shared" si="16"/>
        <v>0</v>
      </c>
      <c r="I103" s="25">
        <v>408</v>
      </c>
      <c r="J103" s="6" t="s">
        <v>219</v>
      </c>
      <c r="K103" s="6">
        <v>3078326</v>
      </c>
      <c r="L103" s="6">
        <f t="shared" si="11"/>
        <v>3078</v>
      </c>
      <c r="M103" s="6">
        <v>3612</v>
      </c>
      <c r="N103" s="7">
        <f t="shared" si="12"/>
        <v>85.2</v>
      </c>
      <c r="O103" s="58">
        <f t="shared" si="13"/>
        <v>0</v>
      </c>
      <c r="P103" s="10">
        <f t="shared" si="14"/>
        <v>28.5</v>
      </c>
      <c r="Q103" s="1" t="str">
        <f t="shared" si="17"/>
        <v>○</v>
      </c>
    </row>
    <row r="104" spans="1:17" ht="13.5">
      <c r="A104" s="16"/>
      <c r="B104" s="5">
        <v>409</v>
      </c>
      <c r="C104" s="5" t="s">
        <v>220</v>
      </c>
      <c r="D104" s="21">
        <v>26879693</v>
      </c>
      <c r="E104" s="27">
        <f t="shared" si="15"/>
        <v>26880</v>
      </c>
      <c r="F104" s="6">
        <v>22003</v>
      </c>
      <c r="G104" s="7">
        <f t="shared" si="10"/>
        <v>122.2</v>
      </c>
      <c r="H104" s="10">
        <f t="shared" si="16"/>
        <v>0.3</v>
      </c>
      <c r="I104" s="25">
        <v>409</v>
      </c>
      <c r="J104" s="6" t="s">
        <v>220</v>
      </c>
      <c r="K104" s="6">
        <v>78063576</v>
      </c>
      <c r="L104" s="6">
        <f t="shared" si="11"/>
        <v>78064</v>
      </c>
      <c r="M104" s="6">
        <v>66418</v>
      </c>
      <c r="N104" s="7">
        <f t="shared" si="12"/>
        <v>117.5</v>
      </c>
      <c r="O104" s="58">
        <f t="shared" si="13"/>
        <v>0.1</v>
      </c>
      <c r="P104" s="10">
        <f t="shared" si="14"/>
        <v>34.4</v>
      </c>
      <c r="Q104" s="1" t="str">
        <f t="shared" si="17"/>
        <v>○</v>
      </c>
    </row>
    <row r="105" spans="1:17" ht="13.5">
      <c r="A105" s="16"/>
      <c r="B105" s="5">
        <v>410</v>
      </c>
      <c r="C105" s="5" t="s">
        <v>221</v>
      </c>
      <c r="D105" s="21">
        <v>73647941</v>
      </c>
      <c r="E105" s="27">
        <f t="shared" si="15"/>
        <v>73648</v>
      </c>
      <c r="F105" s="6">
        <v>55292</v>
      </c>
      <c r="G105" s="7">
        <f t="shared" si="10"/>
        <v>133.2</v>
      </c>
      <c r="H105" s="10">
        <f t="shared" si="16"/>
        <v>0.7</v>
      </c>
      <c r="I105" s="25">
        <v>410</v>
      </c>
      <c r="J105" s="6" t="s">
        <v>221</v>
      </c>
      <c r="K105" s="6">
        <v>254009580</v>
      </c>
      <c r="L105" s="6">
        <f t="shared" si="11"/>
        <v>254010</v>
      </c>
      <c r="M105" s="6">
        <v>217338</v>
      </c>
      <c r="N105" s="7">
        <f t="shared" si="12"/>
        <v>116.9</v>
      </c>
      <c r="O105" s="58">
        <f t="shared" si="13"/>
        <v>0.4</v>
      </c>
      <c r="P105" s="10">
        <f t="shared" si="14"/>
        <v>29</v>
      </c>
      <c r="Q105" s="1" t="str">
        <f t="shared" si="17"/>
        <v>○</v>
      </c>
    </row>
    <row r="106" spans="1:17" ht="13.5">
      <c r="A106" s="16"/>
      <c r="B106" s="5">
        <v>411</v>
      </c>
      <c r="C106" s="5" t="s">
        <v>222</v>
      </c>
      <c r="D106" s="21">
        <v>1777850</v>
      </c>
      <c r="E106" s="27">
        <f t="shared" si="15"/>
        <v>1778</v>
      </c>
      <c r="F106" s="6">
        <v>1486</v>
      </c>
      <c r="G106" s="7">
        <f t="shared" si="10"/>
        <v>119.7</v>
      </c>
      <c r="H106" s="10">
        <f t="shared" si="16"/>
        <v>0</v>
      </c>
      <c r="I106" s="25">
        <v>411</v>
      </c>
      <c r="J106" s="6" t="s">
        <v>222</v>
      </c>
      <c r="K106" s="6">
        <v>4989463</v>
      </c>
      <c r="L106" s="6">
        <f t="shared" si="11"/>
        <v>4989</v>
      </c>
      <c r="M106" s="6">
        <v>3376</v>
      </c>
      <c r="N106" s="7">
        <f t="shared" si="12"/>
        <v>147.8</v>
      </c>
      <c r="O106" s="58">
        <f t="shared" si="13"/>
        <v>0</v>
      </c>
      <c r="P106" s="10">
        <f t="shared" si="14"/>
        <v>35.6</v>
      </c>
      <c r="Q106" s="1" t="str">
        <f t="shared" si="17"/>
        <v>○</v>
      </c>
    </row>
    <row r="107" spans="1:17" ht="13.5">
      <c r="A107" s="16"/>
      <c r="B107" s="5">
        <v>412</v>
      </c>
      <c r="C107" s="5" t="s">
        <v>223</v>
      </c>
      <c r="D107" s="21">
        <v>398869</v>
      </c>
      <c r="E107" s="27">
        <f t="shared" si="15"/>
        <v>399</v>
      </c>
      <c r="F107" s="6">
        <v>270</v>
      </c>
      <c r="G107" s="7">
        <f t="shared" si="10"/>
        <v>147.8</v>
      </c>
      <c r="H107" s="10">
        <f t="shared" si="16"/>
        <v>0</v>
      </c>
      <c r="I107" s="25">
        <v>412</v>
      </c>
      <c r="J107" s="6" t="s">
        <v>223</v>
      </c>
      <c r="K107" s="6">
        <v>5863297</v>
      </c>
      <c r="L107" s="6">
        <f t="shared" si="11"/>
        <v>5863</v>
      </c>
      <c r="M107" s="6">
        <v>4911</v>
      </c>
      <c r="N107" s="7">
        <f t="shared" si="12"/>
        <v>119.4</v>
      </c>
      <c r="O107" s="58">
        <f t="shared" si="13"/>
        <v>0</v>
      </c>
      <c r="P107" s="10">
        <f t="shared" si="14"/>
        <v>6.8</v>
      </c>
      <c r="Q107" s="1" t="str">
        <f t="shared" si="17"/>
        <v>○</v>
      </c>
    </row>
    <row r="108" spans="1:17" ht="13.5">
      <c r="A108" s="16"/>
      <c r="B108" s="5">
        <v>413</v>
      </c>
      <c r="C108" s="5" t="s">
        <v>224</v>
      </c>
      <c r="D108" s="21">
        <v>15118984</v>
      </c>
      <c r="E108" s="27">
        <f t="shared" si="15"/>
        <v>15119</v>
      </c>
      <c r="F108" s="6">
        <v>5744</v>
      </c>
      <c r="G108" s="7">
        <f t="shared" si="10"/>
        <v>263.2</v>
      </c>
      <c r="H108" s="10">
        <f t="shared" si="16"/>
        <v>0.1</v>
      </c>
      <c r="I108" s="25">
        <v>413</v>
      </c>
      <c r="J108" s="6" t="s">
        <v>224</v>
      </c>
      <c r="K108" s="6">
        <v>47183303</v>
      </c>
      <c r="L108" s="6">
        <f t="shared" si="11"/>
        <v>47183</v>
      </c>
      <c r="M108" s="6">
        <v>30675</v>
      </c>
      <c r="N108" s="7">
        <f t="shared" si="12"/>
        <v>153.8</v>
      </c>
      <c r="O108" s="58">
        <f t="shared" si="13"/>
        <v>0.1</v>
      </c>
      <c r="P108" s="10">
        <f t="shared" si="14"/>
        <v>32</v>
      </c>
      <c r="Q108" s="1" t="str">
        <f t="shared" si="17"/>
        <v>○</v>
      </c>
    </row>
    <row r="109" spans="1:17" ht="13.5">
      <c r="A109" s="16"/>
      <c r="B109" s="28">
        <v>414</v>
      </c>
      <c r="C109" s="28" t="s">
        <v>234</v>
      </c>
      <c r="D109" s="29"/>
      <c r="E109" s="30">
        <f t="shared" si="15"/>
        <v>0</v>
      </c>
      <c r="F109" s="31"/>
      <c r="G109" s="32">
        <v>0</v>
      </c>
      <c r="H109" s="33">
        <f t="shared" si="16"/>
        <v>0</v>
      </c>
      <c r="I109" s="34">
        <v>414</v>
      </c>
      <c r="J109" s="31" t="s">
        <v>234</v>
      </c>
      <c r="K109" s="31">
        <v>3162</v>
      </c>
      <c r="L109" s="31">
        <f t="shared" si="11"/>
        <v>3</v>
      </c>
      <c r="M109" s="31"/>
      <c r="N109" s="32">
        <v>0</v>
      </c>
      <c r="O109" s="59">
        <f t="shared" si="13"/>
        <v>0</v>
      </c>
      <c r="P109" s="10">
        <f t="shared" si="14"/>
        <v>0</v>
      </c>
      <c r="Q109" s="1" t="str">
        <f t="shared" si="17"/>
        <v>○</v>
      </c>
    </row>
    <row r="110" spans="1:17" ht="14.25" thickBot="1">
      <c r="A110" s="42" t="s">
        <v>13</v>
      </c>
      <c r="B110" s="43"/>
      <c r="C110" s="43"/>
      <c r="D110" s="44">
        <f>SUM(D65:D109)</f>
        <v>385267639</v>
      </c>
      <c r="E110" s="45">
        <f t="shared" si="15"/>
        <v>385268</v>
      </c>
      <c r="F110" s="46">
        <v>322363</v>
      </c>
      <c r="G110" s="47">
        <f t="shared" si="10"/>
        <v>119.5</v>
      </c>
      <c r="H110" s="48">
        <f t="shared" si="16"/>
        <v>3.6</v>
      </c>
      <c r="I110" s="49"/>
      <c r="J110" s="46"/>
      <c r="K110" s="46">
        <f>SUM(K65:K109)</f>
        <v>2345188517</v>
      </c>
      <c r="L110" s="46">
        <f t="shared" si="11"/>
        <v>2345189</v>
      </c>
      <c r="M110" s="46">
        <v>1929585</v>
      </c>
      <c r="N110" s="47">
        <f t="shared" si="12"/>
        <v>121.5</v>
      </c>
      <c r="O110" s="60">
        <f t="shared" si="13"/>
        <v>3.8</v>
      </c>
      <c r="P110" s="48">
        <f t="shared" si="14"/>
        <v>16.4</v>
      </c>
      <c r="Q110" s="1" t="str">
        <f t="shared" si="17"/>
        <v>○</v>
      </c>
    </row>
    <row r="111" spans="1:17" ht="13.5">
      <c r="A111" s="16" t="s">
        <v>3</v>
      </c>
      <c r="B111" s="35">
        <v>201</v>
      </c>
      <c r="C111" s="35" t="s">
        <v>99</v>
      </c>
      <c r="D111" s="36">
        <v>5593025</v>
      </c>
      <c r="E111" s="37">
        <f aca="true" t="shared" si="18" ref="E111:E165">ROUND(D111/1000,0)</f>
        <v>5593</v>
      </c>
      <c r="F111" s="38">
        <v>4449</v>
      </c>
      <c r="G111" s="39">
        <f t="shared" si="10"/>
        <v>125.7</v>
      </c>
      <c r="H111" s="40">
        <f t="shared" si="16"/>
        <v>0.1</v>
      </c>
      <c r="I111" s="41">
        <v>201</v>
      </c>
      <c r="J111" s="38" t="s">
        <v>99</v>
      </c>
      <c r="K111" s="38">
        <v>9806933</v>
      </c>
      <c r="L111" s="38">
        <f aca="true" t="shared" si="19" ref="L111:L165">ROUND(K111/1000,0)</f>
        <v>9807</v>
      </c>
      <c r="M111" s="38">
        <v>7045</v>
      </c>
      <c r="N111" s="39">
        <f t="shared" si="12"/>
        <v>139.2</v>
      </c>
      <c r="O111" s="61">
        <f t="shared" si="13"/>
        <v>0</v>
      </c>
      <c r="P111" s="40">
        <f t="shared" si="14"/>
        <v>57</v>
      </c>
      <c r="Q111" s="1" t="str">
        <f t="shared" si="17"/>
        <v>○</v>
      </c>
    </row>
    <row r="112" spans="1:17" ht="13.5">
      <c r="A112" s="16"/>
      <c r="B112" s="5">
        <v>202</v>
      </c>
      <c r="C112" s="5" t="s">
        <v>100</v>
      </c>
      <c r="D112" s="21">
        <v>38693052</v>
      </c>
      <c r="E112" s="27">
        <f t="shared" si="18"/>
        <v>38693</v>
      </c>
      <c r="F112" s="6">
        <v>25569</v>
      </c>
      <c r="G112" s="7">
        <f t="shared" si="10"/>
        <v>151.3</v>
      </c>
      <c r="H112" s="10">
        <f t="shared" si="16"/>
        <v>0.4</v>
      </c>
      <c r="I112" s="25">
        <v>202</v>
      </c>
      <c r="J112" s="6" t="s">
        <v>100</v>
      </c>
      <c r="K112" s="6">
        <v>122585021</v>
      </c>
      <c r="L112" s="6">
        <f t="shared" si="19"/>
        <v>122585</v>
      </c>
      <c r="M112" s="6">
        <v>91911</v>
      </c>
      <c r="N112" s="7">
        <f t="shared" si="12"/>
        <v>133.4</v>
      </c>
      <c r="O112" s="58">
        <f t="shared" si="13"/>
        <v>0.2</v>
      </c>
      <c r="P112" s="10">
        <f t="shared" si="14"/>
        <v>31.6</v>
      </c>
      <c r="Q112" s="1" t="str">
        <f t="shared" si="17"/>
        <v>○</v>
      </c>
    </row>
    <row r="113" spans="1:17" ht="13.5">
      <c r="A113" s="16"/>
      <c r="B113" s="5">
        <v>203</v>
      </c>
      <c r="C113" s="5" t="s">
        <v>101</v>
      </c>
      <c r="D113" s="21">
        <v>38632220</v>
      </c>
      <c r="E113" s="27">
        <f t="shared" si="18"/>
        <v>38632</v>
      </c>
      <c r="F113" s="6">
        <v>36022</v>
      </c>
      <c r="G113" s="7">
        <f t="shared" si="10"/>
        <v>107.2</v>
      </c>
      <c r="H113" s="10">
        <f t="shared" si="16"/>
        <v>0.4</v>
      </c>
      <c r="I113" s="25">
        <v>203</v>
      </c>
      <c r="J113" s="6" t="s">
        <v>101</v>
      </c>
      <c r="K113" s="6">
        <v>200903581</v>
      </c>
      <c r="L113" s="6">
        <f t="shared" si="19"/>
        <v>200904</v>
      </c>
      <c r="M113" s="6">
        <v>191124</v>
      </c>
      <c r="N113" s="7">
        <f t="shared" si="12"/>
        <v>105.1</v>
      </c>
      <c r="O113" s="58">
        <f t="shared" si="13"/>
        <v>0.3</v>
      </c>
      <c r="P113" s="10">
        <f t="shared" si="14"/>
        <v>19.2</v>
      </c>
      <c r="Q113" s="1" t="str">
        <f t="shared" si="17"/>
        <v>○</v>
      </c>
    </row>
    <row r="114" spans="1:17" ht="13.5">
      <c r="A114" s="16"/>
      <c r="B114" s="5">
        <v>204</v>
      </c>
      <c r="C114" s="5" t="s">
        <v>102</v>
      </c>
      <c r="D114" s="21">
        <v>29449336</v>
      </c>
      <c r="E114" s="27">
        <f t="shared" si="18"/>
        <v>29449</v>
      </c>
      <c r="F114" s="6">
        <v>23406</v>
      </c>
      <c r="G114" s="7">
        <f t="shared" si="10"/>
        <v>125.8</v>
      </c>
      <c r="H114" s="10">
        <f t="shared" si="16"/>
        <v>0.3</v>
      </c>
      <c r="I114" s="25">
        <v>204</v>
      </c>
      <c r="J114" s="6" t="s">
        <v>102</v>
      </c>
      <c r="K114" s="6">
        <v>88458959</v>
      </c>
      <c r="L114" s="6">
        <f t="shared" si="19"/>
        <v>88459</v>
      </c>
      <c r="M114" s="6">
        <v>76632</v>
      </c>
      <c r="N114" s="7">
        <f t="shared" si="12"/>
        <v>115.4</v>
      </c>
      <c r="O114" s="58">
        <f t="shared" si="13"/>
        <v>0.1</v>
      </c>
      <c r="P114" s="10">
        <f t="shared" si="14"/>
        <v>33.3</v>
      </c>
      <c r="Q114" s="1" t="str">
        <f t="shared" si="17"/>
        <v>○</v>
      </c>
    </row>
    <row r="115" spans="1:17" ht="13.5">
      <c r="A115" s="16"/>
      <c r="B115" s="5">
        <v>205</v>
      </c>
      <c r="C115" s="5" t="s">
        <v>103</v>
      </c>
      <c r="D115" s="21">
        <v>376035740</v>
      </c>
      <c r="E115" s="27">
        <f t="shared" si="18"/>
        <v>376036</v>
      </c>
      <c r="F115" s="6">
        <v>351307</v>
      </c>
      <c r="G115" s="7">
        <f t="shared" si="10"/>
        <v>107</v>
      </c>
      <c r="H115" s="10">
        <f t="shared" si="16"/>
        <v>3.5</v>
      </c>
      <c r="I115" s="25">
        <v>205</v>
      </c>
      <c r="J115" s="6" t="s">
        <v>103</v>
      </c>
      <c r="K115" s="6">
        <v>1619251175</v>
      </c>
      <c r="L115" s="6">
        <f t="shared" si="19"/>
        <v>1619251</v>
      </c>
      <c r="M115" s="6">
        <v>1528544</v>
      </c>
      <c r="N115" s="7">
        <f t="shared" si="12"/>
        <v>105.9</v>
      </c>
      <c r="O115" s="58">
        <f t="shared" si="13"/>
        <v>2.6</v>
      </c>
      <c r="P115" s="10">
        <f t="shared" si="14"/>
        <v>23.2</v>
      </c>
      <c r="Q115" s="1" t="str">
        <f t="shared" si="17"/>
        <v>○</v>
      </c>
    </row>
    <row r="116" spans="1:17" ht="13.5">
      <c r="A116" s="16"/>
      <c r="B116" s="5">
        <v>206</v>
      </c>
      <c r="C116" s="5" t="s">
        <v>104</v>
      </c>
      <c r="D116" s="21">
        <v>33013268</v>
      </c>
      <c r="E116" s="27">
        <f t="shared" si="18"/>
        <v>33013</v>
      </c>
      <c r="F116" s="6">
        <v>27938</v>
      </c>
      <c r="G116" s="7">
        <f t="shared" si="10"/>
        <v>118.2</v>
      </c>
      <c r="H116" s="10">
        <f t="shared" si="16"/>
        <v>0.3</v>
      </c>
      <c r="I116" s="25">
        <v>206</v>
      </c>
      <c r="J116" s="6" t="s">
        <v>104</v>
      </c>
      <c r="K116" s="6">
        <v>214534412</v>
      </c>
      <c r="L116" s="6">
        <f t="shared" si="19"/>
        <v>214534</v>
      </c>
      <c r="M116" s="6">
        <v>220248</v>
      </c>
      <c r="N116" s="7">
        <f t="shared" si="12"/>
        <v>97.4</v>
      </c>
      <c r="O116" s="58">
        <f t="shared" si="13"/>
        <v>0.4</v>
      </c>
      <c r="P116" s="10">
        <f t="shared" si="14"/>
        <v>15.4</v>
      </c>
      <c r="Q116" s="1" t="str">
        <f t="shared" si="17"/>
        <v>○</v>
      </c>
    </row>
    <row r="117" spans="1:17" ht="13.5">
      <c r="A117" s="16"/>
      <c r="B117" s="5">
        <v>207</v>
      </c>
      <c r="C117" s="5" t="s">
        <v>105</v>
      </c>
      <c r="D117" s="21">
        <v>256060764</v>
      </c>
      <c r="E117" s="27">
        <f t="shared" si="18"/>
        <v>256061</v>
      </c>
      <c r="F117" s="6">
        <v>262716</v>
      </c>
      <c r="G117" s="7">
        <f t="shared" si="10"/>
        <v>97.5</v>
      </c>
      <c r="H117" s="10">
        <f t="shared" si="16"/>
        <v>2.4</v>
      </c>
      <c r="I117" s="25">
        <v>207</v>
      </c>
      <c r="J117" s="6" t="s">
        <v>105</v>
      </c>
      <c r="K117" s="6">
        <v>1447454519</v>
      </c>
      <c r="L117" s="6">
        <f t="shared" si="19"/>
        <v>1447455</v>
      </c>
      <c r="M117" s="6">
        <v>1360521</v>
      </c>
      <c r="N117" s="7">
        <f t="shared" si="12"/>
        <v>106.4</v>
      </c>
      <c r="O117" s="58">
        <f t="shared" si="13"/>
        <v>2.4</v>
      </c>
      <c r="P117" s="10">
        <f t="shared" si="14"/>
        <v>17.7</v>
      </c>
      <c r="Q117" s="1" t="str">
        <f t="shared" si="17"/>
        <v>○</v>
      </c>
    </row>
    <row r="118" spans="1:17" ht="13.5">
      <c r="A118" s="16"/>
      <c r="B118" s="5">
        <v>208</v>
      </c>
      <c r="C118" s="5" t="s">
        <v>106</v>
      </c>
      <c r="D118" s="21">
        <v>177706860</v>
      </c>
      <c r="E118" s="27">
        <f t="shared" si="18"/>
        <v>177707</v>
      </c>
      <c r="F118" s="6">
        <v>164509</v>
      </c>
      <c r="G118" s="7">
        <f t="shared" si="10"/>
        <v>108</v>
      </c>
      <c r="H118" s="10">
        <f t="shared" si="16"/>
        <v>1.7</v>
      </c>
      <c r="I118" s="25">
        <v>208</v>
      </c>
      <c r="J118" s="6" t="s">
        <v>106</v>
      </c>
      <c r="K118" s="6">
        <v>779979409</v>
      </c>
      <c r="L118" s="6">
        <f t="shared" si="19"/>
        <v>779979</v>
      </c>
      <c r="M118" s="6">
        <v>668193</v>
      </c>
      <c r="N118" s="7">
        <f t="shared" si="12"/>
        <v>116.7</v>
      </c>
      <c r="O118" s="58">
        <f t="shared" si="13"/>
        <v>1.3</v>
      </c>
      <c r="P118" s="10">
        <f t="shared" si="14"/>
        <v>22.8</v>
      </c>
      <c r="Q118" s="1" t="str">
        <f t="shared" si="17"/>
        <v>○</v>
      </c>
    </row>
    <row r="119" spans="1:17" ht="13.5">
      <c r="A119" s="16"/>
      <c r="B119" s="5">
        <v>209</v>
      </c>
      <c r="C119" s="5" t="s">
        <v>107</v>
      </c>
      <c r="D119" s="21">
        <v>1182196</v>
      </c>
      <c r="E119" s="27">
        <f t="shared" si="18"/>
        <v>1182</v>
      </c>
      <c r="F119" s="6">
        <v>488</v>
      </c>
      <c r="G119" s="7">
        <f t="shared" si="10"/>
        <v>242.2</v>
      </c>
      <c r="H119" s="10">
        <f t="shared" si="16"/>
        <v>0</v>
      </c>
      <c r="I119" s="25">
        <v>209</v>
      </c>
      <c r="J119" s="6" t="s">
        <v>107</v>
      </c>
      <c r="K119" s="6">
        <v>23241514</v>
      </c>
      <c r="L119" s="6">
        <f t="shared" si="19"/>
        <v>23242</v>
      </c>
      <c r="M119" s="6">
        <v>17490</v>
      </c>
      <c r="N119" s="7">
        <f t="shared" si="12"/>
        <v>132.9</v>
      </c>
      <c r="O119" s="58">
        <f t="shared" si="13"/>
        <v>0</v>
      </c>
      <c r="P119" s="10">
        <f t="shared" si="14"/>
        <v>5.1</v>
      </c>
      <c r="Q119" s="1" t="str">
        <f t="shared" si="17"/>
        <v>○</v>
      </c>
    </row>
    <row r="120" spans="1:17" ht="13.5">
      <c r="A120" s="16"/>
      <c r="B120" s="5">
        <v>210</v>
      </c>
      <c r="C120" s="5" t="s">
        <v>108</v>
      </c>
      <c r="D120" s="21">
        <v>149051758</v>
      </c>
      <c r="E120" s="27">
        <f t="shared" si="18"/>
        <v>149052</v>
      </c>
      <c r="F120" s="6">
        <v>153603</v>
      </c>
      <c r="G120" s="7">
        <f t="shared" si="10"/>
        <v>97</v>
      </c>
      <c r="H120" s="10">
        <f t="shared" si="16"/>
        <v>1.4</v>
      </c>
      <c r="I120" s="25">
        <v>210</v>
      </c>
      <c r="J120" s="6" t="s">
        <v>108</v>
      </c>
      <c r="K120" s="6">
        <v>903292841</v>
      </c>
      <c r="L120" s="6">
        <f t="shared" si="19"/>
        <v>903293</v>
      </c>
      <c r="M120" s="6">
        <v>817850</v>
      </c>
      <c r="N120" s="7">
        <f t="shared" si="12"/>
        <v>110.4</v>
      </c>
      <c r="O120" s="58">
        <f t="shared" si="13"/>
        <v>1.5</v>
      </c>
      <c r="P120" s="10">
        <f t="shared" si="14"/>
        <v>16.5</v>
      </c>
      <c r="Q120" s="1" t="str">
        <f t="shared" si="17"/>
        <v>○</v>
      </c>
    </row>
    <row r="121" spans="1:17" ht="13.5">
      <c r="A121" s="16"/>
      <c r="B121" s="5">
        <v>211</v>
      </c>
      <c r="C121" s="5" t="s">
        <v>227</v>
      </c>
      <c r="D121" s="21"/>
      <c r="E121" s="27">
        <f t="shared" si="18"/>
        <v>0</v>
      </c>
      <c r="F121" s="6"/>
      <c r="G121" s="7">
        <v>0</v>
      </c>
      <c r="H121" s="10">
        <f t="shared" si="16"/>
        <v>0</v>
      </c>
      <c r="I121" s="25">
        <v>211</v>
      </c>
      <c r="J121" s="6" t="s">
        <v>227</v>
      </c>
      <c r="K121" s="6">
        <v>459415</v>
      </c>
      <c r="L121" s="6">
        <f t="shared" si="19"/>
        <v>459</v>
      </c>
      <c r="M121" s="6"/>
      <c r="N121" s="7">
        <v>0</v>
      </c>
      <c r="O121" s="58">
        <f t="shared" si="13"/>
        <v>0</v>
      </c>
      <c r="P121" s="10">
        <f t="shared" si="14"/>
        <v>0</v>
      </c>
      <c r="Q121" s="1" t="str">
        <f t="shared" si="17"/>
        <v>○</v>
      </c>
    </row>
    <row r="122" spans="1:17" ht="13.5">
      <c r="A122" s="16"/>
      <c r="B122" s="5">
        <v>212</v>
      </c>
      <c r="C122" s="5" t="s">
        <v>228</v>
      </c>
      <c r="D122" s="21"/>
      <c r="E122" s="27">
        <f t="shared" si="18"/>
        <v>0</v>
      </c>
      <c r="F122" s="6">
        <v>5</v>
      </c>
      <c r="G122" s="7">
        <f t="shared" si="10"/>
        <v>0</v>
      </c>
      <c r="H122" s="10">
        <f t="shared" si="16"/>
        <v>0</v>
      </c>
      <c r="I122" s="25">
        <v>212</v>
      </c>
      <c r="J122" s="6" t="s">
        <v>228</v>
      </c>
      <c r="K122" s="6">
        <v>325318</v>
      </c>
      <c r="L122" s="6">
        <f t="shared" si="19"/>
        <v>325</v>
      </c>
      <c r="M122" s="6">
        <v>1123</v>
      </c>
      <c r="N122" s="7">
        <f t="shared" si="12"/>
        <v>28.9</v>
      </c>
      <c r="O122" s="58">
        <f t="shared" si="13"/>
        <v>0</v>
      </c>
      <c r="P122" s="10">
        <f t="shared" si="14"/>
        <v>0</v>
      </c>
      <c r="Q122" s="1" t="str">
        <f t="shared" si="17"/>
        <v>○</v>
      </c>
    </row>
    <row r="123" spans="1:17" ht="13.5">
      <c r="A123" s="16"/>
      <c r="B123" s="5">
        <v>213</v>
      </c>
      <c r="C123" s="5" t="s">
        <v>109</v>
      </c>
      <c r="D123" s="21">
        <v>352314417</v>
      </c>
      <c r="E123" s="27">
        <f t="shared" si="18"/>
        <v>352314</v>
      </c>
      <c r="F123" s="6">
        <v>309925</v>
      </c>
      <c r="G123" s="7">
        <f t="shared" si="10"/>
        <v>113.7</v>
      </c>
      <c r="H123" s="10">
        <f t="shared" si="16"/>
        <v>3.3</v>
      </c>
      <c r="I123" s="25">
        <v>213</v>
      </c>
      <c r="J123" s="6" t="s">
        <v>109</v>
      </c>
      <c r="K123" s="6">
        <v>2050330742</v>
      </c>
      <c r="L123" s="6">
        <f t="shared" si="19"/>
        <v>2050331</v>
      </c>
      <c r="M123" s="6">
        <v>1897905</v>
      </c>
      <c r="N123" s="7">
        <f t="shared" si="12"/>
        <v>108</v>
      </c>
      <c r="O123" s="58">
        <f t="shared" si="13"/>
        <v>3.4</v>
      </c>
      <c r="P123" s="10">
        <f t="shared" si="14"/>
        <v>17.2</v>
      </c>
      <c r="Q123" s="1" t="str">
        <f t="shared" si="17"/>
        <v>○</v>
      </c>
    </row>
    <row r="124" spans="1:17" ht="13.5">
      <c r="A124" s="16"/>
      <c r="B124" s="5">
        <v>215</v>
      </c>
      <c r="C124" s="5" t="s">
        <v>110</v>
      </c>
      <c r="D124" s="21">
        <v>31577882</v>
      </c>
      <c r="E124" s="27">
        <f t="shared" si="18"/>
        <v>31578</v>
      </c>
      <c r="F124" s="6">
        <v>31645</v>
      </c>
      <c r="G124" s="7">
        <f t="shared" si="10"/>
        <v>99.8</v>
      </c>
      <c r="H124" s="10">
        <f t="shared" si="16"/>
        <v>0.3</v>
      </c>
      <c r="I124" s="25">
        <v>215</v>
      </c>
      <c r="J124" s="6" t="s">
        <v>110</v>
      </c>
      <c r="K124" s="6">
        <v>236453427</v>
      </c>
      <c r="L124" s="6">
        <f t="shared" si="19"/>
        <v>236453</v>
      </c>
      <c r="M124" s="6">
        <v>226645</v>
      </c>
      <c r="N124" s="7">
        <f t="shared" si="12"/>
        <v>104.3</v>
      </c>
      <c r="O124" s="58">
        <f t="shared" si="13"/>
        <v>0.4</v>
      </c>
      <c r="P124" s="10">
        <f t="shared" si="14"/>
        <v>13.4</v>
      </c>
      <c r="Q124" s="1" t="str">
        <f t="shared" si="17"/>
        <v>○</v>
      </c>
    </row>
    <row r="125" spans="1:17" ht="13.5">
      <c r="A125" s="16"/>
      <c r="B125" s="5">
        <v>217</v>
      </c>
      <c r="C125" s="5" t="s">
        <v>111</v>
      </c>
      <c r="D125" s="21">
        <v>23159410</v>
      </c>
      <c r="E125" s="27">
        <f t="shared" si="18"/>
        <v>23159</v>
      </c>
      <c r="F125" s="6">
        <v>21398</v>
      </c>
      <c r="G125" s="7">
        <f t="shared" si="10"/>
        <v>108.2</v>
      </c>
      <c r="H125" s="10">
        <f t="shared" si="16"/>
        <v>0.2</v>
      </c>
      <c r="I125" s="25">
        <v>217</v>
      </c>
      <c r="J125" s="6" t="s">
        <v>111</v>
      </c>
      <c r="K125" s="6">
        <v>102073915</v>
      </c>
      <c r="L125" s="6">
        <f t="shared" si="19"/>
        <v>102074</v>
      </c>
      <c r="M125" s="6">
        <v>74993</v>
      </c>
      <c r="N125" s="7">
        <f t="shared" si="12"/>
        <v>136.1</v>
      </c>
      <c r="O125" s="58">
        <f t="shared" si="13"/>
        <v>0.2</v>
      </c>
      <c r="P125" s="10">
        <f t="shared" si="14"/>
        <v>22.7</v>
      </c>
      <c r="Q125" s="1" t="str">
        <f t="shared" si="17"/>
        <v>○</v>
      </c>
    </row>
    <row r="126" spans="1:17" ht="13.5">
      <c r="A126" s="16"/>
      <c r="B126" s="5">
        <v>218</v>
      </c>
      <c r="C126" s="5" t="s">
        <v>112</v>
      </c>
      <c r="D126" s="21">
        <v>111782830</v>
      </c>
      <c r="E126" s="27">
        <f t="shared" si="18"/>
        <v>111783</v>
      </c>
      <c r="F126" s="6">
        <v>101366</v>
      </c>
      <c r="G126" s="7">
        <f t="shared" si="10"/>
        <v>110.3</v>
      </c>
      <c r="H126" s="10">
        <f t="shared" si="16"/>
        <v>1</v>
      </c>
      <c r="I126" s="25">
        <v>218</v>
      </c>
      <c r="J126" s="6" t="s">
        <v>112</v>
      </c>
      <c r="K126" s="6">
        <v>523924985</v>
      </c>
      <c r="L126" s="6">
        <f t="shared" si="19"/>
        <v>523925</v>
      </c>
      <c r="M126" s="6">
        <v>413783</v>
      </c>
      <c r="N126" s="7">
        <f t="shared" si="12"/>
        <v>126.6</v>
      </c>
      <c r="O126" s="58">
        <f t="shared" si="13"/>
        <v>0.9</v>
      </c>
      <c r="P126" s="10">
        <f t="shared" si="14"/>
        <v>21.3</v>
      </c>
      <c r="Q126" s="1" t="str">
        <f t="shared" si="17"/>
        <v>○</v>
      </c>
    </row>
    <row r="127" spans="1:17" ht="13.5">
      <c r="A127" s="16"/>
      <c r="B127" s="5">
        <v>219</v>
      </c>
      <c r="C127" s="5" t="s">
        <v>113</v>
      </c>
      <c r="D127" s="21">
        <v>8347059</v>
      </c>
      <c r="E127" s="27">
        <f t="shared" si="18"/>
        <v>8347</v>
      </c>
      <c r="F127" s="6">
        <v>7328</v>
      </c>
      <c r="G127" s="7">
        <f t="shared" si="10"/>
        <v>113.9</v>
      </c>
      <c r="H127" s="10">
        <f t="shared" si="16"/>
        <v>0.1</v>
      </c>
      <c r="I127" s="25">
        <v>219</v>
      </c>
      <c r="J127" s="6" t="s">
        <v>113</v>
      </c>
      <c r="K127" s="6">
        <v>9004350</v>
      </c>
      <c r="L127" s="6">
        <f t="shared" si="19"/>
        <v>9004</v>
      </c>
      <c r="M127" s="6">
        <v>7600</v>
      </c>
      <c r="N127" s="7">
        <f t="shared" si="12"/>
        <v>118.5</v>
      </c>
      <c r="O127" s="58">
        <f t="shared" si="13"/>
        <v>0</v>
      </c>
      <c r="P127" s="10">
        <f t="shared" si="14"/>
        <v>92.7</v>
      </c>
      <c r="Q127" s="1" t="str">
        <f t="shared" si="17"/>
        <v>○</v>
      </c>
    </row>
    <row r="128" spans="1:17" ht="13.5">
      <c r="A128" s="16"/>
      <c r="B128" s="5">
        <v>220</v>
      </c>
      <c r="C128" s="5" t="s">
        <v>114</v>
      </c>
      <c r="D128" s="21">
        <v>161807796</v>
      </c>
      <c r="E128" s="27">
        <f t="shared" si="18"/>
        <v>161808</v>
      </c>
      <c r="F128" s="6">
        <v>171268</v>
      </c>
      <c r="G128" s="7">
        <f t="shared" si="10"/>
        <v>94.5</v>
      </c>
      <c r="H128" s="10">
        <f t="shared" si="16"/>
        <v>1.5</v>
      </c>
      <c r="I128" s="25">
        <v>220</v>
      </c>
      <c r="J128" s="6" t="s">
        <v>114</v>
      </c>
      <c r="K128" s="6">
        <v>698034507</v>
      </c>
      <c r="L128" s="6">
        <f t="shared" si="19"/>
        <v>698035</v>
      </c>
      <c r="M128" s="6">
        <v>635749</v>
      </c>
      <c r="N128" s="7">
        <f t="shared" si="12"/>
        <v>109.8</v>
      </c>
      <c r="O128" s="58">
        <f t="shared" si="13"/>
        <v>1.1</v>
      </c>
      <c r="P128" s="10">
        <f t="shared" si="14"/>
        <v>23.2</v>
      </c>
      <c r="Q128" s="1" t="str">
        <f t="shared" si="17"/>
        <v>○</v>
      </c>
    </row>
    <row r="129" spans="1:17" ht="13.5">
      <c r="A129" s="16"/>
      <c r="B129" s="5">
        <v>221</v>
      </c>
      <c r="C129" s="5" t="s">
        <v>115</v>
      </c>
      <c r="D129" s="21">
        <v>1459508</v>
      </c>
      <c r="E129" s="27">
        <f t="shared" si="18"/>
        <v>1460</v>
      </c>
      <c r="F129" s="6">
        <v>1265</v>
      </c>
      <c r="G129" s="7">
        <f t="shared" si="10"/>
        <v>115.4</v>
      </c>
      <c r="H129" s="10">
        <f t="shared" si="16"/>
        <v>0</v>
      </c>
      <c r="I129" s="25">
        <v>221</v>
      </c>
      <c r="J129" s="6" t="s">
        <v>115</v>
      </c>
      <c r="K129" s="6">
        <v>12250559</v>
      </c>
      <c r="L129" s="6">
        <f t="shared" si="19"/>
        <v>12251</v>
      </c>
      <c r="M129" s="6">
        <v>32313</v>
      </c>
      <c r="N129" s="7">
        <f t="shared" si="12"/>
        <v>37.9</v>
      </c>
      <c r="O129" s="58">
        <f t="shared" si="13"/>
        <v>0</v>
      </c>
      <c r="P129" s="10">
        <f t="shared" si="14"/>
        <v>11.9</v>
      </c>
      <c r="Q129" s="1" t="str">
        <f t="shared" si="17"/>
        <v>○</v>
      </c>
    </row>
    <row r="130" spans="1:17" ht="13.5">
      <c r="A130" s="16"/>
      <c r="B130" s="5">
        <v>222</v>
      </c>
      <c r="C130" s="5" t="s">
        <v>116</v>
      </c>
      <c r="D130" s="21">
        <v>52284880</v>
      </c>
      <c r="E130" s="27">
        <f t="shared" si="18"/>
        <v>52285</v>
      </c>
      <c r="F130" s="6">
        <v>31850</v>
      </c>
      <c r="G130" s="7">
        <f t="shared" si="10"/>
        <v>164.2</v>
      </c>
      <c r="H130" s="10">
        <f t="shared" si="16"/>
        <v>0.5</v>
      </c>
      <c r="I130" s="25">
        <v>222</v>
      </c>
      <c r="J130" s="6" t="s">
        <v>116</v>
      </c>
      <c r="K130" s="6">
        <v>186682093</v>
      </c>
      <c r="L130" s="6">
        <f t="shared" si="19"/>
        <v>186682</v>
      </c>
      <c r="M130" s="6">
        <v>158776</v>
      </c>
      <c r="N130" s="7">
        <f t="shared" si="12"/>
        <v>117.6</v>
      </c>
      <c r="O130" s="58">
        <f t="shared" si="13"/>
        <v>0.3</v>
      </c>
      <c r="P130" s="10">
        <f t="shared" si="14"/>
        <v>28</v>
      </c>
      <c r="Q130" s="1" t="str">
        <f aca="true" t="shared" si="20" ref="Q130:Q139">IF(C130=J130,"○","×")</f>
        <v>○</v>
      </c>
    </row>
    <row r="131" spans="1:17" ht="13.5">
      <c r="A131" s="16"/>
      <c r="B131" s="5">
        <v>225</v>
      </c>
      <c r="C131" s="5" t="s">
        <v>117</v>
      </c>
      <c r="D131" s="21">
        <v>33995304</v>
      </c>
      <c r="E131" s="27">
        <f t="shared" si="18"/>
        <v>33995</v>
      </c>
      <c r="F131" s="6">
        <v>37109</v>
      </c>
      <c r="G131" s="7">
        <f t="shared" si="10"/>
        <v>91.6</v>
      </c>
      <c r="H131" s="10">
        <f t="shared" si="16"/>
        <v>0.3</v>
      </c>
      <c r="I131" s="25">
        <v>225</v>
      </c>
      <c r="J131" s="6" t="s">
        <v>117</v>
      </c>
      <c r="K131" s="6">
        <v>135608684</v>
      </c>
      <c r="L131" s="6">
        <f t="shared" si="19"/>
        <v>135609</v>
      </c>
      <c r="M131" s="6">
        <v>134217</v>
      </c>
      <c r="N131" s="7">
        <f t="shared" si="12"/>
        <v>101</v>
      </c>
      <c r="O131" s="58">
        <f t="shared" si="13"/>
        <v>0.2</v>
      </c>
      <c r="P131" s="10">
        <f t="shared" si="14"/>
        <v>25.1</v>
      </c>
      <c r="Q131" s="1" t="str">
        <f t="shared" si="20"/>
        <v>○</v>
      </c>
    </row>
    <row r="132" spans="1:17" ht="13.5">
      <c r="A132" s="16"/>
      <c r="B132" s="5">
        <v>228</v>
      </c>
      <c r="C132" s="5" t="s">
        <v>118</v>
      </c>
      <c r="D132" s="21">
        <v>107835</v>
      </c>
      <c r="E132" s="27">
        <f t="shared" si="18"/>
        <v>108</v>
      </c>
      <c r="F132" s="6">
        <v>168</v>
      </c>
      <c r="G132" s="7">
        <f t="shared" si="10"/>
        <v>64.3</v>
      </c>
      <c r="H132" s="10">
        <f t="shared" si="16"/>
        <v>0</v>
      </c>
      <c r="I132" s="25">
        <v>228</v>
      </c>
      <c r="J132" s="6" t="s">
        <v>118</v>
      </c>
      <c r="K132" s="6">
        <v>1274586</v>
      </c>
      <c r="L132" s="6">
        <f t="shared" si="19"/>
        <v>1275</v>
      </c>
      <c r="M132" s="6">
        <v>2212</v>
      </c>
      <c r="N132" s="7">
        <f t="shared" si="12"/>
        <v>57.6</v>
      </c>
      <c r="O132" s="58">
        <f t="shared" si="13"/>
        <v>0</v>
      </c>
      <c r="P132" s="10">
        <f t="shared" si="14"/>
        <v>8.5</v>
      </c>
      <c r="Q132" s="1" t="str">
        <f t="shared" si="20"/>
        <v>○</v>
      </c>
    </row>
    <row r="133" spans="1:17" ht="13.5">
      <c r="A133" s="16"/>
      <c r="B133" s="5">
        <v>230</v>
      </c>
      <c r="C133" s="5" t="s">
        <v>119</v>
      </c>
      <c r="D133" s="21">
        <v>39730522</v>
      </c>
      <c r="E133" s="27">
        <f t="shared" si="18"/>
        <v>39731</v>
      </c>
      <c r="F133" s="6">
        <v>30877</v>
      </c>
      <c r="G133" s="7">
        <f t="shared" si="10"/>
        <v>128.7</v>
      </c>
      <c r="H133" s="10">
        <f t="shared" si="16"/>
        <v>0.4</v>
      </c>
      <c r="I133" s="25">
        <v>230</v>
      </c>
      <c r="J133" s="6" t="s">
        <v>119</v>
      </c>
      <c r="K133" s="6">
        <v>142908123</v>
      </c>
      <c r="L133" s="6">
        <f t="shared" si="19"/>
        <v>142908</v>
      </c>
      <c r="M133" s="6">
        <v>155368</v>
      </c>
      <c r="N133" s="7">
        <f t="shared" si="12"/>
        <v>92</v>
      </c>
      <c r="O133" s="58">
        <f t="shared" si="13"/>
        <v>0.2</v>
      </c>
      <c r="P133" s="10">
        <f t="shared" si="14"/>
        <v>27.8</v>
      </c>
      <c r="Q133" s="1" t="str">
        <f t="shared" si="20"/>
        <v>○</v>
      </c>
    </row>
    <row r="134" spans="1:17" ht="13.5">
      <c r="A134" s="16"/>
      <c r="B134" s="5">
        <v>233</v>
      </c>
      <c r="C134" s="5" t="s">
        <v>120</v>
      </c>
      <c r="D134" s="21">
        <v>3686236</v>
      </c>
      <c r="E134" s="27">
        <f t="shared" si="18"/>
        <v>3686</v>
      </c>
      <c r="F134" s="6">
        <v>2589</v>
      </c>
      <c r="G134" s="7">
        <f aca="true" t="shared" si="21" ref="G134:G197">ROUND((E134/F134)*100,1)</f>
        <v>142.4</v>
      </c>
      <c r="H134" s="10">
        <f t="shared" si="16"/>
        <v>0</v>
      </c>
      <c r="I134" s="25">
        <v>233</v>
      </c>
      <c r="J134" s="6" t="s">
        <v>120</v>
      </c>
      <c r="K134" s="6">
        <v>57648585</v>
      </c>
      <c r="L134" s="6">
        <f t="shared" si="19"/>
        <v>57649</v>
      </c>
      <c r="M134" s="6">
        <v>33114</v>
      </c>
      <c r="N134" s="7">
        <f aca="true" t="shared" si="22" ref="N134:N197">ROUND((L134/M134)*100,1)</f>
        <v>174.1</v>
      </c>
      <c r="O134" s="58">
        <f aca="true" t="shared" si="23" ref="O134:O197">ROUND((K134/61169979094)*100,1)</f>
        <v>0.1</v>
      </c>
      <c r="P134" s="10">
        <f aca="true" t="shared" si="24" ref="P134:P197">ROUND((E134/L134)*100,1)</f>
        <v>6.4</v>
      </c>
      <c r="Q134" s="1" t="str">
        <f t="shared" si="20"/>
        <v>○</v>
      </c>
    </row>
    <row r="135" spans="1:17" ht="13.5">
      <c r="A135" s="16"/>
      <c r="B135" s="5">
        <v>234</v>
      </c>
      <c r="C135" s="5" t="s">
        <v>121</v>
      </c>
      <c r="D135" s="21">
        <v>57936833</v>
      </c>
      <c r="E135" s="27">
        <f t="shared" si="18"/>
        <v>57937</v>
      </c>
      <c r="F135" s="6">
        <v>43404</v>
      </c>
      <c r="G135" s="7">
        <f t="shared" si="21"/>
        <v>133.5</v>
      </c>
      <c r="H135" s="10">
        <f aca="true" t="shared" si="25" ref="H135:H198">ROUND((D135/10693266661)*100,1)</f>
        <v>0.5</v>
      </c>
      <c r="I135" s="25">
        <v>234</v>
      </c>
      <c r="J135" s="6" t="s">
        <v>121</v>
      </c>
      <c r="K135" s="6">
        <v>207045149</v>
      </c>
      <c r="L135" s="6">
        <f t="shared" si="19"/>
        <v>207045</v>
      </c>
      <c r="M135" s="6">
        <v>161251</v>
      </c>
      <c r="N135" s="7">
        <f t="shared" si="22"/>
        <v>128.4</v>
      </c>
      <c r="O135" s="58">
        <f t="shared" si="23"/>
        <v>0.3</v>
      </c>
      <c r="P135" s="10">
        <f t="shared" si="24"/>
        <v>28</v>
      </c>
      <c r="Q135" s="1" t="str">
        <f t="shared" si="20"/>
        <v>○</v>
      </c>
    </row>
    <row r="136" spans="1:17" ht="13.5">
      <c r="A136" s="16"/>
      <c r="B136" s="5">
        <v>241</v>
      </c>
      <c r="C136" s="5" t="s">
        <v>122</v>
      </c>
      <c r="D136" s="21">
        <v>316070</v>
      </c>
      <c r="E136" s="27">
        <f t="shared" si="18"/>
        <v>316</v>
      </c>
      <c r="F136" s="6">
        <v>331</v>
      </c>
      <c r="G136" s="7">
        <f t="shared" si="21"/>
        <v>95.5</v>
      </c>
      <c r="H136" s="10">
        <f t="shared" si="25"/>
        <v>0</v>
      </c>
      <c r="I136" s="25">
        <v>241</v>
      </c>
      <c r="J136" s="6" t="s">
        <v>122</v>
      </c>
      <c r="K136" s="6">
        <v>2888596</v>
      </c>
      <c r="L136" s="6">
        <f t="shared" si="19"/>
        <v>2889</v>
      </c>
      <c r="M136" s="6">
        <v>2804</v>
      </c>
      <c r="N136" s="7">
        <f t="shared" si="22"/>
        <v>103</v>
      </c>
      <c r="O136" s="58">
        <f t="shared" si="23"/>
        <v>0</v>
      </c>
      <c r="P136" s="10">
        <f t="shared" si="24"/>
        <v>10.9</v>
      </c>
      <c r="Q136" s="1" t="str">
        <f t="shared" si="20"/>
        <v>○</v>
      </c>
    </row>
    <row r="137" spans="1:17" ht="13.5">
      <c r="A137" s="16"/>
      <c r="B137" s="5">
        <v>242</v>
      </c>
      <c r="C137" s="5" t="s">
        <v>123</v>
      </c>
      <c r="D137" s="21">
        <v>5789272</v>
      </c>
      <c r="E137" s="27">
        <f t="shared" si="18"/>
        <v>5789</v>
      </c>
      <c r="F137" s="6">
        <v>5229</v>
      </c>
      <c r="G137" s="7">
        <f t="shared" si="21"/>
        <v>110.7</v>
      </c>
      <c r="H137" s="10">
        <f t="shared" si="25"/>
        <v>0.1</v>
      </c>
      <c r="I137" s="25">
        <v>242</v>
      </c>
      <c r="J137" s="6" t="s">
        <v>123</v>
      </c>
      <c r="K137" s="6">
        <v>12773419</v>
      </c>
      <c r="L137" s="6">
        <f t="shared" si="19"/>
        <v>12773</v>
      </c>
      <c r="M137" s="6">
        <v>11109</v>
      </c>
      <c r="N137" s="7">
        <f t="shared" si="22"/>
        <v>115</v>
      </c>
      <c r="O137" s="58">
        <f t="shared" si="23"/>
        <v>0</v>
      </c>
      <c r="P137" s="10">
        <f t="shared" si="24"/>
        <v>45.3</v>
      </c>
      <c r="Q137" s="1" t="str">
        <f t="shared" si="20"/>
        <v>○</v>
      </c>
    </row>
    <row r="138" spans="1:17" ht="13.5">
      <c r="A138" s="16"/>
      <c r="B138" s="5">
        <v>243</v>
      </c>
      <c r="C138" s="5" t="s">
        <v>229</v>
      </c>
      <c r="D138" s="21"/>
      <c r="E138" s="27">
        <f t="shared" si="18"/>
        <v>0</v>
      </c>
      <c r="F138" s="6">
        <v>0</v>
      </c>
      <c r="G138" s="7">
        <v>0</v>
      </c>
      <c r="H138" s="10">
        <f t="shared" si="25"/>
        <v>0</v>
      </c>
      <c r="I138" s="25">
        <v>243</v>
      </c>
      <c r="J138" s="6" t="s">
        <v>229</v>
      </c>
      <c r="K138" s="6">
        <v>112794</v>
      </c>
      <c r="L138" s="6">
        <f t="shared" si="19"/>
        <v>113</v>
      </c>
      <c r="M138" s="6">
        <v>93</v>
      </c>
      <c r="N138" s="7">
        <f t="shared" si="22"/>
        <v>121.5</v>
      </c>
      <c r="O138" s="58">
        <f t="shared" si="23"/>
        <v>0</v>
      </c>
      <c r="P138" s="10">
        <f t="shared" si="24"/>
        <v>0</v>
      </c>
      <c r="Q138" s="1" t="str">
        <f t="shared" si="20"/>
        <v>○</v>
      </c>
    </row>
    <row r="139" spans="1:17" ht="13.5">
      <c r="A139" s="16"/>
      <c r="B139" s="5">
        <v>244</v>
      </c>
      <c r="C139" s="5" t="s">
        <v>230</v>
      </c>
      <c r="D139" s="21"/>
      <c r="E139" s="27">
        <f t="shared" si="18"/>
        <v>0</v>
      </c>
      <c r="F139" s="6">
        <v>0</v>
      </c>
      <c r="G139" s="7">
        <v>0</v>
      </c>
      <c r="H139" s="10">
        <f t="shared" si="25"/>
        <v>0</v>
      </c>
      <c r="I139" s="25">
        <v>244</v>
      </c>
      <c r="J139" s="6" t="s">
        <v>230</v>
      </c>
      <c r="K139" s="6">
        <v>232793</v>
      </c>
      <c r="L139" s="6">
        <f t="shared" si="19"/>
        <v>233</v>
      </c>
      <c r="M139" s="6"/>
      <c r="N139" s="7">
        <v>0</v>
      </c>
      <c r="O139" s="58">
        <f t="shared" si="23"/>
        <v>0</v>
      </c>
      <c r="P139" s="10">
        <f t="shared" si="24"/>
        <v>0</v>
      </c>
      <c r="Q139" s="1" t="str">
        <f t="shared" si="20"/>
        <v>○</v>
      </c>
    </row>
    <row r="140" spans="1:17" ht="13.5">
      <c r="A140" s="16"/>
      <c r="B140" s="5"/>
      <c r="C140" s="5" t="s">
        <v>244</v>
      </c>
      <c r="D140" s="21">
        <f>SUM(D113:D120,D123,D125:D126,D128:D131,D133:D134,D137,D151,D153,D157:D159,D163:D164)</f>
        <v>1960842986</v>
      </c>
      <c r="E140" s="27">
        <f t="shared" si="18"/>
        <v>1960843</v>
      </c>
      <c r="F140" s="6">
        <f>SUM(F113:F120,F123,F125:F126,F128:F131,F133:F134,F137,F151,F153,F157:F159,F163:F164)</f>
        <v>1794963</v>
      </c>
      <c r="G140" s="7">
        <f t="shared" si="21"/>
        <v>109.2</v>
      </c>
      <c r="H140" s="10">
        <f t="shared" si="25"/>
        <v>18.3</v>
      </c>
      <c r="I140" s="25"/>
      <c r="J140" s="6"/>
      <c r="K140" s="6">
        <f>SUM(K113:K120,K123,K125:K126,K128:K131,K133:K134,K137,K151,K153,K157:K159,K163:K164)</f>
        <v>9619961850</v>
      </c>
      <c r="L140" s="6">
        <f t="shared" si="19"/>
        <v>9619962</v>
      </c>
      <c r="M140" s="6">
        <f>SUM(M113:M120,M123,M125:M126,M128:M131,M133:M134,M137,M151,M153,M157:M159,M163:M164)</f>
        <v>8718823</v>
      </c>
      <c r="N140" s="7">
        <f t="shared" si="22"/>
        <v>110.3</v>
      </c>
      <c r="O140" s="58">
        <f t="shared" si="23"/>
        <v>15.7</v>
      </c>
      <c r="P140" s="10">
        <f t="shared" si="24"/>
        <v>20.4</v>
      </c>
      <c r="Q140" s="1"/>
    </row>
    <row r="141" spans="1:17" ht="13.5">
      <c r="A141" s="16"/>
      <c r="B141" s="28"/>
      <c r="C141" s="28" t="s">
        <v>245</v>
      </c>
      <c r="D141" s="29">
        <f>SUM(D111:D112,D124)</f>
        <v>75863959</v>
      </c>
      <c r="E141" s="30">
        <f t="shared" si="18"/>
        <v>75864</v>
      </c>
      <c r="F141" s="31">
        <f>SUM(F111:F112,F124)</f>
        <v>61663</v>
      </c>
      <c r="G141" s="32">
        <f t="shared" si="21"/>
        <v>123</v>
      </c>
      <c r="H141" s="33">
        <f t="shared" si="25"/>
        <v>0.7</v>
      </c>
      <c r="I141" s="34"/>
      <c r="J141" s="31"/>
      <c r="K141" s="31">
        <f>SUM(K111:K112,K124)</f>
        <v>368845381</v>
      </c>
      <c r="L141" s="31">
        <f t="shared" si="19"/>
        <v>368845</v>
      </c>
      <c r="M141" s="31">
        <f>SUM(M111:M112,M124)</f>
        <v>325601</v>
      </c>
      <c r="N141" s="32">
        <f t="shared" si="22"/>
        <v>113.3</v>
      </c>
      <c r="O141" s="59">
        <f t="shared" si="23"/>
        <v>0.6</v>
      </c>
      <c r="P141" s="10">
        <f t="shared" si="24"/>
        <v>20.6</v>
      </c>
      <c r="Q141" s="1"/>
    </row>
    <row r="142" spans="1:17" ht="14.25" thickBot="1">
      <c r="A142" s="42" t="s">
        <v>10</v>
      </c>
      <c r="B142" s="43"/>
      <c r="C142" s="43"/>
      <c r="D142" s="44">
        <f>SUM(D111:D139)</f>
        <v>1989714073</v>
      </c>
      <c r="E142" s="45">
        <f t="shared" si="18"/>
        <v>1989714</v>
      </c>
      <c r="F142" s="46">
        <v>1845764</v>
      </c>
      <c r="G142" s="47">
        <f t="shared" si="21"/>
        <v>107.8</v>
      </c>
      <c r="H142" s="48">
        <f t="shared" si="25"/>
        <v>18.6</v>
      </c>
      <c r="I142" s="49"/>
      <c r="J142" s="46"/>
      <c r="K142" s="46">
        <f>SUM(K111:K139)</f>
        <v>9789540404</v>
      </c>
      <c r="L142" s="46">
        <f t="shared" si="19"/>
        <v>9789540</v>
      </c>
      <c r="M142" s="46">
        <v>8928613</v>
      </c>
      <c r="N142" s="47">
        <f t="shared" si="22"/>
        <v>109.6</v>
      </c>
      <c r="O142" s="60">
        <f t="shared" si="23"/>
        <v>16</v>
      </c>
      <c r="P142" s="48">
        <f t="shared" si="24"/>
        <v>20.3</v>
      </c>
      <c r="Q142" s="1" t="str">
        <f aca="true" t="shared" si="26" ref="Q142:Q173">IF(C142=J142,"○","×")</f>
        <v>○</v>
      </c>
    </row>
    <row r="143" spans="1:17" ht="13.5">
      <c r="A143" s="16" t="s">
        <v>252</v>
      </c>
      <c r="B143" s="35">
        <v>150</v>
      </c>
      <c r="C143" s="35" t="s">
        <v>160</v>
      </c>
      <c r="D143" s="36">
        <v>274834</v>
      </c>
      <c r="E143" s="37">
        <f t="shared" si="18"/>
        <v>275</v>
      </c>
      <c r="F143" s="38">
        <v>181</v>
      </c>
      <c r="G143" s="39">
        <f t="shared" si="21"/>
        <v>151.9</v>
      </c>
      <c r="H143" s="40">
        <f t="shared" si="25"/>
        <v>0</v>
      </c>
      <c r="I143" s="41">
        <v>150</v>
      </c>
      <c r="J143" s="38" t="s">
        <v>160</v>
      </c>
      <c r="K143" s="38">
        <v>8419294</v>
      </c>
      <c r="L143" s="38">
        <f t="shared" si="19"/>
        <v>8419</v>
      </c>
      <c r="M143" s="38">
        <v>8285</v>
      </c>
      <c r="N143" s="39">
        <f t="shared" si="22"/>
        <v>101.6</v>
      </c>
      <c r="O143" s="61">
        <f t="shared" si="23"/>
        <v>0</v>
      </c>
      <c r="P143" s="40">
        <f t="shared" si="24"/>
        <v>3.3</v>
      </c>
      <c r="Q143" s="1" t="str">
        <f t="shared" si="26"/>
        <v>○</v>
      </c>
    </row>
    <row r="144" spans="1:17" ht="13.5">
      <c r="A144" s="16" t="s">
        <v>253</v>
      </c>
      <c r="B144" s="5">
        <v>151</v>
      </c>
      <c r="C144" s="5" t="s">
        <v>161</v>
      </c>
      <c r="D144" s="21">
        <v>2934</v>
      </c>
      <c r="E144" s="27">
        <f t="shared" si="18"/>
        <v>3</v>
      </c>
      <c r="F144" s="6">
        <v>14</v>
      </c>
      <c r="G144" s="7">
        <f t="shared" si="21"/>
        <v>21.4</v>
      </c>
      <c r="H144" s="10">
        <f t="shared" si="25"/>
        <v>0</v>
      </c>
      <c r="I144" s="25">
        <v>151</v>
      </c>
      <c r="J144" s="6" t="s">
        <v>161</v>
      </c>
      <c r="K144" s="6">
        <v>144303</v>
      </c>
      <c r="L144" s="6">
        <f t="shared" si="19"/>
        <v>144</v>
      </c>
      <c r="M144" s="6">
        <v>421</v>
      </c>
      <c r="N144" s="7">
        <f t="shared" si="22"/>
        <v>34.2</v>
      </c>
      <c r="O144" s="58">
        <f t="shared" si="23"/>
        <v>0</v>
      </c>
      <c r="P144" s="10">
        <f t="shared" si="24"/>
        <v>2.1</v>
      </c>
      <c r="Q144" s="1" t="str">
        <f t="shared" si="26"/>
        <v>○</v>
      </c>
    </row>
    <row r="145" spans="1:17" ht="13.5">
      <c r="A145" s="16"/>
      <c r="B145" s="5">
        <v>152</v>
      </c>
      <c r="C145" s="5" t="s">
        <v>162</v>
      </c>
      <c r="D145" s="21">
        <v>663204</v>
      </c>
      <c r="E145" s="27">
        <f t="shared" si="18"/>
        <v>663</v>
      </c>
      <c r="F145" s="6">
        <v>576</v>
      </c>
      <c r="G145" s="7">
        <f t="shared" si="21"/>
        <v>115.1</v>
      </c>
      <c r="H145" s="10">
        <f t="shared" si="25"/>
        <v>0</v>
      </c>
      <c r="I145" s="25">
        <v>152</v>
      </c>
      <c r="J145" s="6" t="s">
        <v>162</v>
      </c>
      <c r="K145" s="6">
        <v>5641126</v>
      </c>
      <c r="L145" s="6">
        <f t="shared" si="19"/>
        <v>5641</v>
      </c>
      <c r="M145" s="6">
        <v>5029</v>
      </c>
      <c r="N145" s="7">
        <f t="shared" si="22"/>
        <v>112.2</v>
      </c>
      <c r="O145" s="58">
        <f t="shared" si="23"/>
        <v>0</v>
      </c>
      <c r="P145" s="10">
        <f t="shared" si="24"/>
        <v>11.8</v>
      </c>
      <c r="Q145" s="1" t="str">
        <f t="shared" si="26"/>
        <v>○</v>
      </c>
    </row>
    <row r="146" spans="1:17" ht="13.5">
      <c r="A146" s="16"/>
      <c r="B146" s="5">
        <v>153</v>
      </c>
      <c r="C146" s="5" t="s">
        <v>163</v>
      </c>
      <c r="D146" s="21">
        <v>10535572</v>
      </c>
      <c r="E146" s="27">
        <f t="shared" si="18"/>
        <v>10536</v>
      </c>
      <c r="F146" s="6">
        <v>5582</v>
      </c>
      <c r="G146" s="7">
        <f t="shared" si="21"/>
        <v>188.7</v>
      </c>
      <c r="H146" s="10">
        <f t="shared" si="25"/>
        <v>0.1</v>
      </c>
      <c r="I146" s="25">
        <v>153</v>
      </c>
      <c r="J146" s="6" t="s">
        <v>163</v>
      </c>
      <c r="K146" s="6">
        <v>20036265</v>
      </c>
      <c r="L146" s="6">
        <f t="shared" si="19"/>
        <v>20036</v>
      </c>
      <c r="M146" s="6">
        <v>11472</v>
      </c>
      <c r="N146" s="7">
        <f t="shared" si="22"/>
        <v>174.7</v>
      </c>
      <c r="O146" s="58">
        <f t="shared" si="23"/>
        <v>0</v>
      </c>
      <c r="P146" s="10">
        <f t="shared" si="24"/>
        <v>52.6</v>
      </c>
      <c r="Q146" s="1" t="str">
        <f t="shared" si="26"/>
        <v>○</v>
      </c>
    </row>
    <row r="147" spans="1:17" ht="13.5">
      <c r="A147" s="16"/>
      <c r="B147" s="5">
        <v>154</v>
      </c>
      <c r="C147" s="5" t="s">
        <v>164</v>
      </c>
      <c r="D147" s="21">
        <v>27971</v>
      </c>
      <c r="E147" s="27">
        <f t="shared" si="18"/>
        <v>28</v>
      </c>
      <c r="F147" s="6">
        <v>20</v>
      </c>
      <c r="G147" s="7">
        <f t="shared" si="21"/>
        <v>140</v>
      </c>
      <c r="H147" s="10">
        <f t="shared" si="25"/>
        <v>0</v>
      </c>
      <c r="I147" s="25">
        <v>154</v>
      </c>
      <c r="J147" s="6" t="s">
        <v>164</v>
      </c>
      <c r="K147" s="6">
        <v>404602</v>
      </c>
      <c r="L147" s="6">
        <f t="shared" si="19"/>
        <v>405</v>
      </c>
      <c r="M147" s="6">
        <v>660</v>
      </c>
      <c r="N147" s="7">
        <f t="shared" si="22"/>
        <v>61.4</v>
      </c>
      <c r="O147" s="58">
        <f t="shared" si="23"/>
        <v>0</v>
      </c>
      <c r="P147" s="10">
        <f t="shared" si="24"/>
        <v>6.9</v>
      </c>
      <c r="Q147" s="1" t="str">
        <f t="shared" si="26"/>
        <v>○</v>
      </c>
    </row>
    <row r="148" spans="1:17" ht="13.5">
      <c r="A148" s="16"/>
      <c r="B148" s="5">
        <v>155</v>
      </c>
      <c r="C148" s="5" t="s">
        <v>165</v>
      </c>
      <c r="D148" s="21">
        <v>24729</v>
      </c>
      <c r="E148" s="27">
        <f t="shared" si="18"/>
        <v>25</v>
      </c>
      <c r="F148" s="6">
        <v>14</v>
      </c>
      <c r="G148" s="7">
        <f t="shared" si="21"/>
        <v>178.6</v>
      </c>
      <c r="H148" s="10">
        <f t="shared" si="25"/>
        <v>0</v>
      </c>
      <c r="I148" s="25">
        <v>155</v>
      </c>
      <c r="J148" s="6" t="s">
        <v>165</v>
      </c>
      <c r="K148" s="6">
        <v>48408</v>
      </c>
      <c r="L148" s="6">
        <f t="shared" si="19"/>
        <v>48</v>
      </c>
      <c r="M148" s="6">
        <v>51</v>
      </c>
      <c r="N148" s="7">
        <f t="shared" si="22"/>
        <v>94.1</v>
      </c>
      <c r="O148" s="58">
        <f t="shared" si="23"/>
        <v>0</v>
      </c>
      <c r="P148" s="10">
        <f t="shared" si="24"/>
        <v>52.1</v>
      </c>
      <c r="Q148" s="1" t="str">
        <f t="shared" si="26"/>
        <v>○</v>
      </c>
    </row>
    <row r="149" spans="1:17" ht="13.5">
      <c r="A149" s="16"/>
      <c r="B149" s="5">
        <v>156</v>
      </c>
      <c r="C149" s="5" t="s">
        <v>166</v>
      </c>
      <c r="D149" s="21">
        <v>12414</v>
      </c>
      <c r="E149" s="27">
        <f t="shared" si="18"/>
        <v>12</v>
      </c>
      <c r="F149" s="6">
        <v>15</v>
      </c>
      <c r="G149" s="7">
        <f t="shared" si="21"/>
        <v>80</v>
      </c>
      <c r="H149" s="10">
        <f t="shared" si="25"/>
        <v>0</v>
      </c>
      <c r="I149" s="25">
        <v>156</v>
      </c>
      <c r="J149" s="6" t="s">
        <v>166</v>
      </c>
      <c r="K149" s="6">
        <v>5569956</v>
      </c>
      <c r="L149" s="6">
        <f t="shared" si="19"/>
        <v>5570</v>
      </c>
      <c r="M149" s="6">
        <v>3019</v>
      </c>
      <c r="N149" s="7">
        <f t="shared" si="22"/>
        <v>184.5</v>
      </c>
      <c r="O149" s="58">
        <f t="shared" si="23"/>
        <v>0</v>
      </c>
      <c r="P149" s="10">
        <f t="shared" si="24"/>
        <v>0.2</v>
      </c>
      <c r="Q149" s="1" t="str">
        <f t="shared" si="26"/>
        <v>○</v>
      </c>
    </row>
    <row r="150" spans="1:17" ht="13.5">
      <c r="A150" s="16"/>
      <c r="B150" s="5">
        <v>157</v>
      </c>
      <c r="C150" s="5" t="s">
        <v>167</v>
      </c>
      <c r="D150" s="21">
        <v>314754</v>
      </c>
      <c r="E150" s="27">
        <f t="shared" si="18"/>
        <v>315</v>
      </c>
      <c r="F150" s="6">
        <v>211</v>
      </c>
      <c r="G150" s="7">
        <f t="shared" si="21"/>
        <v>149.3</v>
      </c>
      <c r="H150" s="10">
        <f t="shared" si="25"/>
        <v>0</v>
      </c>
      <c r="I150" s="25">
        <v>157</v>
      </c>
      <c r="J150" s="6" t="s">
        <v>167</v>
      </c>
      <c r="K150" s="6">
        <v>1104575</v>
      </c>
      <c r="L150" s="6">
        <f t="shared" si="19"/>
        <v>1105</v>
      </c>
      <c r="M150" s="6">
        <v>1507</v>
      </c>
      <c r="N150" s="7">
        <f t="shared" si="22"/>
        <v>73.3</v>
      </c>
      <c r="O150" s="58">
        <f t="shared" si="23"/>
        <v>0</v>
      </c>
      <c r="P150" s="10">
        <f t="shared" si="24"/>
        <v>28.5</v>
      </c>
      <c r="Q150" s="1" t="str">
        <f t="shared" si="26"/>
        <v>○</v>
      </c>
    </row>
    <row r="151" spans="1:17" ht="13.5">
      <c r="A151" s="16"/>
      <c r="B151" s="5">
        <v>223</v>
      </c>
      <c r="C151" s="5" t="s">
        <v>168</v>
      </c>
      <c r="D151" s="21">
        <v>31755457</v>
      </c>
      <c r="E151" s="27">
        <f t="shared" si="18"/>
        <v>31755</v>
      </c>
      <c r="F151" s="6">
        <v>19252</v>
      </c>
      <c r="G151" s="7">
        <f t="shared" si="21"/>
        <v>164.9</v>
      </c>
      <c r="H151" s="10">
        <f t="shared" si="25"/>
        <v>0.3</v>
      </c>
      <c r="I151" s="25">
        <v>223</v>
      </c>
      <c r="J151" s="6" t="s">
        <v>168</v>
      </c>
      <c r="K151" s="6">
        <v>90096576</v>
      </c>
      <c r="L151" s="6">
        <f t="shared" si="19"/>
        <v>90097</v>
      </c>
      <c r="M151" s="6">
        <v>67110</v>
      </c>
      <c r="N151" s="7">
        <f t="shared" si="22"/>
        <v>134.3</v>
      </c>
      <c r="O151" s="58">
        <f t="shared" si="23"/>
        <v>0.1</v>
      </c>
      <c r="P151" s="10">
        <f t="shared" si="24"/>
        <v>35.2</v>
      </c>
      <c r="Q151" s="1" t="str">
        <f t="shared" si="26"/>
        <v>○</v>
      </c>
    </row>
    <row r="152" spans="1:17" ht="13.5">
      <c r="A152" s="16"/>
      <c r="B152" s="5">
        <v>224</v>
      </c>
      <c r="C152" s="5" t="s">
        <v>169</v>
      </c>
      <c r="D152" s="21">
        <v>106022911</v>
      </c>
      <c r="E152" s="27">
        <f t="shared" si="18"/>
        <v>106023</v>
      </c>
      <c r="F152" s="6">
        <v>59470</v>
      </c>
      <c r="G152" s="7">
        <f t="shared" si="21"/>
        <v>178.3</v>
      </c>
      <c r="H152" s="10">
        <f t="shared" si="25"/>
        <v>1</v>
      </c>
      <c r="I152" s="25">
        <v>224</v>
      </c>
      <c r="J152" s="6" t="s">
        <v>169</v>
      </c>
      <c r="K152" s="6">
        <v>337268051</v>
      </c>
      <c r="L152" s="6">
        <f t="shared" si="19"/>
        <v>337268</v>
      </c>
      <c r="M152" s="6">
        <v>203995</v>
      </c>
      <c r="N152" s="7">
        <f t="shared" si="22"/>
        <v>165.3</v>
      </c>
      <c r="O152" s="58">
        <f t="shared" si="23"/>
        <v>0.6</v>
      </c>
      <c r="P152" s="10">
        <f t="shared" si="24"/>
        <v>31.4</v>
      </c>
      <c r="Q152" s="1" t="str">
        <f t="shared" si="26"/>
        <v>○</v>
      </c>
    </row>
    <row r="153" spans="1:17" ht="13.5">
      <c r="A153" s="16"/>
      <c r="B153" s="5">
        <v>227</v>
      </c>
      <c r="C153" s="5" t="s">
        <v>170</v>
      </c>
      <c r="D153" s="21">
        <v>37524270</v>
      </c>
      <c r="E153" s="27">
        <f t="shared" si="18"/>
        <v>37524</v>
      </c>
      <c r="F153" s="6">
        <v>23436</v>
      </c>
      <c r="G153" s="7">
        <f t="shared" si="21"/>
        <v>160.1</v>
      </c>
      <c r="H153" s="10">
        <f t="shared" si="25"/>
        <v>0.4</v>
      </c>
      <c r="I153" s="25">
        <v>227</v>
      </c>
      <c r="J153" s="6" t="s">
        <v>170</v>
      </c>
      <c r="K153" s="6">
        <v>157873085</v>
      </c>
      <c r="L153" s="6">
        <f t="shared" si="19"/>
        <v>157873</v>
      </c>
      <c r="M153" s="6">
        <v>127696</v>
      </c>
      <c r="N153" s="7">
        <f t="shared" si="22"/>
        <v>123.6</v>
      </c>
      <c r="O153" s="58">
        <f t="shared" si="23"/>
        <v>0.3</v>
      </c>
      <c r="P153" s="10">
        <f t="shared" si="24"/>
        <v>23.8</v>
      </c>
      <c r="Q153" s="1" t="str">
        <f t="shared" si="26"/>
        <v>○</v>
      </c>
    </row>
    <row r="154" spans="1:17" ht="13.5">
      <c r="A154" s="16"/>
      <c r="B154" s="5">
        <v>229</v>
      </c>
      <c r="C154" s="5" t="s">
        <v>233</v>
      </c>
      <c r="D154" s="21"/>
      <c r="E154" s="27">
        <f t="shared" si="18"/>
        <v>0</v>
      </c>
      <c r="F154" s="6">
        <v>49</v>
      </c>
      <c r="G154" s="7">
        <f t="shared" si="21"/>
        <v>0</v>
      </c>
      <c r="H154" s="10">
        <f t="shared" si="25"/>
        <v>0</v>
      </c>
      <c r="I154" s="25">
        <v>229</v>
      </c>
      <c r="J154" s="6" t="s">
        <v>233</v>
      </c>
      <c r="K154" s="6">
        <v>155917</v>
      </c>
      <c r="L154" s="6">
        <f t="shared" si="19"/>
        <v>156</v>
      </c>
      <c r="M154" s="6">
        <v>267</v>
      </c>
      <c r="N154" s="7">
        <f t="shared" si="22"/>
        <v>58.4</v>
      </c>
      <c r="O154" s="58">
        <f t="shared" si="23"/>
        <v>0</v>
      </c>
      <c r="P154" s="10">
        <f t="shared" si="24"/>
        <v>0</v>
      </c>
      <c r="Q154" s="1" t="str">
        <f t="shared" si="26"/>
        <v>○</v>
      </c>
    </row>
    <row r="155" spans="1:17" ht="13.5">
      <c r="A155" s="16"/>
      <c r="B155" s="5">
        <v>231</v>
      </c>
      <c r="C155" s="5" t="s">
        <v>171</v>
      </c>
      <c r="D155" s="21">
        <v>1328240</v>
      </c>
      <c r="E155" s="27">
        <f t="shared" si="18"/>
        <v>1328</v>
      </c>
      <c r="F155" s="6">
        <v>449</v>
      </c>
      <c r="G155" s="7">
        <f t="shared" si="21"/>
        <v>295.8</v>
      </c>
      <c r="H155" s="10">
        <f t="shared" si="25"/>
        <v>0</v>
      </c>
      <c r="I155" s="25">
        <v>231</v>
      </c>
      <c r="J155" s="6" t="s">
        <v>171</v>
      </c>
      <c r="K155" s="6">
        <v>9527973</v>
      </c>
      <c r="L155" s="6">
        <f t="shared" si="19"/>
        <v>9528</v>
      </c>
      <c r="M155" s="6">
        <v>7562</v>
      </c>
      <c r="N155" s="7">
        <f t="shared" si="22"/>
        <v>126</v>
      </c>
      <c r="O155" s="58">
        <f t="shared" si="23"/>
        <v>0</v>
      </c>
      <c r="P155" s="10">
        <f t="shared" si="24"/>
        <v>13.9</v>
      </c>
      <c r="Q155" s="1" t="str">
        <f t="shared" si="26"/>
        <v>○</v>
      </c>
    </row>
    <row r="156" spans="1:17" ht="13.5">
      <c r="A156" s="16"/>
      <c r="B156" s="5">
        <v>232</v>
      </c>
      <c r="C156" s="5" t="s">
        <v>172</v>
      </c>
      <c r="D156" s="21">
        <v>277925</v>
      </c>
      <c r="E156" s="27">
        <f t="shared" si="18"/>
        <v>278</v>
      </c>
      <c r="F156" s="6">
        <v>164</v>
      </c>
      <c r="G156" s="7">
        <f t="shared" si="21"/>
        <v>169.5</v>
      </c>
      <c r="H156" s="10">
        <f t="shared" si="25"/>
        <v>0</v>
      </c>
      <c r="I156" s="25">
        <v>232</v>
      </c>
      <c r="J156" s="6" t="s">
        <v>172</v>
      </c>
      <c r="K156" s="6">
        <v>3021254</v>
      </c>
      <c r="L156" s="6">
        <f t="shared" si="19"/>
        <v>3021</v>
      </c>
      <c r="M156" s="6">
        <v>1905</v>
      </c>
      <c r="N156" s="7">
        <f t="shared" si="22"/>
        <v>158.6</v>
      </c>
      <c r="O156" s="58">
        <f t="shared" si="23"/>
        <v>0</v>
      </c>
      <c r="P156" s="10">
        <f t="shared" si="24"/>
        <v>9.2</v>
      </c>
      <c r="Q156" s="1" t="str">
        <f t="shared" si="26"/>
        <v>○</v>
      </c>
    </row>
    <row r="157" spans="1:17" ht="13.5">
      <c r="A157" s="16"/>
      <c r="B157" s="5">
        <v>235</v>
      </c>
      <c r="C157" s="5" t="s">
        <v>173</v>
      </c>
      <c r="D157" s="21">
        <v>1296212</v>
      </c>
      <c r="E157" s="27">
        <f t="shared" si="18"/>
        <v>1296</v>
      </c>
      <c r="F157" s="6">
        <v>728</v>
      </c>
      <c r="G157" s="7">
        <f t="shared" si="21"/>
        <v>178</v>
      </c>
      <c r="H157" s="10">
        <f t="shared" si="25"/>
        <v>0</v>
      </c>
      <c r="I157" s="25">
        <v>235</v>
      </c>
      <c r="J157" s="6" t="s">
        <v>173</v>
      </c>
      <c r="K157" s="6">
        <v>15659661</v>
      </c>
      <c r="L157" s="6">
        <f t="shared" si="19"/>
        <v>15660</v>
      </c>
      <c r="M157" s="6">
        <v>13848</v>
      </c>
      <c r="N157" s="7">
        <f t="shared" si="22"/>
        <v>113.1</v>
      </c>
      <c r="O157" s="58">
        <f t="shared" si="23"/>
        <v>0</v>
      </c>
      <c r="P157" s="10">
        <f t="shared" si="24"/>
        <v>8.3</v>
      </c>
      <c r="Q157" s="1" t="str">
        <f t="shared" si="26"/>
        <v>○</v>
      </c>
    </row>
    <row r="158" spans="1:17" ht="13.5">
      <c r="A158" s="16"/>
      <c r="B158" s="5">
        <v>236</v>
      </c>
      <c r="C158" s="5" t="s">
        <v>174</v>
      </c>
      <c r="D158" s="21">
        <v>1029018</v>
      </c>
      <c r="E158" s="27">
        <f t="shared" si="18"/>
        <v>1029</v>
      </c>
      <c r="F158" s="6">
        <v>465</v>
      </c>
      <c r="G158" s="7">
        <f t="shared" si="21"/>
        <v>221.3</v>
      </c>
      <c r="H158" s="10">
        <f t="shared" si="25"/>
        <v>0</v>
      </c>
      <c r="I158" s="25">
        <v>236</v>
      </c>
      <c r="J158" s="6" t="s">
        <v>174</v>
      </c>
      <c r="K158" s="6">
        <v>5744183</v>
      </c>
      <c r="L158" s="6">
        <f t="shared" si="19"/>
        <v>5744</v>
      </c>
      <c r="M158" s="6">
        <v>2277</v>
      </c>
      <c r="N158" s="7">
        <f t="shared" si="22"/>
        <v>252.3</v>
      </c>
      <c r="O158" s="58">
        <f t="shared" si="23"/>
        <v>0</v>
      </c>
      <c r="P158" s="10">
        <f t="shared" si="24"/>
        <v>17.9</v>
      </c>
      <c r="Q158" s="1" t="str">
        <f t="shared" si="26"/>
        <v>○</v>
      </c>
    </row>
    <row r="159" spans="1:17" ht="13.5">
      <c r="A159" s="16"/>
      <c r="B159" s="5">
        <v>237</v>
      </c>
      <c r="C159" s="5" t="s">
        <v>175</v>
      </c>
      <c r="D159" s="21">
        <v>377721</v>
      </c>
      <c r="E159" s="27">
        <f t="shared" si="18"/>
        <v>378</v>
      </c>
      <c r="F159" s="6">
        <v>423</v>
      </c>
      <c r="G159" s="7">
        <f t="shared" si="21"/>
        <v>89.4</v>
      </c>
      <c r="H159" s="10">
        <f t="shared" si="25"/>
        <v>0</v>
      </c>
      <c r="I159" s="25">
        <v>237</v>
      </c>
      <c r="J159" s="6" t="s">
        <v>175</v>
      </c>
      <c r="K159" s="6">
        <v>4548275</v>
      </c>
      <c r="L159" s="6">
        <f t="shared" si="19"/>
        <v>4548</v>
      </c>
      <c r="M159" s="6">
        <v>3141</v>
      </c>
      <c r="N159" s="7">
        <f t="shared" si="22"/>
        <v>144.8</v>
      </c>
      <c r="O159" s="58">
        <f t="shared" si="23"/>
        <v>0</v>
      </c>
      <c r="P159" s="10">
        <f t="shared" si="24"/>
        <v>8.3</v>
      </c>
      <c r="Q159" s="1" t="str">
        <f t="shared" si="26"/>
        <v>○</v>
      </c>
    </row>
    <row r="160" spans="1:17" ht="13.5">
      <c r="A160" s="16"/>
      <c r="B160" s="5">
        <v>238</v>
      </c>
      <c r="C160" s="5" t="s">
        <v>176</v>
      </c>
      <c r="D160" s="21">
        <v>6110975</v>
      </c>
      <c r="E160" s="27">
        <f t="shared" si="18"/>
        <v>6111</v>
      </c>
      <c r="F160" s="6">
        <v>3574</v>
      </c>
      <c r="G160" s="7">
        <f t="shared" si="21"/>
        <v>171</v>
      </c>
      <c r="H160" s="10">
        <f t="shared" si="25"/>
        <v>0.1</v>
      </c>
      <c r="I160" s="25">
        <v>238</v>
      </c>
      <c r="J160" s="6" t="s">
        <v>176</v>
      </c>
      <c r="K160" s="6">
        <v>27803891</v>
      </c>
      <c r="L160" s="6">
        <f t="shared" si="19"/>
        <v>27804</v>
      </c>
      <c r="M160" s="6">
        <v>17041</v>
      </c>
      <c r="N160" s="7">
        <f t="shared" si="22"/>
        <v>163.2</v>
      </c>
      <c r="O160" s="58">
        <f t="shared" si="23"/>
        <v>0</v>
      </c>
      <c r="P160" s="10">
        <f t="shared" si="24"/>
        <v>22</v>
      </c>
      <c r="Q160" s="1" t="str">
        <f t="shared" si="26"/>
        <v>○</v>
      </c>
    </row>
    <row r="161" spans="1:17" ht="13.5">
      <c r="A161" s="16"/>
      <c r="B161" s="5">
        <v>239</v>
      </c>
      <c r="C161" s="5" t="s">
        <v>177</v>
      </c>
      <c r="D161" s="21">
        <v>332252</v>
      </c>
      <c r="E161" s="27">
        <f t="shared" si="18"/>
        <v>332</v>
      </c>
      <c r="F161" s="6">
        <v>49</v>
      </c>
      <c r="G161" s="7">
        <f t="shared" si="21"/>
        <v>677.6</v>
      </c>
      <c r="H161" s="10">
        <f t="shared" si="25"/>
        <v>0</v>
      </c>
      <c r="I161" s="25">
        <v>239</v>
      </c>
      <c r="J161" s="6" t="s">
        <v>177</v>
      </c>
      <c r="K161" s="6">
        <v>1519034</v>
      </c>
      <c r="L161" s="6">
        <f t="shared" si="19"/>
        <v>1519</v>
      </c>
      <c r="M161" s="6">
        <v>1691</v>
      </c>
      <c r="N161" s="7">
        <f t="shared" si="22"/>
        <v>89.8</v>
      </c>
      <c r="O161" s="58">
        <f t="shared" si="23"/>
        <v>0</v>
      </c>
      <c r="P161" s="10">
        <f t="shared" si="24"/>
        <v>21.9</v>
      </c>
      <c r="Q161" s="1" t="str">
        <f t="shared" si="26"/>
        <v>○</v>
      </c>
    </row>
    <row r="162" spans="1:17" ht="13.5">
      <c r="A162" s="16"/>
      <c r="B162" s="5">
        <v>240</v>
      </c>
      <c r="C162" s="5" t="s">
        <v>178</v>
      </c>
      <c r="D162" s="21">
        <v>72066</v>
      </c>
      <c r="E162" s="27">
        <f t="shared" si="18"/>
        <v>72</v>
      </c>
      <c r="F162" s="6">
        <v>73</v>
      </c>
      <c r="G162" s="7">
        <f t="shared" si="21"/>
        <v>98.6</v>
      </c>
      <c r="H162" s="10">
        <f t="shared" si="25"/>
        <v>0</v>
      </c>
      <c r="I162" s="25">
        <v>240</v>
      </c>
      <c r="J162" s="6" t="s">
        <v>178</v>
      </c>
      <c r="K162" s="6">
        <v>160005</v>
      </c>
      <c r="L162" s="6">
        <f t="shared" si="19"/>
        <v>160</v>
      </c>
      <c r="M162" s="6">
        <v>159</v>
      </c>
      <c r="N162" s="7">
        <f t="shared" si="22"/>
        <v>100.6</v>
      </c>
      <c r="O162" s="58">
        <f t="shared" si="23"/>
        <v>0</v>
      </c>
      <c r="P162" s="10">
        <f t="shared" si="24"/>
        <v>45</v>
      </c>
      <c r="Q162" s="1" t="str">
        <f t="shared" si="26"/>
        <v>○</v>
      </c>
    </row>
    <row r="163" spans="1:17" ht="13.5">
      <c r="A163" s="16"/>
      <c r="B163" s="5">
        <v>245</v>
      </c>
      <c r="C163" s="5" t="s">
        <v>179</v>
      </c>
      <c r="D163" s="21">
        <v>41069138</v>
      </c>
      <c r="E163" s="27">
        <f t="shared" si="18"/>
        <v>41069</v>
      </c>
      <c r="F163" s="6">
        <v>17299</v>
      </c>
      <c r="G163" s="7">
        <f t="shared" si="21"/>
        <v>237.4</v>
      </c>
      <c r="H163" s="10">
        <f t="shared" si="25"/>
        <v>0.4</v>
      </c>
      <c r="I163" s="25">
        <v>245</v>
      </c>
      <c r="J163" s="6" t="s">
        <v>179</v>
      </c>
      <c r="K163" s="6">
        <v>135121768</v>
      </c>
      <c r="L163" s="6">
        <f t="shared" si="19"/>
        <v>135122</v>
      </c>
      <c r="M163" s="6">
        <v>69292</v>
      </c>
      <c r="N163" s="7">
        <f t="shared" si="22"/>
        <v>195</v>
      </c>
      <c r="O163" s="58">
        <f t="shared" si="23"/>
        <v>0.2</v>
      </c>
      <c r="P163" s="10">
        <f t="shared" si="24"/>
        <v>30.4</v>
      </c>
      <c r="Q163" s="1" t="str">
        <f t="shared" si="26"/>
        <v>○</v>
      </c>
    </row>
    <row r="164" spans="1:17" ht="13.5">
      <c r="A164" s="16"/>
      <c r="B164" s="28">
        <v>246</v>
      </c>
      <c r="C164" s="28" t="s">
        <v>180</v>
      </c>
      <c r="D164" s="29">
        <v>648853</v>
      </c>
      <c r="E164" s="30">
        <f t="shared" si="18"/>
        <v>649</v>
      </c>
      <c r="F164" s="31">
        <v>495</v>
      </c>
      <c r="G164" s="32">
        <f t="shared" si="21"/>
        <v>131.1</v>
      </c>
      <c r="H164" s="33">
        <f t="shared" si="25"/>
        <v>0</v>
      </c>
      <c r="I164" s="34">
        <v>246</v>
      </c>
      <c r="J164" s="31" t="s">
        <v>180</v>
      </c>
      <c r="K164" s="31">
        <v>11566280</v>
      </c>
      <c r="L164" s="31">
        <f t="shared" si="19"/>
        <v>11566</v>
      </c>
      <c r="M164" s="31">
        <v>7530</v>
      </c>
      <c r="N164" s="32">
        <f t="shared" si="22"/>
        <v>153.6</v>
      </c>
      <c r="O164" s="59">
        <f t="shared" si="23"/>
        <v>0</v>
      </c>
      <c r="P164" s="10">
        <f t="shared" si="24"/>
        <v>5.6</v>
      </c>
      <c r="Q164" s="1" t="str">
        <f t="shared" si="26"/>
        <v>○</v>
      </c>
    </row>
    <row r="165" spans="1:17" ht="14.25" thickBot="1">
      <c r="A165" s="42" t="s">
        <v>12</v>
      </c>
      <c r="B165" s="43"/>
      <c r="C165" s="43"/>
      <c r="D165" s="44">
        <f>SUM(D143:D164)</f>
        <v>239701450</v>
      </c>
      <c r="E165" s="45">
        <f t="shared" si="18"/>
        <v>239701</v>
      </c>
      <c r="F165" s="46">
        <v>132539</v>
      </c>
      <c r="G165" s="47">
        <f t="shared" si="21"/>
        <v>180.9</v>
      </c>
      <c r="H165" s="48">
        <f t="shared" si="25"/>
        <v>2.2</v>
      </c>
      <c r="I165" s="49"/>
      <c r="J165" s="46"/>
      <c r="K165" s="46">
        <f>SUM(K143:K164)</f>
        <v>841434482</v>
      </c>
      <c r="L165" s="46">
        <f t="shared" si="19"/>
        <v>841434</v>
      </c>
      <c r="M165" s="46">
        <v>553958</v>
      </c>
      <c r="N165" s="47">
        <f t="shared" si="22"/>
        <v>151.9</v>
      </c>
      <c r="O165" s="60">
        <f t="shared" si="23"/>
        <v>1.4</v>
      </c>
      <c r="P165" s="48">
        <f t="shared" si="24"/>
        <v>28.5</v>
      </c>
      <c r="Q165" s="1" t="str">
        <f t="shared" si="26"/>
        <v>○</v>
      </c>
    </row>
    <row r="166" spans="1:17" ht="13.5">
      <c r="A166" s="16" t="s">
        <v>5</v>
      </c>
      <c r="B166" s="35">
        <v>133</v>
      </c>
      <c r="C166" s="35" t="s">
        <v>146</v>
      </c>
      <c r="D166" s="36">
        <v>8846909</v>
      </c>
      <c r="E166" s="37">
        <f aca="true" t="shared" si="27" ref="E166:E180">ROUND(D166/1000,0)</f>
        <v>8847</v>
      </c>
      <c r="F166" s="38">
        <v>11289</v>
      </c>
      <c r="G166" s="39">
        <f t="shared" si="21"/>
        <v>78.4</v>
      </c>
      <c r="H166" s="40">
        <f t="shared" si="25"/>
        <v>0.1</v>
      </c>
      <c r="I166" s="41">
        <v>133</v>
      </c>
      <c r="J166" s="38" t="s">
        <v>146</v>
      </c>
      <c r="K166" s="38">
        <v>120855820</v>
      </c>
      <c r="L166" s="38">
        <f aca="true" t="shared" si="28" ref="L166:L180">ROUND(K166/1000,0)</f>
        <v>120856</v>
      </c>
      <c r="M166" s="38">
        <v>129535</v>
      </c>
      <c r="N166" s="39">
        <f t="shared" si="22"/>
        <v>93.3</v>
      </c>
      <c r="O166" s="61">
        <f t="shared" si="23"/>
        <v>0.2</v>
      </c>
      <c r="P166" s="40">
        <f t="shared" si="24"/>
        <v>7.3</v>
      </c>
      <c r="Q166" s="1" t="str">
        <f t="shared" si="26"/>
        <v>○</v>
      </c>
    </row>
    <row r="167" spans="1:17" ht="13.5">
      <c r="A167" s="16"/>
      <c r="B167" s="5">
        <v>134</v>
      </c>
      <c r="C167" s="5" t="s">
        <v>147</v>
      </c>
      <c r="D167" s="21">
        <v>1881646</v>
      </c>
      <c r="E167" s="27">
        <f t="shared" si="27"/>
        <v>1882</v>
      </c>
      <c r="F167" s="6">
        <v>1037</v>
      </c>
      <c r="G167" s="7">
        <f t="shared" si="21"/>
        <v>181.5</v>
      </c>
      <c r="H167" s="10">
        <f t="shared" si="25"/>
        <v>0</v>
      </c>
      <c r="I167" s="25">
        <v>134</v>
      </c>
      <c r="J167" s="6" t="s">
        <v>147</v>
      </c>
      <c r="K167" s="6">
        <v>7625786</v>
      </c>
      <c r="L167" s="6">
        <f t="shared" si="28"/>
        <v>7626</v>
      </c>
      <c r="M167" s="6">
        <v>8846</v>
      </c>
      <c r="N167" s="7">
        <f t="shared" si="22"/>
        <v>86.2</v>
      </c>
      <c r="O167" s="58">
        <f t="shared" si="23"/>
        <v>0</v>
      </c>
      <c r="P167" s="10">
        <f t="shared" si="24"/>
        <v>24.7</v>
      </c>
      <c r="Q167" s="1" t="str">
        <f t="shared" si="26"/>
        <v>○</v>
      </c>
    </row>
    <row r="168" spans="1:17" ht="13.5">
      <c r="A168" s="16"/>
      <c r="B168" s="5">
        <v>135</v>
      </c>
      <c r="C168" s="5" t="s">
        <v>148</v>
      </c>
      <c r="D168" s="21">
        <v>19756876</v>
      </c>
      <c r="E168" s="27">
        <f t="shared" si="27"/>
        <v>19757</v>
      </c>
      <c r="F168" s="6">
        <v>21283</v>
      </c>
      <c r="G168" s="7">
        <f t="shared" si="21"/>
        <v>92.8</v>
      </c>
      <c r="H168" s="10">
        <f t="shared" si="25"/>
        <v>0.2</v>
      </c>
      <c r="I168" s="25">
        <v>135</v>
      </c>
      <c r="J168" s="6" t="s">
        <v>148</v>
      </c>
      <c r="K168" s="6">
        <v>42267229</v>
      </c>
      <c r="L168" s="6">
        <f t="shared" si="28"/>
        <v>42267</v>
      </c>
      <c r="M168" s="6">
        <v>39721</v>
      </c>
      <c r="N168" s="7">
        <f t="shared" si="22"/>
        <v>106.4</v>
      </c>
      <c r="O168" s="58">
        <f t="shared" si="23"/>
        <v>0.1</v>
      </c>
      <c r="P168" s="10">
        <f t="shared" si="24"/>
        <v>46.7</v>
      </c>
      <c r="Q168" s="1" t="str">
        <f t="shared" si="26"/>
        <v>○</v>
      </c>
    </row>
    <row r="169" spans="1:17" ht="13.5">
      <c r="A169" s="16"/>
      <c r="B169" s="5">
        <v>137</v>
      </c>
      <c r="C169" s="5" t="s">
        <v>149</v>
      </c>
      <c r="D169" s="21">
        <v>146634383</v>
      </c>
      <c r="E169" s="27">
        <f t="shared" si="27"/>
        <v>146634</v>
      </c>
      <c r="F169" s="6">
        <v>155124</v>
      </c>
      <c r="G169" s="7">
        <f t="shared" si="21"/>
        <v>94.5</v>
      </c>
      <c r="H169" s="10">
        <f t="shared" si="25"/>
        <v>1.4</v>
      </c>
      <c r="I169" s="25">
        <v>137</v>
      </c>
      <c r="J169" s="6" t="s">
        <v>149</v>
      </c>
      <c r="K169" s="6">
        <v>397186528</v>
      </c>
      <c r="L169" s="6">
        <f t="shared" si="28"/>
        <v>397187</v>
      </c>
      <c r="M169" s="6">
        <v>430710</v>
      </c>
      <c r="N169" s="7">
        <f t="shared" si="22"/>
        <v>92.2</v>
      </c>
      <c r="O169" s="58">
        <f t="shared" si="23"/>
        <v>0.6</v>
      </c>
      <c r="P169" s="10">
        <f t="shared" si="24"/>
        <v>36.9</v>
      </c>
      <c r="Q169" s="1" t="str">
        <f t="shared" si="26"/>
        <v>○</v>
      </c>
    </row>
    <row r="170" spans="1:17" ht="13.5">
      <c r="A170" s="16"/>
      <c r="B170" s="5">
        <v>138</v>
      </c>
      <c r="C170" s="5" t="s">
        <v>150</v>
      </c>
      <c r="D170" s="21">
        <v>49816317</v>
      </c>
      <c r="E170" s="27">
        <f t="shared" si="27"/>
        <v>49816</v>
      </c>
      <c r="F170" s="6">
        <v>55135</v>
      </c>
      <c r="G170" s="7">
        <f t="shared" si="21"/>
        <v>90.4</v>
      </c>
      <c r="H170" s="10">
        <f t="shared" si="25"/>
        <v>0.5</v>
      </c>
      <c r="I170" s="25">
        <v>138</v>
      </c>
      <c r="J170" s="6" t="s">
        <v>150</v>
      </c>
      <c r="K170" s="6">
        <v>101053235</v>
      </c>
      <c r="L170" s="6">
        <f t="shared" si="28"/>
        <v>101053</v>
      </c>
      <c r="M170" s="6">
        <v>121237</v>
      </c>
      <c r="N170" s="7">
        <f t="shared" si="22"/>
        <v>83.4</v>
      </c>
      <c r="O170" s="58">
        <f t="shared" si="23"/>
        <v>0.2</v>
      </c>
      <c r="P170" s="10">
        <f t="shared" si="24"/>
        <v>49.3</v>
      </c>
      <c r="Q170" s="1" t="str">
        <f t="shared" si="26"/>
        <v>○</v>
      </c>
    </row>
    <row r="171" spans="1:17" ht="13.5">
      <c r="A171" s="16"/>
      <c r="B171" s="5">
        <v>140</v>
      </c>
      <c r="C171" s="5" t="s">
        <v>151</v>
      </c>
      <c r="D171" s="21">
        <v>25382483</v>
      </c>
      <c r="E171" s="27">
        <f t="shared" si="27"/>
        <v>25382</v>
      </c>
      <c r="F171" s="6">
        <v>26068</v>
      </c>
      <c r="G171" s="7">
        <f t="shared" si="21"/>
        <v>97.4</v>
      </c>
      <c r="H171" s="10">
        <f t="shared" si="25"/>
        <v>0.2</v>
      </c>
      <c r="I171" s="25">
        <v>140</v>
      </c>
      <c r="J171" s="6" t="s">
        <v>151</v>
      </c>
      <c r="K171" s="6">
        <v>64039681</v>
      </c>
      <c r="L171" s="6">
        <f t="shared" si="28"/>
        <v>64040</v>
      </c>
      <c r="M171" s="6">
        <v>54925</v>
      </c>
      <c r="N171" s="7">
        <f t="shared" si="22"/>
        <v>116.6</v>
      </c>
      <c r="O171" s="58">
        <f t="shared" si="23"/>
        <v>0.1</v>
      </c>
      <c r="P171" s="10">
        <f t="shared" si="24"/>
        <v>39.6</v>
      </c>
      <c r="Q171" s="1" t="str">
        <f t="shared" si="26"/>
        <v>○</v>
      </c>
    </row>
    <row r="172" spans="1:17" ht="13.5">
      <c r="A172" s="16"/>
      <c r="B172" s="5">
        <v>141</v>
      </c>
      <c r="C172" s="5" t="s">
        <v>152</v>
      </c>
      <c r="D172" s="21">
        <v>81098431</v>
      </c>
      <c r="E172" s="27">
        <f t="shared" si="27"/>
        <v>81098</v>
      </c>
      <c r="F172" s="6">
        <v>74209</v>
      </c>
      <c r="G172" s="7">
        <f t="shared" si="21"/>
        <v>109.3</v>
      </c>
      <c r="H172" s="10">
        <f t="shared" si="25"/>
        <v>0.8</v>
      </c>
      <c r="I172" s="25">
        <v>141</v>
      </c>
      <c r="J172" s="6" t="s">
        <v>152</v>
      </c>
      <c r="K172" s="6">
        <v>125507809</v>
      </c>
      <c r="L172" s="6">
        <f t="shared" si="28"/>
        <v>125508</v>
      </c>
      <c r="M172" s="6">
        <v>112084</v>
      </c>
      <c r="N172" s="7">
        <f t="shared" si="22"/>
        <v>112</v>
      </c>
      <c r="O172" s="58">
        <f t="shared" si="23"/>
        <v>0.2</v>
      </c>
      <c r="P172" s="10">
        <f t="shared" si="24"/>
        <v>64.6</v>
      </c>
      <c r="Q172" s="1" t="str">
        <f t="shared" si="26"/>
        <v>○</v>
      </c>
    </row>
    <row r="173" spans="1:17" ht="13.5">
      <c r="A173" s="16"/>
      <c r="B173" s="5">
        <v>143</v>
      </c>
      <c r="C173" s="5" t="s">
        <v>153</v>
      </c>
      <c r="D173" s="21">
        <v>22941260</v>
      </c>
      <c r="E173" s="27">
        <f t="shared" si="27"/>
        <v>22941</v>
      </c>
      <c r="F173" s="6">
        <v>16947</v>
      </c>
      <c r="G173" s="7">
        <f t="shared" si="21"/>
        <v>135.4</v>
      </c>
      <c r="H173" s="10">
        <f t="shared" si="25"/>
        <v>0.2</v>
      </c>
      <c r="I173" s="25">
        <v>143</v>
      </c>
      <c r="J173" s="6" t="s">
        <v>153</v>
      </c>
      <c r="K173" s="6">
        <v>125713309</v>
      </c>
      <c r="L173" s="6">
        <f t="shared" si="28"/>
        <v>125713</v>
      </c>
      <c r="M173" s="6">
        <v>98109</v>
      </c>
      <c r="N173" s="7">
        <f t="shared" si="22"/>
        <v>128.1</v>
      </c>
      <c r="O173" s="58">
        <f t="shared" si="23"/>
        <v>0.2</v>
      </c>
      <c r="P173" s="10">
        <f t="shared" si="24"/>
        <v>18.2</v>
      </c>
      <c r="Q173" s="1" t="str">
        <f t="shared" si="26"/>
        <v>○</v>
      </c>
    </row>
    <row r="174" spans="1:17" ht="13.5">
      <c r="A174" s="16"/>
      <c r="B174" s="5">
        <v>144</v>
      </c>
      <c r="C174" s="5" t="s">
        <v>154</v>
      </c>
      <c r="D174" s="21">
        <v>8346520</v>
      </c>
      <c r="E174" s="27">
        <f t="shared" si="27"/>
        <v>8347</v>
      </c>
      <c r="F174" s="6">
        <v>9972</v>
      </c>
      <c r="G174" s="7">
        <f t="shared" si="21"/>
        <v>83.7</v>
      </c>
      <c r="H174" s="10">
        <f t="shared" si="25"/>
        <v>0.1</v>
      </c>
      <c r="I174" s="25">
        <v>144</v>
      </c>
      <c r="J174" s="6" t="s">
        <v>154</v>
      </c>
      <c r="K174" s="6">
        <v>23068360</v>
      </c>
      <c r="L174" s="6">
        <f t="shared" si="28"/>
        <v>23068</v>
      </c>
      <c r="M174" s="6">
        <v>22654</v>
      </c>
      <c r="N174" s="7">
        <f t="shared" si="22"/>
        <v>101.8</v>
      </c>
      <c r="O174" s="58">
        <f t="shared" si="23"/>
        <v>0</v>
      </c>
      <c r="P174" s="10">
        <f t="shared" si="24"/>
        <v>36.2</v>
      </c>
      <c r="Q174" s="1" t="str">
        <f aca="true" t="shared" si="29" ref="Q174:Q205">IF(C174=J174,"○","×")</f>
        <v>○</v>
      </c>
    </row>
    <row r="175" spans="1:17" ht="13.5">
      <c r="A175" s="16"/>
      <c r="B175" s="5">
        <v>145</v>
      </c>
      <c r="C175" s="5" t="s">
        <v>155</v>
      </c>
      <c r="D175" s="21">
        <v>11455031</v>
      </c>
      <c r="E175" s="27">
        <f t="shared" si="27"/>
        <v>11455</v>
      </c>
      <c r="F175" s="6">
        <v>5800</v>
      </c>
      <c r="G175" s="7">
        <f t="shared" si="21"/>
        <v>197.5</v>
      </c>
      <c r="H175" s="10">
        <f t="shared" si="25"/>
        <v>0.1</v>
      </c>
      <c r="I175" s="25">
        <v>145</v>
      </c>
      <c r="J175" s="6" t="s">
        <v>155</v>
      </c>
      <c r="K175" s="6">
        <v>24634797</v>
      </c>
      <c r="L175" s="6">
        <f t="shared" si="28"/>
        <v>24635</v>
      </c>
      <c r="M175" s="6">
        <v>21329</v>
      </c>
      <c r="N175" s="7">
        <f t="shared" si="22"/>
        <v>115.5</v>
      </c>
      <c r="O175" s="58">
        <f t="shared" si="23"/>
        <v>0</v>
      </c>
      <c r="P175" s="10">
        <f t="shared" si="24"/>
        <v>46.5</v>
      </c>
      <c r="Q175" s="1" t="str">
        <f t="shared" si="29"/>
        <v>○</v>
      </c>
    </row>
    <row r="176" spans="1:17" ht="13.5">
      <c r="A176" s="16"/>
      <c r="B176" s="5">
        <v>146</v>
      </c>
      <c r="C176" s="5" t="s">
        <v>156</v>
      </c>
      <c r="D176" s="21">
        <v>5084418</v>
      </c>
      <c r="E176" s="27">
        <f t="shared" si="27"/>
        <v>5084</v>
      </c>
      <c r="F176" s="6">
        <v>3733</v>
      </c>
      <c r="G176" s="7">
        <f t="shared" si="21"/>
        <v>136.2</v>
      </c>
      <c r="H176" s="10">
        <f t="shared" si="25"/>
        <v>0</v>
      </c>
      <c r="I176" s="25">
        <v>146</v>
      </c>
      <c r="J176" s="6" t="s">
        <v>156</v>
      </c>
      <c r="K176" s="6">
        <v>19167791</v>
      </c>
      <c r="L176" s="6">
        <f t="shared" si="28"/>
        <v>19168</v>
      </c>
      <c r="M176" s="6">
        <v>16742</v>
      </c>
      <c r="N176" s="7">
        <f t="shared" si="22"/>
        <v>114.5</v>
      </c>
      <c r="O176" s="58">
        <f t="shared" si="23"/>
        <v>0</v>
      </c>
      <c r="P176" s="10">
        <f t="shared" si="24"/>
        <v>26.5</v>
      </c>
      <c r="Q176" s="1" t="str">
        <f t="shared" si="29"/>
        <v>○</v>
      </c>
    </row>
    <row r="177" spans="1:17" ht="13.5">
      <c r="A177" s="16"/>
      <c r="B177" s="5">
        <v>147</v>
      </c>
      <c r="C177" s="5" t="s">
        <v>157</v>
      </c>
      <c r="D177" s="21">
        <v>121074528</v>
      </c>
      <c r="E177" s="27">
        <f t="shared" si="27"/>
        <v>121075</v>
      </c>
      <c r="F177" s="6">
        <v>112897</v>
      </c>
      <c r="G177" s="7">
        <f t="shared" si="21"/>
        <v>107.2</v>
      </c>
      <c r="H177" s="10">
        <f t="shared" si="25"/>
        <v>1.1</v>
      </c>
      <c r="I177" s="25">
        <v>147</v>
      </c>
      <c r="J177" s="6" t="s">
        <v>157</v>
      </c>
      <c r="K177" s="6">
        <v>498460290</v>
      </c>
      <c r="L177" s="6">
        <f t="shared" si="28"/>
        <v>498460</v>
      </c>
      <c r="M177" s="6">
        <v>420060</v>
      </c>
      <c r="N177" s="7">
        <f t="shared" si="22"/>
        <v>118.7</v>
      </c>
      <c r="O177" s="58">
        <f t="shared" si="23"/>
        <v>0.8</v>
      </c>
      <c r="P177" s="10">
        <f t="shared" si="24"/>
        <v>24.3</v>
      </c>
      <c r="Q177" s="1" t="str">
        <f t="shared" si="29"/>
        <v>○</v>
      </c>
    </row>
    <row r="178" spans="1:17" ht="13.5">
      <c r="A178" s="16"/>
      <c r="B178" s="5">
        <v>149</v>
      </c>
      <c r="C178" s="5" t="s">
        <v>158</v>
      </c>
      <c r="D178" s="21">
        <v>7551238</v>
      </c>
      <c r="E178" s="27">
        <f t="shared" si="27"/>
        <v>7551</v>
      </c>
      <c r="F178" s="6">
        <v>5812</v>
      </c>
      <c r="G178" s="7">
        <f t="shared" si="21"/>
        <v>129.9</v>
      </c>
      <c r="H178" s="10">
        <f t="shared" si="25"/>
        <v>0.1</v>
      </c>
      <c r="I178" s="25">
        <v>149</v>
      </c>
      <c r="J178" s="6" t="s">
        <v>158</v>
      </c>
      <c r="K178" s="6">
        <v>15301652</v>
      </c>
      <c r="L178" s="6">
        <f t="shared" si="28"/>
        <v>15302</v>
      </c>
      <c r="M178" s="6">
        <v>13310</v>
      </c>
      <c r="N178" s="7">
        <f t="shared" si="22"/>
        <v>115</v>
      </c>
      <c r="O178" s="58">
        <f t="shared" si="23"/>
        <v>0</v>
      </c>
      <c r="P178" s="10">
        <f t="shared" si="24"/>
        <v>49.3</v>
      </c>
      <c r="Q178" s="1" t="str">
        <f t="shared" si="29"/>
        <v>○</v>
      </c>
    </row>
    <row r="179" spans="1:17" ht="13.5">
      <c r="A179" s="16"/>
      <c r="B179" s="28">
        <v>158</v>
      </c>
      <c r="C179" s="28" t="s">
        <v>159</v>
      </c>
      <c r="D179" s="29">
        <v>1350</v>
      </c>
      <c r="E179" s="30">
        <f t="shared" si="27"/>
        <v>1</v>
      </c>
      <c r="F179" s="31">
        <v>4</v>
      </c>
      <c r="G179" s="32">
        <f t="shared" si="21"/>
        <v>25</v>
      </c>
      <c r="H179" s="33">
        <f t="shared" si="25"/>
        <v>0</v>
      </c>
      <c r="I179" s="34">
        <v>158</v>
      </c>
      <c r="J179" s="31" t="s">
        <v>159</v>
      </c>
      <c r="K179" s="31">
        <v>69847</v>
      </c>
      <c r="L179" s="31">
        <f t="shared" si="28"/>
        <v>70</v>
      </c>
      <c r="M179" s="31">
        <v>30</v>
      </c>
      <c r="N179" s="32">
        <f t="shared" si="22"/>
        <v>233.3</v>
      </c>
      <c r="O179" s="59">
        <f t="shared" si="23"/>
        <v>0</v>
      </c>
      <c r="P179" s="10">
        <f t="shared" si="24"/>
        <v>1.4</v>
      </c>
      <c r="Q179" s="1" t="str">
        <f t="shared" si="29"/>
        <v>○</v>
      </c>
    </row>
    <row r="180" spans="1:17" ht="14.25" thickBot="1">
      <c r="A180" s="42" t="s">
        <v>11</v>
      </c>
      <c r="B180" s="43"/>
      <c r="C180" s="43"/>
      <c r="D180" s="44">
        <f>SUM(D166:D179)</f>
        <v>509871390</v>
      </c>
      <c r="E180" s="45">
        <f t="shared" si="27"/>
        <v>509871</v>
      </c>
      <c r="F180" s="46">
        <v>499310</v>
      </c>
      <c r="G180" s="47">
        <f t="shared" si="21"/>
        <v>102.1</v>
      </c>
      <c r="H180" s="48">
        <f t="shared" si="25"/>
        <v>4.8</v>
      </c>
      <c r="I180" s="49"/>
      <c r="J180" s="46"/>
      <c r="K180" s="46">
        <f>SUM(K166:K179)</f>
        <v>1564952134</v>
      </c>
      <c r="L180" s="46">
        <f t="shared" si="28"/>
        <v>1564952</v>
      </c>
      <c r="M180" s="46">
        <v>1489292</v>
      </c>
      <c r="N180" s="47">
        <f t="shared" si="22"/>
        <v>105.1</v>
      </c>
      <c r="O180" s="60">
        <f t="shared" si="23"/>
        <v>2.6</v>
      </c>
      <c r="P180" s="48">
        <f t="shared" si="24"/>
        <v>32.6</v>
      </c>
      <c r="Q180" s="1" t="str">
        <f t="shared" si="29"/>
        <v>○</v>
      </c>
    </row>
    <row r="181" spans="1:17" ht="13.5">
      <c r="A181" s="16" t="s">
        <v>2</v>
      </c>
      <c r="B181" s="35">
        <v>501</v>
      </c>
      <c r="C181" s="35" t="s">
        <v>42</v>
      </c>
      <c r="D181" s="36">
        <v>7679254</v>
      </c>
      <c r="E181" s="37">
        <f aca="true" t="shared" si="30" ref="E181:E239">ROUND(D181/1000,0)</f>
        <v>7679</v>
      </c>
      <c r="F181" s="38">
        <v>4966</v>
      </c>
      <c r="G181" s="39">
        <f t="shared" si="21"/>
        <v>154.6</v>
      </c>
      <c r="H181" s="40">
        <f t="shared" si="25"/>
        <v>0.1</v>
      </c>
      <c r="I181" s="41">
        <v>501</v>
      </c>
      <c r="J181" s="38" t="s">
        <v>42</v>
      </c>
      <c r="K181" s="38">
        <v>24292087</v>
      </c>
      <c r="L181" s="38">
        <f aca="true" t="shared" si="31" ref="L181:L239">ROUND(K181/1000,0)</f>
        <v>24292</v>
      </c>
      <c r="M181" s="38">
        <v>21157</v>
      </c>
      <c r="N181" s="39">
        <f t="shared" si="22"/>
        <v>114.8</v>
      </c>
      <c r="O181" s="61">
        <f t="shared" si="23"/>
        <v>0</v>
      </c>
      <c r="P181" s="40">
        <f t="shared" si="24"/>
        <v>31.6</v>
      </c>
      <c r="Q181" s="1" t="str">
        <f t="shared" si="29"/>
        <v>○</v>
      </c>
    </row>
    <row r="182" spans="1:17" ht="13.5">
      <c r="A182" s="16"/>
      <c r="B182" s="5">
        <v>502</v>
      </c>
      <c r="C182" s="5" t="s">
        <v>43</v>
      </c>
      <c r="D182" s="21">
        <v>415823</v>
      </c>
      <c r="E182" s="27">
        <f t="shared" si="30"/>
        <v>416</v>
      </c>
      <c r="F182" s="6">
        <v>22</v>
      </c>
      <c r="G182" s="7">
        <f t="shared" si="21"/>
        <v>1890.9</v>
      </c>
      <c r="H182" s="10">
        <f t="shared" si="25"/>
        <v>0</v>
      </c>
      <c r="I182" s="25">
        <v>502</v>
      </c>
      <c r="J182" s="6" t="s">
        <v>43</v>
      </c>
      <c r="K182" s="6">
        <v>824579</v>
      </c>
      <c r="L182" s="6">
        <f t="shared" si="31"/>
        <v>825</v>
      </c>
      <c r="M182" s="6">
        <v>774</v>
      </c>
      <c r="N182" s="7">
        <f t="shared" si="22"/>
        <v>106.6</v>
      </c>
      <c r="O182" s="58">
        <f t="shared" si="23"/>
        <v>0</v>
      </c>
      <c r="P182" s="10">
        <f t="shared" si="24"/>
        <v>50.4</v>
      </c>
      <c r="Q182" s="1" t="str">
        <f t="shared" si="29"/>
        <v>○</v>
      </c>
    </row>
    <row r="183" spans="1:17" ht="13.5">
      <c r="A183" s="16"/>
      <c r="B183" s="5">
        <v>503</v>
      </c>
      <c r="C183" s="5" t="s">
        <v>44</v>
      </c>
      <c r="D183" s="21">
        <v>27419984</v>
      </c>
      <c r="E183" s="27">
        <f t="shared" si="30"/>
        <v>27420</v>
      </c>
      <c r="F183" s="6">
        <v>13747</v>
      </c>
      <c r="G183" s="7">
        <f t="shared" si="21"/>
        <v>199.5</v>
      </c>
      <c r="H183" s="10">
        <f t="shared" si="25"/>
        <v>0.3</v>
      </c>
      <c r="I183" s="25">
        <v>503</v>
      </c>
      <c r="J183" s="6" t="s">
        <v>44</v>
      </c>
      <c r="K183" s="6">
        <v>56443521</v>
      </c>
      <c r="L183" s="6">
        <f t="shared" si="31"/>
        <v>56444</v>
      </c>
      <c r="M183" s="6">
        <v>31811</v>
      </c>
      <c r="N183" s="7">
        <f t="shared" si="22"/>
        <v>177.4</v>
      </c>
      <c r="O183" s="58">
        <f t="shared" si="23"/>
        <v>0.1</v>
      </c>
      <c r="P183" s="10">
        <f t="shared" si="24"/>
        <v>48.6</v>
      </c>
      <c r="Q183" s="1" t="str">
        <f t="shared" si="29"/>
        <v>○</v>
      </c>
    </row>
    <row r="184" spans="1:17" ht="13.5">
      <c r="A184" s="16"/>
      <c r="B184" s="5">
        <v>504</v>
      </c>
      <c r="C184" s="5" t="s">
        <v>45</v>
      </c>
      <c r="D184" s="21">
        <v>2202310</v>
      </c>
      <c r="E184" s="27">
        <f t="shared" si="30"/>
        <v>2202</v>
      </c>
      <c r="F184" s="6">
        <v>1613</v>
      </c>
      <c r="G184" s="7">
        <f t="shared" si="21"/>
        <v>136.5</v>
      </c>
      <c r="H184" s="10">
        <f t="shared" si="25"/>
        <v>0</v>
      </c>
      <c r="I184" s="25">
        <v>504</v>
      </c>
      <c r="J184" s="6" t="s">
        <v>45</v>
      </c>
      <c r="K184" s="6">
        <v>11235984</v>
      </c>
      <c r="L184" s="6">
        <f t="shared" si="31"/>
        <v>11236</v>
      </c>
      <c r="M184" s="6">
        <v>7297</v>
      </c>
      <c r="N184" s="7">
        <f t="shared" si="22"/>
        <v>154</v>
      </c>
      <c r="O184" s="58">
        <f t="shared" si="23"/>
        <v>0</v>
      </c>
      <c r="P184" s="10">
        <f t="shared" si="24"/>
        <v>19.6</v>
      </c>
      <c r="Q184" s="1" t="str">
        <f t="shared" si="29"/>
        <v>○</v>
      </c>
    </row>
    <row r="185" spans="1:17" ht="13.5">
      <c r="A185" s="16"/>
      <c r="B185" s="5">
        <v>505</v>
      </c>
      <c r="C185" s="5" t="s">
        <v>46</v>
      </c>
      <c r="D185" s="21">
        <v>4092553</v>
      </c>
      <c r="E185" s="27">
        <f t="shared" si="30"/>
        <v>4093</v>
      </c>
      <c r="F185" s="6">
        <v>1657</v>
      </c>
      <c r="G185" s="7">
        <f t="shared" si="21"/>
        <v>247</v>
      </c>
      <c r="H185" s="10">
        <f t="shared" si="25"/>
        <v>0</v>
      </c>
      <c r="I185" s="25">
        <v>505</v>
      </c>
      <c r="J185" s="6" t="s">
        <v>46</v>
      </c>
      <c r="K185" s="6">
        <v>19418764</v>
      </c>
      <c r="L185" s="6">
        <f t="shared" si="31"/>
        <v>19419</v>
      </c>
      <c r="M185" s="6">
        <v>22516</v>
      </c>
      <c r="N185" s="7">
        <f t="shared" si="22"/>
        <v>86.2</v>
      </c>
      <c r="O185" s="58">
        <f t="shared" si="23"/>
        <v>0</v>
      </c>
      <c r="P185" s="10">
        <f t="shared" si="24"/>
        <v>21.1</v>
      </c>
      <c r="Q185" s="1" t="str">
        <f t="shared" si="29"/>
        <v>○</v>
      </c>
    </row>
    <row r="186" spans="1:17" ht="13.5">
      <c r="A186" s="16"/>
      <c r="B186" s="5">
        <v>506</v>
      </c>
      <c r="C186" s="5" t="s">
        <v>47</v>
      </c>
      <c r="D186" s="21">
        <v>18742154</v>
      </c>
      <c r="E186" s="27">
        <f t="shared" si="30"/>
        <v>18742</v>
      </c>
      <c r="F186" s="6">
        <v>15092</v>
      </c>
      <c r="G186" s="7">
        <f t="shared" si="21"/>
        <v>124.2</v>
      </c>
      <c r="H186" s="10">
        <f t="shared" si="25"/>
        <v>0.2</v>
      </c>
      <c r="I186" s="25">
        <v>506</v>
      </c>
      <c r="J186" s="6" t="s">
        <v>47</v>
      </c>
      <c r="K186" s="6">
        <v>82654283</v>
      </c>
      <c r="L186" s="6">
        <f t="shared" si="31"/>
        <v>82654</v>
      </c>
      <c r="M186" s="6">
        <v>84464</v>
      </c>
      <c r="N186" s="7">
        <f t="shared" si="22"/>
        <v>97.9</v>
      </c>
      <c r="O186" s="58">
        <f t="shared" si="23"/>
        <v>0.1</v>
      </c>
      <c r="P186" s="10">
        <f t="shared" si="24"/>
        <v>22.7</v>
      </c>
      <c r="Q186" s="1" t="str">
        <f t="shared" si="29"/>
        <v>○</v>
      </c>
    </row>
    <row r="187" spans="1:17" ht="13.5">
      <c r="A187" s="16"/>
      <c r="B187" s="5">
        <v>507</v>
      </c>
      <c r="C187" s="5" t="s">
        <v>48</v>
      </c>
      <c r="D187" s="21">
        <v>4565205</v>
      </c>
      <c r="E187" s="27">
        <f t="shared" si="30"/>
        <v>4565</v>
      </c>
      <c r="F187" s="6">
        <v>2435</v>
      </c>
      <c r="G187" s="7">
        <f t="shared" si="21"/>
        <v>187.5</v>
      </c>
      <c r="H187" s="10">
        <f t="shared" si="25"/>
        <v>0</v>
      </c>
      <c r="I187" s="25">
        <v>507</v>
      </c>
      <c r="J187" s="6" t="s">
        <v>48</v>
      </c>
      <c r="K187" s="6">
        <v>13315898</v>
      </c>
      <c r="L187" s="6">
        <f t="shared" si="31"/>
        <v>13316</v>
      </c>
      <c r="M187" s="6">
        <v>7122</v>
      </c>
      <c r="N187" s="7">
        <f t="shared" si="22"/>
        <v>187</v>
      </c>
      <c r="O187" s="58">
        <f t="shared" si="23"/>
        <v>0</v>
      </c>
      <c r="P187" s="10">
        <f t="shared" si="24"/>
        <v>34.3</v>
      </c>
      <c r="Q187" s="1" t="str">
        <f t="shared" si="29"/>
        <v>○</v>
      </c>
    </row>
    <row r="188" spans="1:17" ht="13.5">
      <c r="A188" s="16"/>
      <c r="B188" s="5">
        <v>508</v>
      </c>
      <c r="C188" s="5" t="s">
        <v>49</v>
      </c>
      <c r="D188" s="21">
        <v>29893</v>
      </c>
      <c r="E188" s="27">
        <f t="shared" si="30"/>
        <v>30</v>
      </c>
      <c r="F188" s="6"/>
      <c r="G188" s="7">
        <v>0</v>
      </c>
      <c r="H188" s="10">
        <f t="shared" si="25"/>
        <v>0</v>
      </c>
      <c r="I188" s="25">
        <v>508</v>
      </c>
      <c r="J188" s="6" t="s">
        <v>49</v>
      </c>
      <c r="K188" s="6">
        <v>29893</v>
      </c>
      <c r="L188" s="6">
        <f t="shared" si="31"/>
        <v>30</v>
      </c>
      <c r="M188" s="6"/>
      <c r="N188" s="7">
        <v>0</v>
      </c>
      <c r="O188" s="58">
        <f t="shared" si="23"/>
        <v>0</v>
      </c>
      <c r="P188" s="10">
        <f t="shared" si="24"/>
        <v>100</v>
      </c>
      <c r="Q188" s="1" t="str">
        <f t="shared" si="29"/>
        <v>○</v>
      </c>
    </row>
    <row r="189" spans="1:17" ht="13.5">
      <c r="A189" s="16"/>
      <c r="B189" s="5">
        <v>509</v>
      </c>
      <c r="C189" s="5" t="s">
        <v>50</v>
      </c>
      <c r="D189" s="21">
        <v>1340132</v>
      </c>
      <c r="E189" s="27">
        <f t="shared" si="30"/>
        <v>1340</v>
      </c>
      <c r="F189" s="6">
        <v>1030</v>
      </c>
      <c r="G189" s="7">
        <f t="shared" si="21"/>
        <v>130.1</v>
      </c>
      <c r="H189" s="10">
        <f t="shared" si="25"/>
        <v>0</v>
      </c>
      <c r="I189" s="25">
        <v>509</v>
      </c>
      <c r="J189" s="6" t="s">
        <v>50</v>
      </c>
      <c r="K189" s="6">
        <v>3086927</v>
      </c>
      <c r="L189" s="6">
        <f t="shared" si="31"/>
        <v>3087</v>
      </c>
      <c r="M189" s="6">
        <v>2112</v>
      </c>
      <c r="N189" s="7">
        <f t="shared" si="22"/>
        <v>146.2</v>
      </c>
      <c r="O189" s="58">
        <f t="shared" si="23"/>
        <v>0</v>
      </c>
      <c r="P189" s="10">
        <f t="shared" si="24"/>
        <v>43.4</v>
      </c>
      <c r="Q189" s="1" t="str">
        <f t="shared" si="29"/>
        <v>○</v>
      </c>
    </row>
    <row r="190" spans="1:17" ht="13.5">
      <c r="A190" s="16"/>
      <c r="B190" s="5">
        <v>510</v>
      </c>
      <c r="C190" s="5" t="s">
        <v>51</v>
      </c>
      <c r="D190" s="21">
        <v>122101</v>
      </c>
      <c r="E190" s="27">
        <f t="shared" si="30"/>
        <v>122</v>
      </c>
      <c r="F190" s="6">
        <v>447</v>
      </c>
      <c r="G190" s="7">
        <f t="shared" si="21"/>
        <v>27.3</v>
      </c>
      <c r="H190" s="10">
        <f t="shared" si="25"/>
        <v>0</v>
      </c>
      <c r="I190" s="25">
        <v>510</v>
      </c>
      <c r="J190" s="6" t="s">
        <v>51</v>
      </c>
      <c r="K190" s="6">
        <v>2331289</v>
      </c>
      <c r="L190" s="6">
        <f t="shared" si="31"/>
        <v>2331</v>
      </c>
      <c r="M190" s="6">
        <v>2352</v>
      </c>
      <c r="N190" s="7">
        <f t="shared" si="22"/>
        <v>99.1</v>
      </c>
      <c r="O190" s="58">
        <f t="shared" si="23"/>
        <v>0</v>
      </c>
      <c r="P190" s="10">
        <f t="shared" si="24"/>
        <v>5.2</v>
      </c>
      <c r="Q190" s="1" t="str">
        <f t="shared" si="29"/>
        <v>○</v>
      </c>
    </row>
    <row r="191" spans="1:17" ht="13.5">
      <c r="A191" s="16"/>
      <c r="B191" s="5">
        <v>511</v>
      </c>
      <c r="C191" s="5" t="s">
        <v>52</v>
      </c>
      <c r="D191" s="21">
        <v>62201</v>
      </c>
      <c r="E191" s="27">
        <f t="shared" si="30"/>
        <v>62</v>
      </c>
      <c r="F191" s="6">
        <v>205</v>
      </c>
      <c r="G191" s="7">
        <f t="shared" si="21"/>
        <v>30.2</v>
      </c>
      <c r="H191" s="10">
        <f t="shared" si="25"/>
        <v>0</v>
      </c>
      <c r="I191" s="25">
        <v>511</v>
      </c>
      <c r="J191" s="6" t="s">
        <v>52</v>
      </c>
      <c r="K191" s="6">
        <v>347185</v>
      </c>
      <c r="L191" s="6">
        <f t="shared" si="31"/>
        <v>347</v>
      </c>
      <c r="M191" s="6">
        <v>562</v>
      </c>
      <c r="N191" s="7">
        <f t="shared" si="22"/>
        <v>61.7</v>
      </c>
      <c r="O191" s="58">
        <f t="shared" si="23"/>
        <v>0</v>
      </c>
      <c r="P191" s="10">
        <f t="shared" si="24"/>
        <v>17.9</v>
      </c>
      <c r="Q191" s="1" t="str">
        <f t="shared" si="29"/>
        <v>○</v>
      </c>
    </row>
    <row r="192" spans="1:17" ht="13.5">
      <c r="A192" s="16"/>
      <c r="B192" s="5">
        <v>512</v>
      </c>
      <c r="C192" s="5" t="s">
        <v>53</v>
      </c>
      <c r="D192" s="21">
        <v>18194</v>
      </c>
      <c r="E192" s="27">
        <f t="shared" si="30"/>
        <v>18</v>
      </c>
      <c r="F192" s="6">
        <v>54</v>
      </c>
      <c r="G192" s="7">
        <f t="shared" si="21"/>
        <v>33.3</v>
      </c>
      <c r="H192" s="10">
        <f t="shared" si="25"/>
        <v>0</v>
      </c>
      <c r="I192" s="25">
        <v>512</v>
      </c>
      <c r="J192" s="6" t="s">
        <v>53</v>
      </c>
      <c r="K192" s="6">
        <v>24224</v>
      </c>
      <c r="L192" s="6">
        <f t="shared" si="31"/>
        <v>24</v>
      </c>
      <c r="M192" s="6">
        <v>141</v>
      </c>
      <c r="N192" s="7">
        <f t="shared" si="22"/>
        <v>17</v>
      </c>
      <c r="O192" s="58">
        <f t="shared" si="23"/>
        <v>0</v>
      </c>
      <c r="P192" s="10">
        <f t="shared" si="24"/>
        <v>75</v>
      </c>
      <c r="Q192" s="1" t="str">
        <f t="shared" si="29"/>
        <v>○</v>
      </c>
    </row>
    <row r="193" spans="1:17" ht="13.5">
      <c r="A193" s="16"/>
      <c r="B193" s="5">
        <v>513</v>
      </c>
      <c r="C193" s="5" t="s">
        <v>54</v>
      </c>
      <c r="D193" s="21">
        <v>76210</v>
      </c>
      <c r="E193" s="27">
        <f t="shared" si="30"/>
        <v>76</v>
      </c>
      <c r="F193" s="6">
        <v>141</v>
      </c>
      <c r="G193" s="7">
        <f t="shared" si="21"/>
        <v>53.9</v>
      </c>
      <c r="H193" s="10">
        <f t="shared" si="25"/>
        <v>0</v>
      </c>
      <c r="I193" s="25">
        <v>513</v>
      </c>
      <c r="J193" s="6" t="s">
        <v>54</v>
      </c>
      <c r="K193" s="6">
        <v>1551616</v>
      </c>
      <c r="L193" s="6">
        <f t="shared" si="31"/>
        <v>1552</v>
      </c>
      <c r="M193" s="6">
        <v>1787</v>
      </c>
      <c r="N193" s="7">
        <f t="shared" si="22"/>
        <v>86.8</v>
      </c>
      <c r="O193" s="58">
        <f t="shared" si="23"/>
        <v>0</v>
      </c>
      <c r="P193" s="10">
        <f t="shared" si="24"/>
        <v>4.9</v>
      </c>
      <c r="Q193" s="1" t="str">
        <f t="shared" si="29"/>
        <v>○</v>
      </c>
    </row>
    <row r="194" spans="1:17" ht="13.5">
      <c r="A194" s="16"/>
      <c r="B194" s="5">
        <v>514</v>
      </c>
      <c r="C194" s="5" t="s">
        <v>55</v>
      </c>
      <c r="D194" s="21">
        <v>230204</v>
      </c>
      <c r="E194" s="27">
        <f t="shared" si="30"/>
        <v>230</v>
      </c>
      <c r="F194" s="6">
        <v>226</v>
      </c>
      <c r="G194" s="7">
        <f t="shared" si="21"/>
        <v>101.8</v>
      </c>
      <c r="H194" s="10">
        <f t="shared" si="25"/>
        <v>0</v>
      </c>
      <c r="I194" s="25">
        <v>514</v>
      </c>
      <c r="J194" s="6" t="s">
        <v>55</v>
      </c>
      <c r="K194" s="6">
        <v>396112</v>
      </c>
      <c r="L194" s="6">
        <f t="shared" si="31"/>
        <v>396</v>
      </c>
      <c r="M194" s="6">
        <v>540</v>
      </c>
      <c r="N194" s="7">
        <f t="shared" si="22"/>
        <v>73.3</v>
      </c>
      <c r="O194" s="58">
        <f t="shared" si="23"/>
        <v>0</v>
      </c>
      <c r="P194" s="10">
        <f t="shared" si="24"/>
        <v>58.1</v>
      </c>
      <c r="Q194" s="1" t="str">
        <f t="shared" si="29"/>
        <v>○</v>
      </c>
    </row>
    <row r="195" spans="1:17" ht="13.5">
      <c r="A195" s="16"/>
      <c r="B195" s="5">
        <v>515</v>
      </c>
      <c r="C195" s="5" t="s">
        <v>56</v>
      </c>
      <c r="D195" s="21">
        <v>401755</v>
      </c>
      <c r="E195" s="27">
        <f t="shared" si="30"/>
        <v>402</v>
      </c>
      <c r="F195" s="6">
        <v>226</v>
      </c>
      <c r="G195" s="7">
        <f t="shared" si="21"/>
        <v>177.9</v>
      </c>
      <c r="H195" s="10">
        <f t="shared" si="25"/>
        <v>0</v>
      </c>
      <c r="I195" s="25">
        <v>515</v>
      </c>
      <c r="J195" s="6" t="s">
        <v>56</v>
      </c>
      <c r="K195" s="6">
        <v>100041894</v>
      </c>
      <c r="L195" s="6">
        <f t="shared" si="31"/>
        <v>100042</v>
      </c>
      <c r="M195" s="6">
        <v>73182</v>
      </c>
      <c r="N195" s="7">
        <f t="shared" si="22"/>
        <v>136.7</v>
      </c>
      <c r="O195" s="58">
        <f t="shared" si="23"/>
        <v>0.2</v>
      </c>
      <c r="P195" s="10">
        <f t="shared" si="24"/>
        <v>0.4</v>
      </c>
      <c r="Q195" s="1" t="str">
        <f t="shared" si="29"/>
        <v>○</v>
      </c>
    </row>
    <row r="196" spans="1:17" ht="13.5">
      <c r="A196" s="16"/>
      <c r="B196" s="5">
        <v>516</v>
      </c>
      <c r="C196" s="5" t="s">
        <v>57</v>
      </c>
      <c r="D196" s="21">
        <v>1366992</v>
      </c>
      <c r="E196" s="27">
        <f t="shared" si="30"/>
        <v>1367</v>
      </c>
      <c r="F196" s="6">
        <v>410</v>
      </c>
      <c r="G196" s="7">
        <f t="shared" si="21"/>
        <v>333.4</v>
      </c>
      <c r="H196" s="10">
        <f t="shared" si="25"/>
        <v>0</v>
      </c>
      <c r="I196" s="25">
        <v>516</v>
      </c>
      <c r="J196" s="6" t="s">
        <v>57</v>
      </c>
      <c r="K196" s="6">
        <v>4085034</v>
      </c>
      <c r="L196" s="6">
        <f t="shared" si="31"/>
        <v>4085</v>
      </c>
      <c r="M196" s="6">
        <v>2478</v>
      </c>
      <c r="N196" s="7">
        <f t="shared" si="22"/>
        <v>164.9</v>
      </c>
      <c r="O196" s="58">
        <f t="shared" si="23"/>
        <v>0</v>
      </c>
      <c r="P196" s="10">
        <f t="shared" si="24"/>
        <v>33.5</v>
      </c>
      <c r="Q196" s="1" t="str">
        <f t="shared" si="29"/>
        <v>○</v>
      </c>
    </row>
    <row r="197" spans="1:17" ht="13.5">
      <c r="A197" s="16"/>
      <c r="B197" s="5">
        <v>517</v>
      </c>
      <c r="C197" s="5" t="s">
        <v>58</v>
      </c>
      <c r="D197" s="21">
        <v>2336203</v>
      </c>
      <c r="E197" s="27">
        <f t="shared" si="30"/>
        <v>2336</v>
      </c>
      <c r="F197" s="6">
        <v>1989</v>
      </c>
      <c r="G197" s="7">
        <f t="shared" si="21"/>
        <v>117.4</v>
      </c>
      <c r="H197" s="10">
        <f t="shared" si="25"/>
        <v>0</v>
      </c>
      <c r="I197" s="25">
        <v>517</v>
      </c>
      <c r="J197" s="6" t="s">
        <v>58</v>
      </c>
      <c r="K197" s="6">
        <v>10393454</v>
      </c>
      <c r="L197" s="6">
        <f t="shared" si="31"/>
        <v>10393</v>
      </c>
      <c r="M197" s="6">
        <v>8341</v>
      </c>
      <c r="N197" s="7">
        <f t="shared" si="22"/>
        <v>124.6</v>
      </c>
      <c r="O197" s="58">
        <f t="shared" si="23"/>
        <v>0</v>
      </c>
      <c r="P197" s="10">
        <f t="shared" si="24"/>
        <v>22.5</v>
      </c>
      <c r="Q197" s="1" t="str">
        <f t="shared" si="29"/>
        <v>○</v>
      </c>
    </row>
    <row r="198" spans="1:17" ht="13.5">
      <c r="A198" s="16"/>
      <c r="B198" s="5">
        <v>518</v>
      </c>
      <c r="C198" s="5" t="s">
        <v>59</v>
      </c>
      <c r="D198" s="21">
        <v>116893</v>
      </c>
      <c r="E198" s="27">
        <f t="shared" si="30"/>
        <v>117</v>
      </c>
      <c r="F198" s="6">
        <v>50</v>
      </c>
      <c r="G198" s="7">
        <f aca="true" t="shared" si="32" ref="G198:G238">ROUND((E198/F198)*100,1)</f>
        <v>234</v>
      </c>
      <c r="H198" s="10">
        <f t="shared" si="25"/>
        <v>0</v>
      </c>
      <c r="I198" s="25">
        <v>518</v>
      </c>
      <c r="J198" s="6" t="s">
        <v>59</v>
      </c>
      <c r="K198" s="6">
        <v>1854240</v>
      </c>
      <c r="L198" s="6">
        <f t="shared" si="31"/>
        <v>1854</v>
      </c>
      <c r="M198" s="6">
        <v>2291</v>
      </c>
      <c r="N198" s="7">
        <f aca="true" t="shared" si="33" ref="N198:N238">ROUND((L198/M198)*100,1)</f>
        <v>80.9</v>
      </c>
      <c r="O198" s="58">
        <f aca="true" t="shared" si="34" ref="O198:O239">ROUND((K198/61169979094)*100,1)</f>
        <v>0</v>
      </c>
      <c r="P198" s="10">
        <f aca="true" t="shared" si="35" ref="P198:P239">ROUND((E198/L198)*100,1)</f>
        <v>6.3</v>
      </c>
      <c r="Q198" s="1" t="str">
        <f t="shared" si="29"/>
        <v>○</v>
      </c>
    </row>
    <row r="199" spans="1:17" ht="13.5">
      <c r="A199" s="16"/>
      <c r="B199" s="5">
        <v>519</v>
      </c>
      <c r="C199" s="5" t="s">
        <v>60</v>
      </c>
      <c r="D199" s="21">
        <v>228479</v>
      </c>
      <c r="E199" s="27">
        <f t="shared" si="30"/>
        <v>228</v>
      </c>
      <c r="F199" s="6">
        <v>222</v>
      </c>
      <c r="G199" s="7">
        <f t="shared" si="32"/>
        <v>102.7</v>
      </c>
      <c r="H199" s="10">
        <f aca="true" t="shared" si="36" ref="H199:H238">ROUND((D199/10693266661)*100,1)</f>
        <v>0</v>
      </c>
      <c r="I199" s="25">
        <v>519</v>
      </c>
      <c r="J199" s="6" t="s">
        <v>60</v>
      </c>
      <c r="K199" s="6">
        <v>1440700</v>
      </c>
      <c r="L199" s="6">
        <f t="shared" si="31"/>
        <v>1441</v>
      </c>
      <c r="M199" s="6">
        <v>1605</v>
      </c>
      <c r="N199" s="7">
        <f t="shared" si="33"/>
        <v>89.8</v>
      </c>
      <c r="O199" s="58">
        <f t="shared" si="34"/>
        <v>0</v>
      </c>
      <c r="P199" s="10">
        <f t="shared" si="35"/>
        <v>15.8</v>
      </c>
      <c r="Q199" s="1" t="str">
        <f t="shared" si="29"/>
        <v>○</v>
      </c>
    </row>
    <row r="200" spans="1:17" ht="13.5">
      <c r="A200" s="16"/>
      <c r="B200" s="5">
        <v>520</v>
      </c>
      <c r="C200" s="5" t="s">
        <v>61</v>
      </c>
      <c r="D200" s="21">
        <v>109017</v>
      </c>
      <c r="E200" s="27">
        <f t="shared" si="30"/>
        <v>109</v>
      </c>
      <c r="F200" s="6">
        <v>104</v>
      </c>
      <c r="G200" s="7">
        <f t="shared" si="32"/>
        <v>104.8</v>
      </c>
      <c r="H200" s="10">
        <f t="shared" si="36"/>
        <v>0</v>
      </c>
      <c r="I200" s="25">
        <v>520</v>
      </c>
      <c r="J200" s="6" t="s">
        <v>61</v>
      </c>
      <c r="K200" s="6">
        <v>516822</v>
      </c>
      <c r="L200" s="6">
        <f t="shared" si="31"/>
        <v>517</v>
      </c>
      <c r="M200" s="6">
        <v>608</v>
      </c>
      <c r="N200" s="7">
        <f t="shared" si="33"/>
        <v>85</v>
      </c>
      <c r="O200" s="58">
        <f t="shared" si="34"/>
        <v>0</v>
      </c>
      <c r="P200" s="10">
        <f t="shared" si="35"/>
        <v>21.1</v>
      </c>
      <c r="Q200" s="1" t="str">
        <f t="shared" si="29"/>
        <v>○</v>
      </c>
    </row>
    <row r="201" spans="1:17" ht="13.5">
      <c r="A201" s="16"/>
      <c r="B201" s="5">
        <v>521</v>
      </c>
      <c r="C201" s="5" t="s">
        <v>62</v>
      </c>
      <c r="D201" s="21">
        <v>117565</v>
      </c>
      <c r="E201" s="27">
        <f t="shared" si="30"/>
        <v>118</v>
      </c>
      <c r="F201" s="6">
        <v>169</v>
      </c>
      <c r="G201" s="7">
        <f t="shared" si="32"/>
        <v>69.8</v>
      </c>
      <c r="H201" s="10">
        <f t="shared" si="36"/>
        <v>0</v>
      </c>
      <c r="I201" s="25">
        <v>521</v>
      </c>
      <c r="J201" s="6" t="s">
        <v>62</v>
      </c>
      <c r="K201" s="6">
        <v>451707</v>
      </c>
      <c r="L201" s="6">
        <f t="shared" si="31"/>
        <v>452</v>
      </c>
      <c r="M201" s="6">
        <v>837</v>
      </c>
      <c r="N201" s="7">
        <f t="shared" si="33"/>
        <v>54</v>
      </c>
      <c r="O201" s="58">
        <f t="shared" si="34"/>
        <v>0</v>
      </c>
      <c r="P201" s="10">
        <f t="shared" si="35"/>
        <v>26.1</v>
      </c>
      <c r="Q201" s="1" t="str">
        <f t="shared" si="29"/>
        <v>○</v>
      </c>
    </row>
    <row r="202" spans="1:17" ht="13.5">
      <c r="A202" s="16"/>
      <c r="B202" s="5">
        <v>522</v>
      </c>
      <c r="C202" s="5" t="s">
        <v>63</v>
      </c>
      <c r="D202" s="21">
        <v>545835</v>
      </c>
      <c r="E202" s="27">
        <f t="shared" si="30"/>
        <v>546</v>
      </c>
      <c r="F202" s="6">
        <v>519</v>
      </c>
      <c r="G202" s="7">
        <f t="shared" si="32"/>
        <v>105.2</v>
      </c>
      <c r="H202" s="10">
        <f t="shared" si="36"/>
        <v>0</v>
      </c>
      <c r="I202" s="25">
        <v>522</v>
      </c>
      <c r="J202" s="6" t="s">
        <v>63</v>
      </c>
      <c r="K202" s="6">
        <v>650579</v>
      </c>
      <c r="L202" s="6">
        <f t="shared" si="31"/>
        <v>651</v>
      </c>
      <c r="M202" s="6">
        <v>726</v>
      </c>
      <c r="N202" s="7">
        <f t="shared" si="33"/>
        <v>89.7</v>
      </c>
      <c r="O202" s="58">
        <f t="shared" si="34"/>
        <v>0</v>
      </c>
      <c r="P202" s="10">
        <f t="shared" si="35"/>
        <v>83.9</v>
      </c>
      <c r="Q202" s="1" t="str">
        <f t="shared" si="29"/>
        <v>○</v>
      </c>
    </row>
    <row r="203" spans="1:17" ht="13.5">
      <c r="A203" s="16"/>
      <c r="B203" s="5">
        <v>523</v>
      </c>
      <c r="C203" s="5" t="s">
        <v>64</v>
      </c>
      <c r="D203" s="21">
        <v>7545374</v>
      </c>
      <c r="E203" s="27">
        <f t="shared" si="30"/>
        <v>7545</v>
      </c>
      <c r="F203" s="6">
        <v>7319</v>
      </c>
      <c r="G203" s="7">
        <f t="shared" si="32"/>
        <v>103.1</v>
      </c>
      <c r="H203" s="10">
        <f t="shared" si="36"/>
        <v>0.1</v>
      </c>
      <c r="I203" s="25">
        <v>523</v>
      </c>
      <c r="J203" s="6" t="s">
        <v>64</v>
      </c>
      <c r="K203" s="6">
        <v>11711979</v>
      </c>
      <c r="L203" s="6">
        <f t="shared" si="31"/>
        <v>11712</v>
      </c>
      <c r="M203" s="6">
        <v>10061</v>
      </c>
      <c r="N203" s="7">
        <f t="shared" si="33"/>
        <v>116.4</v>
      </c>
      <c r="O203" s="58">
        <f t="shared" si="34"/>
        <v>0</v>
      </c>
      <c r="P203" s="10">
        <f t="shared" si="35"/>
        <v>64.4</v>
      </c>
      <c r="Q203" s="1" t="str">
        <f t="shared" si="29"/>
        <v>○</v>
      </c>
    </row>
    <row r="204" spans="1:17" ht="13.5">
      <c r="A204" s="16"/>
      <c r="B204" s="5">
        <v>524</v>
      </c>
      <c r="C204" s="5" t="s">
        <v>65</v>
      </c>
      <c r="D204" s="21">
        <v>11539612</v>
      </c>
      <c r="E204" s="27">
        <f t="shared" si="30"/>
        <v>11540</v>
      </c>
      <c r="F204" s="6">
        <v>10102</v>
      </c>
      <c r="G204" s="7">
        <f t="shared" si="32"/>
        <v>114.2</v>
      </c>
      <c r="H204" s="10">
        <f t="shared" si="36"/>
        <v>0.1</v>
      </c>
      <c r="I204" s="25">
        <v>524</v>
      </c>
      <c r="J204" s="6" t="s">
        <v>65</v>
      </c>
      <c r="K204" s="6">
        <v>41699983</v>
      </c>
      <c r="L204" s="6">
        <f t="shared" si="31"/>
        <v>41700</v>
      </c>
      <c r="M204" s="6">
        <v>41556</v>
      </c>
      <c r="N204" s="7">
        <f t="shared" si="33"/>
        <v>100.3</v>
      </c>
      <c r="O204" s="58">
        <f t="shared" si="34"/>
        <v>0.1</v>
      </c>
      <c r="P204" s="10">
        <f t="shared" si="35"/>
        <v>27.7</v>
      </c>
      <c r="Q204" s="1" t="str">
        <f t="shared" si="29"/>
        <v>○</v>
      </c>
    </row>
    <row r="205" spans="1:17" ht="13.5">
      <c r="A205" s="16"/>
      <c r="B205" s="5">
        <v>525</v>
      </c>
      <c r="C205" s="5" t="s">
        <v>66</v>
      </c>
      <c r="D205" s="21">
        <v>94590</v>
      </c>
      <c r="E205" s="27">
        <f t="shared" si="30"/>
        <v>95</v>
      </c>
      <c r="F205" s="6">
        <v>93</v>
      </c>
      <c r="G205" s="7">
        <f t="shared" si="32"/>
        <v>102.2</v>
      </c>
      <c r="H205" s="10">
        <f t="shared" si="36"/>
        <v>0</v>
      </c>
      <c r="I205" s="25">
        <v>525</v>
      </c>
      <c r="J205" s="6" t="s">
        <v>66</v>
      </c>
      <c r="K205" s="6">
        <v>342111</v>
      </c>
      <c r="L205" s="6">
        <f t="shared" si="31"/>
        <v>342</v>
      </c>
      <c r="M205" s="6">
        <v>363</v>
      </c>
      <c r="N205" s="7">
        <f t="shared" si="33"/>
        <v>94.2</v>
      </c>
      <c r="O205" s="58">
        <f t="shared" si="34"/>
        <v>0</v>
      </c>
      <c r="P205" s="10">
        <f t="shared" si="35"/>
        <v>27.8</v>
      </c>
      <c r="Q205" s="1" t="str">
        <f t="shared" si="29"/>
        <v>○</v>
      </c>
    </row>
    <row r="206" spans="1:17" ht="13.5">
      <c r="A206" s="16"/>
      <c r="B206" s="5">
        <v>526</v>
      </c>
      <c r="C206" s="5" t="s">
        <v>67</v>
      </c>
      <c r="D206" s="21">
        <v>251424</v>
      </c>
      <c r="E206" s="27">
        <f t="shared" si="30"/>
        <v>251</v>
      </c>
      <c r="F206" s="6">
        <v>453</v>
      </c>
      <c r="G206" s="7">
        <f t="shared" si="32"/>
        <v>55.4</v>
      </c>
      <c r="H206" s="10">
        <f t="shared" si="36"/>
        <v>0</v>
      </c>
      <c r="I206" s="25">
        <v>526</v>
      </c>
      <c r="J206" s="6" t="s">
        <v>67</v>
      </c>
      <c r="K206" s="6">
        <v>382505</v>
      </c>
      <c r="L206" s="6">
        <f t="shared" si="31"/>
        <v>383</v>
      </c>
      <c r="M206" s="6">
        <v>852</v>
      </c>
      <c r="N206" s="7">
        <f t="shared" si="33"/>
        <v>45</v>
      </c>
      <c r="O206" s="58">
        <f t="shared" si="34"/>
        <v>0</v>
      </c>
      <c r="P206" s="10">
        <f t="shared" si="35"/>
        <v>65.5</v>
      </c>
      <c r="Q206" s="1" t="str">
        <f aca="true" t="shared" si="37" ref="Q206:Q239">IF(C206=J206,"○","×")</f>
        <v>○</v>
      </c>
    </row>
    <row r="207" spans="1:17" ht="13.5">
      <c r="A207" s="16"/>
      <c r="B207" s="5">
        <v>527</v>
      </c>
      <c r="C207" s="5" t="s">
        <v>68</v>
      </c>
      <c r="D207" s="21">
        <v>797360</v>
      </c>
      <c r="E207" s="27">
        <f t="shared" si="30"/>
        <v>797</v>
      </c>
      <c r="F207" s="6">
        <v>433</v>
      </c>
      <c r="G207" s="7">
        <f t="shared" si="32"/>
        <v>184.1</v>
      </c>
      <c r="H207" s="10">
        <f t="shared" si="36"/>
        <v>0</v>
      </c>
      <c r="I207" s="25">
        <v>527</v>
      </c>
      <c r="J207" s="6" t="s">
        <v>68</v>
      </c>
      <c r="K207" s="6">
        <v>2144118</v>
      </c>
      <c r="L207" s="6">
        <f t="shared" si="31"/>
        <v>2144</v>
      </c>
      <c r="M207" s="6">
        <v>2494</v>
      </c>
      <c r="N207" s="7">
        <f t="shared" si="33"/>
        <v>86</v>
      </c>
      <c r="O207" s="58">
        <f t="shared" si="34"/>
        <v>0</v>
      </c>
      <c r="P207" s="10">
        <f t="shared" si="35"/>
        <v>37.2</v>
      </c>
      <c r="Q207" s="1" t="str">
        <f t="shared" si="37"/>
        <v>○</v>
      </c>
    </row>
    <row r="208" spans="1:17" ht="13.5">
      <c r="A208" s="16"/>
      <c r="B208" s="5">
        <v>528</v>
      </c>
      <c r="C208" s="5" t="s">
        <v>69</v>
      </c>
      <c r="D208" s="21">
        <v>9612</v>
      </c>
      <c r="E208" s="27">
        <f t="shared" si="30"/>
        <v>10</v>
      </c>
      <c r="F208" s="6">
        <v>57</v>
      </c>
      <c r="G208" s="7">
        <f t="shared" si="32"/>
        <v>17.5</v>
      </c>
      <c r="H208" s="10">
        <f t="shared" si="36"/>
        <v>0</v>
      </c>
      <c r="I208" s="25">
        <v>528</v>
      </c>
      <c r="J208" s="6" t="s">
        <v>69</v>
      </c>
      <c r="K208" s="6">
        <v>54257</v>
      </c>
      <c r="L208" s="6">
        <f t="shared" si="31"/>
        <v>54</v>
      </c>
      <c r="M208" s="6">
        <v>167</v>
      </c>
      <c r="N208" s="7">
        <f t="shared" si="33"/>
        <v>32.3</v>
      </c>
      <c r="O208" s="58">
        <f t="shared" si="34"/>
        <v>0</v>
      </c>
      <c r="P208" s="10">
        <f t="shared" si="35"/>
        <v>18.5</v>
      </c>
      <c r="Q208" s="1" t="str">
        <f t="shared" si="37"/>
        <v>○</v>
      </c>
    </row>
    <row r="209" spans="1:17" ht="13.5">
      <c r="A209" s="16"/>
      <c r="B209" s="5">
        <v>529</v>
      </c>
      <c r="C209" s="5" t="s">
        <v>70</v>
      </c>
      <c r="D209" s="21">
        <v>145833</v>
      </c>
      <c r="E209" s="27">
        <f t="shared" si="30"/>
        <v>146</v>
      </c>
      <c r="F209" s="6">
        <v>180</v>
      </c>
      <c r="G209" s="7">
        <f t="shared" si="32"/>
        <v>81.1</v>
      </c>
      <c r="H209" s="10">
        <f t="shared" si="36"/>
        <v>0</v>
      </c>
      <c r="I209" s="25">
        <v>529</v>
      </c>
      <c r="J209" s="6" t="s">
        <v>70</v>
      </c>
      <c r="K209" s="6">
        <v>221066</v>
      </c>
      <c r="L209" s="6">
        <f t="shared" si="31"/>
        <v>221</v>
      </c>
      <c r="M209" s="6">
        <v>241</v>
      </c>
      <c r="N209" s="7">
        <f t="shared" si="33"/>
        <v>91.7</v>
      </c>
      <c r="O209" s="58">
        <f t="shared" si="34"/>
        <v>0</v>
      </c>
      <c r="P209" s="10">
        <f t="shared" si="35"/>
        <v>66.1</v>
      </c>
      <c r="Q209" s="1" t="str">
        <f t="shared" si="37"/>
        <v>○</v>
      </c>
    </row>
    <row r="210" spans="1:17" ht="13.5">
      <c r="A210" s="16"/>
      <c r="B210" s="5">
        <v>530</v>
      </c>
      <c r="C210" s="5" t="s">
        <v>71</v>
      </c>
      <c r="D210" s="21">
        <v>14900</v>
      </c>
      <c r="E210" s="27">
        <f t="shared" si="30"/>
        <v>15</v>
      </c>
      <c r="F210" s="6">
        <v>64</v>
      </c>
      <c r="G210" s="7">
        <f t="shared" si="32"/>
        <v>23.4</v>
      </c>
      <c r="H210" s="10">
        <f t="shared" si="36"/>
        <v>0</v>
      </c>
      <c r="I210" s="25">
        <v>530</v>
      </c>
      <c r="J210" s="6" t="s">
        <v>71</v>
      </c>
      <c r="K210" s="6">
        <v>837499</v>
      </c>
      <c r="L210" s="6">
        <f t="shared" si="31"/>
        <v>837</v>
      </c>
      <c r="M210" s="6">
        <v>417</v>
      </c>
      <c r="N210" s="7">
        <f t="shared" si="33"/>
        <v>200.7</v>
      </c>
      <c r="O210" s="58">
        <f t="shared" si="34"/>
        <v>0</v>
      </c>
      <c r="P210" s="10">
        <f t="shared" si="35"/>
        <v>1.8</v>
      </c>
      <c r="Q210" s="1" t="str">
        <f t="shared" si="37"/>
        <v>○</v>
      </c>
    </row>
    <row r="211" spans="1:17" ht="13.5">
      <c r="A211" s="16"/>
      <c r="B211" s="5">
        <v>531</v>
      </c>
      <c r="C211" s="5" t="s">
        <v>72</v>
      </c>
      <c r="D211" s="21">
        <v>1332789</v>
      </c>
      <c r="E211" s="27">
        <f t="shared" si="30"/>
        <v>1333</v>
      </c>
      <c r="F211" s="6">
        <v>2053</v>
      </c>
      <c r="G211" s="7">
        <f t="shared" si="32"/>
        <v>64.9</v>
      </c>
      <c r="H211" s="10">
        <f t="shared" si="36"/>
        <v>0</v>
      </c>
      <c r="I211" s="25">
        <v>531</v>
      </c>
      <c r="J211" s="6" t="s">
        <v>72</v>
      </c>
      <c r="K211" s="6">
        <v>2634796</v>
      </c>
      <c r="L211" s="6">
        <f t="shared" si="31"/>
        <v>2635</v>
      </c>
      <c r="M211" s="6">
        <v>3476</v>
      </c>
      <c r="N211" s="7">
        <f t="shared" si="33"/>
        <v>75.8</v>
      </c>
      <c r="O211" s="58">
        <f t="shared" si="34"/>
        <v>0</v>
      </c>
      <c r="P211" s="10">
        <f t="shared" si="35"/>
        <v>50.6</v>
      </c>
      <c r="Q211" s="1" t="str">
        <f t="shared" si="37"/>
        <v>○</v>
      </c>
    </row>
    <row r="212" spans="1:17" ht="13.5">
      <c r="A212" s="16"/>
      <c r="B212" s="5">
        <v>532</v>
      </c>
      <c r="C212" s="5" t="s">
        <v>73</v>
      </c>
      <c r="D212" s="21">
        <v>70886</v>
      </c>
      <c r="E212" s="27">
        <f t="shared" si="30"/>
        <v>71</v>
      </c>
      <c r="F212" s="6">
        <v>163</v>
      </c>
      <c r="G212" s="7">
        <f t="shared" si="32"/>
        <v>43.6</v>
      </c>
      <c r="H212" s="10">
        <f t="shared" si="36"/>
        <v>0</v>
      </c>
      <c r="I212" s="25">
        <v>532</v>
      </c>
      <c r="J212" s="6" t="s">
        <v>73</v>
      </c>
      <c r="K212" s="6">
        <v>1024611</v>
      </c>
      <c r="L212" s="6">
        <f t="shared" si="31"/>
        <v>1025</v>
      </c>
      <c r="M212" s="6">
        <v>938</v>
      </c>
      <c r="N212" s="7">
        <f t="shared" si="33"/>
        <v>109.3</v>
      </c>
      <c r="O212" s="58">
        <f t="shared" si="34"/>
        <v>0</v>
      </c>
      <c r="P212" s="10">
        <f t="shared" si="35"/>
        <v>6.9</v>
      </c>
      <c r="Q212" s="1" t="str">
        <f t="shared" si="37"/>
        <v>○</v>
      </c>
    </row>
    <row r="213" spans="1:17" ht="13.5">
      <c r="A213" s="16"/>
      <c r="B213" s="5">
        <v>533</v>
      </c>
      <c r="C213" s="5" t="s">
        <v>74</v>
      </c>
      <c r="D213" s="21">
        <v>226279</v>
      </c>
      <c r="E213" s="27">
        <f t="shared" si="30"/>
        <v>226</v>
      </c>
      <c r="F213" s="6">
        <v>210</v>
      </c>
      <c r="G213" s="7">
        <f t="shared" si="32"/>
        <v>107.6</v>
      </c>
      <c r="H213" s="10">
        <f t="shared" si="36"/>
        <v>0</v>
      </c>
      <c r="I213" s="25">
        <v>533</v>
      </c>
      <c r="J213" s="6" t="s">
        <v>74</v>
      </c>
      <c r="K213" s="6">
        <v>1057142</v>
      </c>
      <c r="L213" s="6">
        <f t="shared" si="31"/>
        <v>1057</v>
      </c>
      <c r="M213" s="6">
        <v>764</v>
      </c>
      <c r="N213" s="7">
        <f t="shared" si="33"/>
        <v>138.4</v>
      </c>
      <c r="O213" s="58">
        <f t="shared" si="34"/>
        <v>0</v>
      </c>
      <c r="P213" s="10">
        <f t="shared" si="35"/>
        <v>21.4</v>
      </c>
      <c r="Q213" s="1" t="str">
        <f t="shared" si="37"/>
        <v>○</v>
      </c>
    </row>
    <row r="214" spans="1:17" ht="13.5">
      <c r="A214" s="16"/>
      <c r="B214" s="5">
        <v>534</v>
      </c>
      <c r="C214" s="5" t="s">
        <v>75</v>
      </c>
      <c r="D214" s="21">
        <v>802871</v>
      </c>
      <c r="E214" s="27">
        <f t="shared" si="30"/>
        <v>803</v>
      </c>
      <c r="F214" s="6">
        <v>256</v>
      </c>
      <c r="G214" s="7">
        <f t="shared" si="32"/>
        <v>313.7</v>
      </c>
      <c r="H214" s="10">
        <f t="shared" si="36"/>
        <v>0</v>
      </c>
      <c r="I214" s="25">
        <v>534</v>
      </c>
      <c r="J214" s="6" t="s">
        <v>75</v>
      </c>
      <c r="K214" s="6">
        <v>980733</v>
      </c>
      <c r="L214" s="6">
        <f t="shared" si="31"/>
        <v>981</v>
      </c>
      <c r="M214" s="6">
        <v>354</v>
      </c>
      <c r="N214" s="7">
        <f t="shared" si="33"/>
        <v>277.1</v>
      </c>
      <c r="O214" s="58">
        <f t="shared" si="34"/>
        <v>0</v>
      </c>
      <c r="P214" s="10">
        <f t="shared" si="35"/>
        <v>81.9</v>
      </c>
      <c r="Q214" s="1" t="str">
        <f t="shared" si="37"/>
        <v>○</v>
      </c>
    </row>
    <row r="215" spans="1:17" ht="13.5">
      <c r="A215" s="16"/>
      <c r="B215" s="5">
        <v>535</v>
      </c>
      <c r="C215" s="5" t="s">
        <v>76</v>
      </c>
      <c r="D215" s="21">
        <v>3851055</v>
      </c>
      <c r="E215" s="27">
        <f t="shared" si="30"/>
        <v>3851</v>
      </c>
      <c r="F215" s="6">
        <v>2525</v>
      </c>
      <c r="G215" s="7">
        <f t="shared" si="32"/>
        <v>152.5</v>
      </c>
      <c r="H215" s="10">
        <f t="shared" si="36"/>
        <v>0</v>
      </c>
      <c r="I215" s="25">
        <v>535</v>
      </c>
      <c r="J215" s="6" t="s">
        <v>76</v>
      </c>
      <c r="K215" s="6">
        <v>32823443</v>
      </c>
      <c r="L215" s="6">
        <f t="shared" si="31"/>
        <v>32823</v>
      </c>
      <c r="M215" s="6">
        <v>6082</v>
      </c>
      <c r="N215" s="7">
        <f t="shared" si="33"/>
        <v>539.7</v>
      </c>
      <c r="O215" s="58">
        <f t="shared" si="34"/>
        <v>0.1</v>
      </c>
      <c r="P215" s="10">
        <f t="shared" si="35"/>
        <v>11.7</v>
      </c>
      <c r="Q215" s="1" t="str">
        <f t="shared" si="37"/>
        <v>○</v>
      </c>
    </row>
    <row r="216" spans="1:17" ht="13.5">
      <c r="A216" s="16"/>
      <c r="B216" s="5">
        <v>536</v>
      </c>
      <c r="C216" s="5" t="s">
        <v>77</v>
      </c>
      <c r="D216" s="21">
        <v>11586</v>
      </c>
      <c r="E216" s="27">
        <f t="shared" si="30"/>
        <v>12</v>
      </c>
      <c r="F216" s="6">
        <v>1</v>
      </c>
      <c r="G216" s="7">
        <f t="shared" si="32"/>
        <v>1200</v>
      </c>
      <c r="H216" s="10">
        <f t="shared" si="36"/>
        <v>0</v>
      </c>
      <c r="I216" s="25">
        <v>536</v>
      </c>
      <c r="J216" s="6" t="s">
        <v>77</v>
      </c>
      <c r="K216" s="6">
        <v>226306</v>
      </c>
      <c r="L216" s="6">
        <f t="shared" si="31"/>
        <v>226</v>
      </c>
      <c r="M216" s="6">
        <v>34</v>
      </c>
      <c r="N216" s="7">
        <f t="shared" si="33"/>
        <v>664.7</v>
      </c>
      <c r="O216" s="58">
        <f t="shared" si="34"/>
        <v>0</v>
      </c>
      <c r="P216" s="10">
        <f t="shared" si="35"/>
        <v>5.3</v>
      </c>
      <c r="Q216" s="1" t="str">
        <f t="shared" si="37"/>
        <v>○</v>
      </c>
    </row>
    <row r="217" spans="1:17" ht="13.5">
      <c r="A217" s="16"/>
      <c r="B217" s="5">
        <v>538</v>
      </c>
      <c r="C217" s="5" t="s">
        <v>78</v>
      </c>
      <c r="D217" s="21">
        <v>2603380</v>
      </c>
      <c r="E217" s="27">
        <f t="shared" si="30"/>
        <v>2603</v>
      </c>
      <c r="F217" s="6">
        <v>8</v>
      </c>
      <c r="G217" s="7">
        <f t="shared" si="32"/>
        <v>32537.5</v>
      </c>
      <c r="H217" s="10">
        <f t="shared" si="36"/>
        <v>0</v>
      </c>
      <c r="I217" s="25">
        <v>538</v>
      </c>
      <c r="J217" s="6" t="s">
        <v>78</v>
      </c>
      <c r="K217" s="6">
        <v>9559317</v>
      </c>
      <c r="L217" s="6">
        <f t="shared" si="31"/>
        <v>9559</v>
      </c>
      <c r="M217" s="6">
        <v>8</v>
      </c>
      <c r="N217" s="7">
        <f t="shared" si="33"/>
        <v>119487.5</v>
      </c>
      <c r="O217" s="58">
        <f t="shared" si="34"/>
        <v>0</v>
      </c>
      <c r="P217" s="10">
        <f t="shared" si="35"/>
        <v>27.2</v>
      </c>
      <c r="Q217" s="1" t="str">
        <f t="shared" si="37"/>
        <v>○</v>
      </c>
    </row>
    <row r="218" spans="1:17" ht="13.5">
      <c r="A218" s="16"/>
      <c r="B218" s="5">
        <v>539</v>
      </c>
      <c r="C218" s="5" t="s">
        <v>79</v>
      </c>
      <c r="D218" s="21">
        <v>364792</v>
      </c>
      <c r="E218" s="27">
        <f t="shared" si="30"/>
        <v>365</v>
      </c>
      <c r="F218" s="6">
        <v>2441</v>
      </c>
      <c r="G218" s="7">
        <f t="shared" si="32"/>
        <v>15</v>
      </c>
      <c r="H218" s="10">
        <f t="shared" si="36"/>
        <v>0</v>
      </c>
      <c r="I218" s="25">
        <v>539</v>
      </c>
      <c r="J218" s="6" t="s">
        <v>79</v>
      </c>
      <c r="K218" s="6">
        <v>3338419</v>
      </c>
      <c r="L218" s="6">
        <f t="shared" si="31"/>
        <v>3338</v>
      </c>
      <c r="M218" s="6">
        <v>7087</v>
      </c>
      <c r="N218" s="7">
        <f t="shared" si="33"/>
        <v>47.1</v>
      </c>
      <c r="O218" s="58">
        <f t="shared" si="34"/>
        <v>0</v>
      </c>
      <c r="P218" s="10">
        <f t="shared" si="35"/>
        <v>10.9</v>
      </c>
      <c r="Q218" s="1" t="str">
        <f t="shared" si="37"/>
        <v>○</v>
      </c>
    </row>
    <row r="219" spans="1:17" ht="13.5">
      <c r="A219" s="16"/>
      <c r="B219" s="5">
        <v>540</v>
      </c>
      <c r="C219" s="5" t="s">
        <v>80</v>
      </c>
      <c r="D219" s="21">
        <v>7675</v>
      </c>
      <c r="E219" s="27">
        <f t="shared" si="30"/>
        <v>8</v>
      </c>
      <c r="F219" s="6">
        <v>612</v>
      </c>
      <c r="G219" s="7">
        <f t="shared" si="32"/>
        <v>1.3</v>
      </c>
      <c r="H219" s="10">
        <f t="shared" si="36"/>
        <v>0</v>
      </c>
      <c r="I219" s="25">
        <v>540</v>
      </c>
      <c r="J219" s="6" t="s">
        <v>80</v>
      </c>
      <c r="K219" s="6">
        <v>19128</v>
      </c>
      <c r="L219" s="6">
        <f t="shared" si="31"/>
        <v>19</v>
      </c>
      <c r="M219" s="6">
        <v>2741</v>
      </c>
      <c r="N219" s="7">
        <f t="shared" si="33"/>
        <v>0.7</v>
      </c>
      <c r="O219" s="58">
        <f t="shared" si="34"/>
        <v>0</v>
      </c>
      <c r="P219" s="10">
        <f t="shared" si="35"/>
        <v>42.1</v>
      </c>
      <c r="Q219" s="1" t="str">
        <f t="shared" si="37"/>
        <v>○</v>
      </c>
    </row>
    <row r="220" spans="1:17" ht="13.5">
      <c r="A220" s="16"/>
      <c r="B220" s="5">
        <v>541</v>
      </c>
      <c r="C220" s="5" t="s">
        <v>81</v>
      </c>
      <c r="D220" s="21">
        <v>6411276</v>
      </c>
      <c r="E220" s="27">
        <f t="shared" si="30"/>
        <v>6411</v>
      </c>
      <c r="F220" s="6">
        <v>8</v>
      </c>
      <c r="G220" s="7">
        <f t="shared" si="32"/>
        <v>80137.5</v>
      </c>
      <c r="H220" s="10">
        <f t="shared" si="36"/>
        <v>0.1</v>
      </c>
      <c r="I220" s="25">
        <v>541</v>
      </c>
      <c r="J220" s="6" t="s">
        <v>81</v>
      </c>
      <c r="K220" s="6">
        <v>27876741</v>
      </c>
      <c r="L220" s="6">
        <f t="shared" si="31"/>
        <v>27877</v>
      </c>
      <c r="M220" s="6">
        <v>14</v>
      </c>
      <c r="N220" s="7">
        <f t="shared" si="33"/>
        <v>199121.4</v>
      </c>
      <c r="O220" s="58">
        <f t="shared" si="34"/>
        <v>0</v>
      </c>
      <c r="P220" s="10">
        <f t="shared" si="35"/>
        <v>23</v>
      </c>
      <c r="Q220" s="1" t="str">
        <f t="shared" si="37"/>
        <v>○</v>
      </c>
    </row>
    <row r="221" spans="1:17" ht="13.5">
      <c r="A221" s="16"/>
      <c r="B221" s="5">
        <v>542</v>
      </c>
      <c r="C221" s="5" t="s">
        <v>82</v>
      </c>
      <c r="D221" s="21">
        <v>1996014</v>
      </c>
      <c r="E221" s="27">
        <f t="shared" si="30"/>
        <v>1996</v>
      </c>
      <c r="F221" s="6">
        <v>5269</v>
      </c>
      <c r="G221" s="7">
        <f t="shared" si="32"/>
        <v>37.9</v>
      </c>
      <c r="H221" s="10">
        <f t="shared" si="36"/>
        <v>0</v>
      </c>
      <c r="I221" s="25">
        <v>542</v>
      </c>
      <c r="J221" s="6" t="s">
        <v>82</v>
      </c>
      <c r="K221" s="6">
        <v>6813445</v>
      </c>
      <c r="L221" s="6">
        <f t="shared" si="31"/>
        <v>6813</v>
      </c>
      <c r="M221" s="6">
        <v>21489</v>
      </c>
      <c r="N221" s="7">
        <f t="shared" si="33"/>
        <v>31.7</v>
      </c>
      <c r="O221" s="58">
        <f t="shared" si="34"/>
        <v>0</v>
      </c>
      <c r="P221" s="10">
        <f t="shared" si="35"/>
        <v>29.3</v>
      </c>
      <c r="Q221" s="1" t="str">
        <f t="shared" si="37"/>
        <v>○</v>
      </c>
    </row>
    <row r="222" spans="1:17" ht="13.5">
      <c r="A222" s="16"/>
      <c r="B222" s="5">
        <v>543</v>
      </c>
      <c r="C222" s="5" t="s">
        <v>83</v>
      </c>
      <c r="D222" s="21">
        <v>4308404</v>
      </c>
      <c r="E222" s="27">
        <f t="shared" si="30"/>
        <v>4308</v>
      </c>
      <c r="F222" s="6">
        <v>1400</v>
      </c>
      <c r="G222" s="7">
        <f t="shared" si="32"/>
        <v>307.7</v>
      </c>
      <c r="H222" s="10">
        <f t="shared" si="36"/>
        <v>0</v>
      </c>
      <c r="I222" s="25">
        <v>543</v>
      </c>
      <c r="J222" s="6" t="s">
        <v>83</v>
      </c>
      <c r="K222" s="6">
        <v>8533212</v>
      </c>
      <c r="L222" s="6">
        <f t="shared" si="31"/>
        <v>8533</v>
      </c>
      <c r="M222" s="6">
        <v>4132</v>
      </c>
      <c r="N222" s="7">
        <f t="shared" si="33"/>
        <v>206.5</v>
      </c>
      <c r="O222" s="58">
        <f t="shared" si="34"/>
        <v>0</v>
      </c>
      <c r="P222" s="10">
        <f t="shared" si="35"/>
        <v>50.5</v>
      </c>
      <c r="Q222" s="1" t="str">
        <f t="shared" si="37"/>
        <v>○</v>
      </c>
    </row>
    <row r="223" spans="1:17" ht="13.5">
      <c r="A223" s="16"/>
      <c r="B223" s="5">
        <v>544</v>
      </c>
      <c r="C223" s="5" t="s">
        <v>84</v>
      </c>
      <c r="D223" s="21">
        <v>104963</v>
      </c>
      <c r="E223" s="27">
        <f t="shared" si="30"/>
        <v>105</v>
      </c>
      <c r="F223" s="6">
        <v>4661</v>
      </c>
      <c r="G223" s="7">
        <f t="shared" si="32"/>
        <v>2.3</v>
      </c>
      <c r="H223" s="10">
        <f t="shared" si="36"/>
        <v>0</v>
      </c>
      <c r="I223" s="25">
        <v>544</v>
      </c>
      <c r="J223" s="6" t="s">
        <v>84</v>
      </c>
      <c r="K223" s="6">
        <v>477434</v>
      </c>
      <c r="L223" s="6">
        <f t="shared" si="31"/>
        <v>477</v>
      </c>
      <c r="M223" s="6">
        <v>8943</v>
      </c>
      <c r="N223" s="7">
        <f t="shared" si="33"/>
        <v>5.3</v>
      </c>
      <c r="O223" s="58">
        <f t="shared" si="34"/>
        <v>0</v>
      </c>
      <c r="P223" s="10">
        <f t="shared" si="35"/>
        <v>22</v>
      </c>
      <c r="Q223" s="1" t="str">
        <f t="shared" si="37"/>
        <v>○</v>
      </c>
    </row>
    <row r="224" spans="1:17" ht="13.5">
      <c r="A224" s="16"/>
      <c r="B224" s="5">
        <v>545</v>
      </c>
      <c r="C224" s="5" t="s">
        <v>85</v>
      </c>
      <c r="D224" s="21">
        <v>638838</v>
      </c>
      <c r="E224" s="27">
        <f t="shared" si="30"/>
        <v>639</v>
      </c>
      <c r="F224" s="6">
        <v>236</v>
      </c>
      <c r="G224" s="7">
        <f t="shared" si="32"/>
        <v>270.8</v>
      </c>
      <c r="H224" s="10">
        <f t="shared" si="36"/>
        <v>0</v>
      </c>
      <c r="I224" s="25">
        <v>545</v>
      </c>
      <c r="J224" s="6" t="s">
        <v>85</v>
      </c>
      <c r="K224" s="6">
        <v>3044063</v>
      </c>
      <c r="L224" s="6">
        <f t="shared" si="31"/>
        <v>3044</v>
      </c>
      <c r="M224" s="6">
        <v>607</v>
      </c>
      <c r="N224" s="7">
        <f t="shared" si="33"/>
        <v>501.5</v>
      </c>
      <c r="O224" s="58">
        <f t="shared" si="34"/>
        <v>0</v>
      </c>
      <c r="P224" s="10">
        <f t="shared" si="35"/>
        <v>21</v>
      </c>
      <c r="Q224" s="1" t="str">
        <f t="shared" si="37"/>
        <v>○</v>
      </c>
    </row>
    <row r="225" spans="1:17" ht="13.5">
      <c r="A225" s="16"/>
      <c r="B225" s="5">
        <v>546</v>
      </c>
      <c r="C225" s="5" t="s">
        <v>86</v>
      </c>
      <c r="D225" s="21">
        <v>897599</v>
      </c>
      <c r="E225" s="27">
        <f t="shared" si="30"/>
        <v>898</v>
      </c>
      <c r="F225" s="6">
        <v>528</v>
      </c>
      <c r="G225" s="7">
        <f t="shared" si="32"/>
        <v>170.1</v>
      </c>
      <c r="H225" s="10">
        <f t="shared" si="36"/>
        <v>0</v>
      </c>
      <c r="I225" s="25">
        <v>546</v>
      </c>
      <c r="J225" s="6" t="s">
        <v>86</v>
      </c>
      <c r="K225" s="6">
        <v>2810510</v>
      </c>
      <c r="L225" s="6">
        <f t="shared" si="31"/>
        <v>2811</v>
      </c>
      <c r="M225" s="6">
        <v>2397</v>
      </c>
      <c r="N225" s="7">
        <f t="shared" si="33"/>
        <v>117.3</v>
      </c>
      <c r="O225" s="58">
        <f t="shared" si="34"/>
        <v>0</v>
      </c>
      <c r="P225" s="10">
        <f t="shared" si="35"/>
        <v>31.9</v>
      </c>
      <c r="Q225" s="1" t="str">
        <f t="shared" si="37"/>
        <v>○</v>
      </c>
    </row>
    <row r="226" spans="1:17" ht="13.5">
      <c r="A226" s="16"/>
      <c r="B226" s="5">
        <v>547</v>
      </c>
      <c r="C226" s="5" t="s">
        <v>87</v>
      </c>
      <c r="D226" s="21">
        <v>2698623</v>
      </c>
      <c r="E226" s="27">
        <f t="shared" si="30"/>
        <v>2699</v>
      </c>
      <c r="F226" s="6">
        <v>879</v>
      </c>
      <c r="G226" s="7">
        <f t="shared" si="32"/>
        <v>307.1</v>
      </c>
      <c r="H226" s="10">
        <f t="shared" si="36"/>
        <v>0</v>
      </c>
      <c r="I226" s="25">
        <v>547</v>
      </c>
      <c r="J226" s="6" t="s">
        <v>87</v>
      </c>
      <c r="K226" s="6">
        <v>7603672</v>
      </c>
      <c r="L226" s="6">
        <f t="shared" si="31"/>
        <v>7604</v>
      </c>
      <c r="M226" s="6">
        <v>2259</v>
      </c>
      <c r="N226" s="7">
        <f t="shared" si="33"/>
        <v>336.6</v>
      </c>
      <c r="O226" s="58">
        <f t="shared" si="34"/>
        <v>0</v>
      </c>
      <c r="P226" s="10">
        <f t="shared" si="35"/>
        <v>35.5</v>
      </c>
      <c r="Q226" s="1" t="str">
        <f t="shared" si="37"/>
        <v>○</v>
      </c>
    </row>
    <row r="227" spans="1:17" ht="13.5">
      <c r="A227" s="16"/>
      <c r="B227" s="5">
        <v>548</v>
      </c>
      <c r="C227" s="5" t="s">
        <v>88</v>
      </c>
      <c r="D227" s="21">
        <v>2751572</v>
      </c>
      <c r="E227" s="27">
        <f t="shared" si="30"/>
        <v>2752</v>
      </c>
      <c r="F227" s="6">
        <v>1819</v>
      </c>
      <c r="G227" s="7">
        <f t="shared" si="32"/>
        <v>151.3</v>
      </c>
      <c r="H227" s="10">
        <f t="shared" si="36"/>
        <v>0</v>
      </c>
      <c r="I227" s="25">
        <v>548</v>
      </c>
      <c r="J227" s="6" t="s">
        <v>88</v>
      </c>
      <c r="K227" s="6">
        <v>4095490</v>
      </c>
      <c r="L227" s="6">
        <f t="shared" si="31"/>
        <v>4095</v>
      </c>
      <c r="M227" s="6">
        <v>6399</v>
      </c>
      <c r="N227" s="7">
        <f t="shared" si="33"/>
        <v>64</v>
      </c>
      <c r="O227" s="58">
        <f t="shared" si="34"/>
        <v>0</v>
      </c>
      <c r="P227" s="10">
        <f t="shared" si="35"/>
        <v>67.2</v>
      </c>
      <c r="Q227" s="1" t="str">
        <f t="shared" si="37"/>
        <v>○</v>
      </c>
    </row>
    <row r="228" spans="1:17" ht="13.5">
      <c r="A228" s="16"/>
      <c r="B228" s="5">
        <v>549</v>
      </c>
      <c r="C228" s="5" t="s">
        <v>89</v>
      </c>
      <c r="D228" s="21">
        <v>433141</v>
      </c>
      <c r="E228" s="27">
        <f t="shared" si="30"/>
        <v>433</v>
      </c>
      <c r="F228" s="6">
        <v>2352</v>
      </c>
      <c r="G228" s="7">
        <f t="shared" si="32"/>
        <v>18.4</v>
      </c>
      <c r="H228" s="10">
        <f t="shared" si="36"/>
        <v>0</v>
      </c>
      <c r="I228" s="25">
        <v>549</v>
      </c>
      <c r="J228" s="6" t="s">
        <v>89</v>
      </c>
      <c r="K228" s="6">
        <v>1779785</v>
      </c>
      <c r="L228" s="6">
        <f t="shared" si="31"/>
        <v>1780</v>
      </c>
      <c r="M228" s="6">
        <v>3567</v>
      </c>
      <c r="N228" s="7">
        <f t="shared" si="33"/>
        <v>49.9</v>
      </c>
      <c r="O228" s="58">
        <f t="shared" si="34"/>
        <v>0</v>
      </c>
      <c r="P228" s="10">
        <f t="shared" si="35"/>
        <v>24.3</v>
      </c>
      <c r="Q228" s="1" t="str">
        <f t="shared" si="37"/>
        <v>○</v>
      </c>
    </row>
    <row r="229" spans="1:17" ht="13.5">
      <c r="A229" s="16"/>
      <c r="B229" s="5">
        <v>550</v>
      </c>
      <c r="C229" s="5" t="s">
        <v>90</v>
      </c>
      <c r="D229" s="21">
        <v>221249</v>
      </c>
      <c r="E229" s="27">
        <f t="shared" si="30"/>
        <v>221</v>
      </c>
      <c r="F229" s="6">
        <v>484</v>
      </c>
      <c r="G229" s="7">
        <f t="shared" si="32"/>
        <v>45.7</v>
      </c>
      <c r="H229" s="10">
        <f t="shared" si="36"/>
        <v>0</v>
      </c>
      <c r="I229" s="25">
        <v>550</v>
      </c>
      <c r="J229" s="6" t="s">
        <v>90</v>
      </c>
      <c r="K229" s="6">
        <v>1048928</v>
      </c>
      <c r="L229" s="6">
        <f t="shared" si="31"/>
        <v>1049</v>
      </c>
      <c r="M229" s="6">
        <v>2016</v>
      </c>
      <c r="N229" s="7">
        <f t="shared" si="33"/>
        <v>52</v>
      </c>
      <c r="O229" s="58">
        <f t="shared" si="34"/>
        <v>0</v>
      </c>
      <c r="P229" s="10">
        <f t="shared" si="35"/>
        <v>21.1</v>
      </c>
      <c r="Q229" s="1" t="str">
        <f t="shared" si="37"/>
        <v>○</v>
      </c>
    </row>
    <row r="230" spans="1:17" ht="13.5">
      <c r="A230" s="16"/>
      <c r="B230" s="5">
        <v>551</v>
      </c>
      <c r="C230" s="5" t="s">
        <v>91</v>
      </c>
      <c r="D230" s="21">
        <v>107346395</v>
      </c>
      <c r="E230" s="27">
        <f t="shared" si="30"/>
        <v>107346</v>
      </c>
      <c r="F230" s="6">
        <v>137</v>
      </c>
      <c r="G230" s="7">
        <f t="shared" si="32"/>
        <v>78354.7</v>
      </c>
      <c r="H230" s="10">
        <f t="shared" si="36"/>
        <v>1</v>
      </c>
      <c r="I230" s="25">
        <v>551</v>
      </c>
      <c r="J230" s="6" t="s">
        <v>91</v>
      </c>
      <c r="K230" s="6">
        <v>314364544</v>
      </c>
      <c r="L230" s="6">
        <f t="shared" si="31"/>
        <v>314365</v>
      </c>
      <c r="M230" s="6">
        <v>825</v>
      </c>
      <c r="N230" s="7">
        <f t="shared" si="33"/>
        <v>38104.8</v>
      </c>
      <c r="O230" s="58">
        <f t="shared" si="34"/>
        <v>0.5</v>
      </c>
      <c r="P230" s="10">
        <f t="shared" si="35"/>
        <v>34.1</v>
      </c>
      <c r="Q230" s="1" t="str">
        <f t="shared" si="37"/>
        <v>○</v>
      </c>
    </row>
    <row r="231" spans="1:17" ht="13.5">
      <c r="A231" s="16"/>
      <c r="B231" s="5">
        <v>552</v>
      </c>
      <c r="C231" s="5" t="s">
        <v>92</v>
      </c>
      <c r="D231" s="21">
        <v>309430</v>
      </c>
      <c r="E231" s="27">
        <f t="shared" si="30"/>
        <v>309</v>
      </c>
      <c r="F231" s="6">
        <v>70731</v>
      </c>
      <c r="G231" s="7">
        <f t="shared" si="32"/>
        <v>0.4</v>
      </c>
      <c r="H231" s="10">
        <f t="shared" si="36"/>
        <v>0</v>
      </c>
      <c r="I231" s="25">
        <v>552</v>
      </c>
      <c r="J231" s="6" t="s">
        <v>92</v>
      </c>
      <c r="K231" s="6">
        <v>364434</v>
      </c>
      <c r="L231" s="6">
        <f t="shared" si="31"/>
        <v>364</v>
      </c>
      <c r="M231" s="6">
        <v>234793</v>
      </c>
      <c r="N231" s="7">
        <f t="shared" si="33"/>
        <v>0.2</v>
      </c>
      <c r="O231" s="58">
        <f t="shared" si="34"/>
        <v>0</v>
      </c>
      <c r="P231" s="10">
        <f t="shared" si="35"/>
        <v>84.9</v>
      </c>
      <c r="Q231" s="1" t="str">
        <f t="shared" si="37"/>
        <v>○</v>
      </c>
    </row>
    <row r="232" spans="1:17" ht="13.5">
      <c r="A232" s="16"/>
      <c r="B232" s="5">
        <v>553</v>
      </c>
      <c r="C232" s="5" t="s">
        <v>93</v>
      </c>
      <c r="D232" s="21">
        <v>456639</v>
      </c>
      <c r="E232" s="27">
        <f t="shared" si="30"/>
        <v>457</v>
      </c>
      <c r="F232" s="6">
        <v>94</v>
      </c>
      <c r="G232" s="7">
        <f t="shared" si="32"/>
        <v>486.2</v>
      </c>
      <c r="H232" s="10">
        <f t="shared" si="36"/>
        <v>0</v>
      </c>
      <c r="I232" s="25">
        <v>553</v>
      </c>
      <c r="J232" s="6" t="s">
        <v>93</v>
      </c>
      <c r="K232" s="6">
        <v>1054130</v>
      </c>
      <c r="L232" s="6">
        <f t="shared" si="31"/>
        <v>1054</v>
      </c>
      <c r="M232" s="6">
        <v>112</v>
      </c>
      <c r="N232" s="7">
        <f t="shared" si="33"/>
        <v>941.1</v>
      </c>
      <c r="O232" s="58">
        <f t="shared" si="34"/>
        <v>0</v>
      </c>
      <c r="P232" s="10">
        <f t="shared" si="35"/>
        <v>43.4</v>
      </c>
      <c r="Q232" s="1" t="str">
        <f t="shared" si="37"/>
        <v>○</v>
      </c>
    </row>
    <row r="233" spans="1:17" ht="13.5">
      <c r="A233" s="16"/>
      <c r="B233" s="5">
        <v>554</v>
      </c>
      <c r="C233" s="5" t="s">
        <v>94</v>
      </c>
      <c r="D233" s="21">
        <v>398201</v>
      </c>
      <c r="E233" s="27">
        <f t="shared" si="30"/>
        <v>398</v>
      </c>
      <c r="F233" s="6">
        <v>1550</v>
      </c>
      <c r="G233" s="7">
        <f t="shared" si="32"/>
        <v>25.7</v>
      </c>
      <c r="H233" s="10">
        <f t="shared" si="36"/>
        <v>0</v>
      </c>
      <c r="I233" s="25">
        <v>554</v>
      </c>
      <c r="J233" s="6" t="s">
        <v>94</v>
      </c>
      <c r="K233" s="6">
        <v>1730631</v>
      </c>
      <c r="L233" s="6">
        <f t="shared" si="31"/>
        <v>1731</v>
      </c>
      <c r="M233" s="6">
        <v>2225</v>
      </c>
      <c r="N233" s="7">
        <f t="shared" si="33"/>
        <v>77.8</v>
      </c>
      <c r="O233" s="58">
        <f t="shared" si="34"/>
        <v>0</v>
      </c>
      <c r="P233" s="10">
        <f t="shared" si="35"/>
        <v>23</v>
      </c>
      <c r="Q233" s="1" t="str">
        <f t="shared" si="37"/>
        <v>○</v>
      </c>
    </row>
    <row r="234" spans="1:17" ht="13.5">
      <c r="A234" s="16"/>
      <c r="B234" s="5">
        <v>555</v>
      </c>
      <c r="C234" s="5" t="s">
        <v>95</v>
      </c>
      <c r="D234" s="21">
        <v>313618</v>
      </c>
      <c r="E234" s="27">
        <f t="shared" si="30"/>
        <v>314</v>
      </c>
      <c r="F234" s="6">
        <v>1051</v>
      </c>
      <c r="G234" s="7">
        <f t="shared" si="32"/>
        <v>29.9</v>
      </c>
      <c r="H234" s="10">
        <f t="shared" si="36"/>
        <v>0</v>
      </c>
      <c r="I234" s="25">
        <v>555</v>
      </c>
      <c r="J234" s="6" t="s">
        <v>95</v>
      </c>
      <c r="K234" s="6">
        <v>666815</v>
      </c>
      <c r="L234" s="6">
        <f t="shared" si="31"/>
        <v>667</v>
      </c>
      <c r="M234" s="6">
        <v>1758</v>
      </c>
      <c r="N234" s="7">
        <f t="shared" si="33"/>
        <v>37.9</v>
      </c>
      <c r="O234" s="58">
        <f t="shared" si="34"/>
        <v>0</v>
      </c>
      <c r="P234" s="10">
        <f t="shared" si="35"/>
        <v>47.1</v>
      </c>
      <c r="Q234" s="1" t="str">
        <f t="shared" si="37"/>
        <v>○</v>
      </c>
    </row>
    <row r="235" spans="1:17" ht="13.5">
      <c r="A235" s="16"/>
      <c r="B235" s="5">
        <v>556</v>
      </c>
      <c r="C235" s="5" t="s">
        <v>96</v>
      </c>
      <c r="D235" s="21">
        <v>56762</v>
      </c>
      <c r="E235" s="27">
        <f t="shared" si="30"/>
        <v>57</v>
      </c>
      <c r="F235" s="6">
        <v>209</v>
      </c>
      <c r="G235" s="7">
        <f t="shared" si="32"/>
        <v>27.3</v>
      </c>
      <c r="H235" s="10">
        <f t="shared" si="36"/>
        <v>0</v>
      </c>
      <c r="I235" s="25">
        <v>556</v>
      </c>
      <c r="J235" s="6" t="s">
        <v>96</v>
      </c>
      <c r="K235" s="6">
        <v>515837</v>
      </c>
      <c r="L235" s="6">
        <f t="shared" si="31"/>
        <v>516</v>
      </c>
      <c r="M235" s="6">
        <v>352</v>
      </c>
      <c r="N235" s="7">
        <f t="shared" si="33"/>
        <v>146.6</v>
      </c>
      <c r="O235" s="58">
        <f t="shared" si="34"/>
        <v>0</v>
      </c>
      <c r="P235" s="10">
        <f t="shared" si="35"/>
        <v>11</v>
      </c>
      <c r="Q235" s="1" t="str">
        <f t="shared" si="37"/>
        <v>○</v>
      </c>
    </row>
    <row r="236" spans="1:17" ht="13.5">
      <c r="A236" s="16"/>
      <c r="B236" s="5">
        <v>558</v>
      </c>
      <c r="C236" s="5" t="s">
        <v>97</v>
      </c>
      <c r="D236" s="21">
        <v>1480</v>
      </c>
      <c r="E236" s="27">
        <f t="shared" si="30"/>
        <v>1</v>
      </c>
      <c r="F236" s="6">
        <v>31</v>
      </c>
      <c r="G236" s="7">
        <f t="shared" si="32"/>
        <v>3.2</v>
      </c>
      <c r="H236" s="10">
        <f t="shared" si="36"/>
        <v>0</v>
      </c>
      <c r="I236" s="25">
        <v>558</v>
      </c>
      <c r="J236" s="6" t="s">
        <v>97</v>
      </c>
      <c r="K236" s="6">
        <v>47085</v>
      </c>
      <c r="L236" s="6">
        <f t="shared" si="31"/>
        <v>47</v>
      </c>
      <c r="M236" s="6">
        <v>446</v>
      </c>
      <c r="N236" s="7">
        <f t="shared" si="33"/>
        <v>10.5</v>
      </c>
      <c r="O236" s="58">
        <f t="shared" si="34"/>
        <v>0</v>
      </c>
      <c r="P236" s="10">
        <f t="shared" si="35"/>
        <v>2.1</v>
      </c>
      <c r="Q236" s="1" t="str">
        <f t="shared" si="37"/>
        <v>○</v>
      </c>
    </row>
    <row r="237" spans="1:17" ht="13.5">
      <c r="A237" s="16"/>
      <c r="B237" s="28">
        <v>559</v>
      </c>
      <c r="C237" s="28" t="s">
        <v>98</v>
      </c>
      <c r="D237" s="29">
        <v>115168</v>
      </c>
      <c r="E237" s="30">
        <f t="shared" si="30"/>
        <v>115</v>
      </c>
      <c r="F237" s="31">
        <v>348</v>
      </c>
      <c r="G237" s="32">
        <f t="shared" si="32"/>
        <v>33</v>
      </c>
      <c r="H237" s="33">
        <f t="shared" si="36"/>
        <v>0</v>
      </c>
      <c r="I237" s="34">
        <v>559</v>
      </c>
      <c r="J237" s="31" t="s">
        <v>98</v>
      </c>
      <c r="K237" s="31">
        <v>536640</v>
      </c>
      <c r="L237" s="31">
        <f t="shared" si="31"/>
        <v>537</v>
      </c>
      <c r="M237" s="31">
        <v>579</v>
      </c>
      <c r="N237" s="32">
        <f t="shared" si="33"/>
        <v>92.7</v>
      </c>
      <c r="O237" s="59">
        <f t="shared" si="34"/>
        <v>0</v>
      </c>
      <c r="P237" s="10">
        <f t="shared" si="35"/>
        <v>21.4</v>
      </c>
      <c r="Q237" s="1" t="str">
        <f t="shared" si="37"/>
        <v>○</v>
      </c>
    </row>
    <row r="238" spans="1:17" ht="14.25" thickBot="1">
      <c r="A238" s="42" t="s">
        <v>9</v>
      </c>
      <c r="B238" s="43"/>
      <c r="C238" s="43"/>
      <c r="D238" s="44">
        <f>SUM(D181:D237)</f>
        <v>231348347</v>
      </c>
      <c r="E238" s="45">
        <f t="shared" si="30"/>
        <v>231348</v>
      </c>
      <c r="F238" s="46">
        <v>164081</v>
      </c>
      <c r="G238" s="47">
        <f t="shared" si="32"/>
        <v>141</v>
      </c>
      <c r="H238" s="48">
        <f t="shared" si="36"/>
        <v>2.2</v>
      </c>
      <c r="I238" s="49"/>
      <c r="J238" s="46"/>
      <c r="K238" s="46">
        <f>SUM(K181:K237)</f>
        <v>827807601</v>
      </c>
      <c r="L238" s="46">
        <f t="shared" si="31"/>
        <v>827808</v>
      </c>
      <c r="M238" s="46">
        <v>643251</v>
      </c>
      <c r="N238" s="47">
        <f t="shared" si="33"/>
        <v>128.7</v>
      </c>
      <c r="O238" s="60">
        <f t="shared" si="34"/>
        <v>1.4</v>
      </c>
      <c r="P238" s="48">
        <f t="shared" si="35"/>
        <v>27.9</v>
      </c>
      <c r="Q238" s="1" t="str">
        <f t="shared" si="37"/>
        <v>○</v>
      </c>
    </row>
    <row r="239" spans="1:17" ht="14.25" thickBot="1">
      <c r="A239" s="17"/>
      <c r="B239" s="50">
        <v>701</v>
      </c>
      <c r="C239" s="50" t="s">
        <v>240</v>
      </c>
      <c r="D239" s="51"/>
      <c r="E239" s="52">
        <f t="shared" si="30"/>
        <v>0</v>
      </c>
      <c r="F239" s="53">
        <v>0</v>
      </c>
      <c r="G239" s="54">
        <v>0</v>
      </c>
      <c r="H239" s="55">
        <f>ROUND((D239/10693266661)*100,1)</f>
        <v>0</v>
      </c>
      <c r="I239" s="56">
        <v>701</v>
      </c>
      <c r="J239" s="53" t="s">
        <v>240</v>
      </c>
      <c r="K239" s="53">
        <f>4234000+594</f>
        <v>4234594</v>
      </c>
      <c r="L239" s="53">
        <f t="shared" si="31"/>
        <v>4235</v>
      </c>
      <c r="M239" s="53"/>
      <c r="N239" s="54">
        <v>0</v>
      </c>
      <c r="O239" s="62">
        <f t="shared" si="34"/>
        <v>0</v>
      </c>
      <c r="P239" s="55">
        <f t="shared" si="35"/>
        <v>0</v>
      </c>
      <c r="Q239" s="1" t="str">
        <f t="shared" si="37"/>
        <v>○</v>
      </c>
    </row>
    <row r="240" spans="1:17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1"/>
    </row>
    <row r="241" spans="1:17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</sheetData>
  <autoFilter ref="A4:Q240"/>
  <mergeCells count="7">
    <mergeCell ref="A5:C5"/>
    <mergeCell ref="P3:P4"/>
    <mergeCell ref="E3:H3"/>
    <mergeCell ref="L3:O3"/>
    <mergeCell ref="A3:A4"/>
    <mergeCell ref="B3:B4"/>
    <mergeCell ref="C3:C4"/>
  </mergeCells>
  <printOptions/>
  <pageMargins left="0.75" right="0.46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36"/>
  <sheetViews>
    <sheetView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00390625" defaultRowHeight="13.5"/>
  <cols>
    <col min="2" max="2" width="5.00390625" style="0" customWidth="1"/>
    <col min="3" max="3" width="16.125" style="0" customWidth="1"/>
    <col min="4" max="4" width="5.50390625" style="0" hidden="1" customWidth="1"/>
    <col min="5" max="5" width="13.875" style="0" hidden="1" customWidth="1"/>
    <col min="6" max="7" width="10.625" style="0" customWidth="1"/>
    <col min="8" max="9" width="6.625" style="0" customWidth="1"/>
    <col min="10" max="10" width="13.625" style="0" hidden="1" customWidth="1"/>
    <col min="11" max="12" width="10.625" style="0" customWidth="1"/>
    <col min="13" max="15" width="6.625" style="0" customWidth="1"/>
  </cols>
  <sheetData>
    <row r="2" spans="1:15" ht="14.25" thickBot="1">
      <c r="A2" s="65" t="s">
        <v>257</v>
      </c>
      <c r="O2" s="64" t="s">
        <v>255</v>
      </c>
    </row>
    <row r="3" spans="1:15" ht="13.5">
      <c r="A3" s="157" t="s">
        <v>258</v>
      </c>
      <c r="B3" s="159" t="s">
        <v>272</v>
      </c>
      <c r="C3" s="159" t="s">
        <v>15</v>
      </c>
      <c r="D3" s="66"/>
      <c r="E3" s="67"/>
      <c r="F3" s="157" t="s">
        <v>239</v>
      </c>
      <c r="G3" s="159"/>
      <c r="H3" s="159"/>
      <c r="I3" s="163"/>
      <c r="J3" s="68"/>
      <c r="K3" s="159" t="s">
        <v>248</v>
      </c>
      <c r="L3" s="159"/>
      <c r="M3" s="159"/>
      <c r="N3" s="159"/>
      <c r="O3" s="161" t="s">
        <v>254</v>
      </c>
    </row>
    <row r="4" spans="1:15" ht="13.5">
      <c r="A4" s="164"/>
      <c r="B4" s="165"/>
      <c r="C4" s="165"/>
      <c r="D4" s="5" t="s">
        <v>259</v>
      </c>
      <c r="E4" s="21" t="s">
        <v>238</v>
      </c>
      <c r="F4" s="69" t="s">
        <v>238</v>
      </c>
      <c r="G4" s="5" t="s">
        <v>241</v>
      </c>
      <c r="H4" s="5" t="s">
        <v>246</v>
      </c>
      <c r="I4" s="70" t="s">
        <v>260</v>
      </c>
      <c r="J4" s="71" t="s">
        <v>238</v>
      </c>
      <c r="K4" s="5" t="s">
        <v>238</v>
      </c>
      <c r="L4" s="5" t="s">
        <v>241</v>
      </c>
      <c r="M4" s="5" t="s">
        <v>246</v>
      </c>
      <c r="N4" s="5" t="s">
        <v>260</v>
      </c>
      <c r="O4" s="162"/>
    </row>
    <row r="5" spans="1:15" ht="13.5">
      <c r="A5" s="149" t="s">
        <v>261</v>
      </c>
      <c r="B5" s="150"/>
      <c r="C5" s="151"/>
      <c r="D5" s="72"/>
      <c r="E5" s="20">
        <f>SUM(E34,E58,E62,E107,E139,E162,E176,E235,E236)</f>
        <v>4364363176</v>
      </c>
      <c r="F5" s="26">
        <f aca="true" t="shared" si="0" ref="F5:F68">ROUND(E5/1000,0)</f>
        <v>4364363</v>
      </c>
      <c r="G5" s="12">
        <f>SUM(G34,G58,G62,G107,G139,G162,G176,G235,G236)</f>
        <v>3937366</v>
      </c>
      <c r="H5" s="73">
        <f aca="true" t="shared" si="1" ref="H5:H15">ROUND((F5/G5)*100,1)</f>
        <v>110.8</v>
      </c>
      <c r="I5" s="14">
        <f aca="true" t="shared" si="2" ref="I5:I68">ROUND((F5/4364363)*100,1)</f>
        <v>100</v>
      </c>
      <c r="J5" s="74">
        <f>SUM(J34,J58,J62,J107,J139,J162,J176,J235,J236)</f>
        <v>49216636346</v>
      </c>
      <c r="K5" s="12">
        <f aca="true" t="shared" si="3" ref="K5:K68">ROUND(J5/1000,0)</f>
        <v>49216636</v>
      </c>
      <c r="L5" s="12">
        <v>44362023</v>
      </c>
      <c r="M5" s="73">
        <f aca="true" t="shared" si="4" ref="M5:M24">ROUND((K5/L5)*100,1)</f>
        <v>110.9</v>
      </c>
      <c r="N5" s="13">
        <f aca="true" t="shared" si="5" ref="N5:N68">ROUND((K5/49216636)*100,1)</f>
        <v>100</v>
      </c>
      <c r="O5" s="75">
        <f aca="true" t="shared" si="6" ref="O5:O68">ROUND((E5/J5)*100,1)</f>
        <v>8.9</v>
      </c>
    </row>
    <row r="6" spans="1:15" ht="12.75" customHeight="1">
      <c r="A6" s="16" t="s">
        <v>1</v>
      </c>
      <c r="B6" s="35">
        <v>103</v>
      </c>
      <c r="C6" s="35" t="s">
        <v>16</v>
      </c>
      <c r="D6" s="35">
        <v>1</v>
      </c>
      <c r="E6" s="36">
        <v>165946116</v>
      </c>
      <c r="F6" s="37">
        <f t="shared" si="0"/>
        <v>165946</v>
      </c>
      <c r="G6" s="38">
        <v>142909</v>
      </c>
      <c r="H6" s="76">
        <f t="shared" si="1"/>
        <v>116.1</v>
      </c>
      <c r="I6" s="40">
        <f t="shared" si="2"/>
        <v>3.8</v>
      </c>
      <c r="J6" s="77">
        <v>2383405066</v>
      </c>
      <c r="K6" s="38">
        <f t="shared" si="3"/>
        <v>2383405</v>
      </c>
      <c r="L6" s="38">
        <v>2071182</v>
      </c>
      <c r="M6" s="76">
        <f t="shared" si="4"/>
        <v>115.1</v>
      </c>
      <c r="N6" s="39">
        <f t="shared" si="5"/>
        <v>4.8</v>
      </c>
      <c r="O6" s="78">
        <f t="shared" si="6"/>
        <v>7</v>
      </c>
    </row>
    <row r="7" spans="1:15" ht="13.5">
      <c r="A7" s="16"/>
      <c r="B7" s="5">
        <v>104</v>
      </c>
      <c r="C7" s="5" t="s">
        <v>17</v>
      </c>
      <c r="D7" s="5">
        <v>1</v>
      </c>
      <c r="E7" s="21">
        <v>1599221</v>
      </c>
      <c r="F7" s="27">
        <f t="shared" si="0"/>
        <v>1599</v>
      </c>
      <c r="G7" s="6">
        <v>1098</v>
      </c>
      <c r="H7" s="79">
        <f t="shared" si="1"/>
        <v>145.6</v>
      </c>
      <c r="I7" s="10">
        <f t="shared" si="2"/>
        <v>0</v>
      </c>
      <c r="J7" s="71">
        <v>17740671</v>
      </c>
      <c r="K7" s="6">
        <f t="shared" si="3"/>
        <v>17741</v>
      </c>
      <c r="L7" s="6">
        <v>20195</v>
      </c>
      <c r="M7" s="79">
        <f t="shared" si="4"/>
        <v>87.8</v>
      </c>
      <c r="N7" s="7">
        <f t="shared" si="5"/>
        <v>0</v>
      </c>
      <c r="O7" s="70">
        <f t="shared" si="6"/>
        <v>9</v>
      </c>
    </row>
    <row r="8" spans="1:15" ht="13.5">
      <c r="A8" s="16"/>
      <c r="B8" s="5">
        <v>105</v>
      </c>
      <c r="C8" s="5" t="s">
        <v>18</v>
      </c>
      <c r="D8" s="5">
        <v>1</v>
      </c>
      <c r="E8" s="21">
        <v>1096197407</v>
      </c>
      <c r="F8" s="27">
        <f t="shared" si="0"/>
        <v>1096197</v>
      </c>
      <c r="G8" s="6">
        <v>950856</v>
      </c>
      <c r="H8" s="79">
        <f t="shared" si="1"/>
        <v>115.3</v>
      </c>
      <c r="I8" s="10">
        <f t="shared" si="2"/>
        <v>25.1</v>
      </c>
      <c r="J8" s="71">
        <v>10198963424</v>
      </c>
      <c r="K8" s="6">
        <f t="shared" si="3"/>
        <v>10198963</v>
      </c>
      <c r="L8" s="6">
        <v>8731139</v>
      </c>
      <c r="M8" s="79">
        <f t="shared" si="4"/>
        <v>116.8</v>
      </c>
      <c r="N8" s="7">
        <f t="shared" si="5"/>
        <v>20.7</v>
      </c>
      <c r="O8" s="70">
        <f t="shared" si="6"/>
        <v>10.7</v>
      </c>
    </row>
    <row r="9" spans="1:15" ht="13.5">
      <c r="A9" s="16"/>
      <c r="B9" s="5">
        <v>106</v>
      </c>
      <c r="C9" s="5" t="s">
        <v>19</v>
      </c>
      <c r="D9" s="5">
        <v>1</v>
      </c>
      <c r="E9" s="21">
        <v>210451232</v>
      </c>
      <c r="F9" s="27">
        <f t="shared" si="0"/>
        <v>210451</v>
      </c>
      <c r="G9" s="6">
        <v>177091</v>
      </c>
      <c r="H9" s="79">
        <f t="shared" si="1"/>
        <v>118.8</v>
      </c>
      <c r="I9" s="10">
        <f t="shared" si="2"/>
        <v>4.8</v>
      </c>
      <c r="J9" s="71">
        <v>1804658656</v>
      </c>
      <c r="K9" s="6">
        <f t="shared" si="3"/>
        <v>1804659</v>
      </c>
      <c r="L9" s="6">
        <v>1655700</v>
      </c>
      <c r="M9" s="79">
        <f t="shared" si="4"/>
        <v>109</v>
      </c>
      <c r="N9" s="7">
        <f t="shared" si="5"/>
        <v>3.7</v>
      </c>
      <c r="O9" s="70">
        <f t="shared" si="6"/>
        <v>11.7</v>
      </c>
    </row>
    <row r="10" spans="1:15" ht="13.5">
      <c r="A10" s="16"/>
      <c r="B10" s="5">
        <v>107</v>
      </c>
      <c r="C10" s="5" t="s">
        <v>20</v>
      </c>
      <c r="D10" s="5">
        <v>1</v>
      </c>
      <c r="E10" s="21">
        <v>10365</v>
      </c>
      <c r="F10" s="27">
        <f t="shared" si="0"/>
        <v>10</v>
      </c>
      <c r="G10" s="6">
        <v>38</v>
      </c>
      <c r="H10" s="79">
        <f t="shared" si="1"/>
        <v>26.3</v>
      </c>
      <c r="I10" s="10">
        <f t="shared" si="2"/>
        <v>0</v>
      </c>
      <c r="J10" s="71">
        <v>892157</v>
      </c>
      <c r="K10" s="6">
        <f t="shared" si="3"/>
        <v>892</v>
      </c>
      <c r="L10" s="6">
        <v>793</v>
      </c>
      <c r="M10" s="79">
        <f t="shared" si="4"/>
        <v>112.5</v>
      </c>
      <c r="N10" s="7">
        <f t="shared" si="5"/>
        <v>0</v>
      </c>
      <c r="O10" s="70">
        <f t="shared" si="6"/>
        <v>1.2</v>
      </c>
    </row>
    <row r="11" spans="1:15" ht="13.5">
      <c r="A11" s="16"/>
      <c r="B11" s="5">
        <v>108</v>
      </c>
      <c r="C11" s="5" t="s">
        <v>21</v>
      </c>
      <c r="D11" s="5">
        <v>1</v>
      </c>
      <c r="E11" s="21">
        <v>7163877</v>
      </c>
      <c r="F11" s="27">
        <f t="shared" si="0"/>
        <v>7164</v>
      </c>
      <c r="G11" s="6">
        <v>5579</v>
      </c>
      <c r="H11" s="79">
        <f t="shared" si="1"/>
        <v>128.4</v>
      </c>
      <c r="I11" s="10">
        <f t="shared" si="2"/>
        <v>0.2</v>
      </c>
      <c r="J11" s="71">
        <v>175796257</v>
      </c>
      <c r="K11" s="6">
        <f t="shared" si="3"/>
        <v>175796</v>
      </c>
      <c r="L11" s="6">
        <v>155844</v>
      </c>
      <c r="M11" s="79">
        <f t="shared" si="4"/>
        <v>112.8</v>
      </c>
      <c r="N11" s="7">
        <f t="shared" si="5"/>
        <v>0.4</v>
      </c>
      <c r="O11" s="70">
        <f t="shared" si="6"/>
        <v>4.1</v>
      </c>
    </row>
    <row r="12" spans="1:15" ht="13.5">
      <c r="A12" s="16"/>
      <c r="B12" s="5">
        <v>110</v>
      </c>
      <c r="C12" s="5" t="s">
        <v>22</v>
      </c>
      <c r="D12" s="5">
        <v>1</v>
      </c>
      <c r="E12" s="21">
        <v>42551808</v>
      </c>
      <c r="F12" s="27">
        <f t="shared" si="0"/>
        <v>42552</v>
      </c>
      <c r="G12" s="6">
        <v>34689</v>
      </c>
      <c r="H12" s="79">
        <f t="shared" si="1"/>
        <v>122.7</v>
      </c>
      <c r="I12" s="10">
        <f t="shared" si="2"/>
        <v>1</v>
      </c>
      <c r="J12" s="71">
        <v>417067631</v>
      </c>
      <c r="K12" s="6">
        <f t="shared" si="3"/>
        <v>417068</v>
      </c>
      <c r="L12" s="6">
        <v>358049</v>
      </c>
      <c r="M12" s="79">
        <f t="shared" si="4"/>
        <v>116.5</v>
      </c>
      <c r="N12" s="7">
        <f t="shared" si="5"/>
        <v>0.8</v>
      </c>
      <c r="O12" s="70">
        <f t="shared" si="6"/>
        <v>10.2</v>
      </c>
    </row>
    <row r="13" spans="1:15" ht="13.5">
      <c r="A13" s="16"/>
      <c r="B13" s="5">
        <v>111</v>
      </c>
      <c r="C13" s="5" t="s">
        <v>23</v>
      </c>
      <c r="D13" s="5">
        <v>1</v>
      </c>
      <c r="E13" s="21">
        <v>176256520</v>
      </c>
      <c r="F13" s="27">
        <f t="shared" si="0"/>
        <v>176257</v>
      </c>
      <c r="G13" s="6">
        <v>154771</v>
      </c>
      <c r="H13" s="79">
        <f t="shared" si="1"/>
        <v>113.9</v>
      </c>
      <c r="I13" s="10">
        <f t="shared" si="2"/>
        <v>4</v>
      </c>
      <c r="J13" s="71">
        <v>1525285283</v>
      </c>
      <c r="K13" s="6">
        <f t="shared" si="3"/>
        <v>1525285</v>
      </c>
      <c r="L13" s="6">
        <v>1375905</v>
      </c>
      <c r="M13" s="79">
        <f t="shared" si="4"/>
        <v>110.9</v>
      </c>
      <c r="N13" s="7">
        <f t="shared" si="5"/>
        <v>3.1</v>
      </c>
      <c r="O13" s="70">
        <f t="shared" si="6"/>
        <v>11.6</v>
      </c>
    </row>
    <row r="14" spans="1:15" ht="13.5">
      <c r="A14" s="16"/>
      <c r="B14" s="5">
        <v>112</v>
      </c>
      <c r="C14" s="5" t="s">
        <v>24</v>
      </c>
      <c r="D14" s="5">
        <v>1</v>
      </c>
      <c r="E14" s="21">
        <v>23653763</v>
      </c>
      <c r="F14" s="27">
        <f t="shared" si="0"/>
        <v>23654</v>
      </c>
      <c r="G14" s="6">
        <v>25801</v>
      </c>
      <c r="H14" s="79">
        <f t="shared" si="1"/>
        <v>91.7</v>
      </c>
      <c r="I14" s="10">
        <f t="shared" si="2"/>
        <v>0.5</v>
      </c>
      <c r="J14" s="71">
        <v>680185774</v>
      </c>
      <c r="K14" s="6">
        <f t="shared" si="3"/>
        <v>680186</v>
      </c>
      <c r="L14" s="6">
        <v>628794</v>
      </c>
      <c r="M14" s="79">
        <f t="shared" si="4"/>
        <v>108.2</v>
      </c>
      <c r="N14" s="7">
        <f t="shared" si="5"/>
        <v>1.4</v>
      </c>
      <c r="O14" s="70">
        <f t="shared" si="6"/>
        <v>3.5</v>
      </c>
    </row>
    <row r="15" spans="1:15" ht="13.5">
      <c r="A15" s="16"/>
      <c r="B15" s="5">
        <v>113</v>
      </c>
      <c r="C15" s="5" t="s">
        <v>25</v>
      </c>
      <c r="D15" s="5">
        <v>1</v>
      </c>
      <c r="E15" s="21">
        <v>102484700</v>
      </c>
      <c r="F15" s="27">
        <f t="shared" si="0"/>
        <v>102485</v>
      </c>
      <c r="G15" s="6">
        <v>93727</v>
      </c>
      <c r="H15" s="79">
        <f t="shared" si="1"/>
        <v>109.3</v>
      </c>
      <c r="I15" s="10">
        <f t="shared" si="2"/>
        <v>2.3</v>
      </c>
      <c r="J15" s="71">
        <v>1526265360</v>
      </c>
      <c r="K15" s="6">
        <f t="shared" si="3"/>
        <v>1526265</v>
      </c>
      <c r="L15" s="6">
        <v>1458086</v>
      </c>
      <c r="M15" s="79">
        <f t="shared" si="4"/>
        <v>104.7</v>
      </c>
      <c r="N15" s="7">
        <f t="shared" si="5"/>
        <v>3.1</v>
      </c>
      <c r="O15" s="70">
        <f t="shared" si="6"/>
        <v>6.7</v>
      </c>
    </row>
    <row r="16" spans="1:15" ht="13.5">
      <c r="A16" s="16"/>
      <c r="B16" s="5">
        <v>116</v>
      </c>
      <c r="C16" s="5" t="s">
        <v>273</v>
      </c>
      <c r="D16" s="5">
        <v>1</v>
      </c>
      <c r="E16" s="21">
        <v>0</v>
      </c>
      <c r="F16" s="27">
        <f t="shared" si="0"/>
        <v>0</v>
      </c>
      <c r="G16" s="6"/>
      <c r="H16" s="79">
        <v>0</v>
      </c>
      <c r="I16" s="10">
        <f t="shared" si="2"/>
        <v>0</v>
      </c>
      <c r="J16" s="71">
        <v>204509430</v>
      </c>
      <c r="K16" s="6">
        <f t="shared" si="3"/>
        <v>204509</v>
      </c>
      <c r="L16" s="6">
        <v>211633</v>
      </c>
      <c r="M16" s="79">
        <f t="shared" si="4"/>
        <v>96.6</v>
      </c>
      <c r="N16" s="7">
        <f t="shared" si="5"/>
        <v>0.4</v>
      </c>
      <c r="O16" s="70">
        <f t="shared" si="6"/>
        <v>0</v>
      </c>
    </row>
    <row r="17" spans="1:15" ht="13.5">
      <c r="A17" s="16"/>
      <c r="B17" s="5">
        <v>117</v>
      </c>
      <c r="C17" s="5" t="s">
        <v>27</v>
      </c>
      <c r="D17" s="5">
        <v>1</v>
      </c>
      <c r="E17" s="21">
        <v>42778930</v>
      </c>
      <c r="F17" s="27">
        <f t="shared" si="0"/>
        <v>42779</v>
      </c>
      <c r="G17" s="6">
        <v>36959</v>
      </c>
      <c r="H17" s="79">
        <f aca="true" t="shared" si="7" ref="H17:H24">ROUND((F17/G17)*100,1)</f>
        <v>115.7</v>
      </c>
      <c r="I17" s="10">
        <f t="shared" si="2"/>
        <v>1</v>
      </c>
      <c r="J17" s="71">
        <v>892164188</v>
      </c>
      <c r="K17" s="6">
        <f t="shared" si="3"/>
        <v>892164</v>
      </c>
      <c r="L17" s="6">
        <v>815486</v>
      </c>
      <c r="M17" s="79">
        <f t="shared" si="4"/>
        <v>109.4</v>
      </c>
      <c r="N17" s="7">
        <f t="shared" si="5"/>
        <v>1.8</v>
      </c>
      <c r="O17" s="70">
        <f t="shared" si="6"/>
        <v>4.8</v>
      </c>
    </row>
    <row r="18" spans="1:15" ht="13.5">
      <c r="A18" s="16"/>
      <c r="B18" s="5">
        <v>118</v>
      </c>
      <c r="C18" s="5" t="s">
        <v>28</v>
      </c>
      <c r="D18" s="5">
        <v>1</v>
      </c>
      <c r="E18" s="21">
        <v>208081494</v>
      </c>
      <c r="F18" s="27">
        <f t="shared" si="0"/>
        <v>208081</v>
      </c>
      <c r="G18" s="6">
        <v>211231</v>
      </c>
      <c r="H18" s="79">
        <f t="shared" si="7"/>
        <v>98.5</v>
      </c>
      <c r="I18" s="10">
        <f t="shared" si="2"/>
        <v>4.8</v>
      </c>
      <c r="J18" s="71">
        <v>2021887866</v>
      </c>
      <c r="K18" s="6">
        <f t="shared" si="3"/>
        <v>2021888</v>
      </c>
      <c r="L18" s="6">
        <v>1905215</v>
      </c>
      <c r="M18" s="79">
        <f t="shared" si="4"/>
        <v>106.1</v>
      </c>
      <c r="N18" s="7">
        <f t="shared" si="5"/>
        <v>4.1</v>
      </c>
      <c r="O18" s="70">
        <f t="shared" si="6"/>
        <v>10.3</v>
      </c>
    </row>
    <row r="19" spans="1:15" ht="13.5">
      <c r="A19" s="16"/>
      <c r="B19" s="5">
        <v>120</v>
      </c>
      <c r="C19" s="5" t="s">
        <v>29</v>
      </c>
      <c r="D19" s="5">
        <v>1</v>
      </c>
      <c r="E19" s="21">
        <v>551816</v>
      </c>
      <c r="F19" s="27">
        <f t="shared" si="0"/>
        <v>552</v>
      </c>
      <c r="G19" s="6">
        <v>495</v>
      </c>
      <c r="H19" s="79">
        <f t="shared" si="7"/>
        <v>111.5</v>
      </c>
      <c r="I19" s="10">
        <f t="shared" si="2"/>
        <v>0</v>
      </c>
      <c r="J19" s="71">
        <v>10785180</v>
      </c>
      <c r="K19" s="6">
        <f t="shared" si="3"/>
        <v>10785</v>
      </c>
      <c r="L19" s="6">
        <v>10346</v>
      </c>
      <c r="M19" s="79">
        <f t="shared" si="4"/>
        <v>104.2</v>
      </c>
      <c r="N19" s="7">
        <f t="shared" si="5"/>
        <v>0</v>
      </c>
      <c r="O19" s="70">
        <f t="shared" si="6"/>
        <v>5.1</v>
      </c>
    </row>
    <row r="20" spans="1:15" ht="13.5">
      <c r="A20" s="16"/>
      <c r="B20" s="5">
        <v>121</v>
      </c>
      <c r="C20" s="5" t="s">
        <v>30</v>
      </c>
      <c r="D20" s="5">
        <v>1</v>
      </c>
      <c r="E20" s="21">
        <v>153410</v>
      </c>
      <c r="F20" s="27">
        <f t="shared" si="0"/>
        <v>153</v>
      </c>
      <c r="G20" s="6">
        <v>139</v>
      </c>
      <c r="H20" s="79">
        <f t="shared" si="7"/>
        <v>110.1</v>
      </c>
      <c r="I20" s="10">
        <f t="shared" si="2"/>
        <v>0</v>
      </c>
      <c r="J20" s="71">
        <v>865342</v>
      </c>
      <c r="K20" s="6">
        <f t="shared" si="3"/>
        <v>865</v>
      </c>
      <c r="L20" s="6">
        <v>858</v>
      </c>
      <c r="M20" s="79">
        <f t="shared" si="4"/>
        <v>100.8</v>
      </c>
      <c r="N20" s="7">
        <f t="shared" si="5"/>
        <v>0</v>
      </c>
      <c r="O20" s="70">
        <f t="shared" si="6"/>
        <v>17.7</v>
      </c>
    </row>
    <row r="21" spans="1:15" ht="13.5">
      <c r="A21" s="16"/>
      <c r="B21" s="5">
        <v>122</v>
      </c>
      <c r="C21" s="5" t="s">
        <v>31</v>
      </c>
      <c r="D21" s="5">
        <v>1</v>
      </c>
      <c r="E21" s="21">
        <v>1911012</v>
      </c>
      <c r="F21" s="27">
        <f t="shared" si="0"/>
        <v>1911</v>
      </c>
      <c r="G21" s="6">
        <v>2310</v>
      </c>
      <c r="H21" s="79">
        <f t="shared" si="7"/>
        <v>82.7</v>
      </c>
      <c r="I21" s="10">
        <f t="shared" si="2"/>
        <v>0</v>
      </c>
      <c r="J21" s="71">
        <v>19445479</v>
      </c>
      <c r="K21" s="6">
        <f t="shared" si="3"/>
        <v>19445</v>
      </c>
      <c r="L21" s="6">
        <v>16076</v>
      </c>
      <c r="M21" s="79">
        <f t="shared" si="4"/>
        <v>121</v>
      </c>
      <c r="N21" s="7">
        <f t="shared" si="5"/>
        <v>0</v>
      </c>
      <c r="O21" s="70">
        <f t="shared" si="6"/>
        <v>9.8</v>
      </c>
    </row>
    <row r="22" spans="1:15" ht="13.5">
      <c r="A22" s="16"/>
      <c r="B22" s="5">
        <v>123</v>
      </c>
      <c r="C22" s="5" t="s">
        <v>32</v>
      </c>
      <c r="D22" s="5">
        <v>1</v>
      </c>
      <c r="E22" s="21">
        <v>19911718</v>
      </c>
      <c r="F22" s="27">
        <f t="shared" si="0"/>
        <v>19912</v>
      </c>
      <c r="G22" s="6">
        <v>24196</v>
      </c>
      <c r="H22" s="79">
        <f t="shared" si="7"/>
        <v>82.3</v>
      </c>
      <c r="I22" s="10">
        <f t="shared" si="2"/>
        <v>0.5</v>
      </c>
      <c r="J22" s="71">
        <v>282590401</v>
      </c>
      <c r="K22" s="6">
        <f t="shared" si="3"/>
        <v>282590</v>
      </c>
      <c r="L22" s="6">
        <v>252133</v>
      </c>
      <c r="M22" s="79">
        <f t="shared" si="4"/>
        <v>112.1</v>
      </c>
      <c r="N22" s="7">
        <f t="shared" si="5"/>
        <v>0.6</v>
      </c>
      <c r="O22" s="70">
        <f t="shared" si="6"/>
        <v>7</v>
      </c>
    </row>
    <row r="23" spans="1:15" ht="13.5">
      <c r="A23" s="16"/>
      <c r="B23" s="5">
        <v>124</v>
      </c>
      <c r="C23" s="5" t="s">
        <v>33</v>
      </c>
      <c r="D23" s="5">
        <v>1</v>
      </c>
      <c r="E23" s="21">
        <v>934547</v>
      </c>
      <c r="F23" s="27">
        <f t="shared" si="0"/>
        <v>935</v>
      </c>
      <c r="G23" s="6">
        <v>878</v>
      </c>
      <c r="H23" s="79">
        <f t="shared" si="7"/>
        <v>106.5</v>
      </c>
      <c r="I23" s="10">
        <f t="shared" si="2"/>
        <v>0</v>
      </c>
      <c r="J23" s="71">
        <v>18435735</v>
      </c>
      <c r="K23" s="6">
        <f t="shared" si="3"/>
        <v>18436</v>
      </c>
      <c r="L23" s="6">
        <v>15587</v>
      </c>
      <c r="M23" s="79">
        <f t="shared" si="4"/>
        <v>118.3</v>
      </c>
      <c r="N23" s="7">
        <f t="shared" si="5"/>
        <v>0</v>
      </c>
      <c r="O23" s="70">
        <f t="shared" si="6"/>
        <v>5.1</v>
      </c>
    </row>
    <row r="24" spans="1:15" ht="13.5">
      <c r="A24" s="16"/>
      <c r="B24" s="5">
        <v>125</v>
      </c>
      <c r="C24" s="5" t="s">
        <v>34</v>
      </c>
      <c r="D24" s="5">
        <v>1</v>
      </c>
      <c r="E24" s="21">
        <v>2306241</v>
      </c>
      <c r="F24" s="27">
        <f t="shared" si="0"/>
        <v>2306</v>
      </c>
      <c r="G24" s="6">
        <v>2323</v>
      </c>
      <c r="H24" s="79">
        <f t="shared" si="7"/>
        <v>99.3</v>
      </c>
      <c r="I24" s="10">
        <f t="shared" si="2"/>
        <v>0.1</v>
      </c>
      <c r="J24" s="71">
        <v>21287122</v>
      </c>
      <c r="K24" s="6">
        <f t="shared" si="3"/>
        <v>21287</v>
      </c>
      <c r="L24" s="6">
        <v>22548</v>
      </c>
      <c r="M24" s="79">
        <f t="shared" si="4"/>
        <v>94.4</v>
      </c>
      <c r="N24" s="7">
        <f t="shared" si="5"/>
        <v>0</v>
      </c>
      <c r="O24" s="70">
        <f t="shared" si="6"/>
        <v>10.8</v>
      </c>
    </row>
    <row r="25" spans="1:15" ht="13.5">
      <c r="A25" s="16"/>
      <c r="B25" s="5">
        <v>126</v>
      </c>
      <c r="C25" s="5" t="s">
        <v>274</v>
      </c>
      <c r="D25" s="5">
        <v>1</v>
      </c>
      <c r="E25" s="21">
        <v>0</v>
      </c>
      <c r="F25" s="27">
        <f t="shared" si="0"/>
        <v>0</v>
      </c>
      <c r="G25" s="6"/>
      <c r="H25" s="79">
        <v>0</v>
      </c>
      <c r="I25" s="10">
        <f t="shared" si="2"/>
        <v>0</v>
      </c>
      <c r="J25" s="71">
        <v>2355410</v>
      </c>
      <c r="K25" s="6">
        <f t="shared" si="3"/>
        <v>2355</v>
      </c>
      <c r="L25" s="6"/>
      <c r="M25" s="79">
        <v>0</v>
      </c>
      <c r="N25" s="7">
        <f t="shared" si="5"/>
        <v>0</v>
      </c>
      <c r="O25" s="70">
        <f t="shared" si="6"/>
        <v>0</v>
      </c>
    </row>
    <row r="26" spans="1:15" ht="13.5">
      <c r="A26" s="16"/>
      <c r="B26" s="5">
        <v>127</v>
      </c>
      <c r="C26" s="5" t="s">
        <v>36</v>
      </c>
      <c r="D26" s="5">
        <v>1</v>
      </c>
      <c r="E26" s="21">
        <v>653213</v>
      </c>
      <c r="F26" s="27">
        <f t="shared" si="0"/>
        <v>653</v>
      </c>
      <c r="G26" s="6">
        <v>556</v>
      </c>
      <c r="H26" s="79">
        <f>ROUND((F26/G26)*100,1)</f>
        <v>117.4</v>
      </c>
      <c r="I26" s="10">
        <f t="shared" si="2"/>
        <v>0</v>
      </c>
      <c r="J26" s="71">
        <v>15304938</v>
      </c>
      <c r="K26" s="6">
        <f t="shared" si="3"/>
        <v>15305</v>
      </c>
      <c r="L26" s="6">
        <v>15240</v>
      </c>
      <c r="M26" s="79">
        <f>ROUND((K26/L26)*100,1)</f>
        <v>100.4</v>
      </c>
      <c r="N26" s="7">
        <f t="shared" si="5"/>
        <v>0</v>
      </c>
      <c r="O26" s="70">
        <f t="shared" si="6"/>
        <v>4.3</v>
      </c>
    </row>
    <row r="27" spans="1:15" ht="13.5">
      <c r="A27" s="16"/>
      <c r="B27" s="5">
        <v>128</v>
      </c>
      <c r="C27" s="5" t="s">
        <v>37</v>
      </c>
      <c r="D27" s="5">
        <v>1</v>
      </c>
      <c r="E27" s="21">
        <v>7425</v>
      </c>
      <c r="F27" s="27">
        <f t="shared" si="0"/>
        <v>7</v>
      </c>
      <c r="G27" s="6"/>
      <c r="H27" s="79">
        <v>0</v>
      </c>
      <c r="I27" s="10">
        <f t="shared" si="2"/>
        <v>0</v>
      </c>
      <c r="J27" s="71">
        <v>25906</v>
      </c>
      <c r="K27" s="6">
        <f t="shared" si="3"/>
        <v>26</v>
      </c>
      <c r="L27" s="6"/>
      <c r="M27" s="79">
        <v>0</v>
      </c>
      <c r="N27" s="7">
        <f t="shared" si="5"/>
        <v>0</v>
      </c>
      <c r="O27" s="70">
        <f t="shared" si="6"/>
        <v>28.7</v>
      </c>
    </row>
    <row r="28" spans="1:15" ht="13.5">
      <c r="A28" s="16"/>
      <c r="B28" s="5">
        <v>129</v>
      </c>
      <c r="C28" s="5" t="s">
        <v>38</v>
      </c>
      <c r="D28" s="5">
        <v>1</v>
      </c>
      <c r="E28" s="21">
        <v>38649</v>
      </c>
      <c r="F28" s="27">
        <f t="shared" si="0"/>
        <v>39</v>
      </c>
      <c r="G28" s="6">
        <v>83</v>
      </c>
      <c r="H28" s="79">
        <f>ROUND((F28/G28)*100,1)</f>
        <v>47</v>
      </c>
      <c r="I28" s="10">
        <f t="shared" si="2"/>
        <v>0</v>
      </c>
      <c r="J28" s="71">
        <v>2964495</v>
      </c>
      <c r="K28" s="6">
        <f t="shared" si="3"/>
        <v>2964</v>
      </c>
      <c r="L28" s="6">
        <v>3080</v>
      </c>
      <c r="M28" s="79">
        <f>ROUND((K28/L28)*100,1)</f>
        <v>96.2</v>
      </c>
      <c r="N28" s="7">
        <f t="shared" si="5"/>
        <v>0</v>
      </c>
      <c r="O28" s="70">
        <f t="shared" si="6"/>
        <v>1.3</v>
      </c>
    </row>
    <row r="29" spans="1:15" ht="13.5">
      <c r="A29" s="16"/>
      <c r="B29" s="5">
        <v>130</v>
      </c>
      <c r="C29" s="5" t="s">
        <v>275</v>
      </c>
      <c r="D29" s="5">
        <v>1</v>
      </c>
      <c r="E29" s="21">
        <v>0</v>
      </c>
      <c r="F29" s="27">
        <f t="shared" si="0"/>
        <v>0</v>
      </c>
      <c r="G29" s="6"/>
      <c r="H29" s="79">
        <v>0</v>
      </c>
      <c r="I29" s="10">
        <f t="shared" si="2"/>
        <v>0</v>
      </c>
      <c r="J29" s="71">
        <v>114927</v>
      </c>
      <c r="K29" s="6">
        <f t="shared" si="3"/>
        <v>115</v>
      </c>
      <c r="L29" s="6"/>
      <c r="M29" s="79">
        <v>0</v>
      </c>
      <c r="N29" s="7">
        <f t="shared" si="5"/>
        <v>0</v>
      </c>
      <c r="O29" s="70">
        <f t="shared" si="6"/>
        <v>0</v>
      </c>
    </row>
    <row r="30" spans="1:15" ht="13.5">
      <c r="A30" s="16"/>
      <c r="B30" s="5">
        <v>131</v>
      </c>
      <c r="C30" s="5" t="s">
        <v>40</v>
      </c>
      <c r="D30" s="5">
        <v>1</v>
      </c>
      <c r="E30" s="21">
        <v>22840</v>
      </c>
      <c r="F30" s="27">
        <f t="shared" si="0"/>
        <v>23</v>
      </c>
      <c r="G30" s="6">
        <v>33</v>
      </c>
      <c r="H30" s="79">
        <f>ROUND((F30/G30)*100,1)</f>
        <v>69.7</v>
      </c>
      <c r="I30" s="10">
        <f t="shared" si="2"/>
        <v>0</v>
      </c>
      <c r="J30" s="71">
        <v>818407</v>
      </c>
      <c r="K30" s="6">
        <f t="shared" si="3"/>
        <v>818</v>
      </c>
      <c r="L30" s="6">
        <v>829</v>
      </c>
      <c r="M30" s="79">
        <f>ROUND((K30/L30)*100,1)</f>
        <v>98.7</v>
      </c>
      <c r="N30" s="7">
        <f t="shared" si="5"/>
        <v>0</v>
      </c>
      <c r="O30" s="70">
        <f t="shared" si="6"/>
        <v>2.8</v>
      </c>
    </row>
    <row r="31" spans="1:15" ht="13.5">
      <c r="A31" s="16"/>
      <c r="B31" s="5">
        <v>132</v>
      </c>
      <c r="C31" s="5" t="s">
        <v>276</v>
      </c>
      <c r="D31" s="5">
        <v>1</v>
      </c>
      <c r="E31" s="21">
        <v>0</v>
      </c>
      <c r="F31" s="27">
        <f t="shared" si="0"/>
        <v>0</v>
      </c>
      <c r="G31" s="6"/>
      <c r="H31" s="79">
        <v>0</v>
      </c>
      <c r="I31" s="10">
        <f t="shared" si="2"/>
        <v>0</v>
      </c>
      <c r="J31" s="71">
        <v>381092</v>
      </c>
      <c r="K31" s="6">
        <f t="shared" si="3"/>
        <v>381</v>
      </c>
      <c r="L31" s="6"/>
      <c r="M31" s="79">
        <v>0</v>
      </c>
      <c r="N31" s="7">
        <f t="shared" si="5"/>
        <v>0</v>
      </c>
      <c r="O31" s="70">
        <f t="shared" si="6"/>
        <v>0</v>
      </c>
    </row>
    <row r="32" spans="1:15" ht="13.5">
      <c r="A32" s="16"/>
      <c r="B32" s="5"/>
      <c r="C32" s="5" t="s">
        <v>277</v>
      </c>
      <c r="D32" s="5"/>
      <c r="E32" s="21">
        <f>SUM(E6,E9,E11,E14)</f>
        <v>407214988</v>
      </c>
      <c r="F32" s="27">
        <f t="shared" si="0"/>
        <v>407215</v>
      </c>
      <c r="G32" s="6">
        <v>351381</v>
      </c>
      <c r="H32" s="79">
        <f aca="true" t="shared" si="8" ref="H32:H40">ROUND((F32/G32)*100,1)</f>
        <v>115.9</v>
      </c>
      <c r="I32" s="10">
        <f t="shared" si="2"/>
        <v>9.3</v>
      </c>
      <c r="J32" s="71">
        <f>SUM(J6,J9,J11,J14)</f>
        <v>5044045753</v>
      </c>
      <c r="K32" s="6">
        <f t="shared" si="3"/>
        <v>5044046</v>
      </c>
      <c r="L32" s="6">
        <v>4511520</v>
      </c>
      <c r="M32" s="79">
        <f aca="true" t="shared" si="9" ref="M32:M42">ROUND((K32/L32)*100,1)</f>
        <v>111.8</v>
      </c>
      <c r="N32" s="7">
        <f t="shared" si="5"/>
        <v>10.2</v>
      </c>
      <c r="O32" s="70">
        <f t="shared" si="6"/>
        <v>8.1</v>
      </c>
    </row>
    <row r="33" spans="1:15" ht="13.5">
      <c r="A33" s="16"/>
      <c r="B33" s="28"/>
      <c r="C33" s="28" t="s">
        <v>278</v>
      </c>
      <c r="D33" s="28"/>
      <c r="E33" s="29">
        <f>SUM(E13,E15,E17,E18)</f>
        <v>529601644</v>
      </c>
      <c r="F33" s="30">
        <f t="shared" si="0"/>
        <v>529602</v>
      </c>
      <c r="G33" s="31">
        <v>496688</v>
      </c>
      <c r="H33" s="80">
        <f t="shared" si="8"/>
        <v>106.6</v>
      </c>
      <c r="I33" s="33">
        <f t="shared" si="2"/>
        <v>12.1</v>
      </c>
      <c r="J33" s="81">
        <f>SUM(J13,J15,J17,J18)</f>
        <v>5965602697</v>
      </c>
      <c r="K33" s="31">
        <f t="shared" si="3"/>
        <v>5965603</v>
      </c>
      <c r="L33" s="31">
        <v>5554692</v>
      </c>
      <c r="M33" s="80">
        <f t="shared" si="9"/>
        <v>107.4</v>
      </c>
      <c r="N33" s="32">
        <f t="shared" si="5"/>
        <v>12.1</v>
      </c>
      <c r="O33" s="82">
        <f t="shared" si="6"/>
        <v>8.9</v>
      </c>
    </row>
    <row r="34" spans="1:15" ht="14.25" thickBot="1">
      <c r="A34" s="42" t="s">
        <v>8</v>
      </c>
      <c r="B34" s="43"/>
      <c r="C34" s="43"/>
      <c r="D34" s="43"/>
      <c r="E34" s="44">
        <f>SUM(E6:E31)</f>
        <v>2103666304</v>
      </c>
      <c r="F34" s="45">
        <f t="shared" si="0"/>
        <v>2103666</v>
      </c>
      <c r="G34" s="46">
        <v>1865762</v>
      </c>
      <c r="H34" s="83">
        <f t="shared" si="8"/>
        <v>112.8</v>
      </c>
      <c r="I34" s="48">
        <f t="shared" si="2"/>
        <v>48.2</v>
      </c>
      <c r="J34" s="84">
        <f>SUM(J6:J31)</f>
        <v>22224196197</v>
      </c>
      <c r="K34" s="46">
        <f t="shared" si="3"/>
        <v>22224196</v>
      </c>
      <c r="L34" s="46">
        <v>19724718</v>
      </c>
      <c r="M34" s="83">
        <f t="shared" si="9"/>
        <v>112.7</v>
      </c>
      <c r="N34" s="47">
        <f t="shared" si="5"/>
        <v>45.2</v>
      </c>
      <c r="O34" s="85">
        <f t="shared" si="6"/>
        <v>9.5</v>
      </c>
    </row>
    <row r="35" spans="1:15" ht="13.5">
      <c r="A35" s="16" t="s">
        <v>4</v>
      </c>
      <c r="B35" s="35">
        <v>601</v>
      </c>
      <c r="C35" s="35" t="s">
        <v>124</v>
      </c>
      <c r="D35" s="35">
        <v>1</v>
      </c>
      <c r="E35" s="36">
        <v>191545145</v>
      </c>
      <c r="F35" s="37">
        <f t="shared" si="0"/>
        <v>191545</v>
      </c>
      <c r="G35" s="38">
        <v>162686</v>
      </c>
      <c r="H35" s="76">
        <f t="shared" si="8"/>
        <v>117.7</v>
      </c>
      <c r="I35" s="40">
        <f t="shared" si="2"/>
        <v>4.4</v>
      </c>
      <c r="J35" s="77">
        <v>2103179582</v>
      </c>
      <c r="K35" s="38">
        <f t="shared" si="3"/>
        <v>2103180</v>
      </c>
      <c r="L35" s="38">
        <v>1744488</v>
      </c>
      <c r="M35" s="76">
        <f t="shared" si="9"/>
        <v>120.6</v>
      </c>
      <c r="N35" s="39">
        <f t="shared" si="5"/>
        <v>4.3</v>
      </c>
      <c r="O35" s="78">
        <f t="shared" si="6"/>
        <v>9.1</v>
      </c>
    </row>
    <row r="36" spans="1:15" ht="13.5">
      <c r="A36" s="16"/>
      <c r="B36" s="5">
        <v>602</v>
      </c>
      <c r="C36" s="5" t="s">
        <v>125</v>
      </c>
      <c r="D36" s="5">
        <v>1</v>
      </c>
      <c r="E36" s="21">
        <v>956315</v>
      </c>
      <c r="F36" s="27">
        <f t="shared" si="0"/>
        <v>956</v>
      </c>
      <c r="G36" s="6">
        <v>953</v>
      </c>
      <c r="H36" s="79">
        <f t="shared" si="8"/>
        <v>100.3</v>
      </c>
      <c r="I36" s="10">
        <f t="shared" si="2"/>
        <v>0</v>
      </c>
      <c r="J36" s="71">
        <v>30103477</v>
      </c>
      <c r="K36" s="6">
        <f t="shared" si="3"/>
        <v>30103</v>
      </c>
      <c r="L36" s="6">
        <v>34280</v>
      </c>
      <c r="M36" s="79">
        <f t="shared" si="9"/>
        <v>87.8</v>
      </c>
      <c r="N36" s="7">
        <f t="shared" si="5"/>
        <v>0.1</v>
      </c>
      <c r="O36" s="70">
        <f t="shared" si="6"/>
        <v>3.2</v>
      </c>
    </row>
    <row r="37" spans="1:15" ht="13.5">
      <c r="A37" s="16"/>
      <c r="B37" s="5">
        <v>605</v>
      </c>
      <c r="C37" s="5" t="s">
        <v>262</v>
      </c>
      <c r="D37" s="5">
        <v>1</v>
      </c>
      <c r="E37" s="21">
        <v>0</v>
      </c>
      <c r="F37" s="27">
        <f t="shared" si="0"/>
        <v>0</v>
      </c>
      <c r="G37" s="6">
        <v>1</v>
      </c>
      <c r="H37" s="79">
        <f t="shared" si="8"/>
        <v>0</v>
      </c>
      <c r="I37" s="10">
        <f t="shared" si="2"/>
        <v>0</v>
      </c>
      <c r="J37" s="71">
        <v>4849</v>
      </c>
      <c r="K37" s="6">
        <f t="shared" si="3"/>
        <v>5</v>
      </c>
      <c r="L37" s="6">
        <v>4</v>
      </c>
      <c r="M37" s="79">
        <f t="shared" si="9"/>
        <v>125</v>
      </c>
      <c r="N37" s="7">
        <f t="shared" si="5"/>
        <v>0</v>
      </c>
      <c r="O37" s="70">
        <f t="shared" si="6"/>
        <v>0</v>
      </c>
    </row>
    <row r="38" spans="1:15" ht="13.5">
      <c r="A38" s="16"/>
      <c r="B38" s="5">
        <v>606</v>
      </c>
      <c r="C38" s="5" t="s">
        <v>127</v>
      </c>
      <c r="D38" s="5">
        <v>1</v>
      </c>
      <c r="E38" s="21">
        <v>24179599</v>
      </c>
      <c r="F38" s="27">
        <f t="shared" si="0"/>
        <v>24180</v>
      </c>
      <c r="G38" s="6">
        <v>22704</v>
      </c>
      <c r="H38" s="79">
        <f t="shared" si="8"/>
        <v>106.5</v>
      </c>
      <c r="I38" s="10">
        <f t="shared" si="2"/>
        <v>0.6</v>
      </c>
      <c r="J38" s="71">
        <v>266871987</v>
      </c>
      <c r="K38" s="6">
        <f t="shared" si="3"/>
        <v>266872</v>
      </c>
      <c r="L38" s="6">
        <v>238317</v>
      </c>
      <c r="M38" s="79">
        <f t="shared" si="9"/>
        <v>112</v>
      </c>
      <c r="N38" s="7">
        <f t="shared" si="5"/>
        <v>0.5</v>
      </c>
      <c r="O38" s="70">
        <f t="shared" si="6"/>
        <v>9.1</v>
      </c>
    </row>
    <row r="39" spans="1:15" ht="13.5">
      <c r="A39" s="16"/>
      <c r="B39" s="5">
        <v>607</v>
      </c>
      <c r="C39" s="5" t="s">
        <v>128</v>
      </c>
      <c r="D39" s="5">
        <v>1</v>
      </c>
      <c r="E39" s="21">
        <v>0</v>
      </c>
      <c r="F39" s="27">
        <f t="shared" si="0"/>
        <v>0</v>
      </c>
      <c r="G39" s="6">
        <v>2</v>
      </c>
      <c r="H39" s="79">
        <f t="shared" si="8"/>
        <v>0</v>
      </c>
      <c r="I39" s="10">
        <f t="shared" si="2"/>
        <v>0</v>
      </c>
      <c r="J39" s="71">
        <v>512015</v>
      </c>
      <c r="K39" s="6">
        <f t="shared" si="3"/>
        <v>512</v>
      </c>
      <c r="L39" s="6">
        <v>208</v>
      </c>
      <c r="M39" s="79">
        <f t="shared" si="9"/>
        <v>246.2</v>
      </c>
      <c r="N39" s="7">
        <f t="shared" si="5"/>
        <v>0</v>
      </c>
      <c r="O39" s="70">
        <f t="shared" si="6"/>
        <v>0</v>
      </c>
    </row>
    <row r="40" spans="1:15" ht="13.5">
      <c r="A40" s="16"/>
      <c r="B40" s="5">
        <v>608</v>
      </c>
      <c r="C40" s="5" t="s">
        <v>231</v>
      </c>
      <c r="D40" s="5">
        <v>1</v>
      </c>
      <c r="E40" s="21">
        <v>30316</v>
      </c>
      <c r="F40" s="27">
        <f t="shared" si="0"/>
        <v>30</v>
      </c>
      <c r="G40" s="6">
        <v>4</v>
      </c>
      <c r="H40" s="79">
        <f t="shared" si="8"/>
        <v>750</v>
      </c>
      <c r="I40" s="10">
        <f t="shared" si="2"/>
        <v>0</v>
      </c>
      <c r="J40" s="71">
        <v>40905</v>
      </c>
      <c r="K40" s="6">
        <f t="shared" si="3"/>
        <v>41</v>
      </c>
      <c r="L40" s="6">
        <v>27</v>
      </c>
      <c r="M40" s="79">
        <f t="shared" si="9"/>
        <v>151.9</v>
      </c>
      <c r="N40" s="7">
        <f t="shared" si="5"/>
        <v>0</v>
      </c>
      <c r="O40" s="70">
        <f t="shared" si="6"/>
        <v>74.1</v>
      </c>
    </row>
    <row r="41" spans="1:15" ht="13.5">
      <c r="A41" s="16"/>
      <c r="B41" s="5">
        <v>609</v>
      </c>
      <c r="C41" s="5" t="s">
        <v>129</v>
      </c>
      <c r="D41" s="5">
        <v>1</v>
      </c>
      <c r="E41" s="21">
        <v>0</v>
      </c>
      <c r="F41" s="27">
        <f t="shared" si="0"/>
        <v>0</v>
      </c>
      <c r="G41" s="6"/>
      <c r="H41" s="79">
        <v>0</v>
      </c>
      <c r="I41" s="10">
        <f t="shared" si="2"/>
        <v>0</v>
      </c>
      <c r="J41" s="71">
        <v>3301</v>
      </c>
      <c r="K41" s="6">
        <f t="shared" si="3"/>
        <v>3</v>
      </c>
      <c r="L41" s="6">
        <v>165</v>
      </c>
      <c r="M41" s="79">
        <f t="shared" si="9"/>
        <v>1.8</v>
      </c>
      <c r="N41" s="7">
        <f t="shared" si="5"/>
        <v>0</v>
      </c>
      <c r="O41" s="70">
        <f t="shared" si="6"/>
        <v>0</v>
      </c>
    </row>
    <row r="42" spans="1:15" ht="13.5">
      <c r="A42" s="16"/>
      <c r="B42" s="5">
        <v>610</v>
      </c>
      <c r="C42" s="5" t="s">
        <v>279</v>
      </c>
      <c r="D42" s="5">
        <v>1</v>
      </c>
      <c r="E42" s="21">
        <v>0</v>
      </c>
      <c r="F42" s="27">
        <f t="shared" si="0"/>
        <v>0</v>
      </c>
      <c r="G42" s="6">
        <v>1</v>
      </c>
      <c r="H42" s="79">
        <f>ROUND((F42/G42)*100,1)</f>
        <v>0</v>
      </c>
      <c r="I42" s="10">
        <f t="shared" si="2"/>
        <v>0</v>
      </c>
      <c r="J42" s="71">
        <v>126279</v>
      </c>
      <c r="K42" s="6">
        <f t="shared" si="3"/>
        <v>126</v>
      </c>
      <c r="L42" s="6">
        <v>935</v>
      </c>
      <c r="M42" s="79">
        <f t="shared" si="9"/>
        <v>13.5</v>
      </c>
      <c r="N42" s="7">
        <f t="shared" si="5"/>
        <v>0</v>
      </c>
      <c r="O42" s="70">
        <f t="shared" si="6"/>
        <v>0</v>
      </c>
    </row>
    <row r="43" spans="1:15" ht="13.5">
      <c r="A43" s="16"/>
      <c r="B43" s="5">
        <v>611</v>
      </c>
      <c r="C43" s="5" t="s">
        <v>280</v>
      </c>
      <c r="D43" s="5">
        <v>1</v>
      </c>
      <c r="E43" s="21">
        <v>0</v>
      </c>
      <c r="F43" s="27">
        <f t="shared" si="0"/>
        <v>0</v>
      </c>
      <c r="G43" s="6">
        <v>1</v>
      </c>
      <c r="H43" s="79">
        <f>ROUND((F43/G43)*100,1)</f>
        <v>0</v>
      </c>
      <c r="I43" s="10">
        <f t="shared" si="2"/>
        <v>0</v>
      </c>
      <c r="J43" s="71">
        <v>1821650</v>
      </c>
      <c r="K43" s="6">
        <f t="shared" si="3"/>
        <v>1822</v>
      </c>
      <c r="L43" s="6"/>
      <c r="M43" s="79">
        <v>0</v>
      </c>
      <c r="N43" s="7">
        <f t="shared" si="5"/>
        <v>0</v>
      </c>
      <c r="O43" s="70">
        <f t="shared" si="6"/>
        <v>0</v>
      </c>
    </row>
    <row r="44" spans="1:15" ht="13.5">
      <c r="A44" s="16"/>
      <c r="B44" s="5">
        <v>612</v>
      </c>
      <c r="C44" s="5" t="s">
        <v>132</v>
      </c>
      <c r="D44" s="5">
        <v>1</v>
      </c>
      <c r="E44" s="21">
        <v>1856136</v>
      </c>
      <c r="F44" s="27">
        <f t="shared" si="0"/>
        <v>1856</v>
      </c>
      <c r="G44" s="6">
        <v>1420</v>
      </c>
      <c r="H44" s="79">
        <f>ROUND((F44/G44)*100,1)</f>
        <v>130.7</v>
      </c>
      <c r="I44" s="10">
        <f t="shared" si="2"/>
        <v>0</v>
      </c>
      <c r="J44" s="71">
        <v>4370361</v>
      </c>
      <c r="K44" s="6">
        <f t="shared" si="3"/>
        <v>4370</v>
      </c>
      <c r="L44" s="6">
        <v>4689</v>
      </c>
      <c r="M44" s="79">
        <f>ROUND((K44/L44)*100,1)</f>
        <v>93.2</v>
      </c>
      <c r="N44" s="7">
        <f t="shared" si="5"/>
        <v>0</v>
      </c>
      <c r="O44" s="70">
        <f t="shared" si="6"/>
        <v>42.5</v>
      </c>
    </row>
    <row r="45" spans="1:15" ht="13.5">
      <c r="A45" s="16"/>
      <c r="B45" s="5">
        <v>613</v>
      </c>
      <c r="C45" s="5" t="s">
        <v>133</v>
      </c>
      <c r="D45" s="5">
        <v>1</v>
      </c>
      <c r="E45" s="21">
        <v>98859</v>
      </c>
      <c r="F45" s="27">
        <f t="shared" si="0"/>
        <v>99</v>
      </c>
      <c r="G45" s="6">
        <v>46</v>
      </c>
      <c r="H45" s="79">
        <f>ROUND((F45/G45)*100,1)</f>
        <v>215.2</v>
      </c>
      <c r="I45" s="10">
        <f t="shared" si="2"/>
        <v>0</v>
      </c>
      <c r="J45" s="71">
        <v>1976250</v>
      </c>
      <c r="K45" s="6">
        <f t="shared" si="3"/>
        <v>1976</v>
      </c>
      <c r="L45" s="6">
        <v>2074</v>
      </c>
      <c r="M45" s="79">
        <f>ROUND((K45/L45)*100,1)</f>
        <v>95.3</v>
      </c>
      <c r="N45" s="7">
        <f t="shared" si="5"/>
        <v>0</v>
      </c>
      <c r="O45" s="70">
        <f t="shared" si="6"/>
        <v>5</v>
      </c>
    </row>
    <row r="46" spans="1:15" ht="13.5">
      <c r="A46" s="16"/>
      <c r="B46" s="5">
        <v>614</v>
      </c>
      <c r="C46" s="5" t="s">
        <v>281</v>
      </c>
      <c r="D46" s="5">
        <v>1</v>
      </c>
      <c r="E46" s="21">
        <v>0</v>
      </c>
      <c r="F46" s="27">
        <f t="shared" si="0"/>
        <v>0</v>
      </c>
      <c r="G46" s="6"/>
      <c r="H46" s="79">
        <v>0</v>
      </c>
      <c r="I46" s="10">
        <f t="shared" si="2"/>
        <v>0</v>
      </c>
      <c r="J46" s="71">
        <v>1461887</v>
      </c>
      <c r="K46" s="6">
        <f t="shared" si="3"/>
        <v>1462</v>
      </c>
      <c r="L46" s="6">
        <v>1151</v>
      </c>
      <c r="M46" s="79">
        <f>ROUND((K46/L46)*100,1)</f>
        <v>127</v>
      </c>
      <c r="N46" s="7">
        <f t="shared" si="5"/>
        <v>0</v>
      </c>
      <c r="O46" s="70">
        <f t="shared" si="6"/>
        <v>0</v>
      </c>
    </row>
    <row r="47" spans="1:15" ht="13.5">
      <c r="A47" s="16"/>
      <c r="B47" s="5">
        <v>615</v>
      </c>
      <c r="C47" s="5" t="s">
        <v>282</v>
      </c>
      <c r="D47" s="5">
        <v>1</v>
      </c>
      <c r="E47" s="21">
        <v>0</v>
      </c>
      <c r="F47" s="27">
        <f t="shared" si="0"/>
        <v>0</v>
      </c>
      <c r="G47" s="6"/>
      <c r="H47" s="79">
        <v>0</v>
      </c>
      <c r="I47" s="10">
        <f t="shared" si="2"/>
        <v>0</v>
      </c>
      <c r="J47" s="71">
        <v>582333</v>
      </c>
      <c r="K47" s="6">
        <f t="shared" si="3"/>
        <v>582</v>
      </c>
      <c r="L47" s="6"/>
      <c r="M47" s="79">
        <v>0</v>
      </c>
      <c r="N47" s="7">
        <f t="shared" si="5"/>
        <v>0</v>
      </c>
      <c r="O47" s="70">
        <f t="shared" si="6"/>
        <v>0</v>
      </c>
    </row>
    <row r="48" spans="1:15" ht="13.5">
      <c r="A48" s="16"/>
      <c r="B48" s="5">
        <v>616</v>
      </c>
      <c r="C48" s="5" t="s">
        <v>263</v>
      </c>
      <c r="D48" s="5">
        <v>1</v>
      </c>
      <c r="E48" s="21">
        <v>0</v>
      </c>
      <c r="F48" s="27">
        <f t="shared" si="0"/>
        <v>0</v>
      </c>
      <c r="G48" s="6"/>
      <c r="H48" s="79">
        <v>0</v>
      </c>
      <c r="I48" s="10">
        <f t="shared" si="2"/>
        <v>0</v>
      </c>
      <c r="J48" s="71">
        <v>4229</v>
      </c>
      <c r="K48" s="6">
        <f t="shared" si="3"/>
        <v>4</v>
      </c>
      <c r="L48" s="6">
        <v>11</v>
      </c>
      <c r="M48" s="79">
        <f aca="true" t="shared" si="10" ref="M48:M53">ROUND((K48/L48)*100,1)</f>
        <v>36.4</v>
      </c>
      <c r="N48" s="7">
        <f t="shared" si="5"/>
        <v>0</v>
      </c>
      <c r="O48" s="70">
        <f t="shared" si="6"/>
        <v>0</v>
      </c>
    </row>
    <row r="49" spans="1:15" ht="13.5">
      <c r="A49" s="16"/>
      <c r="B49" s="5">
        <v>617</v>
      </c>
      <c r="C49" s="5" t="s">
        <v>136</v>
      </c>
      <c r="D49" s="5">
        <v>1</v>
      </c>
      <c r="E49" s="21">
        <v>60531</v>
      </c>
      <c r="F49" s="27">
        <f t="shared" si="0"/>
        <v>61</v>
      </c>
      <c r="G49" s="6"/>
      <c r="H49" s="79">
        <v>0</v>
      </c>
      <c r="I49" s="10">
        <f t="shared" si="2"/>
        <v>0</v>
      </c>
      <c r="J49" s="71">
        <v>148552</v>
      </c>
      <c r="K49" s="6">
        <f t="shared" si="3"/>
        <v>149</v>
      </c>
      <c r="L49" s="6">
        <v>1326</v>
      </c>
      <c r="M49" s="79">
        <f t="shared" si="10"/>
        <v>11.2</v>
      </c>
      <c r="N49" s="7">
        <f t="shared" si="5"/>
        <v>0</v>
      </c>
      <c r="O49" s="70">
        <f t="shared" si="6"/>
        <v>40.7</v>
      </c>
    </row>
    <row r="50" spans="1:15" ht="13.5">
      <c r="A50" s="16"/>
      <c r="B50" s="5">
        <v>618</v>
      </c>
      <c r="C50" s="5" t="s">
        <v>137</v>
      </c>
      <c r="D50" s="5">
        <v>1</v>
      </c>
      <c r="E50" s="21">
        <v>5048517</v>
      </c>
      <c r="F50" s="27">
        <f t="shared" si="0"/>
        <v>5049</v>
      </c>
      <c r="G50" s="6">
        <v>3553</v>
      </c>
      <c r="H50" s="79">
        <f>ROUND((F50/G50)*100,1)</f>
        <v>142.1</v>
      </c>
      <c r="I50" s="10">
        <f t="shared" si="2"/>
        <v>0.1</v>
      </c>
      <c r="J50" s="71">
        <v>25196468</v>
      </c>
      <c r="K50" s="6">
        <f t="shared" si="3"/>
        <v>25196</v>
      </c>
      <c r="L50" s="6">
        <v>17662</v>
      </c>
      <c r="M50" s="79">
        <f t="shared" si="10"/>
        <v>142.7</v>
      </c>
      <c r="N50" s="7">
        <f t="shared" si="5"/>
        <v>0.1</v>
      </c>
      <c r="O50" s="70">
        <f t="shared" si="6"/>
        <v>20</v>
      </c>
    </row>
    <row r="51" spans="1:15" ht="13.5">
      <c r="A51" s="16"/>
      <c r="B51" s="5">
        <v>619</v>
      </c>
      <c r="C51" s="5" t="s">
        <v>138</v>
      </c>
      <c r="D51" s="5">
        <v>1</v>
      </c>
      <c r="E51" s="21">
        <v>3829</v>
      </c>
      <c r="F51" s="27">
        <f t="shared" si="0"/>
        <v>4</v>
      </c>
      <c r="G51" s="6">
        <v>4</v>
      </c>
      <c r="H51" s="79">
        <f>ROUND((F51/G51)*100,1)</f>
        <v>100</v>
      </c>
      <c r="I51" s="10">
        <f t="shared" si="2"/>
        <v>0</v>
      </c>
      <c r="J51" s="71">
        <v>10410492</v>
      </c>
      <c r="K51" s="6">
        <f t="shared" si="3"/>
        <v>10410</v>
      </c>
      <c r="L51" s="6">
        <v>10137</v>
      </c>
      <c r="M51" s="79">
        <f t="shared" si="10"/>
        <v>102.7</v>
      </c>
      <c r="N51" s="7">
        <f t="shared" si="5"/>
        <v>0</v>
      </c>
      <c r="O51" s="70">
        <f t="shared" si="6"/>
        <v>0</v>
      </c>
    </row>
    <row r="52" spans="1:15" ht="13.5">
      <c r="A52" s="16"/>
      <c r="B52" s="5">
        <v>620</v>
      </c>
      <c r="C52" s="5" t="s">
        <v>139</v>
      </c>
      <c r="D52" s="5">
        <v>1</v>
      </c>
      <c r="E52" s="21">
        <v>38872</v>
      </c>
      <c r="F52" s="27">
        <f t="shared" si="0"/>
        <v>39</v>
      </c>
      <c r="G52" s="6">
        <v>33</v>
      </c>
      <c r="H52" s="79">
        <f>ROUND((F52/G52)*100,1)</f>
        <v>118.2</v>
      </c>
      <c r="I52" s="10">
        <f t="shared" si="2"/>
        <v>0</v>
      </c>
      <c r="J52" s="71">
        <v>3618808</v>
      </c>
      <c r="K52" s="6">
        <f t="shared" si="3"/>
        <v>3619</v>
      </c>
      <c r="L52" s="6">
        <v>6280</v>
      </c>
      <c r="M52" s="79">
        <f t="shared" si="10"/>
        <v>57.6</v>
      </c>
      <c r="N52" s="7">
        <f t="shared" si="5"/>
        <v>0</v>
      </c>
      <c r="O52" s="70">
        <f t="shared" si="6"/>
        <v>1.1</v>
      </c>
    </row>
    <row r="53" spans="1:15" ht="13.5">
      <c r="A53" s="16"/>
      <c r="B53" s="5">
        <v>621</v>
      </c>
      <c r="C53" s="5" t="s">
        <v>140</v>
      </c>
      <c r="D53" s="5">
        <v>1</v>
      </c>
      <c r="E53" s="21">
        <v>3599</v>
      </c>
      <c r="F53" s="27">
        <f t="shared" si="0"/>
        <v>4</v>
      </c>
      <c r="G53" s="6">
        <v>10</v>
      </c>
      <c r="H53" s="79">
        <f>ROUND((F53/G53)*100,1)</f>
        <v>40</v>
      </c>
      <c r="I53" s="10">
        <f t="shared" si="2"/>
        <v>0</v>
      </c>
      <c r="J53" s="71">
        <v>173263</v>
      </c>
      <c r="K53" s="6">
        <f t="shared" si="3"/>
        <v>173</v>
      </c>
      <c r="L53" s="6">
        <v>302</v>
      </c>
      <c r="M53" s="79">
        <f t="shared" si="10"/>
        <v>57.3</v>
      </c>
      <c r="N53" s="7">
        <f t="shared" si="5"/>
        <v>0</v>
      </c>
      <c r="O53" s="70">
        <f t="shared" si="6"/>
        <v>2.1</v>
      </c>
    </row>
    <row r="54" spans="1:15" ht="13.5">
      <c r="A54" s="16"/>
      <c r="B54" s="5">
        <v>625</v>
      </c>
      <c r="C54" s="5" t="s">
        <v>142</v>
      </c>
      <c r="D54" s="5">
        <v>1</v>
      </c>
      <c r="E54" s="21">
        <v>10263</v>
      </c>
      <c r="F54" s="27">
        <f t="shared" si="0"/>
        <v>10</v>
      </c>
      <c r="G54" s="6"/>
      <c r="H54" s="79">
        <v>0</v>
      </c>
      <c r="I54" s="10">
        <f t="shared" si="2"/>
        <v>0</v>
      </c>
      <c r="J54" s="71">
        <v>2895699</v>
      </c>
      <c r="K54" s="6">
        <f t="shared" si="3"/>
        <v>2896</v>
      </c>
      <c r="L54" s="6"/>
      <c r="M54" s="79">
        <v>0</v>
      </c>
      <c r="N54" s="7">
        <f t="shared" si="5"/>
        <v>0</v>
      </c>
      <c r="O54" s="70">
        <f t="shared" si="6"/>
        <v>0.4</v>
      </c>
    </row>
    <row r="55" spans="1:15" ht="13.5">
      <c r="A55" s="16"/>
      <c r="B55" s="5">
        <v>626</v>
      </c>
      <c r="C55" s="5" t="s">
        <v>143</v>
      </c>
      <c r="D55" s="5">
        <v>1</v>
      </c>
      <c r="E55" s="21">
        <v>571</v>
      </c>
      <c r="F55" s="27">
        <f t="shared" si="0"/>
        <v>1</v>
      </c>
      <c r="G55" s="6"/>
      <c r="H55" s="79">
        <v>0</v>
      </c>
      <c r="I55" s="10">
        <f t="shared" si="2"/>
        <v>0</v>
      </c>
      <c r="J55" s="71">
        <v>1305026</v>
      </c>
      <c r="K55" s="6">
        <f t="shared" si="3"/>
        <v>1305</v>
      </c>
      <c r="L55" s="6">
        <v>1654</v>
      </c>
      <c r="M55" s="79">
        <f aca="true" t="shared" si="11" ref="M55:M71">ROUND((K55/L55)*100,1)</f>
        <v>78.9</v>
      </c>
      <c r="N55" s="7">
        <f t="shared" si="5"/>
        <v>0</v>
      </c>
      <c r="O55" s="70">
        <f t="shared" si="6"/>
        <v>0</v>
      </c>
    </row>
    <row r="56" spans="1:15" ht="13.5">
      <c r="A56" s="16"/>
      <c r="B56" s="5">
        <v>627</v>
      </c>
      <c r="C56" s="5" t="s">
        <v>144</v>
      </c>
      <c r="D56" s="5"/>
      <c r="E56" s="21"/>
      <c r="F56" s="27">
        <f t="shared" si="0"/>
        <v>0</v>
      </c>
      <c r="G56" s="6">
        <v>1</v>
      </c>
      <c r="H56" s="79">
        <f>ROUND((F56/G56)*100,1)</f>
        <v>0</v>
      </c>
      <c r="I56" s="10">
        <f t="shared" si="2"/>
        <v>0</v>
      </c>
      <c r="J56" s="71">
        <v>349913</v>
      </c>
      <c r="K56" s="6">
        <f t="shared" si="3"/>
        <v>350</v>
      </c>
      <c r="L56" s="6">
        <v>181</v>
      </c>
      <c r="M56" s="79">
        <f t="shared" si="11"/>
        <v>193.4</v>
      </c>
      <c r="N56" s="7">
        <f t="shared" si="5"/>
        <v>0</v>
      </c>
      <c r="O56" s="70">
        <f t="shared" si="6"/>
        <v>0</v>
      </c>
    </row>
    <row r="57" spans="1:15" ht="13.5">
      <c r="A57" s="16"/>
      <c r="B57" s="28">
        <v>628</v>
      </c>
      <c r="C57" s="28" t="s">
        <v>145</v>
      </c>
      <c r="D57" s="28">
        <v>1</v>
      </c>
      <c r="E57" s="29">
        <v>113580</v>
      </c>
      <c r="F57" s="30">
        <f t="shared" si="0"/>
        <v>114</v>
      </c>
      <c r="G57" s="31">
        <v>27</v>
      </c>
      <c r="H57" s="80">
        <f>ROUND((F57/G57)*100,1)</f>
        <v>422.2</v>
      </c>
      <c r="I57" s="33">
        <f t="shared" si="2"/>
        <v>0</v>
      </c>
      <c r="J57" s="81">
        <v>1947491</v>
      </c>
      <c r="K57" s="31">
        <f t="shared" si="3"/>
        <v>1947</v>
      </c>
      <c r="L57" s="31">
        <v>1548</v>
      </c>
      <c r="M57" s="80">
        <f t="shared" si="11"/>
        <v>125.8</v>
      </c>
      <c r="N57" s="32">
        <f t="shared" si="5"/>
        <v>0</v>
      </c>
      <c r="O57" s="82">
        <f t="shared" si="6"/>
        <v>5.8</v>
      </c>
    </row>
    <row r="58" spans="1:15" ht="14.25" thickBot="1">
      <c r="A58" s="42" t="s">
        <v>264</v>
      </c>
      <c r="B58" s="43"/>
      <c r="C58" s="43"/>
      <c r="D58" s="43"/>
      <c r="E58" s="44">
        <f>SUM(E35:E57)</f>
        <v>223946132</v>
      </c>
      <c r="F58" s="45">
        <f t="shared" si="0"/>
        <v>223946</v>
      </c>
      <c r="G58" s="46">
        <v>191446</v>
      </c>
      <c r="H58" s="83">
        <f>ROUND((F58/G58)*100,1)</f>
        <v>117</v>
      </c>
      <c r="I58" s="48">
        <f t="shared" si="2"/>
        <v>5.1</v>
      </c>
      <c r="J58" s="84">
        <f>SUM(J35:J57)</f>
        <v>2457104817</v>
      </c>
      <c r="K58" s="46">
        <f t="shared" si="3"/>
        <v>2457105</v>
      </c>
      <c r="L58" s="46">
        <v>2065439</v>
      </c>
      <c r="M58" s="83">
        <f t="shared" si="11"/>
        <v>119</v>
      </c>
      <c r="N58" s="47">
        <f t="shared" si="5"/>
        <v>5</v>
      </c>
      <c r="O58" s="85">
        <f t="shared" si="6"/>
        <v>9.1</v>
      </c>
    </row>
    <row r="59" spans="1:15" ht="13.5">
      <c r="A59" s="16" t="s">
        <v>7</v>
      </c>
      <c r="B59" s="35">
        <v>301</v>
      </c>
      <c r="C59" s="35" t="s">
        <v>235</v>
      </c>
      <c r="D59" s="35">
        <v>1</v>
      </c>
      <c r="E59" s="36">
        <v>4104</v>
      </c>
      <c r="F59" s="37">
        <f t="shared" si="0"/>
        <v>4</v>
      </c>
      <c r="G59" s="38"/>
      <c r="H59" s="76">
        <v>0</v>
      </c>
      <c r="I59" s="40">
        <f t="shared" si="2"/>
        <v>0</v>
      </c>
      <c r="J59" s="77">
        <v>7183051</v>
      </c>
      <c r="K59" s="38">
        <f t="shared" si="3"/>
        <v>7183</v>
      </c>
      <c r="L59" s="38">
        <v>8178</v>
      </c>
      <c r="M59" s="76">
        <f t="shared" si="11"/>
        <v>87.8</v>
      </c>
      <c r="N59" s="39">
        <f t="shared" si="5"/>
        <v>0</v>
      </c>
      <c r="O59" s="78">
        <f t="shared" si="6"/>
        <v>0.1</v>
      </c>
    </row>
    <row r="60" spans="1:15" ht="13.5">
      <c r="A60" s="16"/>
      <c r="B60" s="5">
        <v>302</v>
      </c>
      <c r="C60" s="5" t="s">
        <v>225</v>
      </c>
      <c r="D60" s="5">
        <v>1</v>
      </c>
      <c r="E60" s="21">
        <v>85758650</v>
      </c>
      <c r="F60" s="27">
        <f t="shared" si="0"/>
        <v>85759</v>
      </c>
      <c r="G60" s="6">
        <v>71447</v>
      </c>
      <c r="H60" s="79">
        <f aca="true" t="shared" si="12" ref="H60:H71">ROUND((F60/G60)*100,1)</f>
        <v>120</v>
      </c>
      <c r="I60" s="10">
        <f t="shared" si="2"/>
        <v>2</v>
      </c>
      <c r="J60" s="71">
        <v>909551154</v>
      </c>
      <c r="K60" s="6">
        <f t="shared" si="3"/>
        <v>909551</v>
      </c>
      <c r="L60" s="6">
        <v>871095</v>
      </c>
      <c r="M60" s="79">
        <f t="shared" si="11"/>
        <v>104.4</v>
      </c>
      <c r="N60" s="7">
        <f t="shared" si="5"/>
        <v>1.8</v>
      </c>
      <c r="O60" s="70">
        <f t="shared" si="6"/>
        <v>9.4</v>
      </c>
    </row>
    <row r="61" spans="1:15" ht="13.5">
      <c r="A61" s="16"/>
      <c r="B61" s="28">
        <v>304</v>
      </c>
      <c r="C61" s="28" t="s">
        <v>226</v>
      </c>
      <c r="D61" s="28">
        <v>1</v>
      </c>
      <c r="E61" s="29">
        <v>474548465</v>
      </c>
      <c r="F61" s="30">
        <f t="shared" si="0"/>
        <v>474548</v>
      </c>
      <c r="G61" s="31">
        <v>501034</v>
      </c>
      <c r="H61" s="80">
        <f t="shared" si="12"/>
        <v>94.7</v>
      </c>
      <c r="I61" s="33">
        <f t="shared" si="2"/>
        <v>10.9</v>
      </c>
      <c r="J61" s="81">
        <v>6763358820</v>
      </c>
      <c r="K61" s="31">
        <f t="shared" si="3"/>
        <v>6763359</v>
      </c>
      <c r="L61" s="31">
        <v>6824958</v>
      </c>
      <c r="M61" s="80">
        <f t="shared" si="11"/>
        <v>99.1</v>
      </c>
      <c r="N61" s="32">
        <f t="shared" si="5"/>
        <v>13.7</v>
      </c>
      <c r="O61" s="82">
        <f t="shared" si="6"/>
        <v>7</v>
      </c>
    </row>
    <row r="62" spans="1:15" ht="14.25" thickBot="1">
      <c r="A62" s="42" t="s">
        <v>14</v>
      </c>
      <c r="B62" s="43"/>
      <c r="C62" s="43"/>
      <c r="D62" s="43"/>
      <c r="E62" s="44">
        <f>SUM(E59:E61)</f>
        <v>560311219</v>
      </c>
      <c r="F62" s="45">
        <f t="shared" si="0"/>
        <v>560311</v>
      </c>
      <c r="G62" s="46">
        <v>572481</v>
      </c>
      <c r="H62" s="83">
        <f t="shared" si="12"/>
        <v>97.9</v>
      </c>
      <c r="I62" s="48">
        <f t="shared" si="2"/>
        <v>12.8</v>
      </c>
      <c r="J62" s="84">
        <f>SUM(J59:J61)</f>
        <v>7680093025</v>
      </c>
      <c r="K62" s="46">
        <f t="shared" si="3"/>
        <v>7680093</v>
      </c>
      <c r="L62" s="46">
        <v>7704231</v>
      </c>
      <c r="M62" s="83">
        <f t="shared" si="11"/>
        <v>99.7</v>
      </c>
      <c r="N62" s="47">
        <f t="shared" si="5"/>
        <v>15.6</v>
      </c>
      <c r="O62" s="85">
        <f t="shared" si="6"/>
        <v>7.3</v>
      </c>
    </row>
    <row r="63" spans="1:15" ht="13.5">
      <c r="A63" s="16" t="s">
        <v>6</v>
      </c>
      <c r="B63" s="35">
        <v>305</v>
      </c>
      <c r="C63" s="35" t="s">
        <v>181</v>
      </c>
      <c r="D63" s="35">
        <v>1</v>
      </c>
      <c r="E63" s="36">
        <v>40707698</v>
      </c>
      <c r="F63" s="37">
        <f t="shared" si="0"/>
        <v>40708</v>
      </c>
      <c r="G63" s="38">
        <v>36087</v>
      </c>
      <c r="H63" s="76">
        <f t="shared" si="12"/>
        <v>112.8</v>
      </c>
      <c r="I63" s="40">
        <f t="shared" si="2"/>
        <v>0.9</v>
      </c>
      <c r="J63" s="77">
        <v>234813377</v>
      </c>
      <c r="K63" s="38">
        <f t="shared" si="3"/>
        <v>234813</v>
      </c>
      <c r="L63" s="38">
        <v>206187</v>
      </c>
      <c r="M63" s="76">
        <f t="shared" si="11"/>
        <v>113.9</v>
      </c>
      <c r="N63" s="39">
        <f t="shared" si="5"/>
        <v>0.5</v>
      </c>
      <c r="O63" s="78">
        <f t="shared" si="6"/>
        <v>17.3</v>
      </c>
    </row>
    <row r="64" spans="1:15" ht="13.5">
      <c r="A64" s="16"/>
      <c r="B64" s="5">
        <v>306</v>
      </c>
      <c r="C64" s="5" t="s">
        <v>182</v>
      </c>
      <c r="D64" s="5">
        <v>1</v>
      </c>
      <c r="E64" s="21">
        <v>1029391</v>
      </c>
      <c r="F64" s="27">
        <f t="shared" si="0"/>
        <v>1029</v>
      </c>
      <c r="G64" s="6">
        <v>924</v>
      </c>
      <c r="H64" s="79">
        <f t="shared" si="12"/>
        <v>111.4</v>
      </c>
      <c r="I64" s="10">
        <f t="shared" si="2"/>
        <v>0</v>
      </c>
      <c r="J64" s="71">
        <v>8427958</v>
      </c>
      <c r="K64" s="6">
        <f t="shared" si="3"/>
        <v>8428</v>
      </c>
      <c r="L64" s="6">
        <v>7824</v>
      </c>
      <c r="M64" s="79">
        <f t="shared" si="11"/>
        <v>107.7</v>
      </c>
      <c r="N64" s="7">
        <f t="shared" si="5"/>
        <v>0</v>
      </c>
      <c r="O64" s="70">
        <f t="shared" si="6"/>
        <v>12.2</v>
      </c>
    </row>
    <row r="65" spans="1:15" ht="13.5">
      <c r="A65" s="16"/>
      <c r="B65" s="5">
        <v>307</v>
      </c>
      <c r="C65" s="5" t="s">
        <v>183</v>
      </c>
      <c r="D65" s="5">
        <v>1</v>
      </c>
      <c r="E65" s="21">
        <v>204780</v>
      </c>
      <c r="F65" s="27">
        <f t="shared" si="0"/>
        <v>205</v>
      </c>
      <c r="G65" s="6">
        <v>293</v>
      </c>
      <c r="H65" s="79">
        <f t="shared" si="12"/>
        <v>70</v>
      </c>
      <c r="I65" s="10">
        <f t="shared" si="2"/>
        <v>0</v>
      </c>
      <c r="J65" s="71">
        <v>5229978</v>
      </c>
      <c r="K65" s="6">
        <f t="shared" si="3"/>
        <v>5230</v>
      </c>
      <c r="L65" s="6">
        <v>3547</v>
      </c>
      <c r="M65" s="79">
        <f t="shared" si="11"/>
        <v>147.4</v>
      </c>
      <c r="N65" s="7">
        <f t="shared" si="5"/>
        <v>0</v>
      </c>
      <c r="O65" s="70">
        <f t="shared" si="6"/>
        <v>3.9</v>
      </c>
    </row>
    <row r="66" spans="1:15" ht="13.5">
      <c r="A66" s="16"/>
      <c r="B66" s="5">
        <v>308</v>
      </c>
      <c r="C66" s="5" t="s">
        <v>184</v>
      </c>
      <c r="D66" s="5">
        <v>1</v>
      </c>
      <c r="E66" s="21">
        <v>15576</v>
      </c>
      <c r="F66" s="27">
        <f t="shared" si="0"/>
        <v>16</v>
      </c>
      <c r="G66" s="6">
        <v>48</v>
      </c>
      <c r="H66" s="79">
        <f t="shared" si="12"/>
        <v>33.3</v>
      </c>
      <c r="I66" s="10">
        <f t="shared" si="2"/>
        <v>0</v>
      </c>
      <c r="J66" s="71">
        <v>1038236</v>
      </c>
      <c r="K66" s="6">
        <f t="shared" si="3"/>
        <v>1038</v>
      </c>
      <c r="L66" s="6">
        <v>1107</v>
      </c>
      <c r="M66" s="79">
        <f t="shared" si="11"/>
        <v>93.8</v>
      </c>
      <c r="N66" s="7">
        <f t="shared" si="5"/>
        <v>0</v>
      </c>
      <c r="O66" s="70">
        <f t="shared" si="6"/>
        <v>1.5</v>
      </c>
    </row>
    <row r="67" spans="1:15" ht="13.5">
      <c r="A67" s="16"/>
      <c r="B67" s="5">
        <v>309</v>
      </c>
      <c r="C67" s="5" t="s">
        <v>185</v>
      </c>
      <c r="D67" s="5">
        <v>1</v>
      </c>
      <c r="E67" s="21">
        <v>117731</v>
      </c>
      <c r="F67" s="27">
        <f t="shared" si="0"/>
        <v>118</v>
      </c>
      <c r="G67" s="6">
        <v>93</v>
      </c>
      <c r="H67" s="79">
        <f t="shared" si="12"/>
        <v>126.9</v>
      </c>
      <c r="I67" s="10">
        <f t="shared" si="2"/>
        <v>0</v>
      </c>
      <c r="J67" s="71">
        <v>1455555</v>
      </c>
      <c r="K67" s="6">
        <f t="shared" si="3"/>
        <v>1456</v>
      </c>
      <c r="L67" s="6">
        <v>1681</v>
      </c>
      <c r="M67" s="79">
        <f t="shared" si="11"/>
        <v>86.6</v>
      </c>
      <c r="N67" s="7">
        <f t="shared" si="5"/>
        <v>0</v>
      </c>
      <c r="O67" s="70">
        <f t="shared" si="6"/>
        <v>8.1</v>
      </c>
    </row>
    <row r="68" spans="1:15" ht="13.5">
      <c r="A68" s="16"/>
      <c r="B68" s="5">
        <v>310</v>
      </c>
      <c r="C68" s="5" t="s">
        <v>186</v>
      </c>
      <c r="D68" s="5">
        <v>1</v>
      </c>
      <c r="E68" s="21">
        <v>18635</v>
      </c>
      <c r="F68" s="27">
        <f t="shared" si="0"/>
        <v>19</v>
      </c>
      <c r="G68" s="6">
        <v>75</v>
      </c>
      <c r="H68" s="79">
        <f t="shared" si="12"/>
        <v>25.3</v>
      </c>
      <c r="I68" s="10">
        <f t="shared" si="2"/>
        <v>0</v>
      </c>
      <c r="J68" s="71">
        <v>892046</v>
      </c>
      <c r="K68" s="6">
        <f t="shared" si="3"/>
        <v>892</v>
      </c>
      <c r="L68" s="6">
        <v>626</v>
      </c>
      <c r="M68" s="79">
        <f t="shared" si="11"/>
        <v>142.5</v>
      </c>
      <c r="N68" s="7">
        <f t="shared" si="5"/>
        <v>0</v>
      </c>
      <c r="O68" s="70">
        <f t="shared" si="6"/>
        <v>2.1</v>
      </c>
    </row>
    <row r="69" spans="1:15" ht="13.5">
      <c r="A69" s="16"/>
      <c r="B69" s="5">
        <v>311</v>
      </c>
      <c r="C69" s="5" t="s">
        <v>187</v>
      </c>
      <c r="D69" s="5">
        <v>1</v>
      </c>
      <c r="E69" s="21">
        <v>609760</v>
      </c>
      <c r="F69" s="27">
        <f aca="true" t="shared" si="13" ref="F69:F132">ROUND(E69/1000,0)</f>
        <v>610</v>
      </c>
      <c r="G69" s="6">
        <v>751</v>
      </c>
      <c r="H69" s="79">
        <f t="shared" si="12"/>
        <v>81.2</v>
      </c>
      <c r="I69" s="10">
        <f aca="true" t="shared" si="14" ref="I69:I132">ROUND((F69/4364363)*100,1)</f>
        <v>0</v>
      </c>
      <c r="J69" s="71">
        <v>18974738</v>
      </c>
      <c r="K69" s="6">
        <f aca="true" t="shared" si="15" ref="K69:K132">ROUND(J69/1000,0)</f>
        <v>18975</v>
      </c>
      <c r="L69" s="6">
        <v>24207</v>
      </c>
      <c r="M69" s="79">
        <f t="shared" si="11"/>
        <v>78.4</v>
      </c>
      <c r="N69" s="7">
        <f aca="true" t="shared" si="16" ref="N69:N132">ROUND((K69/49216636)*100,1)</f>
        <v>0</v>
      </c>
      <c r="O69" s="70">
        <f aca="true" t="shared" si="17" ref="O69:O132">ROUND((E69/J69)*100,1)</f>
        <v>3.2</v>
      </c>
    </row>
    <row r="70" spans="1:15" ht="13.5">
      <c r="A70" s="16"/>
      <c r="B70" s="5">
        <v>312</v>
      </c>
      <c r="C70" s="5" t="s">
        <v>188</v>
      </c>
      <c r="D70" s="5">
        <v>1</v>
      </c>
      <c r="E70" s="21">
        <v>17017</v>
      </c>
      <c r="F70" s="27">
        <f t="shared" si="13"/>
        <v>17</v>
      </c>
      <c r="G70" s="6">
        <v>35</v>
      </c>
      <c r="H70" s="79">
        <f t="shared" si="12"/>
        <v>48.6</v>
      </c>
      <c r="I70" s="10">
        <f t="shared" si="14"/>
        <v>0</v>
      </c>
      <c r="J70" s="71">
        <v>12540183</v>
      </c>
      <c r="K70" s="6">
        <f t="shared" si="15"/>
        <v>12540</v>
      </c>
      <c r="L70" s="6">
        <v>12280</v>
      </c>
      <c r="M70" s="79">
        <f t="shared" si="11"/>
        <v>102.1</v>
      </c>
      <c r="N70" s="7">
        <f t="shared" si="16"/>
        <v>0</v>
      </c>
      <c r="O70" s="70">
        <f t="shared" si="17"/>
        <v>0.1</v>
      </c>
    </row>
    <row r="71" spans="1:15" ht="13.5">
      <c r="A71" s="16"/>
      <c r="B71" s="5">
        <v>314</v>
      </c>
      <c r="C71" s="5" t="s">
        <v>189</v>
      </c>
      <c r="D71" s="5">
        <v>1</v>
      </c>
      <c r="E71" s="21">
        <v>0</v>
      </c>
      <c r="F71" s="27">
        <f t="shared" si="13"/>
        <v>0</v>
      </c>
      <c r="G71" s="6">
        <v>1</v>
      </c>
      <c r="H71" s="79">
        <f t="shared" si="12"/>
        <v>0</v>
      </c>
      <c r="I71" s="10">
        <f t="shared" si="14"/>
        <v>0</v>
      </c>
      <c r="J71" s="71">
        <v>406863</v>
      </c>
      <c r="K71" s="6">
        <f t="shared" si="15"/>
        <v>407</v>
      </c>
      <c r="L71" s="6">
        <v>518</v>
      </c>
      <c r="M71" s="79">
        <f t="shared" si="11"/>
        <v>78.6</v>
      </c>
      <c r="N71" s="7">
        <f t="shared" si="16"/>
        <v>0</v>
      </c>
      <c r="O71" s="70">
        <f t="shared" si="17"/>
        <v>0</v>
      </c>
    </row>
    <row r="72" spans="1:15" ht="13.5">
      <c r="A72" s="16"/>
      <c r="B72" s="5">
        <v>315</v>
      </c>
      <c r="C72" s="5" t="s">
        <v>190</v>
      </c>
      <c r="D72" s="5">
        <v>1</v>
      </c>
      <c r="E72" s="21">
        <v>0</v>
      </c>
      <c r="F72" s="27">
        <f t="shared" si="13"/>
        <v>0</v>
      </c>
      <c r="G72" s="6"/>
      <c r="H72" s="79">
        <v>0</v>
      </c>
      <c r="I72" s="10">
        <f t="shared" si="14"/>
        <v>0</v>
      </c>
      <c r="J72" s="71">
        <v>84993</v>
      </c>
      <c r="K72" s="6">
        <f t="shared" si="15"/>
        <v>85</v>
      </c>
      <c r="L72" s="6"/>
      <c r="M72" s="79">
        <v>0</v>
      </c>
      <c r="N72" s="7">
        <f t="shared" si="16"/>
        <v>0</v>
      </c>
      <c r="O72" s="70">
        <f t="shared" si="17"/>
        <v>0</v>
      </c>
    </row>
    <row r="73" spans="1:15" ht="13.5">
      <c r="A73" s="16"/>
      <c r="B73" s="5">
        <v>316</v>
      </c>
      <c r="C73" s="5" t="s">
        <v>191</v>
      </c>
      <c r="D73" s="5">
        <v>1</v>
      </c>
      <c r="E73" s="21">
        <v>6589</v>
      </c>
      <c r="F73" s="27">
        <f t="shared" si="13"/>
        <v>7</v>
      </c>
      <c r="G73" s="6">
        <v>10</v>
      </c>
      <c r="H73" s="79">
        <f>ROUND((F73/G73)*100,1)</f>
        <v>70</v>
      </c>
      <c r="I73" s="10">
        <f t="shared" si="14"/>
        <v>0</v>
      </c>
      <c r="J73" s="71">
        <v>3946782</v>
      </c>
      <c r="K73" s="6">
        <f t="shared" si="15"/>
        <v>3947</v>
      </c>
      <c r="L73" s="6">
        <v>3838</v>
      </c>
      <c r="M73" s="79">
        <f>ROUND((K73/L73)*100,1)</f>
        <v>102.8</v>
      </c>
      <c r="N73" s="7">
        <f t="shared" si="16"/>
        <v>0</v>
      </c>
      <c r="O73" s="70">
        <f t="shared" si="17"/>
        <v>0.2</v>
      </c>
    </row>
    <row r="74" spans="1:15" ht="13.5">
      <c r="A74" s="16"/>
      <c r="B74" s="5">
        <v>319</v>
      </c>
      <c r="C74" s="5" t="s">
        <v>193</v>
      </c>
      <c r="D74" s="5">
        <v>1</v>
      </c>
      <c r="E74" s="21">
        <v>0</v>
      </c>
      <c r="F74" s="27">
        <f t="shared" si="13"/>
        <v>0</v>
      </c>
      <c r="G74" s="6"/>
      <c r="H74" s="79">
        <v>0</v>
      </c>
      <c r="I74" s="10">
        <f t="shared" si="14"/>
        <v>0</v>
      </c>
      <c r="J74" s="71">
        <v>30576</v>
      </c>
      <c r="K74" s="6">
        <f t="shared" si="15"/>
        <v>31</v>
      </c>
      <c r="L74" s="6"/>
      <c r="M74" s="79">
        <v>0</v>
      </c>
      <c r="N74" s="7">
        <f t="shared" si="16"/>
        <v>0</v>
      </c>
      <c r="O74" s="70">
        <f t="shared" si="17"/>
        <v>0</v>
      </c>
    </row>
    <row r="75" spans="1:15" ht="13.5">
      <c r="A75" s="16"/>
      <c r="B75" s="5">
        <v>320</v>
      </c>
      <c r="C75" s="5" t="s">
        <v>194</v>
      </c>
      <c r="D75" s="5">
        <v>1</v>
      </c>
      <c r="E75" s="21">
        <v>11043</v>
      </c>
      <c r="F75" s="27">
        <f t="shared" si="13"/>
        <v>11</v>
      </c>
      <c r="G75" s="6">
        <v>1</v>
      </c>
      <c r="H75" s="79">
        <f aca="true" t="shared" si="18" ref="H75:H80">ROUND((F75/G75)*100,1)</f>
        <v>1100</v>
      </c>
      <c r="I75" s="10">
        <f t="shared" si="14"/>
        <v>0</v>
      </c>
      <c r="J75" s="71">
        <v>1887596</v>
      </c>
      <c r="K75" s="6">
        <f t="shared" si="15"/>
        <v>1888</v>
      </c>
      <c r="L75" s="6">
        <v>1656</v>
      </c>
      <c r="M75" s="79">
        <f aca="true" t="shared" si="19" ref="M75:M82">ROUND((K75/L75)*100,1)</f>
        <v>114</v>
      </c>
      <c r="N75" s="7">
        <f t="shared" si="16"/>
        <v>0</v>
      </c>
      <c r="O75" s="70">
        <f t="shared" si="17"/>
        <v>0.6</v>
      </c>
    </row>
    <row r="76" spans="1:15" ht="13.5">
      <c r="A76" s="16"/>
      <c r="B76" s="5">
        <v>321</v>
      </c>
      <c r="C76" s="5" t="s">
        <v>195</v>
      </c>
      <c r="D76" s="5">
        <v>1</v>
      </c>
      <c r="E76" s="21">
        <v>15530</v>
      </c>
      <c r="F76" s="27">
        <f t="shared" si="13"/>
        <v>16</v>
      </c>
      <c r="G76" s="6">
        <v>1</v>
      </c>
      <c r="H76" s="79">
        <f t="shared" si="18"/>
        <v>1600</v>
      </c>
      <c r="I76" s="10">
        <f t="shared" si="14"/>
        <v>0</v>
      </c>
      <c r="J76" s="71">
        <v>2856668</v>
      </c>
      <c r="K76" s="6">
        <f t="shared" si="15"/>
        <v>2857</v>
      </c>
      <c r="L76" s="6">
        <v>3257</v>
      </c>
      <c r="M76" s="79">
        <f t="shared" si="19"/>
        <v>87.7</v>
      </c>
      <c r="N76" s="7">
        <f t="shared" si="16"/>
        <v>0</v>
      </c>
      <c r="O76" s="70">
        <f t="shared" si="17"/>
        <v>0.5</v>
      </c>
    </row>
    <row r="77" spans="1:15" ht="13.5">
      <c r="A77" s="16"/>
      <c r="B77" s="5">
        <v>322</v>
      </c>
      <c r="C77" s="5" t="s">
        <v>196</v>
      </c>
      <c r="D77" s="5">
        <v>1</v>
      </c>
      <c r="E77" s="21">
        <v>913</v>
      </c>
      <c r="F77" s="27">
        <f t="shared" si="13"/>
        <v>1</v>
      </c>
      <c r="G77" s="6">
        <v>5</v>
      </c>
      <c r="H77" s="79">
        <f t="shared" si="18"/>
        <v>20</v>
      </c>
      <c r="I77" s="10">
        <f t="shared" si="14"/>
        <v>0</v>
      </c>
      <c r="J77" s="71">
        <v>98723</v>
      </c>
      <c r="K77" s="6">
        <f t="shared" si="15"/>
        <v>99</v>
      </c>
      <c r="L77" s="6">
        <v>70</v>
      </c>
      <c r="M77" s="79">
        <f t="shared" si="19"/>
        <v>141.4</v>
      </c>
      <c r="N77" s="7">
        <f t="shared" si="16"/>
        <v>0</v>
      </c>
      <c r="O77" s="70">
        <f t="shared" si="17"/>
        <v>0.9</v>
      </c>
    </row>
    <row r="78" spans="1:15" ht="13.5">
      <c r="A78" s="16"/>
      <c r="B78" s="5">
        <v>323</v>
      </c>
      <c r="C78" s="5" t="s">
        <v>197</v>
      </c>
      <c r="D78" s="5">
        <v>1</v>
      </c>
      <c r="E78" s="21">
        <v>2742176</v>
      </c>
      <c r="F78" s="27">
        <f t="shared" si="13"/>
        <v>2742</v>
      </c>
      <c r="G78" s="6">
        <v>1407</v>
      </c>
      <c r="H78" s="79">
        <f t="shared" si="18"/>
        <v>194.9</v>
      </c>
      <c r="I78" s="10">
        <f t="shared" si="14"/>
        <v>0.1</v>
      </c>
      <c r="J78" s="71">
        <v>6479623</v>
      </c>
      <c r="K78" s="6">
        <f t="shared" si="15"/>
        <v>6480</v>
      </c>
      <c r="L78" s="6">
        <v>5179</v>
      </c>
      <c r="M78" s="79">
        <f t="shared" si="19"/>
        <v>125.1</v>
      </c>
      <c r="N78" s="7">
        <f t="shared" si="16"/>
        <v>0</v>
      </c>
      <c r="O78" s="70">
        <f t="shared" si="17"/>
        <v>42.3</v>
      </c>
    </row>
    <row r="79" spans="1:15" ht="13.5">
      <c r="A79" s="16"/>
      <c r="B79" s="5">
        <v>324</v>
      </c>
      <c r="C79" s="5" t="s">
        <v>198</v>
      </c>
      <c r="D79" s="5">
        <v>1</v>
      </c>
      <c r="E79" s="21">
        <v>55975877</v>
      </c>
      <c r="F79" s="27">
        <f t="shared" si="13"/>
        <v>55976</v>
      </c>
      <c r="G79" s="6">
        <v>53465</v>
      </c>
      <c r="H79" s="79">
        <f t="shared" si="18"/>
        <v>104.7</v>
      </c>
      <c r="I79" s="10">
        <f t="shared" si="14"/>
        <v>1.3</v>
      </c>
      <c r="J79" s="71">
        <v>123330833</v>
      </c>
      <c r="K79" s="6">
        <f t="shared" si="15"/>
        <v>123331</v>
      </c>
      <c r="L79" s="6">
        <v>115896</v>
      </c>
      <c r="M79" s="79">
        <f t="shared" si="19"/>
        <v>106.4</v>
      </c>
      <c r="N79" s="7">
        <f t="shared" si="16"/>
        <v>0.3</v>
      </c>
      <c r="O79" s="70">
        <f t="shared" si="17"/>
        <v>45.4</v>
      </c>
    </row>
    <row r="80" spans="1:15" ht="13.5">
      <c r="A80" s="16"/>
      <c r="B80" s="5">
        <v>325</v>
      </c>
      <c r="C80" s="5" t="s">
        <v>283</v>
      </c>
      <c r="D80" s="5">
        <v>1</v>
      </c>
      <c r="E80" s="21">
        <v>0</v>
      </c>
      <c r="F80" s="27">
        <f t="shared" si="13"/>
        <v>0</v>
      </c>
      <c r="G80" s="6">
        <v>7</v>
      </c>
      <c r="H80" s="79">
        <f t="shared" si="18"/>
        <v>0</v>
      </c>
      <c r="I80" s="10">
        <f t="shared" si="14"/>
        <v>0</v>
      </c>
      <c r="J80" s="71">
        <v>23117</v>
      </c>
      <c r="K80" s="6">
        <f t="shared" si="15"/>
        <v>23</v>
      </c>
      <c r="L80" s="6">
        <v>17</v>
      </c>
      <c r="M80" s="79">
        <f t="shared" si="19"/>
        <v>135.3</v>
      </c>
      <c r="N80" s="7">
        <f t="shared" si="16"/>
        <v>0</v>
      </c>
      <c r="O80" s="70">
        <f t="shared" si="17"/>
        <v>0</v>
      </c>
    </row>
    <row r="81" spans="1:15" ht="13.5">
      <c r="A81" s="16"/>
      <c r="B81" s="5">
        <v>326</v>
      </c>
      <c r="C81" s="5" t="s">
        <v>200</v>
      </c>
      <c r="D81" s="5">
        <v>1</v>
      </c>
      <c r="E81" s="21">
        <v>0</v>
      </c>
      <c r="F81" s="27">
        <f t="shared" si="13"/>
        <v>0</v>
      </c>
      <c r="G81" s="6"/>
      <c r="H81" s="79">
        <v>0</v>
      </c>
      <c r="I81" s="10">
        <f t="shared" si="14"/>
        <v>0</v>
      </c>
      <c r="J81" s="71">
        <v>161930</v>
      </c>
      <c r="K81" s="6">
        <f t="shared" si="15"/>
        <v>162</v>
      </c>
      <c r="L81" s="6">
        <v>84</v>
      </c>
      <c r="M81" s="79">
        <f t="shared" si="19"/>
        <v>192.9</v>
      </c>
      <c r="N81" s="7">
        <f t="shared" si="16"/>
        <v>0</v>
      </c>
      <c r="O81" s="70">
        <f t="shared" si="17"/>
        <v>0</v>
      </c>
    </row>
    <row r="82" spans="1:15" ht="13.5">
      <c r="A82" s="16"/>
      <c r="B82" s="5">
        <v>327</v>
      </c>
      <c r="C82" s="5" t="s">
        <v>201</v>
      </c>
      <c r="D82" s="5">
        <v>1</v>
      </c>
      <c r="E82" s="21">
        <v>653</v>
      </c>
      <c r="F82" s="27">
        <f t="shared" si="13"/>
        <v>1</v>
      </c>
      <c r="G82" s="6"/>
      <c r="H82" s="79">
        <v>0</v>
      </c>
      <c r="I82" s="10">
        <f t="shared" si="14"/>
        <v>0</v>
      </c>
      <c r="J82" s="71">
        <v>24515</v>
      </c>
      <c r="K82" s="6">
        <f t="shared" si="15"/>
        <v>25</v>
      </c>
      <c r="L82" s="6">
        <v>15</v>
      </c>
      <c r="M82" s="79">
        <f t="shared" si="19"/>
        <v>166.7</v>
      </c>
      <c r="N82" s="7">
        <f t="shared" si="16"/>
        <v>0</v>
      </c>
      <c r="O82" s="70">
        <f t="shared" si="17"/>
        <v>2.7</v>
      </c>
    </row>
    <row r="83" spans="1:15" ht="13.5">
      <c r="A83" s="16"/>
      <c r="B83" s="5">
        <v>328</v>
      </c>
      <c r="C83" s="5" t="s">
        <v>202</v>
      </c>
      <c r="D83" s="5">
        <v>1</v>
      </c>
      <c r="E83" s="21">
        <v>0</v>
      </c>
      <c r="F83" s="27">
        <f t="shared" si="13"/>
        <v>0</v>
      </c>
      <c r="G83" s="6"/>
      <c r="H83" s="79">
        <v>0</v>
      </c>
      <c r="I83" s="10">
        <f t="shared" si="14"/>
        <v>0</v>
      </c>
      <c r="J83" s="71">
        <v>1950</v>
      </c>
      <c r="K83" s="6">
        <f t="shared" si="15"/>
        <v>2</v>
      </c>
      <c r="L83" s="6"/>
      <c r="M83" s="79">
        <v>0</v>
      </c>
      <c r="N83" s="7">
        <f t="shared" si="16"/>
        <v>0</v>
      </c>
      <c r="O83" s="70">
        <f t="shared" si="17"/>
        <v>0</v>
      </c>
    </row>
    <row r="84" spans="1:15" ht="13.5">
      <c r="A84" s="16"/>
      <c r="B84" s="5">
        <v>329</v>
      </c>
      <c r="C84" s="5" t="s">
        <v>203</v>
      </c>
      <c r="D84" s="5">
        <v>1</v>
      </c>
      <c r="E84" s="21">
        <v>0</v>
      </c>
      <c r="F84" s="27">
        <f t="shared" si="13"/>
        <v>0</v>
      </c>
      <c r="G84" s="6"/>
      <c r="H84" s="79">
        <v>0</v>
      </c>
      <c r="I84" s="10">
        <f t="shared" si="14"/>
        <v>0</v>
      </c>
      <c r="J84" s="71">
        <v>33675</v>
      </c>
      <c r="K84" s="6">
        <f t="shared" si="15"/>
        <v>34</v>
      </c>
      <c r="L84" s="6"/>
      <c r="M84" s="79">
        <v>0</v>
      </c>
      <c r="N84" s="7">
        <f t="shared" si="16"/>
        <v>0</v>
      </c>
      <c r="O84" s="70">
        <f t="shared" si="17"/>
        <v>0</v>
      </c>
    </row>
    <row r="85" spans="1:15" ht="13.5">
      <c r="A85" s="16"/>
      <c r="B85" s="5">
        <v>330</v>
      </c>
      <c r="C85" s="5" t="s">
        <v>204</v>
      </c>
      <c r="D85" s="5">
        <v>1</v>
      </c>
      <c r="E85" s="21">
        <v>1004</v>
      </c>
      <c r="F85" s="27">
        <f t="shared" si="13"/>
        <v>1</v>
      </c>
      <c r="G85" s="6"/>
      <c r="H85" s="79">
        <v>0</v>
      </c>
      <c r="I85" s="10">
        <f t="shared" si="14"/>
        <v>0</v>
      </c>
      <c r="J85" s="71">
        <v>1764</v>
      </c>
      <c r="K85" s="6">
        <f t="shared" si="15"/>
        <v>2</v>
      </c>
      <c r="L85" s="6"/>
      <c r="M85" s="79">
        <v>0</v>
      </c>
      <c r="N85" s="7">
        <f t="shared" si="16"/>
        <v>0</v>
      </c>
      <c r="O85" s="70">
        <f t="shared" si="17"/>
        <v>56.9</v>
      </c>
    </row>
    <row r="86" spans="1:15" ht="13.5">
      <c r="A86" s="16"/>
      <c r="B86" s="5">
        <v>331</v>
      </c>
      <c r="C86" s="5" t="s">
        <v>205</v>
      </c>
      <c r="D86" s="5">
        <v>1</v>
      </c>
      <c r="E86" s="21">
        <v>975</v>
      </c>
      <c r="F86" s="27">
        <f t="shared" si="13"/>
        <v>1</v>
      </c>
      <c r="G86" s="6">
        <v>7</v>
      </c>
      <c r="H86" s="79">
        <f>ROUND((F86/G86)*100,1)</f>
        <v>14.3</v>
      </c>
      <c r="I86" s="10">
        <f t="shared" si="14"/>
        <v>0</v>
      </c>
      <c r="J86" s="71">
        <v>4694</v>
      </c>
      <c r="K86" s="6">
        <f t="shared" si="15"/>
        <v>5</v>
      </c>
      <c r="L86" s="6">
        <v>23</v>
      </c>
      <c r="M86" s="79">
        <f>ROUND((K86/L86)*100,1)</f>
        <v>21.7</v>
      </c>
      <c r="N86" s="7">
        <f t="shared" si="16"/>
        <v>0</v>
      </c>
      <c r="O86" s="70">
        <f t="shared" si="17"/>
        <v>20.8</v>
      </c>
    </row>
    <row r="87" spans="1:15" ht="13.5">
      <c r="A87" s="16"/>
      <c r="B87" s="5">
        <v>332</v>
      </c>
      <c r="C87" s="5" t="s">
        <v>206</v>
      </c>
      <c r="D87" s="5">
        <v>1</v>
      </c>
      <c r="E87" s="21">
        <v>0</v>
      </c>
      <c r="F87" s="27">
        <f t="shared" si="13"/>
        <v>0</v>
      </c>
      <c r="G87" s="6"/>
      <c r="H87" s="79">
        <v>0</v>
      </c>
      <c r="I87" s="10">
        <f t="shared" si="14"/>
        <v>0</v>
      </c>
      <c r="J87" s="71">
        <v>1091</v>
      </c>
      <c r="K87" s="6">
        <f t="shared" si="15"/>
        <v>1</v>
      </c>
      <c r="L87" s="6">
        <v>2</v>
      </c>
      <c r="M87" s="79">
        <f>ROUND((K87/L87)*100,1)</f>
        <v>50</v>
      </c>
      <c r="N87" s="7">
        <f t="shared" si="16"/>
        <v>0</v>
      </c>
      <c r="O87" s="70">
        <f t="shared" si="17"/>
        <v>0</v>
      </c>
    </row>
    <row r="88" spans="1:15" ht="13.5">
      <c r="A88" s="16"/>
      <c r="B88" s="5">
        <v>333</v>
      </c>
      <c r="C88" s="5" t="s">
        <v>207</v>
      </c>
      <c r="D88" s="5">
        <v>1</v>
      </c>
      <c r="E88" s="21">
        <v>749</v>
      </c>
      <c r="F88" s="27">
        <f t="shared" si="13"/>
        <v>1</v>
      </c>
      <c r="G88" s="6"/>
      <c r="H88" s="79">
        <v>0</v>
      </c>
      <c r="I88" s="10">
        <f t="shared" si="14"/>
        <v>0</v>
      </c>
      <c r="J88" s="71">
        <v>480882</v>
      </c>
      <c r="K88" s="6">
        <f t="shared" si="15"/>
        <v>481</v>
      </c>
      <c r="L88" s="6">
        <v>519</v>
      </c>
      <c r="M88" s="79">
        <f>ROUND((K88/L88)*100,1)</f>
        <v>92.7</v>
      </c>
      <c r="N88" s="7">
        <f t="shared" si="16"/>
        <v>0</v>
      </c>
      <c r="O88" s="70">
        <f t="shared" si="17"/>
        <v>0.2</v>
      </c>
    </row>
    <row r="89" spans="1:15" ht="13.5">
      <c r="A89" s="16"/>
      <c r="B89" s="5">
        <v>334</v>
      </c>
      <c r="C89" s="5" t="s">
        <v>208</v>
      </c>
      <c r="D89" s="5">
        <v>1</v>
      </c>
      <c r="E89" s="21">
        <v>0</v>
      </c>
      <c r="F89" s="27">
        <f t="shared" si="13"/>
        <v>0</v>
      </c>
      <c r="G89" s="6"/>
      <c r="H89" s="79">
        <v>0</v>
      </c>
      <c r="I89" s="10">
        <f t="shared" si="14"/>
        <v>0</v>
      </c>
      <c r="J89" s="71">
        <v>3565</v>
      </c>
      <c r="K89" s="6">
        <f t="shared" si="15"/>
        <v>4</v>
      </c>
      <c r="L89" s="6"/>
      <c r="M89" s="79">
        <v>0</v>
      </c>
      <c r="N89" s="7">
        <f t="shared" si="16"/>
        <v>0</v>
      </c>
      <c r="O89" s="70">
        <f t="shared" si="17"/>
        <v>0</v>
      </c>
    </row>
    <row r="90" spans="1:15" ht="13.5">
      <c r="A90" s="16"/>
      <c r="B90" s="5">
        <v>335</v>
      </c>
      <c r="C90" s="5" t="s">
        <v>209</v>
      </c>
      <c r="D90" s="5">
        <v>1</v>
      </c>
      <c r="E90" s="21">
        <v>0</v>
      </c>
      <c r="F90" s="27">
        <f t="shared" si="13"/>
        <v>0</v>
      </c>
      <c r="G90" s="6"/>
      <c r="H90" s="79">
        <v>0</v>
      </c>
      <c r="I90" s="10">
        <f t="shared" si="14"/>
        <v>0</v>
      </c>
      <c r="J90" s="71">
        <v>9200</v>
      </c>
      <c r="K90" s="6">
        <f t="shared" si="15"/>
        <v>9</v>
      </c>
      <c r="L90" s="6"/>
      <c r="M90" s="79">
        <v>0</v>
      </c>
      <c r="N90" s="7">
        <f t="shared" si="16"/>
        <v>0</v>
      </c>
      <c r="O90" s="70">
        <f t="shared" si="17"/>
        <v>0</v>
      </c>
    </row>
    <row r="91" spans="1:15" ht="13.5">
      <c r="A91" s="16"/>
      <c r="B91" s="5">
        <v>336</v>
      </c>
      <c r="C91" s="5" t="s">
        <v>210</v>
      </c>
      <c r="D91" s="5">
        <v>1</v>
      </c>
      <c r="E91" s="21">
        <v>0</v>
      </c>
      <c r="F91" s="27">
        <f t="shared" si="13"/>
        <v>0</v>
      </c>
      <c r="G91" s="6"/>
      <c r="H91" s="79">
        <v>0</v>
      </c>
      <c r="I91" s="10">
        <f t="shared" si="14"/>
        <v>0</v>
      </c>
      <c r="J91" s="71">
        <v>213</v>
      </c>
      <c r="K91" s="6">
        <f t="shared" si="15"/>
        <v>0</v>
      </c>
      <c r="L91" s="6"/>
      <c r="M91" s="79">
        <v>0</v>
      </c>
      <c r="N91" s="7">
        <f t="shared" si="16"/>
        <v>0</v>
      </c>
      <c r="O91" s="70">
        <f t="shared" si="17"/>
        <v>0</v>
      </c>
    </row>
    <row r="92" spans="1:15" ht="13.5">
      <c r="A92" s="16"/>
      <c r="B92" s="5">
        <v>337</v>
      </c>
      <c r="C92" s="5" t="s">
        <v>284</v>
      </c>
      <c r="D92" s="5">
        <v>1</v>
      </c>
      <c r="E92" s="21">
        <v>0</v>
      </c>
      <c r="F92" s="27">
        <f t="shared" si="13"/>
        <v>0</v>
      </c>
      <c r="G92" s="6"/>
      <c r="H92" s="79">
        <v>0</v>
      </c>
      <c r="I92" s="10">
        <f t="shared" si="14"/>
        <v>0</v>
      </c>
      <c r="J92" s="71">
        <v>64393</v>
      </c>
      <c r="K92" s="6">
        <f t="shared" si="15"/>
        <v>64</v>
      </c>
      <c r="L92" s="6"/>
      <c r="M92" s="79">
        <v>0</v>
      </c>
      <c r="N92" s="7">
        <f t="shared" si="16"/>
        <v>0</v>
      </c>
      <c r="O92" s="70">
        <f t="shared" si="17"/>
        <v>0</v>
      </c>
    </row>
    <row r="93" spans="1:15" ht="13.5">
      <c r="A93" s="16"/>
      <c r="B93" s="5">
        <v>401</v>
      </c>
      <c r="C93" s="5" t="s">
        <v>212</v>
      </c>
      <c r="D93" s="5">
        <v>1</v>
      </c>
      <c r="E93" s="21">
        <v>5056225</v>
      </c>
      <c r="F93" s="27">
        <f t="shared" si="13"/>
        <v>5056</v>
      </c>
      <c r="G93" s="6">
        <v>4181</v>
      </c>
      <c r="H93" s="79">
        <f>ROUND((F93/G93)*100,1)</f>
        <v>120.9</v>
      </c>
      <c r="I93" s="10">
        <f t="shared" si="14"/>
        <v>0.1</v>
      </c>
      <c r="J93" s="71">
        <v>31335743</v>
      </c>
      <c r="K93" s="6">
        <f t="shared" si="15"/>
        <v>31336</v>
      </c>
      <c r="L93" s="6">
        <v>25943</v>
      </c>
      <c r="M93" s="79">
        <f>ROUND((K93/L93)*100,1)</f>
        <v>120.8</v>
      </c>
      <c r="N93" s="7">
        <f t="shared" si="16"/>
        <v>0.1</v>
      </c>
      <c r="O93" s="70">
        <f t="shared" si="17"/>
        <v>16.1</v>
      </c>
    </row>
    <row r="94" spans="1:15" ht="13.5">
      <c r="A94" s="16"/>
      <c r="B94" s="5">
        <v>402</v>
      </c>
      <c r="C94" s="5" t="s">
        <v>213</v>
      </c>
      <c r="D94" s="5">
        <v>1</v>
      </c>
      <c r="E94" s="21">
        <v>1150107</v>
      </c>
      <c r="F94" s="27">
        <f t="shared" si="13"/>
        <v>1150</v>
      </c>
      <c r="G94" s="6">
        <v>323</v>
      </c>
      <c r="H94" s="79">
        <f>ROUND((F94/G94)*100,1)</f>
        <v>356</v>
      </c>
      <c r="I94" s="10">
        <f t="shared" si="14"/>
        <v>0</v>
      </c>
      <c r="J94" s="71">
        <v>25613309</v>
      </c>
      <c r="K94" s="6">
        <f t="shared" si="15"/>
        <v>25613</v>
      </c>
      <c r="L94" s="6">
        <v>22067</v>
      </c>
      <c r="M94" s="79">
        <f>ROUND((K94/L94)*100,1)</f>
        <v>116.1</v>
      </c>
      <c r="N94" s="7">
        <f t="shared" si="16"/>
        <v>0.1</v>
      </c>
      <c r="O94" s="70">
        <f t="shared" si="17"/>
        <v>4.5</v>
      </c>
    </row>
    <row r="95" spans="1:15" ht="13.5">
      <c r="A95" s="16"/>
      <c r="B95" s="5">
        <v>403</v>
      </c>
      <c r="C95" s="5" t="s">
        <v>285</v>
      </c>
      <c r="D95" s="5">
        <v>1</v>
      </c>
      <c r="E95" s="21">
        <v>0</v>
      </c>
      <c r="F95" s="27">
        <f t="shared" si="13"/>
        <v>0</v>
      </c>
      <c r="G95" s="6"/>
      <c r="H95" s="79">
        <v>0</v>
      </c>
      <c r="I95" s="10">
        <f t="shared" si="14"/>
        <v>0</v>
      </c>
      <c r="J95" s="71">
        <v>361951</v>
      </c>
      <c r="K95" s="6">
        <f t="shared" si="15"/>
        <v>362</v>
      </c>
      <c r="L95" s="6"/>
      <c r="M95" s="79">
        <v>0</v>
      </c>
      <c r="N95" s="7">
        <f t="shared" si="16"/>
        <v>0</v>
      </c>
      <c r="O95" s="70">
        <f t="shared" si="17"/>
        <v>0</v>
      </c>
    </row>
    <row r="96" spans="1:15" ht="13.5">
      <c r="A96" s="16"/>
      <c r="B96" s="5">
        <v>404</v>
      </c>
      <c r="C96" s="5" t="s">
        <v>215</v>
      </c>
      <c r="D96" s="5">
        <v>1</v>
      </c>
      <c r="E96" s="21">
        <v>1092</v>
      </c>
      <c r="F96" s="27">
        <f t="shared" si="13"/>
        <v>1</v>
      </c>
      <c r="G96" s="6">
        <v>2</v>
      </c>
      <c r="H96" s="79">
        <f>ROUND((F96/G96)*100,1)</f>
        <v>50</v>
      </c>
      <c r="I96" s="10">
        <f t="shared" si="14"/>
        <v>0</v>
      </c>
      <c r="J96" s="71">
        <v>1415032</v>
      </c>
      <c r="K96" s="6">
        <f t="shared" si="15"/>
        <v>1415</v>
      </c>
      <c r="L96" s="6">
        <v>1569</v>
      </c>
      <c r="M96" s="79">
        <f>ROUND((K96/L96)*100,1)</f>
        <v>90.2</v>
      </c>
      <c r="N96" s="7">
        <f t="shared" si="16"/>
        <v>0</v>
      </c>
      <c r="O96" s="70">
        <f t="shared" si="17"/>
        <v>0.1</v>
      </c>
    </row>
    <row r="97" spans="1:15" ht="13.5">
      <c r="A97" s="16"/>
      <c r="B97" s="5">
        <v>405</v>
      </c>
      <c r="C97" s="5" t="s">
        <v>216</v>
      </c>
      <c r="D97" s="5">
        <v>1</v>
      </c>
      <c r="E97" s="21">
        <v>317</v>
      </c>
      <c r="F97" s="27">
        <f t="shared" si="13"/>
        <v>0</v>
      </c>
      <c r="G97" s="6"/>
      <c r="H97" s="79">
        <v>0</v>
      </c>
      <c r="I97" s="10">
        <f t="shared" si="14"/>
        <v>0</v>
      </c>
      <c r="J97" s="71">
        <v>317</v>
      </c>
      <c r="K97" s="6">
        <f t="shared" si="15"/>
        <v>0</v>
      </c>
      <c r="L97" s="6"/>
      <c r="M97" s="79">
        <v>0</v>
      </c>
      <c r="N97" s="7">
        <f t="shared" si="16"/>
        <v>0</v>
      </c>
      <c r="O97" s="70">
        <f t="shared" si="17"/>
        <v>100</v>
      </c>
    </row>
    <row r="98" spans="1:15" ht="13.5">
      <c r="A98" s="16"/>
      <c r="B98" s="5">
        <v>406</v>
      </c>
      <c r="C98" s="5" t="s">
        <v>217</v>
      </c>
      <c r="D98" s="5">
        <v>1</v>
      </c>
      <c r="E98" s="21">
        <v>476597</v>
      </c>
      <c r="F98" s="27">
        <f t="shared" si="13"/>
        <v>477</v>
      </c>
      <c r="G98" s="6">
        <v>639</v>
      </c>
      <c r="H98" s="79">
        <f aca="true" t="shared" si="20" ref="H98:H118">ROUND((F98/G98)*100,1)</f>
        <v>74.6</v>
      </c>
      <c r="I98" s="10">
        <f t="shared" si="14"/>
        <v>0</v>
      </c>
      <c r="J98" s="71">
        <v>18345617</v>
      </c>
      <c r="K98" s="6">
        <f t="shared" si="15"/>
        <v>18346</v>
      </c>
      <c r="L98" s="6">
        <v>20066</v>
      </c>
      <c r="M98" s="79">
        <f aca="true" t="shared" si="21" ref="M98:M118">ROUND((K98/L98)*100,1)</f>
        <v>91.4</v>
      </c>
      <c r="N98" s="7">
        <f t="shared" si="16"/>
        <v>0</v>
      </c>
      <c r="O98" s="70">
        <f t="shared" si="17"/>
        <v>2.6</v>
      </c>
    </row>
    <row r="99" spans="1:15" ht="13.5">
      <c r="A99" s="16"/>
      <c r="B99" s="5">
        <v>407</v>
      </c>
      <c r="C99" s="5" t="s">
        <v>218</v>
      </c>
      <c r="D99" s="5">
        <v>1</v>
      </c>
      <c r="E99" s="21">
        <v>2883435</v>
      </c>
      <c r="F99" s="27">
        <f t="shared" si="13"/>
        <v>2883</v>
      </c>
      <c r="G99" s="6">
        <v>2578</v>
      </c>
      <c r="H99" s="79">
        <f t="shared" si="20"/>
        <v>111.8</v>
      </c>
      <c r="I99" s="10">
        <f t="shared" si="14"/>
        <v>0.1</v>
      </c>
      <c r="J99" s="71">
        <v>73790010</v>
      </c>
      <c r="K99" s="6">
        <f t="shared" si="15"/>
        <v>73790</v>
      </c>
      <c r="L99" s="6">
        <v>50053</v>
      </c>
      <c r="M99" s="79">
        <f t="shared" si="21"/>
        <v>147.4</v>
      </c>
      <c r="N99" s="7">
        <f t="shared" si="16"/>
        <v>0.1</v>
      </c>
      <c r="O99" s="70">
        <f t="shared" si="17"/>
        <v>3.9</v>
      </c>
    </row>
    <row r="100" spans="1:15" ht="13.5">
      <c r="A100" s="16"/>
      <c r="B100" s="5">
        <v>408</v>
      </c>
      <c r="C100" s="5" t="s">
        <v>219</v>
      </c>
      <c r="D100" s="5">
        <v>1</v>
      </c>
      <c r="E100" s="21">
        <v>295645</v>
      </c>
      <c r="F100" s="27">
        <f t="shared" si="13"/>
        <v>296</v>
      </c>
      <c r="G100" s="6">
        <v>289</v>
      </c>
      <c r="H100" s="79">
        <f t="shared" si="20"/>
        <v>102.4</v>
      </c>
      <c r="I100" s="10">
        <f t="shared" si="14"/>
        <v>0</v>
      </c>
      <c r="J100" s="71">
        <v>9457510</v>
      </c>
      <c r="K100" s="6">
        <f t="shared" si="15"/>
        <v>9458</v>
      </c>
      <c r="L100" s="6">
        <v>3063</v>
      </c>
      <c r="M100" s="79">
        <f t="shared" si="21"/>
        <v>308.8</v>
      </c>
      <c r="N100" s="7">
        <f t="shared" si="16"/>
        <v>0</v>
      </c>
      <c r="O100" s="70">
        <f t="shared" si="17"/>
        <v>3.1</v>
      </c>
    </row>
    <row r="101" spans="1:15" ht="13.5">
      <c r="A101" s="16"/>
      <c r="B101" s="5">
        <v>409</v>
      </c>
      <c r="C101" s="5" t="s">
        <v>220</v>
      </c>
      <c r="D101" s="5">
        <v>1</v>
      </c>
      <c r="E101" s="21">
        <v>20591285</v>
      </c>
      <c r="F101" s="27">
        <f t="shared" si="13"/>
        <v>20591</v>
      </c>
      <c r="G101" s="6">
        <v>11612</v>
      </c>
      <c r="H101" s="79">
        <f t="shared" si="20"/>
        <v>177.3</v>
      </c>
      <c r="I101" s="10">
        <f t="shared" si="14"/>
        <v>0.5</v>
      </c>
      <c r="J101" s="71">
        <v>451949431</v>
      </c>
      <c r="K101" s="6">
        <f t="shared" si="15"/>
        <v>451949</v>
      </c>
      <c r="L101" s="6">
        <v>304085</v>
      </c>
      <c r="M101" s="79">
        <f t="shared" si="21"/>
        <v>148.6</v>
      </c>
      <c r="N101" s="7">
        <f t="shared" si="16"/>
        <v>0.9</v>
      </c>
      <c r="O101" s="70">
        <f t="shared" si="17"/>
        <v>4.6</v>
      </c>
    </row>
    <row r="102" spans="1:15" ht="13.5">
      <c r="A102" s="16"/>
      <c r="B102" s="5">
        <v>410</v>
      </c>
      <c r="C102" s="5" t="s">
        <v>221</v>
      </c>
      <c r="D102" s="5">
        <v>1</v>
      </c>
      <c r="E102" s="21">
        <v>43213104</v>
      </c>
      <c r="F102" s="27">
        <f t="shared" si="13"/>
        <v>43213</v>
      </c>
      <c r="G102" s="6">
        <v>34239</v>
      </c>
      <c r="H102" s="79">
        <f t="shared" si="20"/>
        <v>126.2</v>
      </c>
      <c r="I102" s="10">
        <f t="shared" si="14"/>
        <v>1</v>
      </c>
      <c r="J102" s="71">
        <v>394781036</v>
      </c>
      <c r="K102" s="6">
        <f t="shared" si="15"/>
        <v>394781</v>
      </c>
      <c r="L102" s="6">
        <v>333335</v>
      </c>
      <c r="M102" s="79">
        <f t="shared" si="21"/>
        <v>118.4</v>
      </c>
      <c r="N102" s="7">
        <f t="shared" si="16"/>
        <v>0.8</v>
      </c>
      <c r="O102" s="70">
        <f t="shared" si="17"/>
        <v>10.9</v>
      </c>
    </row>
    <row r="103" spans="1:15" ht="13.5">
      <c r="A103" s="16"/>
      <c r="B103" s="5">
        <v>411</v>
      </c>
      <c r="C103" s="5" t="s">
        <v>222</v>
      </c>
      <c r="D103" s="5">
        <v>1</v>
      </c>
      <c r="E103" s="21">
        <v>482694</v>
      </c>
      <c r="F103" s="27">
        <f t="shared" si="13"/>
        <v>483</v>
      </c>
      <c r="G103" s="6">
        <v>518</v>
      </c>
      <c r="H103" s="79">
        <f t="shared" si="20"/>
        <v>93.2</v>
      </c>
      <c r="I103" s="10">
        <f t="shared" si="14"/>
        <v>0</v>
      </c>
      <c r="J103" s="71">
        <v>1958597</v>
      </c>
      <c r="K103" s="6">
        <f t="shared" si="15"/>
        <v>1959</v>
      </c>
      <c r="L103" s="6">
        <v>3295</v>
      </c>
      <c r="M103" s="79">
        <f t="shared" si="21"/>
        <v>59.5</v>
      </c>
      <c r="N103" s="7">
        <f t="shared" si="16"/>
        <v>0</v>
      </c>
      <c r="O103" s="70">
        <f t="shared" si="17"/>
        <v>24.6</v>
      </c>
    </row>
    <row r="104" spans="1:15" ht="13.5">
      <c r="A104" s="16"/>
      <c r="B104" s="5">
        <v>412</v>
      </c>
      <c r="C104" s="5" t="s">
        <v>223</v>
      </c>
      <c r="D104" s="5">
        <v>1</v>
      </c>
      <c r="E104" s="21">
        <v>232865</v>
      </c>
      <c r="F104" s="27">
        <f t="shared" si="13"/>
        <v>233</v>
      </c>
      <c r="G104" s="6">
        <v>825</v>
      </c>
      <c r="H104" s="79">
        <f t="shared" si="20"/>
        <v>28.2</v>
      </c>
      <c r="I104" s="10">
        <f t="shared" si="14"/>
        <v>0</v>
      </c>
      <c r="J104" s="71">
        <v>6843794</v>
      </c>
      <c r="K104" s="6">
        <f t="shared" si="15"/>
        <v>6844</v>
      </c>
      <c r="L104" s="6">
        <v>6782</v>
      </c>
      <c r="M104" s="79">
        <f t="shared" si="21"/>
        <v>100.9</v>
      </c>
      <c r="N104" s="7">
        <f t="shared" si="16"/>
        <v>0</v>
      </c>
      <c r="O104" s="70">
        <f t="shared" si="17"/>
        <v>3.4</v>
      </c>
    </row>
    <row r="105" spans="1:15" ht="13.5">
      <c r="A105" s="16"/>
      <c r="B105" s="5">
        <v>413</v>
      </c>
      <c r="C105" s="5" t="s">
        <v>224</v>
      </c>
      <c r="D105" s="5">
        <v>1</v>
      </c>
      <c r="E105" s="21">
        <v>8503511</v>
      </c>
      <c r="F105" s="27">
        <f t="shared" si="13"/>
        <v>8504</v>
      </c>
      <c r="G105" s="6">
        <v>12595</v>
      </c>
      <c r="H105" s="79">
        <f t="shared" si="20"/>
        <v>67.5</v>
      </c>
      <c r="I105" s="10">
        <f t="shared" si="14"/>
        <v>0.2</v>
      </c>
      <c r="J105" s="71">
        <v>49173555</v>
      </c>
      <c r="K105" s="6">
        <f t="shared" si="15"/>
        <v>49174</v>
      </c>
      <c r="L105" s="6">
        <v>50582</v>
      </c>
      <c r="M105" s="79">
        <f t="shared" si="21"/>
        <v>97.2</v>
      </c>
      <c r="N105" s="7">
        <f t="shared" si="16"/>
        <v>0.1</v>
      </c>
      <c r="O105" s="70">
        <f t="shared" si="17"/>
        <v>17.3</v>
      </c>
    </row>
    <row r="106" spans="1:15" ht="13.5">
      <c r="A106" s="16"/>
      <c r="B106" s="28">
        <v>414</v>
      </c>
      <c r="C106" s="28" t="s">
        <v>234</v>
      </c>
      <c r="D106" s="28">
        <v>1</v>
      </c>
      <c r="E106" s="29">
        <v>27931</v>
      </c>
      <c r="F106" s="30">
        <f t="shared" si="13"/>
        <v>28</v>
      </c>
      <c r="G106" s="31">
        <v>20</v>
      </c>
      <c r="H106" s="80">
        <f t="shared" si="20"/>
        <v>140</v>
      </c>
      <c r="I106" s="33">
        <f t="shared" si="14"/>
        <v>0</v>
      </c>
      <c r="J106" s="81">
        <v>64690</v>
      </c>
      <c r="K106" s="31">
        <f t="shared" si="15"/>
        <v>65</v>
      </c>
      <c r="L106" s="31">
        <v>123</v>
      </c>
      <c r="M106" s="80">
        <f t="shared" si="21"/>
        <v>52.8</v>
      </c>
      <c r="N106" s="32">
        <f t="shared" si="16"/>
        <v>0</v>
      </c>
      <c r="O106" s="82">
        <f t="shared" si="17"/>
        <v>43.2</v>
      </c>
    </row>
    <row r="107" spans="1:15" ht="14.25" thickBot="1">
      <c r="A107" s="42" t="s">
        <v>13</v>
      </c>
      <c r="B107" s="43"/>
      <c r="C107" s="43"/>
      <c r="D107" s="43"/>
      <c r="E107" s="44">
        <f>SUM(E63:E106)</f>
        <v>184390905</v>
      </c>
      <c r="F107" s="45">
        <f t="shared" si="13"/>
        <v>184391</v>
      </c>
      <c r="G107" s="46">
        <v>161031</v>
      </c>
      <c r="H107" s="83">
        <f t="shared" si="20"/>
        <v>114.5</v>
      </c>
      <c r="I107" s="48">
        <f t="shared" si="14"/>
        <v>4.2</v>
      </c>
      <c r="J107" s="84">
        <f>SUM(J63:J106)</f>
        <v>1488396309</v>
      </c>
      <c r="K107" s="46">
        <f t="shared" si="15"/>
        <v>1488396</v>
      </c>
      <c r="L107" s="46">
        <v>1209496</v>
      </c>
      <c r="M107" s="83">
        <f t="shared" si="21"/>
        <v>123.1</v>
      </c>
      <c r="N107" s="47">
        <f t="shared" si="16"/>
        <v>3</v>
      </c>
      <c r="O107" s="85">
        <f t="shared" si="17"/>
        <v>12.4</v>
      </c>
    </row>
    <row r="108" spans="1:15" ht="13.5">
      <c r="A108" s="16" t="s">
        <v>3</v>
      </c>
      <c r="B108" s="35">
        <v>201</v>
      </c>
      <c r="C108" s="35" t="s">
        <v>99</v>
      </c>
      <c r="D108" s="35">
        <v>1</v>
      </c>
      <c r="E108" s="36">
        <v>810698</v>
      </c>
      <c r="F108" s="37">
        <f t="shared" si="13"/>
        <v>811</v>
      </c>
      <c r="G108" s="38">
        <v>769</v>
      </c>
      <c r="H108" s="76">
        <f t="shared" si="20"/>
        <v>105.5</v>
      </c>
      <c r="I108" s="40">
        <f t="shared" si="14"/>
        <v>0</v>
      </c>
      <c r="J108" s="77">
        <v>13593180</v>
      </c>
      <c r="K108" s="38">
        <f t="shared" si="15"/>
        <v>13593</v>
      </c>
      <c r="L108" s="38">
        <v>13492</v>
      </c>
      <c r="M108" s="76">
        <f t="shared" si="21"/>
        <v>100.7</v>
      </c>
      <c r="N108" s="39">
        <f t="shared" si="16"/>
        <v>0</v>
      </c>
      <c r="O108" s="78">
        <f t="shared" si="17"/>
        <v>6</v>
      </c>
    </row>
    <row r="109" spans="1:15" ht="13.5">
      <c r="A109" s="16"/>
      <c r="B109" s="5">
        <v>202</v>
      </c>
      <c r="C109" s="5" t="s">
        <v>100</v>
      </c>
      <c r="D109" s="5">
        <v>1</v>
      </c>
      <c r="E109" s="21">
        <v>6119442</v>
      </c>
      <c r="F109" s="27">
        <f t="shared" si="13"/>
        <v>6119</v>
      </c>
      <c r="G109" s="6">
        <v>5612</v>
      </c>
      <c r="H109" s="79">
        <f t="shared" si="20"/>
        <v>109</v>
      </c>
      <c r="I109" s="10">
        <f t="shared" si="14"/>
        <v>0.1</v>
      </c>
      <c r="J109" s="71">
        <v>131958324</v>
      </c>
      <c r="K109" s="6">
        <f t="shared" si="15"/>
        <v>131958</v>
      </c>
      <c r="L109" s="6">
        <v>148706</v>
      </c>
      <c r="M109" s="79">
        <f t="shared" si="21"/>
        <v>88.7</v>
      </c>
      <c r="N109" s="7">
        <f t="shared" si="16"/>
        <v>0.3</v>
      </c>
      <c r="O109" s="70">
        <f t="shared" si="17"/>
        <v>4.6</v>
      </c>
    </row>
    <row r="110" spans="1:15" ht="13.5">
      <c r="A110" s="16"/>
      <c r="B110" s="5">
        <v>203</v>
      </c>
      <c r="C110" s="5" t="s">
        <v>101</v>
      </c>
      <c r="D110" s="5">
        <v>1</v>
      </c>
      <c r="E110" s="21">
        <v>39296442</v>
      </c>
      <c r="F110" s="27">
        <f t="shared" si="13"/>
        <v>39296</v>
      </c>
      <c r="G110" s="6">
        <v>33874</v>
      </c>
      <c r="H110" s="79">
        <f t="shared" si="20"/>
        <v>116</v>
      </c>
      <c r="I110" s="10">
        <f t="shared" si="14"/>
        <v>0.9</v>
      </c>
      <c r="J110" s="71">
        <v>228407307</v>
      </c>
      <c r="K110" s="6">
        <f t="shared" si="15"/>
        <v>228407</v>
      </c>
      <c r="L110" s="6">
        <v>228923</v>
      </c>
      <c r="M110" s="79">
        <f t="shared" si="21"/>
        <v>99.8</v>
      </c>
      <c r="N110" s="7">
        <f t="shared" si="16"/>
        <v>0.5</v>
      </c>
      <c r="O110" s="70">
        <f t="shared" si="17"/>
        <v>17.2</v>
      </c>
    </row>
    <row r="111" spans="1:15" ht="13.5">
      <c r="A111" s="16"/>
      <c r="B111" s="5">
        <v>204</v>
      </c>
      <c r="C111" s="5" t="s">
        <v>102</v>
      </c>
      <c r="D111" s="5">
        <v>1</v>
      </c>
      <c r="E111" s="21">
        <v>5944237</v>
      </c>
      <c r="F111" s="27">
        <f t="shared" si="13"/>
        <v>5944</v>
      </c>
      <c r="G111" s="6">
        <v>3777</v>
      </c>
      <c r="H111" s="79">
        <f t="shared" si="20"/>
        <v>157.4</v>
      </c>
      <c r="I111" s="10">
        <f t="shared" si="14"/>
        <v>0.1</v>
      </c>
      <c r="J111" s="71">
        <v>302058051</v>
      </c>
      <c r="K111" s="6">
        <f t="shared" si="15"/>
        <v>302058</v>
      </c>
      <c r="L111" s="6">
        <v>275515</v>
      </c>
      <c r="M111" s="79">
        <f t="shared" si="21"/>
        <v>109.6</v>
      </c>
      <c r="N111" s="7">
        <f t="shared" si="16"/>
        <v>0.6</v>
      </c>
      <c r="O111" s="70">
        <f t="shared" si="17"/>
        <v>2</v>
      </c>
    </row>
    <row r="112" spans="1:15" ht="13.5">
      <c r="A112" s="16"/>
      <c r="B112" s="5">
        <v>205</v>
      </c>
      <c r="C112" s="5" t="s">
        <v>103</v>
      </c>
      <c r="D112" s="5">
        <v>1</v>
      </c>
      <c r="E112" s="21">
        <v>112965799</v>
      </c>
      <c r="F112" s="27">
        <f t="shared" si="13"/>
        <v>112966</v>
      </c>
      <c r="G112" s="6">
        <v>91712</v>
      </c>
      <c r="H112" s="79">
        <f t="shared" si="20"/>
        <v>123.2</v>
      </c>
      <c r="I112" s="10">
        <f t="shared" si="14"/>
        <v>2.6</v>
      </c>
      <c r="J112" s="71">
        <v>720279589</v>
      </c>
      <c r="K112" s="6">
        <f t="shared" si="15"/>
        <v>720280</v>
      </c>
      <c r="L112" s="6">
        <v>676362</v>
      </c>
      <c r="M112" s="79">
        <f t="shared" si="21"/>
        <v>106.5</v>
      </c>
      <c r="N112" s="7">
        <f t="shared" si="16"/>
        <v>1.5</v>
      </c>
      <c r="O112" s="70">
        <f t="shared" si="17"/>
        <v>15.7</v>
      </c>
    </row>
    <row r="113" spans="1:15" ht="13.5">
      <c r="A113" s="16"/>
      <c r="B113" s="5">
        <v>206</v>
      </c>
      <c r="C113" s="5" t="s">
        <v>104</v>
      </c>
      <c r="D113" s="5">
        <v>1</v>
      </c>
      <c r="E113" s="21">
        <v>71975346</v>
      </c>
      <c r="F113" s="27">
        <f t="shared" si="13"/>
        <v>71975</v>
      </c>
      <c r="G113" s="6">
        <v>76476</v>
      </c>
      <c r="H113" s="79">
        <f t="shared" si="20"/>
        <v>94.1</v>
      </c>
      <c r="I113" s="10">
        <f t="shared" si="14"/>
        <v>1.6</v>
      </c>
      <c r="J113" s="71">
        <v>410658453</v>
      </c>
      <c r="K113" s="6">
        <f t="shared" si="15"/>
        <v>410658</v>
      </c>
      <c r="L113" s="6">
        <v>411186</v>
      </c>
      <c r="M113" s="79">
        <f t="shared" si="21"/>
        <v>99.9</v>
      </c>
      <c r="N113" s="7">
        <f t="shared" si="16"/>
        <v>0.8</v>
      </c>
      <c r="O113" s="70">
        <f t="shared" si="17"/>
        <v>17.5</v>
      </c>
    </row>
    <row r="114" spans="1:15" ht="13.5">
      <c r="A114" s="16"/>
      <c r="B114" s="5">
        <v>207</v>
      </c>
      <c r="C114" s="5" t="s">
        <v>105</v>
      </c>
      <c r="D114" s="5">
        <v>1</v>
      </c>
      <c r="E114" s="21">
        <v>21471484</v>
      </c>
      <c r="F114" s="27">
        <f t="shared" si="13"/>
        <v>21471</v>
      </c>
      <c r="G114" s="6">
        <v>25717</v>
      </c>
      <c r="H114" s="79">
        <f t="shared" si="20"/>
        <v>83.5</v>
      </c>
      <c r="I114" s="10">
        <f t="shared" si="14"/>
        <v>0.5</v>
      </c>
      <c r="J114" s="71">
        <v>214865441</v>
      </c>
      <c r="K114" s="6">
        <f t="shared" si="15"/>
        <v>214865</v>
      </c>
      <c r="L114" s="6">
        <v>216940</v>
      </c>
      <c r="M114" s="79">
        <f t="shared" si="21"/>
        <v>99</v>
      </c>
      <c r="N114" s="7">
        <f t="shared" si="16"/>
        <v>0.4</v>
      </c>
      <c r="O114" s="70">
        <f t="shared" si="17"/>
        <v>10</v>
      </c>
    </row>
    <row r="115" spans="1:15" ht="13.5">
      <c r="A115" s="16"/>
      <c r="B115" s="5">
        <v>208</v>
      </c>
      <c r="C115" s="5" t="s">
        <v>106</v>
      </c>
      <c r="D115" s="5">
        <v>1</v>
      </c>
      <c r="E115" s="21">
        <v>54159870</v>
      </c>
      <c r="F115" s="27">
        <f t="shared" si="13"/>
        <v>54160</v>
      </c>
      <c r="G115" s="6">
        <v>50789</v>
      </c>
      <c r="H115" s="79">
        <f t="shared" si="20"/>
        <v>106.6</v>
      </c>
      <c r="I115" s="10">
        <f t="shared" si="14"/>
        <v>1.2</v>
      </c>
      <c r="J115" s="71">
        <v>225893047</v>
      </c>
      <c r="K115" s="6">
        <f t="shared" si="15"/>
        <v>225893</v>
      </c>
      <c r="L115" s="6">
        <v>213792</v>
      </c>
      <c r="M115" s="79">
        <f t="shared" si="21"/>
        <v>105.7</v>
      </c>
      <c r="N115" s="7">
        <f t="shared" si="16"/>
        <v>0.5</v>
      </c>
      <c r="O115" s="70">
        <f t="shared" si="17"/>
        <v>24</v>
      </c>
    </row>
    <row r="116" spans="1:15" ht="13.5">
      <c r="A116" s="16"/>
      <c r="B116" s="5">
        <v>209</v>
      </c>
      <c r="C116" s="5" t="s">
        <v>107</v>
      </c>
      <c r="D116" s="5">
        <v>1</v>
      </c>
      <c r="E116" s="21">
        <v>916615</v>
      </c>
      <c r="F116" s="27">
        <f t="shared" si="13"/>
        <v>917</v>
      </c>
      <c r="G116" s="6">
        <v>176</v>
      </c>
      <c r="H116" s="79">
        <f t="shared" si="20"/>
        <v>521</v>
      </c>
      <c r="I116" s="10">
        <f t="shared" si="14"/>
        <v>0</v>
      </c>
      <c r="J116" s="71">
        <v>5552323</v>
      </c>
      <c r="K116" s="6">
        <f t="shared" si="15"/>
        <v>5552</v>
      </c>
      <c r="L116" s="6">
        <v>6026</v>
      </c>
      <c r="M116" s="79">
        <f t="shared" si="21"/>
        <v>92.1</v>
      </c>
      <c r="N116" s="7">
        <f t="shared" si="16"/>
        <v>0</v>
      </c>
      <c r="O116" s="70">
        <f t="shared" si="17"/>
        <v>16.5</v>
      </c>
    </row>
    <row r="117" spans="1:15" ht="13.5">
      <c r="A117" s="16"/>
      <c r="B117" s="5">
        <v>210</v>
      </c>
      <c r="C117" s="5" t="s">
        <v>108</v>
      </c>
      <c r="D117" s="5">
        <v>1</v>
      </c>
      <c r="E117" s="21">
        <v>44842711</v>
      </c>
      <c r="F117" s="27">
        <f t="shared" si="13"/>
        <v>44843</v>
      </c>
      <c r="G117" s="6">
        <v>41722</v>
      </c>
      <c r="H117" s="79">
        <f t="shared" si="20"/>
        <v>107.5</v>
      </c>
      <c r="I117" s="10">
        <f t="shared" si="14"/>
        <v>1</v>
      </c>
      <c r="J117" s="71">
        <v>902320295</v>
      </c>
      <c r="K117" s="6">
        <f t="shared" si="15"/>
        <v>902320</v>
      </c>
      <c r="L117" s="6">
        <v>837416</v>
      </c>
      <c r="M117" s="79">
        <f t="shared" si="21"/>
        <v>107.8</v>
      </c>
      <c r="N117" s="7">
        <f t="shared" si="16"/>
        <v>1.8</v>
      </c>
      <c r="O117" s="70">
        <f t="shared" si="17"/>
        <v>5</v>
      </c>
    </row>
    <row r="118" spans="1:15" ht="13.5">
      <c r="A118" s="16"/>
      <c r="B118" s="5">
        <v>211</v>
      </c>
      <c r="C118" s="5" t="s">
        <v>227</v>
      </c>
      <c r="D118" s="5">
        <v>1</v>
      </c>
      <c r="E118" s="21">
        <v>37550</v>
      </c>
      <c r="F118" s="27">
        <f t="shared" si="13"/>
        <v>38</v>
      </c>
      <c r="G118" s="6">
        <v>16</v>
      </c>
      <c r="H118" s="79">
        <f t="shared" si="20"/>
        <v>237.5</v>
      </c>
      <c r="I118" s="10">
        <f t="shared" si="14"/>
        <v>0</v>
      </c>
      <c r="J118" s="71">
        <v>1029431</v>
      </c>
      <c r="K118" s="6">
        <f t="shared" si="15"/>
        <v>1029</v>
      </c>
      <c r="L118" s="6">
        <v>960</v>
      </c>
      <c r="M118" s="79">
        <f t="shared" si="21"/>
        <v>107.2</v>
      </c>
      <c r="N118" s="7">
        <f t="shared" si="16"/>
        <v>0</v>
      </c>
      <c r="O118" s="70">
        <f t="shared" si="17"/>
        <v>3.6</v>
      </c>
    </row>
    <row r="119" spans="1:15" ht="13.5">
      <c r="A119" s="16"/>
      <c r="B119" s="5">
        <v>212</v>
      </c>
      <c r="C119" s="5" t="s">
        <v>286</v>
      </c>
      <c r="D119" s="5">
        <v>1</v>
      </c>
      <c r="E119" s="21">
        <v>0</v>
      </c>
      <c r="F119" s="27">
        <f t="shared" si="13"/>
        <v>0</v>
      </c>
      <c r="G119" s="6"/>
      <c r="H119" s="79">
        <v>0</v>
      </c>
      <c r="I119" s="10">
        <f t="shared" si="14"/>
        <v>0</v>
      </c>
      <c r="J119" s="71">
        <v>2386</v>
      </c>
      <c r="K119" s="6">
        <f t="shared" si="15"/>
        <v>2</v>
      </c>
      <c r="L119" s="6"/>
      <c r="M119" s="79">
        <v>0</v>
      </c>
      <c r="N119" s="7">
        <f t="shared" si="16"/>
        <v>0</v>
      </c>
      <c r="O119" s="70">
        <f t="shared" si="17"/>
        <v>0</v>
      </c>
    </row>
    <row r="120" spans="1:15" ht="13.5">
      <c r="A120" s="16"/>
      <c r="B120" s="5">
        <v>213</v>
      </c>
      <c r="C120" s="5" t="s">
        <v>109</v>
      </c>
      <c r="D120" s="5">
        <v>1</v>
      </c>
      <c r="E120" s="21">
        <v>311834482</v>
      </c>
      <c r="F120" s="27">
        <f t="shared" si="13"/>
        <v>311834</v>
      </c>
      <c r="G120" s="6">
        <v>275479</v>
      </c>
      <c r="H120" s="79">
        <f>ROUND((F120/G120)*100,1)</f>
        <v>113.2</v>
      </c>
      <c r="I120" s="10">
        <f t="shared" si="14"/>
        <v>7.1</v>
      </c>
      <c r="J120" s="71">
        <v>1845557124</v>
      </c>
      <c r="K120" s="6">
        <f t="shared" si="15"/>
        <v>1845557</v>
      </c>
      <c r="L120" s="6">
        <v>1643678</v>
      </c>
      <c r="M120" s="79">
        <f>ROUND((K120/L120)*100,1)</f>
        <v>112.3</v>
      </c>
      <c r="N120" s="7">
        <f t="shared" si="16"/>
        <v>3.7</v>
      </c>
      <c r="O120" s="70">
        <f t="shared" si="17"/>
        <v>16.9</v>
      </c>
    </row>
    <row r="121" spans="1:15" ht="13.5">
      <c r="A121" s="16"/>
      <c r="B121" s="5">
        <v>215</v>
      </c>
      <c r="C121" s="5" t="s">
        <v>110</v>
      </c>
      <c r="D121" s="5">
        <v>1</v>
      </c>
      <c r="E121" s="21">
        <v>6408526</v>
      </c>
      <c r="F121" s="27">
        <f t="shared" si="13"/>
        <v>6409</v>
      </c>
      <c r="G121" s="6">
        <v>6825</v>
      </c>
      <c r="H121" s="79">
        <f>ROUND((F121/G121)*100,1)</f>
        <v>93.9</v>
      </c>
      <c r="I121" s="10">
        <f t="shared" si="14"/>
        <v>0.1</v>
      </c>
      <c r="J121" s="71">
        <v>520452952</v>
      </c>
      <c r="K121" s="6">
        <f t="shared" si="15"/>
        <v>520453</v>
      </c>
      <c r="L121" s="6">
        <v>446933</v>
      </c>
      <c r="M121" s="79">
        <f>ROUND((K121/L121)*100,1)</f>
        <v>116.4</v>
      </c>
      <c r="N121" s="7">
        <f t="shared" si="16"/>
        <v>1.1</v>
      </c>
      <c r="O121" s="70">
        <f t="shared" si="17"/>
        <v>1.2</v>
      </c>
    </row>
    <row r="122" spans="1:15" ht="13.5">
      <c r="A122" s="16"/>
      <c r="B122" s="5">
        <v>217</v>
      </c>
      <c r="C122" s="5" t="s">
        <v>111</v>
      </c>
      <c r="D122" s="5">
        <v>1</v>
      </c>
      <c r="E122" s="21">
        <v>2854210</v>
      </c>
      <c r="F122" s="27">
        <f t="shared" si="13"/>
        <v>2854</v>
      </c>
      <c r="G122" s="6">
        <v>1625</v>
      </c>
      <c r="H122" s="79">
        <f>ROUND((F122/G122)*100,1)</f>
        <v>175.6</v>
      </c>
      <c r="I122" s="10">
        <f t="shared" si="14"/>
        <v>0.1</v>
      </c>
      <c r="J122" s="71">
        <v>21449129</v>
      </c>
      <c r="K122" s="6">
        <f t="shared" si="15"/>
        <v>21449</v>
      </c>
      <c r="L122" s="6">
        <v>19309</v>
      </c>
      <c r="M122" s="79">
        <f>ROUND((K122/L122)*100,1)</f>
        <v>111.1</v>
      </c>
      <c r="N122" s="7">
        <f t="shared" si="16"/>
        <v>0</v>
      </c>
      <c r="O122" s="70">
        <f t="shared" si="17"/>
        <v>13.3</v>
      </c>
    </row>
    <row r="123" spans="1:15" ht="13.5">
      <c r="A123" s="16"/>
      <c r="B123" s="5">
        <v>218</v>
      </c>
      <c r="C123" s="5" t="s">
        <v>112</v>
      </c>
      <c r="D123" s="5">
        <v>1</v>
      </c>
      <c r="E123" s="21">
        <v>21165384</v>
      </c>
      <c r="F123" s="27">
        <f t="shared" si="13"/>
        <v>21165</v>
      </c>
      <c r="G123" s="6">
        <v>13844</v>
      </c>
      <c r="H123" s="79">
        <f>ROUND((F123/G123)*100,1)</f>
        <v>152.9</v>
      </c>
      <c r="I123" s="10">
        <f t="shared" si="14"/>
        <v>0.5</v>
      </c>
      <c r="J123" s="71">
        <v>185794782</v>
      </c>
      <c r="K123" s="6">
        <f t="shared" si="15"/>
        <v>185795</v>
      </c>
      <c r="L123" s="6">
        <v>157197</v>
      </c>
      <c r="M123" s="79">
        <f>ROUND((K123/L123)*100,1)</f>
        <v>118.2</v>
      </c>
      <c r="N123" s="7">
        <f t="shared" si="16"/>
        <v>0.4</v>
      </c>
      <c r="O123" s="70">
        <f t="shared" si="17"/>
        <v>11.4</v>
      </c>
    </row>
    <row r="124" spans="1:15" ht="13.5">
      <c r="A124" s="16"/>
      <c r="B124" s="5">
        <v>219</v>
      </c>
      <c r="C124" s="5" t="s">
        <v>113</v>
      </c>
      <c r="D124" s="5">
        <v>1</v>
      </c>
      <c r="E124" s="21">
        <v>0</v>
      </c>
      <c r="F124" s="27">
        <f t="shared" si="13"/>
        <v>0</v>
      </c>
      <c r="G124" s="6"/>
      <c r="H124" s="79">
        <v>0</v>
      </c>
      <c r="I124" s="10">
        <f t="shared" si="14"/>
        <v>0</v>
      </c>
      <c r="J124" s="71">
        <v>1983</v>
      </c>
      <c r="K124" s="6">
        <f t="shared" si="15"/>
        <v>2</v>
      </c>
      <c r="L124" s="6"/>
      <c r="M124" s="79">
        <v>0</v>
      </c>
      <c r="N124" s="7">
        <f t="shared" si="16"/>
        <v>0</v>
      </c>
      <c r="O124" s="70">
        <f t="shared" si="17"/>
        <v>0</v>
      </c>
    </row>
    <row r="125" spans="1:15" ht="13.5">
      <c r="A125" s="16"/>
      <c r="B125" s="5">
        <v>220</v>
      </c>
      <c r="C125" s="5" t="s">
        <v>114</v>
      </c>
      <c r="D125" s="5">
        <v>1</v>
      </c>
      <c r="E125" s="21">
        <v>43802868</v>
      </c>
      <c r="F125" s="27">
        <f t="shared" si="13"/>
        <v>43803</v>
      </c>
      <c r="G125" s="6">
        <v>34089</v>
      </c>
      <c r="H125" s="79">
        <f aca="true" t="shared" si="22" ref="H125:H143">ROUND((F125/G125)*100,1)</f>
        <v>128.5</v>
      </c>
      <c r="I125" s="10">
        <f t="shared" si="14"/>
        <v>1</v>
      </c>
      <c r="J125" s="71">
        <v>745873187</v>
      </c>
      <c r="K125" s="6">
        <f t="shared" si="15"/>
        <v>745873</v>
      </c>
      <c r="L125" s="6">
        <v>707401</v>
      </c>
      <c r="M125" s="79">
        <f aca="true" t="shared" si="23" ref="M125:M150">ROUND((K125/L125)*100,1)</f>
        <v>105.4</v>
      </c>
      <c r="N125" s="7">
        <f t="shared" si="16"/>
        <v>1.5</v>
      </c>
      <c r="O125" s="70">
        <f t="shared" si="17"/>
        <v>5.9</v>
      </c>
    </row>
    <row r="126" spans="1:15" ht="13.5">
      <c r="A126" s="16"/>
      <c r="B126" s="5">
        <v>221</v>
      </c>
      <c r="C126" s="5" t="s">
        <v>115</v>
      </c>
      <c r="D126" s="5">
        <v>1</v>
      </c>
      <c r="E126" s="21">
        <v>19031</v>
      </c>
      <c r="F126" s="27">
        <f t="shared" si="13"/>
        <v>19</v>
      </c>
      <c r="G126" s="6">
        <v>635</v>
      </c>
      <c r="H126" s="79">
        <f t="shared" si="22"/>
        <v>3</v>
      </c>
      <c r="I126" s="10">
        <f t="shared" si="14"/>
        <v>0</v>
      </c>
      <c r="J126" s="71">
        <v>6590131</v>
      </c>
      <c r="K126" s="6">
        <f t="shared" si="15"/>
        <v>6590</v>
      </c>
      <c r="L126" s="6">
        <v>4973</v>
      </c>
      <c r="M126" s="79">
        <f t="shared" si="23"/>
        <v>132.5</v>
      </c>
      <c r="N126" s="7">
        <f t="shared" si="16"/>
        <v>0</v>
      </c>
      <c r="O126" s="70">
        <f t="shared" si="17"/>
        <v>0.3</v>
      </c>
    </row>
    <row r="127" spans="1:15" ht="13.5">
      <c r="A127" s="16"/>
      <c r="B127" s="5">
        <v>222</v>
      </c>
      <c r="C127" s="5" t="s">
        <v>116</v>
      </c>
      <c r="D127" s="5">
        <v>1</v>
      </c>
      <c r="E127" s="21">
        <v>11760241</v>
      </c>
      <c r="F127" s="27">
        <f t="shared" si="13"/>
        <v>11760</v>
      </c>
      <c r="G127" s="6">
        <v>10599</v>
      </c>
      <c r="H127" s="79">
        <f t="shared" si="22"/>
        <v>111</v>
      </c>
      <c r="I127" s="10">
        <f t="shared" si="14"/>
        <v>0.3</v>
      </c>
      <c r="J127" s="71">
        <v>150031072</v>
      </c>
      <c r="K127" s="6">
        <f t="shared" si="15"/>
        <v>150031</v>
      </c>
      <c r="L127" s="6">
        <v>141635</v>
      </c>
      <c r="M127" s="79">
        <f t="shared" si="23"/>
        <v>105.9</v>
      </c>
      <c r="N127" s="7">
        <f t="shared" si="16"/>
        <v>0.3</v>
      </c>
      <c r="O127" s="70">
        <f t="shared" si="17"/>
        <v>7.8</v>
      </c>
    </row>
    <row r="128" spans="1:15" ht="13.5">
      <c r="A128" s="16"/>
      <c r="B128" s="5">
        <v>225</v>
      </c>
      <c r="C128" s="5" t="s">
        <v>117</v>
      </c>
      <c r="D128" s="5">
        <v>1</v>
      </c>
      <c r="E128" s="21">
        <v>13965142</v>
      </c>
      <c r="F128" s="27">
        <f t="shared" si="13"/>
        <v>13965</v>
      </c>
      <c r="G128" s="6">
        <v>11441</v>
      </c>
      <c r="H128" s="79">
        <f t="shared" si="22"/>
        <v>122.1</v>
      </c>
      <c r="I128" s="10">
        <f t="shared" si="14"/>
        <v>0.3</v>
      </c>
      <c r="J128" s="71">
        <v>141306051</v>
      </c>
      <c r="K128" s="6">
        <f t="shared" si="15"/>
        <v>141306</v>
      </c>
      <c r="L128" s="6">
        <v>121879</v>
      </c>
      <c r="M128" s="79">
        <f t="shared" si="23"/>
        <v>115.9</v>
      </c>
      <c r="N128" s="7">
        <f t="shared" si="16"/>
        <v>0.3</v>
      </c>
      <c r="O128" s="70">
        <f t="shared" si="17"/>
        <v>9.9</v>
      </c>
    </row>
    <row r="129" spans="1:15" ht="13.5">
      <c r="A129" s="16"/>
      <c r="B129" s="5">
        <v>228</v>
      </c>
      <c r="C129" s="5" t="s">
        <v>118</v>
      </c>
      <c r="D129" s="5">
        <v>1</v>
      </c>
      <c r="E129" s="21">
        <v>74920</v>
      </c>
      <c r="F129" s="27">
        <f t="shared" si="13"/>
        <v>75</v>
      </c>
      <c r="G129" s="6">
        <v>96</v>
      </c>
      <c r="H129" s="79">
        <f t="shared" si="22"/>
        <v>78.1</v>
      </c>
      <c r="I129" s="10">
        <f t="shared" si="14"/>
        <v>0</v>
      </c>
      <c r="J129" s="71">
        <v>220483</v>
      </c>
      <c r="K129" s="6">
        <f t="shared" si="15"/>
        <v>220</v>
      </c>
      <c r="L129" s="6">
        <v>247</v>
      </c>
      <c r="M129" s="79">
        <f t="shared" si="23"/>
        <v>89.1</v>
      </c>
      <c r="N129" s="7">
        <f t="shared" si="16"/>
        <v>0</v>
      </c>
      <c r="O129" s="70">
        <f t="shared" si="17"/>
        <v>34</v>
      </c>
    </row>
    <row r="130" spans="1:15" ht="13.5">
      <c r="A130" s="16"/>
      <c r="B130" s="5">
        <v>230</v>
      </c>
      <c r="C130" s="5" t="s">
        <v>119</v>
      </c>
      <c r="D130" s="5">
        <v>1</v>
      </c>
      <c r="E130" s="21">
        <v>623280</v>
      </c>
      <c r="F130" s="27">
        <f t="shared" si="13"/>
        <v>623</v>
      </c>
      <c r="G130" s="6">
        <v>1130</v>
      </c>
      <c r="H130" s="79">
        <f t="shared" si="22"/>
        <v>55.1</v>
      </c>
      <c r="I130" s="10">
        <f t="shared" si="14"/>
        <v>0</v>
      </c>
      <c r="J130" s="71">
        <v>13511894</v>
      </c>
      <c r="K130" s="6">
        <f t="shared" si="15"/>
        <v>13512</v>
      </c>
      <c r="L130" s="6">
        <v>12754</v>
      </c>
      <c r="M130" s="79">
        <f t="shared" si="23"/>
        <v>105.9</v>
      </c>
      <c r="N130" s="7">
        <f t="shared" si="16"/>
        <v>0</v>
      </c>
      <c r="O130" s="70">
        <f t="shared" si="17"/>
        <v>4.6</v>
      </c>
    </row>
    <row r="131" spans="1:15" ht="13.5">
      <c r="A131" s="16"/>
      <c r="B131" s="5">
        <v>233</v>
      </c>
      <c r="C131" s="5" t="s">
        <v>120</v>
      </c>
      <c r="D131" s="5">
        <v>1</v>
      </c>
      <c r="E131" s="21">
        <v>16329</v>
      </c>
      <c r="F131" s="27">
        <f t="shared" si="13"/>
        <v>16</v>
      </c>
      <c r="G131" s="6">
        <v>64</v>
      </c>
      <c r="H131" s="79">
        <f t="shared" si="22"/>
        <v>25</v>
      </c>
      <c r="I131" s="10">
        <f t="shared" si="14"/>
        <v>0</v>
      </c>
      <c r="J131" s="71">
        <v>1167302</v>
      </c>
      <c r="K131" s="6">
        <f t="shared" si="15"/>
        <v>1167</v>
      </c>
      <c r="L131" s="6">
        <v>510</v>
      </c>
      <c r="M131" s="79">
        <f t="shared" si="23"/>
        <v>228.8</v>
      </c>
      <c r="N131" s="7">
        <f t="shared" si="16"/>
        <v>0</v>
      </c>
      <c r="O131" s="70">
        <f t="shared" si="17"/>
        <v>1.4</v>
      </c>
    </row>
    <row r="132" spans="1:15" ht="13.5">
      <c r="A132" s="16"/>
      <c r="B132" s="5">
        <v>234</v>
      </c>
      <c r="C132" s="5" t="s">
        <v>121</v>
      </c>
      <c r="D132" s="5">
        <v>1</v>
      </c>
      <c r="E132" s="21">
        <v>3342775</v>
      </c>
      <c r="F132" s="27">
        <f t="shared" si="13"/>
        <v>3343</v>
      </c>
      <c r="G132" s="6">
        <v>2718</v>
      </c>
      <c r="H132" s="79">
        <f t="shared" si="22"/>
        <v>123</v>
      </c>
      <c r="I132" s="10">
        <f t="shared" si="14"/>
        <v>0.1</v>
      </c>
      <c r="J132" s="71">
        <v>29015752</v>
      </c>
      <c r="K132" s="6">
        <f t="shared" si="15"/>
        <v>29016</v>
      </c>
      <c r="L132" s="6">
        <v>24372</v>
      </c>
      <c r="M132" s="79">
        <f t="shared" si="23"/>
        <v>119.1</v>
      </c>
      <c r="N132" s="7">
        <f t="shared" si="16"/>
        <v>0.1</v>
      </c>
      <c r="O132" s="70">
        <f t="shared" si="17"/>
        <v>11.5</v>
      </c>
    </row>
    <row r="133" spans="1:15" ht="13.5">
      <c r="A133" s="16"/>
      <c r="B133" s="5">
        <v>241</v>
      </c>
      <c r="C133" s="5" t="s">
        <v>122</v>
      </c>
      <c r="D133" s="5">
        <v>1</v>
      </c>
      <c r="E133" s="21">
        <v>23221</v>
      </c>
      <c r="F133" s="27">
        <f aca="true" t="shared" si="24" ref="F133:F196">ROUND(E133/1000,0)</f>
        <v>23</v>
      </c>
      <c r="G133" s="6">
        <v>8</v>
      </c>
      <c r="H133" s="79">
        <f t="shared" si="22"/>
        <v>287.5</v>
      </c>
      <c r="I133" s="10">
        <f aca="true" t="shared" si="25" ref="I133:I196">ROUND((F133/4364363)*100,1)</f>
        <v>0</v>
      </c>
      <c r="J133" s="71">
        <v>7083546</v>
      </c>
      <c r="K133" s="6">
        <f aca="true" t="shared" si="26" ref="K133:K196">ROUND(J133/1000,0)</f>
        <v>7084</v>
      </c>
      <c r="L133" s="6">
        <v>7536</v>
      </c>
      <c r="M133" s="79">
        <f t="shared" si="23"/>
        <v>94</v>
      </c>
      <c r="N133" s="7">
        <f aca="true" t="shared" si="27" ref="N133:N196">ROUND((K133/49216636)*100,1)</f>
        <v>0</v>
      </c>
      <c r="O133" s="70">
        <f aca="true" t="shared" si="28" ref="O133:O196">ROUND((E133/J133)*100,1)</f>
        <v>0.3</v>
      </c>
    </row>
    <row r="134" spans="1:15" ht="13.5">
      <c r="A134" s="16"/>
      <c r="B134" s="5">
        <v>242</v>
      </c>
      <c r="C134" s="5" t="s">
        <v>123</v>
      </c>
      <c r="D134" s="5">
        <v>1</v>
      </c>
      <c r="E134" s="21">
        <v>465142</v>
      </c>
      <c r="F134" s="27">
        <f t="shared" si="24"/>
        <v>465</v>
      </c>
      <c r="G134" s="6">
        <v>434</v>
      </c>
      <c r="H134" s="79">
        <f t="shared" si="22"/>
        <v>107.1</v>
      </c>
      <c r="I134" s="10">
        <f t="shared" si="25"/>
        <v>0</v>
      </c>
      <c r="J134" s="71">
        <v>4132340</v>
      </c>
      <c r="K134" s="6">
        <f t="shared" si="26"/>
        <v>4132</v>
      </c>
      <c r="L134" s="6">
        <v>3673</v>
      </c>
      <c r="M134" s="79">
        <f t="shared" si="23"/>
        <v>112.5</v>
      </c>
      <c r="N134" s="7">
        <f t="shared" si="27"/>
        <v>0</v>
      </c>
      <c r="O134" s="70">
        <f t="shared" si="28"/>
        <v>11.3</v>
      </c>
    </row>
    <row r="135" spans="1:15" ht="13.5">
      <c r="A135" s="16"/>
      <c r="B135" s="5">
        <v>243</v>
      </c>
      <c r="C135" s="5" t="s">
        <v>229</v>
      </c>
      <c r="D135" s="5">
        <v>1</v>
      </c>
      <c r="E135" s="21">
        <v>42086</v>
      </c>
      <c r="F135" s="27">
        <f t="shared" si="24"/>
        <v>42</v>
      </c>
      <c r="G135" s="6">
        <v>16</v>
      </c>
      <c r="H135" s="79">
        <f t="shared" si="22"/>
        <v>262.5</v>
      </c>
      <c r="I135" s="10">
        <f t="shared" si="25"/>
        <v>0</v>
      </c>
      <c r="J135" s="71">
        <v>148069</v>
      </c>
      <c r="K135" s="6">
        <f t="shared" si="26"/>
        <v>148</v>
      </c>
      <c r="L135" s="6">
        <v>67</v>
      </c>
      <c r="M135" s="79">
        <f t="shared" si="23"/>
        <v>220.9</v>
      </c>
      <c r="N135" s="7">
        <f t="shared" si="27"/>
        <v>0</v>
      </c>
      <c r="O135" s="70">
        <f t="shared" si="28"/>
        <v>28.4</v>
      </c>
    </row>
    <row r="136" spans="1:15" ht="13.5">
      <c r="A136" s="16"/>
      <c r="B136" s="5">
        <v>244</v>
      </c>
      <c r="C136" s="5" t="s">
        <v>230</v>
      </c>
      <c r="D136" s="5">
        <v>1</v>
      </c>
      <c r="E136" s="21">
        <v>14156</v>
      </c>
      <c r="F136" s="27">
        <f t="shared" si="24"/>
        <v>14</v>
      </c>
      <c r="G136" s="6">
        <v>85</v>
      </c>
      <c r="H136" s="79">
        <f t="shared" si="22"/>
        <v>16.5</v>
      </c>
      <c r="I136" s="10">
        <f t="shared" si="25"/>
        <v>0</v>
      </c>
      <c r="J136" s="71">
        <v>749017</v>
      </c>
      <c r="K136" s="6">
        <f t="shared" si="26"/>
        <v>749</v>
      </c>
      <c r="L136" s="6">
        <v>430</v>
      </c>
      <c r="M136" s="79">
        <f t="shared" si="23"/>
        <v>174.2</v>
      </c>
      <c r="N136" s="7">
        <f t="shared" si="27"/>
        <v>0</v>
      </c>
      <c r="O136" s="70">
        <f t="shared" si="28"/>
        <v>1.9</v>
      </c>
    </row>
    <row r="137" spans="1:15" ht="13.5">
      <c r="A137" s="16"/>
      <c r="B137" s="5"/>
      <c r="C137" s="5" t="s">
        <v>244</v>
      </c>
      <c r="D137" s="5"/>
      <c r="E137" s="21">
        <f>SUM(E110:E117,E120,E122:E123,E125:E126,E127:E128,E130:E131,E134,E148,E150,E154:E156,E160:E161)</f>
        <v>783990214</v>
      </c>
      <c r="F137" s="27">
        <f t="shared" si="24"/>
        <v>783990</v>
      </c>
      <c r="G137" s="6">
        <v>672450</v>
      </c>
      <c r="H137" s="79">
        <f t="shared" si="22"/>
        <v>116.6</v>
      </c>
      <c r="I137" s="10">
        <f t="shared" si="25"/>
        <v>18</v>
      </c>
      <c r="J137" s="71">
        <f>SUM(J110:J117,J120,J122:J123,J125:J126,J127:J128,J130:J131,J134,J148,J150,J154:J156,J160:J161)</f>
        <v>6255061803</v>
      </c>
      <c r="K137" s="6">
        <f t="shared" si="26"/>
        <v>6255062</v>
      </c>
      <c r="L137" s="6">
        <v>5670012</v>
      </c>
      <c r="M137" s="79">
        <f t="shared" si="23"/>
        <v>110.3</v>
      </c>
      <c r="N137" s="7">
        <f t="shared" si="27"/>
        <v>12.7</v>
      </c>
      <c r="O137" s="70">
        <f t="shared" si="28"/>
        <v>12.5</v>
      </c>
    </row>
    <row r="138" spans="1:15" ht="13.5">
      <c r="A138" s="16"/>
      <c r="B138" s="28"/>
      <c r="C138" s="28" t="s">
        <v>245</v>
      </c>
      <c r="D138" s="28"/>
      <c r="E138" s="29">
        <f>SUM(E108:E109,E121)</f>
        <v>13338666</v>
      </c>
      <c r="F138" s="30">
        <f t="shared" si="24"/>
        <v>13339</v>
      </c>
      <c r="G138" s="31">
        <v>13206</v>
      </c>
      <c r="H138" s="80">
        <f t="shared" si="22"/>
        <v>101</v>
      </c>
      <c r="I138" s="33">
        <f t="shared" si="25"/>
        <v>0.3</v>
      </c>
      <c r="J138" s="81">
        <f>SUM(J108:J109,J121)</f>
        <v>666004456</v>
      </c>
      <c r="K138" s="31">
        <f t="shared" si="26"/>
        <v>666004</v>
      </c>
      <c r="L138" s="31">
        <v>609131</v>
      </c>
      <c r="M138" s="80">
        <f t="shared" si="23"/>
        <v>109.3</v>
      </c>
      <c r="N138" s="32">
        <f t="shared" si="27"/>
        <v>1.4</v>
      </c>
      <c r="O138" s="82">
        <f t="shared" si="28"/>
        <v>2</v>
      </c>
    </row>
    <row r="139" spans="1:15" ht="14.25" thickBot="1">
      <c r="A139" s="42" t="s">
        <v>10</v>
      </c>
      <c r="B139" s="43"/>
      <c r="C139" s="43"/>
      <c r="D139" s="43"/>
      <c r="E139" s="44">
        <f>SUM(E108:E136)</f>
        <v>774951987</v>
      </c>
      <c r="F139" s="45">
        <f t="shared" si="24"/>
        <v>774952</v>
      </c>
      <c r="G139" s="46">
        <v>689728</v>
      </c>
      <c r="H139" s="83">
        <f t="shared" si="22"/>
        <v>112.4</v>
      </c>
      <c r="I139" s="48">
        <f t="shared" si="25"/>
        <v>17.8</v>
      </c>
      <c r="J139" s="84">
        <f>SUM(J108:J136)</f>
        <v>6829702641</v>
      </c>
      <c r="K139" s="46">
        <f t="shared" si="26"/>
        <v>6829703</v>
      </c>
      <c r="L139" s="46">
        <v>6321912</v>
      </c>
      <c r="M139" s="83">
        <f t="shared" si="23"/>
        <v>108</v>
      </c>
      <c r="N139" s="47">
        <f t="shared" si="27"/>
        <v>13.9</v>
      </c>
      <c r="O139" s="85">
        <f t="shared" si="28"/>
        <v>11.3</v>
      </c>
    </row>
    <row r="140" spans="1:15" ht="13.5">
      <c r="A140" s="16" t="s">
        <v>265</v>
      </c>
      <c r="B140" s="35">
        <v>150</v>
      </c>
      <c r="C140" s="35" t="s">
        <v>160</v>
      </c>
      <c r="D140" s="35">
        <v>1</v>
      </c>
      <c r="E140" s="36">
        <v>45050</v>
      </c>
      <c r="F140" s="37">
        <f t="shared" si="24"/>
        <v>45</v>
      </c>
      <c r="G140" s="38">
        <v>29</v>
      </c>
      <c r="H140" s="76">
        <f t="shared" si="22"/>
        <v>155.2</v>
      </c>
      <c r="I140" s="40">
        <f t="shared" si="25"/>
        <v>0</v>
      </c>
      <c r="J140" s="77">
        <v>114206</v>
      </c>
      <c r="K140" s="38">
        <f t="shared" si="26"/>
        <v>114</v>
      </c>
      <c r="L140" s="38">
        <v>313</v>
      </c>
      <c r="M140" s="76">
        <f t="shared" si="23"/>
        <v>36.4</v>
      </c>
      <c r="N140" s="39">
        <f t="shared" si="27"/>
        <v>0</v>
      </c>
      <c r="O140" s="78">
        <f t="shared" si="28"/>
        <v>39.4</v>
      </c>
    </row>
    <row r="141" spans="1:15" ht="13.5">
      <c r="A141" s="16" t="s">
        <v>266</v>
      </c>
      <c r="B141" s="5">
        <v>151</v>
      </c>
      <c r="C141" s="5" t="s">
        <v>287</v>
      </c>
      <c r="D141" s="5">
        <v>1</v>
      </c>
      <c r="E141" s="21">
        <v>0</v>
      </c>
      <c r="F141" s="27">
        <f t="shared" si="24"/>
        <v>0</v>
      </c>
      <c r="G141" s="6">
        <v>11</v>
      </c>
      <c r="H141" s="79">
        <f t="shared" si="22"/>
        <v>0</v>
      </c>
      <c r="I141" s="10">
        <f t="shared" si="25"/>
        <v>0</v>
      </c>
      <c r="J141" s="71">
        <v>63056</v>
      </c>
      <c r="K141" s="6">
        <f t="shared" si="26"/>
        <v>63</v>
      </c>
      <c r="L141" s="6">
        <v>240</v>
      </c>
      <c r="M141" s="79">
        <f t="shared" si="23"/>
        <v>26.3</v>
      </c>
      <c r="N141" s="7">
        <f t="shared" si="27"/>
        <v>0</v>
      </c>
      <c r="O141" s="70">
        <f t="shared" si="28"/>
        <v>0</v>
      </c>
    </row>
    <row r="142" spans="1:15" ht="13.5">
      <c r="A142" s="16"/>
      <c r="B142" s="5">
        <v>152</v>
      </c>
      <c r="C142" s="5" t="s">
        <v>162</v>
      </c>
      <c r="D142" s="5">
        <v>1</v>
      </c>
      <c r="E142" s="21">
        <v>214733</v>
      </c>
      <c r="F142" s="27">
        <f t="shared" si="24"/>
        <v>215</v>
      </c>
      <c r="G142" s="6">
        <v>649</v>
      </c>
      <c r="H142" s="79">
        <f t="shared" si="22"/>
        <v>33.1</v>
      </c>
      <c r="I142" s="10">
        <f t="shared" si="25"/>
        <v>0</v>
      </c>
      <c r="J142" s="71">
        <v>9386778</v>
      </c>
      <c r="K142" s="6">
        <f t="shared" si="26"/>
        <v>9387</v>
      </c>
      <c r="L142" s="6">
        <v>10604</v>
      </c>
      <c r="M142" s="79">
        <f t="shared" si="23"/>
        <v>88.5</v>
      </c>
      <c r="N142" s="7">
        <f t="shared" si="27"/>
        <v>0</v>
      </c>
      <c r="O142" s="70">
        <f t="shared" si="28"/>
        <v>2.3</v>
      </c>
    </row>
    <row r="143" spans="1:15" ht="13.5">
      <c r="A143" s="16"/>
      <c r="B143" s="5">
        <v>153</v>
      </c>
      <c r="C143" s="5" t="s">
        <v>163</v>
      </c>
      <c r="D143" s="5">
        <v>1</v>
      </c>
      <c r="E143" s="21">
        <v>2758865</v>
      </c>
      <c r="F143" s="27">
        <f t="shared" si="24"/>
        <v>2759</v>
      </c>
      <c r="G143" s="6">
        <v>1781</v>
      </c>
      <c r="H143" s="79">
        <f t="shared" si="22"/>
        <v>154.9</v>
      </c>
      <c r="I143" s="10">
        <f t="shared" si="25"/>
        <v>0.1</v>
      </c>
      <c r="J143" s="71">
        <v>26595629</v>
      </c>
      <c r="K143" s="6">
        <f t="shared" si="26"/>
        <v>26596</v>
      </c>
      <c r="L143" s="6">
        <v>17912</v>
      </c>
      <c r="M143" s="79">
        <f t="shared" si="23"/>
        <v>148.5</v>
      </c>
      <c r="N143" s="7">
        <f t="shared" si="27"/>
        <v>0.1</v>
      </c>
      <c r="O143" s="70">
        <f t="shared" si="28"/>
        <v>10.4</v>
      </c>
    </row>
    <row r="144" spans="1:15" ht="13.5">
      <c r="A144" s="16"/>
      <c r="B144" s="5">
        <v>154</v>
      </c>
      <c r="C144" s="5" t="s">
        <v>164</v>
      </c>
      <c r="D144" s="5">
        <v>1</v>
      </c>
      <c r="E144" s="21">
        <v>458</v>
      </c>
      <c r="F144" s="27">
        <f t="shared" si="24"/>
        <v>0</v>
      </c>
      <c r="G144" s="6"/>
      <c r="H144" s="79">
        <v>0</v>
      </c>
      <c r="I144" s="10">
        <f t="shared" si="25"/>
        <v>0</v>
      </c>
      <c r="J144" s="71">
        <v>54121</v>
      </c>
      <c r="K144" s="6">
        <f t="shared" si="26"/>
        <v>54</v>
      </c>
      <c r="L144" s="6">
        <v>1983</v>
      </c>
      <c r="M144" s="79">
        <f t="shared" si="23"/>
        <v>2.7</v>
      </c>
      <c r="N144" s="7">
        <f t="shared" si="27"/>
        <v>0</v>
      </c>
      <c r="O144" s="70">
        <f t="shared" si="28"/>
        <v>0.8</v>
      </c>
    </row>
    <row r="145" spans="1:15" ht="13.5">
      <c r="A145" s="16"/>
      <c r="B145" s="5">
        <v>155</v>
      </c>
      <c r="C145" s="5" t="s">
        <v>165</v>
      </c>
      <c r="D145" s="5">
        <v>1</v>
      </c>
      <c r="E145" s="21">
        <v>302869</v>
      </c>
      <c r="F145" s="27">
        <f t="shared" si="24"/>
        <v>303</v>
      </c>
      <c r="G145" s="6">
        <v>807</v>
      </c>
      <c r="H145" s="79">
        <f aca="true" t="shared" si="29" ref="H145:H150">ROUND((F145/G145)*100,1)</f>
        <v>37.5</v>
      </c>
      <c r="I145" s="10">
        <f t="shared" si="25"/>
        <v>0</v>
      </c>
      <c r="J145" s="71">
        <v>913583</v>
      </c>
      <c r="K145" s="6">
        <f t="shared" si="26"/>
        <v>914</v>
      </c>
      <c r="L145" s="6">
        <v>810</v>
      </c>
      <c r="M145" s="79">
        <f t="shared" si="23"/>
        <v>112.8</v>
      </c>
      <c r="N145" s="7">
        <f t="shared" si="27"/>
        <v>0</v>
      </c>
      <c r="O145" s="70">
        <f t="shared" si="28"/>
        <v>33.2</v>
      </c>
    </row>
    <row r="146" spans="1:15" ht="13.5">
      <c r="A146" s="16"/>
      <c r="B146" s="5">
        <v>156</v>
      </c>
      <c r="C146" s="5" t="s">
        <v>166</v>
      </c>
      <c r="D146" s="5">
        <v>1</v>
      </c>
      <c r="E146" s="21">
        <v>14042</v>
      </c>
      <c r="F146" s="27">
        <f t="shared" si="24"/>
        <v>14</v>
      </c>
      <c r="G146" s="6">
        <v>55</v>
      </c>
      <c r="H146" s="79">
        <f t="shared" si="29"/>
        <v>25.5</v>
      </c>
      <c r="I146" s="10">
        <f t="shared" si="25"/>
        <v>0</v>
      </c>
      <c r="J146" s="71">
        <v>21291</v>
      </c>
      <c r="K146" s="6">
        <f t="shared" si="26"/>
        <v>21</v>
      </c>
      <c r="L146" s="6">
        <v>285</v>
      </c>
      <c r="M146" s="79">
        <f t="shared" si="23"/>
        <v>7.4</v>
      </c>
      <c r="N146" s="7">
        <f t="shared" si="27"/>
        <v>0</v>
      </c>
      <c r="O146" s="70">
        <f t="shared" si="28"/>
        <v>66</v>
      </c>
    </row>
    <row r="147" spans="1:15" ht="13.5">
      <c r="A147" s="16"/>
      <c r="B147" s="5">
        <v>157</v>
      </c>
      <c r="C147" s="5" t="s">
        <v>167</v>
      </c>
      <c r="D147" s="5">
        <v>1</v>
      </c>
      <c r="E147" s="21">
        <v>5875</v>
      </c>
      <c r="F147" s="27">
        <f t="shared" si="24"/>
        <v>6</v>
      </c>
      <c r="G147" s="6">
        <v>14</v>
      </c>
      <c r="H147" s="79">
        <f t="shared" si="29"/>
        <v>42.9</v>
      </c>
      <c r="I147" s="10">
        <f t="shared" si="25"/>
        <v>0</v>
      </c>
      <c r="J147" s="71">
        <v>826745</v>
      </c>
      <c r="K147" s="6">
        <f t="shared" si="26"/>
        <v>827</v>
      </c>
      <c r="L147" s="6">
        <v>308</v>
      </c>
      <c r="M147" s="79">
        <f t="shared" si="23"/>
        <v>268.5</v>
      </c>
      <c r="N147" s="7">
        <f t="shared" si="27"/>
        <v>0</v>
      </c>
      <c r="O147" s="70">
        <f t="shared" si="28"/>
        <v>0.7</v>
      </c>
    </row>
    <row r="148" spans="1:15" ht="13.5">
      <c r="A148" s="16"/>
      <c r="B148" s="5">
        <v>223</v>
      </c>
      <c r="C148" s="5" t="s">
        <v>168</v>
      </c>
      <c r="D148" s="5">
        <v>1</v>
      </c>
      <c r="E148" s="21">
        <v>2780907</v>
      </c>
      <c r="F148" s="27">
        <f t="shared" si="24"/>
        <v>2781</v>
      </c>
      <c r="G148" s="6">
        <v>1624</v>
      </c>
      <c r="H148" s="79">
        <f t="shared" si="29"/>
        <v>171.2</v>
      </c>
      <c r="I148" s="10">
        <f t="shared" si="25"/>
        <v>0.1</v>
      </c>
      <c r="J148" s="71">
        <v>22805872</v>
      </c>
      <c r="K148" s="6">
        <f t="shared" si="26"/>
        <v>22806</v>
      </c>
      <c r="L148" s="6">
        <v>14625</v>
      </c>
      <c r="M148" s="79">
        <f t="shared" si="23"/>
        <v>155.9</v>
      </c>
      <c r="N148" s="7">
        <f t="shared" si="27"/>
        <v>0</v>
      </c>
      <c r="O148" s="70">
        <f t="shared" si="28"/>
        <v>12.2</v>
      </c>
    </row>
    <row r="149" spans="1:15" ht="13.5">
      <c r="A149" s="16"/>
      <c r="B149" s="5">
        <v>224</v>
      </c>
      <c r="C149" s="5" t="s">
        <v>169</v>
      </c>
      <c r="D149" s="5">
        <v>1</v>
      </c>
      <c r="E149" s="21">
        <v>70001973</v>
      </c>
      <c r="F149" s="27">
        <f t="shared" si="24"/>
        <v>70002</v>
      </c>
      <c r="G149" s="6">
        <v>51560</v>
      </c>
      <c r="H149" s="79">
        <f t="shared" si="29"/>
        <v>135.8</v>
      </c>
      <c r="I149" s="10">
        <f t="shared" si="25"/>
        <v>1.6</v>
      </c>
      <c r="J149" s="71">
        <v>617302441</v>
      </c>
      <c r="K149" s="6">
        <f t="shared" si="26"/>
        <v>617302</v>
      </c>
      <c r="L149" s="6">
        <v>490216</v>
      </c>
      <c r="M149" s="79">
        <f t="shared" si="23"/>
        <v>125.9</v>
      </c>
      <c r="N149" s="7">
        <f t="shared" si="27"/>
        <v>1.3</v>
      </c>
      <c r="O149" s="70">
        <f t="shared" si="28"/>
        <v>11.3</v>
      </c>
    </row>
    <row r="150" spans="1:15" ht="13.5">
      <c r="A150" s="16"/>
      <c r="B150" s="5">
        <v>227</v>
      </c>
      <c r="C150" s="5" t="s">
        <v>170</v>
      </c>
      <c r="D150" s="5">
        <v>1</v>
      </c>
      <c r="E150" s="21">
        <v>9824944</v>
      </c>
      <c r="F150" s="27">
        <f t="shared" si="24"/>
        <v>9825</v>
      </c>
      <c r="G150" s="6">
        <v>9179</v>
      </c>
      <c r="H150" s="79">
        <f t="shared" si="29"/>
        <v>107</v>
      </c>
      <c r="I150" s="10">
        <f t="shared" si="25"/>
        <v>0.2</v>
      </c>
      <c r="J150" s="71">
        <v>55038694</v>
      </c>
      <c r="K150" s="6">
        <f t="shared" si="26"/>
        <v>55039</v>
      </c>
      <c r="L150" s="6">
        <v>49723</v>
      </c>
      <c r="M150" s="79">
        <f t="shared" si="23"/>
        <v>110.7</v>
      </c>
      <c r="N150" s="7">
        <f t="shared" si="27"/>
        <v>0.1</v>
      </c>
      <c r="O150" s="70">
        <f t="shared" si="28"/>
        <v>17.9</v>
      </c>
    </row>
    <row r="151" spans="1:15" ht="13.5">
      <c r="A151" s="16"/>
      <c r="B151" s="5">
        <v>229</v>
      </c>
      <c r="C151" s="5" t="s">
        <v>288</v>
      </c>
      <c r="D151" s="5">
        <v>1</v>
      </c>
      <c r="E151" s="21">
        <v>0</v>
      </c>
      <c r="F151" s="27">
        <f t="shared" si="24"/>
        <v>0</v>
      </c>
      <c r="G151" s="6"/>
      <c r="H151" s="79">
        <v>0</v>
      </c>
      <c r="I151" s="10">
        <f t="shared" si="25"/>
        <v>0</v>
      </c>
      <c r="J151" s="71">
        <v>64116</v>
      </c>
      <c r="K151" s="6">
        <f t="shared" si="26"/>
        <v>64</v>
      </c>
      <c r="L151" s="6"/>
      <c r="M151" s="79">
        <v>0</v>
      </c>
      <c r="N151" s="7">
        <f t="shared" si="27"/>
        <v>0</v>
      </c>
      <c r="O151" s="70">
        <f t="shared" si="28"/>
        <v>0</v>
      </c>
    </row>
    <row r="152" spans="1:15" ht="13.5">
      <c r="A152" s="16"/>
      <c r="B152" s="5">
        <v>231</v>
      </c>
      <c r="C152" s="5" t="s">
        <v>171</v>
      </c>
      <c r="D152" s="5">
        <v>1</v>
      </c>
      <c r="E152" s="21">
        <v>1195916</v>
      </c>
      <c r="F152" s="27">
        <f t="shared" si="24"/>
        <v>1196</v>
      </c>
      <c r="G152" s="6">
        <v>1489</v>
      </c>
      <c r="H152" s="79">
        <f aca="true" t="shared" si="30" ref="H152:H177">ROUND((F152/G152)*100,1)</f>
        <v>80.3</v>
      </c>
      <c r="I152" s="10">
        <f t="shared" si="25"/>
        <v>0</v>
      </c>
      <c r="J152" s="71">
        <v>11354149</v>
      </c>
      <c r="K152" s="6">
        <f t="shared" si="26"/>
        <v>11354</v>
      </c>
      <c r="L152" s="6">
        <v>7285</v>
      </c>
      <c r="M152" s="79">
        <f aca="true" t="shared" si="31" ref="M152:M177">ROUND((K152/L152)*100,1)</f>
        <v>155.9</v>
      </c>
      <c r="N152" s="7">
        <f t="shared" si="27"/>
        <v>0</v>
      </c>
      <c r="O152" s="70">
        <f t="shared" si="28"/>
        <v>10.5</v>
      </c>
    </row>
    <row r="153" spans="1:15" ht="13.5">
      <c r="A153" s="16"/>
      <c r="B153" s="5">
        <v>232</v>
      </c>
      <c r="C153" s="5" t="s">
        <v>172</v>
      </c>
      <c r="D153" s="5">
        <v>1</v>
      </c>
      <c r="E153" s="21">
        <v>101390</v>
      </c>
      <c r="F153" s="27">
        <f t="shared" si="24"/>
        <v>101</v>
      </c>
      <c r="G153" s="6">
        <v>294</v>
      </c>
      <c r="H153" s="79">
        <f t="shared" si="30"/>
        <v>34.4</v>
      </c>
      <c r="I153" s="10">
        <f t="shared" si="25"/>
        <v>0</v>
      </c>
      <c r="J153" s="71">
        <v>2978284</v>
      </c>
      <c r="K153" s="6">
        <f t="shared" si="26"/>
        <v>2978</v>
      </c>
      <c r="L153" s="6">
        <v>2950</v>
      </c>
      <c r="M153" s="79">
        <f t="shared" si="31"/>
        <v>100.9</v>
      </c>
      <c r="N153" s="7">
        <f t="shared" si="27"/>
        <v>0</v>
      </c>
      <c r="O153" s="70">
        <f t="shared" si="28"/>
        <v>3.4</v>
      </c>
    </row>
    <row r="154" spans="1:15" ht="13.5">
      <c r="A154" s="16"/>
      <c r="B154" s="5">
        <v>235</v>
      </c>
      <c r="C154" s="5" t="s">
        <v>173</v>
      </c>
      <c r="D154" s="5">
        <v>1</v>
      </c>
      <c r="E154" s="21">
        <v>279311</v>
      </c>
      <c r="F154" s="27">
        <f t="shared" si="24"/>
        <v>279</v>
      </c>
      <c r="G154" s="6">
        <v>482</v>
      </c>
      <c r="H154" s="79">
        <f t="shared" si="30"/>
        <v>57.9</v>
      </c>
      <c r="I154" s="10">
        <f t="shared" si="25"/>
        <v>0</v>
      </c>
      <c r="J154" s="71">
        <v>2356740</v>
      </c>
      <c r="K154" s="6">
        <f t="shared" si="26"/>
        <v>2357</v>
      </c>
      <c r="L154" s="6">
        <v>2736</v>
      </c>
      <c r="M154" s="79">
        <f t="shared" si="31"/>
        <v>86.1</v>
      </c>
      <c r="N154" s="7">
        <f t="shared" si="27"/>
        <v>0</v>
      </c>
      <c r="O154" s="70">
        <f t="shared" si="28"/>
        <v>11.9</v>
      </c>
    </row>
    <row r="155" spans="1:15" ht="13.5">
      <c r="A155" s="16"/>
      <c r="B155" s="5">
        <v>236</v>
      </c>
      <c r="C155" s="5" t="s">
        <v>174</v>
      </c>
      <c r="D155" s="5">
        <v>1</v>
      </c>
      <c r="E155" s="21">
        <v>455809</v>
      </c>
      <c r="F155" s="27">
        <f t="shared" si="24"/>
        <v>456</v>
      </c>
      <c r="G155" s="6">
        <v>392</v>
      </c>
      <c r="H155" s="79">
        <f t="shared" si="30"/>
        <v>116.3</v>
      </c>
      <c r="I155" s="10">
        <f t="shared" si="25"/>
        <v>0</v>
      </c>
      <c r="J155" s="71">
        <v>3955121</v>
      </c>
      <c r="K155" s="6">
        <f t="shared" si="26"/>
        <v>3955</v>
      </c>
      <c r="L155" s="6">
        <v>3090</v>
      </c>
      <c r="M155" s="79">
        <f t="shared" si="31"/>
        <v>128</v>
      </c>
      <c r="N155" s="7">
        <f t="shared" si="27"/>
        <v>0</v>
      </c>
      <c r="O155" s="70">
        <f t="shared" si="28"/>
        <v>11.5</v>
      </c>
    </row>
    <row r="156" spans="1:15" ht="13.5">
      <c r="A156" s="16"/>
      <c r="B156" s="5">
        <v>237</v>
      </c>
      <c r="C156" s="5" t="s">
        <v>175</v>
      </c>
      <c r="D156" s="5">
        <v>1</v>
      </c>
      <c r="E156" s="21">
        <v>105580</v>
      </c>
      <c r="F156" s="27">
        <f t="shared" si="24"/>
        <v>106</v>
      </c>
      <c r="G156" s="6">
        <v>111</v>
      </c>
      <c r="H156" s="79">
        <f t="shared" si="30"/>
        <v>95.5</v>
      </c>
      <c r="I156" s="10">
        <f t="shared" si="25"/>
        <v>0</v>
      </c>
      <c r="J156" s="71">
        <v>2089255</v>
      </c>
      <c r="K156" s="6">
        <f t="shared" si="26"/>
        <v>2089</v>
      </c>
      <c r="L156" s="6">
        <v>2609</v>
      </c>
      <c r="M156" s="79">
        <f t="shared" si="31"/>
        <v>80.1</v>
      </c>
      <c r="N156" s="7">
        <f t="shared" si="27"/>
        <v>0</v>
      </c>
      <c r="O156" s="70">
        <f t="shared" si="28"/>
        <v>5.1</v>
      </c>
    </row>
    <row r="157" spans="1:15" ht="13.5">
      <c r="A157" s="16"/>
      <c r="B157" s="5">
        <v>238</v>
      </c>
      <c r="C157" s="5" t="s">
        <v>176</v>
      </c>
      <c r="D157" s="5">
        <v>1</v>
      </c>
      <c r="E157" s="21">
        <v>3630831</v>
      </c>
      <c r="F157" s="27">
        <f t="shared" si="24"/>
        <v>3631</v>
      </c>
      <c r="G157" s="6">
        <v>4003</v>
      </c>
      <c r="H157" s="79">
        <f t="shared" si="30"/>
        <v>90.7</v>
      </c>
      <c r="I157" s="10">
        <f t="shared" si="25"/>
        <v>0.1</v>
      </c>
      <c r="J157" s="71">
        <v>14411149</v>
      </c>
      <c r="K157" s="6">
        <f t="shared" si="26"/>
        <v>14411</v>
      </c>
      <c r="L157" s="6">
        <v>12857</v>
      </c>
      <c r="M157" s="79">
        <f t="shared" si="31"/>
        <v>112.1</v>
      </c>
      <c r="N157" s="7">
        <f t="shared" si="27"/>
        <v>0</v>
      </c>
      <c r="O157" s="70">
        <f t="shared" si="28"/>
        <v>25.2</v>
      </c>
    </row>
    <row r="158" spans="1:15" ht="13.5">
      <c r="A158" s="16"/>
      <c r="B158" s="5">
        <v>239</v>
      </c>
      <c r="C158" s="5" t="s">
        <v>177</v>
      </c>
      <c r="D158" s="5">
        <v>1</v>
      </c>
      <c r="E158" s="21">
        <v>56816</v>
      </c>
      <c r="F158" s="27">
        <f t="shared" si="24"/>
        <v>57</v>
      </c>
      <c r="G158" s="6">
        <v>101</v>
      </c>
      <c r="H158" s="79">
        <f t="shared" si="30"/>
        <v>56.4</v>
      </c>
      <c r="I158" s="10">
        <f t="shared" si="25"/>
        <v>0</v>
      </c>
      <c r="J158" s="71">
        <v>654829</v>
      </c>
      <c r="K158" s="6">
        <f t="shared" si="26"/>
        <v>655</v>
      </c>
      <c r="L158" s="6">
        <v>882</v>
      </c>
      <c r="M158" s="79">
        <f t="shared" si="31"/>
        <v>74.3</v>
      </c>
      <c r="N158" s="7">
        <f t="shared" si="27"/>
        <v>0</v>
      </c>
      <c r="O158" s="70">
        <f t="shared" si="28"/>
        <v>8.7</v>
      </c>
    </row>
    <row r="159" spans="1:15" ht="13.5">
      <c r="A159" s="16"/>
      <c r="B159" s="5">
        <v>240</v>
      </c>
      <c r="C159" s="5" t="s">
        <v>289</v>
      </c>
      <c r="D159" s="5">
        <v>1</v>
      </c>
      <c r="E159" s="21">
        <v>0</v>
      </c>
      <c r="F159" s="27">
        <f t="shared" si="24"/>
        <v>0</v>
      </c>
      <c r="G159" s="6">
        <v>3</v>
      </c>
      <c r="H159" s="79">
        <f t="shared" si="30"/>
        <v>0</v>
      </c>
      <c r="I159" s="10">
        <f t="shared" si="25"/>
        <v>0</v>
      </c>
      <c r="J159" s="71">
        <v>34443</v>
      </c>
      <c r="K159" s="6">
        <f t="shared" si="26"/>
        <v>34</v>
      </c>
      <c r="L159" s="6">
        <v>79</v>
      </c>
      <c r="M159" s="79">
        <f t="shared" si="31"/>
        <v>43</v>
      </c>
      <c r="N159" s="7">
        <f t="shared" si="27"/>
        <v>0</v>
      </c>
      <c r="O159" s="70">
        <f t="shared" si="28"/>
        <v>0</v>
      </c>
    </row>
    <row r="160" spans="1:15" ht="13.5">
      <c r="A160" s="16"/>
      <c r="B160" s="5">
        <v>245</v>
      </c>
      <c r="C160" s="5" t="s">
        <v>179</v>
      </c>
      <c r="D160" s="5">
        <v>1</v>
      </c>
      <c r="E160" s="21">
        <v>3037985</v>
      </c>
      <c r="F160" s="27">
        <f t="shared" si="24"/>
        <v>3038</v>
      </c>
      <c r="G160" s="6">
        <v>2110</v>
      </c>
      <c r="H160" s="79">
        <f t="shared" si="30"/>
        <v>144</v>
      </c>
      <c r="I160" s="10">
        <f t="shared" si="25"/>
        <v>0.1</v>
      </c>
      <c r="J160" s="71">
        <v>29686461</v>
      </c>
      <c r="K160" s="6">
        <f t="shared" si="26"/>
        <v>29686</v>
      </c>
      <c r="L160" s="6">
        <v>24831</v>
      </c>
      <c r="M160" s="79">
        <f t="shared" si="31"/>
        <v>119.6</v>
      </c>
      <c r="N160" s="7">
        <f t="shared" si="27"/>
        <v>0.1</v>
      </c>
      <c r="O160" s="70">
        <f t="shared" si="28"/>
        <v>10.2</v>
      </c>
    </row>
    <row r="161" spans="1:15" ht="13.5">
      <c r="A161" s="16"/>
      <c r="B161" s="28">
        <v>246</v>
      </c>
      <c r="C161" s="28" t="s">
        <v>180</v>
      </c>
      <c r="D161" s="28">
        <v>1</v>
      </c>
      <c r="E161" s="29">
        <v>9427065</v>
      </c>
      <c r="F161" s="30">
        <f t="shared" si="24"/>
        <v>9427</v>
      </c>
      <c r="G161" s="31">
        <v>5469</v>
      </c>
      <c r="H161" s="80">
        <f t="shared" si="30"/>
        <v>172.4</v>
      </c>
      <c r="I161" s="33">
        <f t="shared" si="25"/>
        <v>0.2</v>
      </c>
      <c r="J161" s="81">
        <v>13682142</v>
      </c>
      <c r="K161" s="31">
        <f t="shared" si="26"/>
        <v>13682</v>
      </c>
      <c r="L161" s="31">
        <v>8638</v>
      </c>
      <c r="M161" s="80">
        <f t="shared" si="31"/>
        <v>158.4</v>
      </c>
      <c r="N161" s="32">
        <f t="shared" si="27"/>
        <v>0</v>
      </c>
      <c r="O161" s="82">
        <f t="shared" si="28"/>
        <v>68.9</v>
      </c>
    </row>
    <row r="162" spans="1:15" ht="14.25" thickBot="1">
      <c r="A162" s="42" t="s">
        <v>12</v>
      </c>
      <c r="B162" s="43"/>
      <c r="C162" s="43"/>
      <c r="D162" s="43"/>
      <c r="E162" s="44">
        <f>SUM(E140:E161)</f>
        <v>104240419</v>
      </c>
      <c r="F162" s="45">
        <f t="shared" si="24"/>
        <v>104240</v>
      </c>
      <c r="G162" s="46">
        <v>80163</v>
      </c>
      <c r="H162" s="83">
        <f t="shared" si="30"/>
        <v>130</v>
      </c>
      <c r="I162" s="48">
        <f t="shared" si="25"/>
        <v>2.4</v>
      </c>
      <c r="J162" s="84">
        <f>SUM(J140:J161)</f>
        <v>814389105</v>
      </c>
      <c r="K162" s="46">
        <f t="shared" si="26"/>
        <v>814389</v>
      </c>
      <c r="L162" s="46">
        <v>652976</v>
      </c>
      <c r="M162" s="83">
        <f t="shared" si="31"/>
        <v>124.7</v>
      </c>
      <c r="N162" s="47">
        <f t="shared" si="27"/>
        <v>1.7</v>
      </c>
      <c r="O162" s="85">
        <f t="shared" si="28"/>
        <v>12.8</v>
      </c>
    </row>
    <row r="163" spans="1:15" ht="13.5">
      <c r="A163" s="16" t="s">
        <v>5</v>
      </c>
      <c r="B163" s="35">
        <v>133</v>
      </c>
      <c r="C163" s="35" t="s">
        <v>146</v>
      </c>
      <c r="D163" s="35">
        <v>1</v>
      </c>
      <c r="E163" s="36">
        <v>38332355</v>
      </c>
      <c r="F163" s="37">
        <f t="shared" si="24"/>
        <v>38332</v>
      </c>
      <c r="G163" s="38">
        <v>28389</v>
      </c>
      <c r="H163" s="76">
        <f t="shared" si="30"/>
        <v>135</v>
      </c>
      <c r="I163" s="40">
        <f t="shared" si="25"/>
        <v>0.9</v>
      </c>
      <c r="J163" s="77">
        <v>893214056</v>
      </c>
      <c r="K163" s="38">
        <f t="shared" si="26"/>
        <v>893214</v>
      </c>
      <c r="L163" s="38">
        <v>861718</v>
      </c>
      <c r="M163" s="76">
        <f t="shared" si="31"/>
        <v>103.7</v>
      </c>
      <c r="N163" s="39">
        <f t="shared" si="27"/>
        <v>1.8</v>
      </c>
      <c r="O163" s="78">
        <f t="shared" si="28"/>
        <v>4.3</v>
      </c>
    </row>
    <row r="164" spans="1:15" ht="13.5">
      <c r="A164" s="16"/>
      <c r="B164" s="5">
        <v>134</v>
      </c>
      <c r="C164" s="5" t="s">
        <v>290</v>
      </c>
      <c r="D164" s="5">
        <v>1</v>
      </c>
      <c r="E164" s="21">
        <v>0</v>
      </c>
      <c r="F164" s="27">
        <f t="shared" si="24"/>
        <v>0</v>
      </c>
      <c r="G164" s="6">
        <v>2911</v>
      </c>
      <c r="H164" s="79">
        <f t="shared" si="30"/>
        <v>0</v>
      </c>
      <c r="I164" s="10">
        <f t="shared" si="25"/>
        <v>0</v>
      </c>
      <c r="J164" s="71">
        <v>126437383</v>
      </c>
      <c r="K164" s="6">
        <f t="shared" si="26"/>
        <v>126437</v>
      </c>
      <c r="L164" s="6">
        <v>11955</v>
      </c>
      <c r="M164" s="79">
        <f t="shared" si="31"/>
        <v>1057.6</v>
      </c>
      <c r="N164" s="7">
        <f t="shared" si="27"/>
        <v>0.3</v>
      </c>
      <c r="O164" s="70">
        <f t="shared" si="28"/>
        <v>0</v>
      </c>
    </row>
    <row r="165" spans="1:15" ht="13.5">
      <c r="A165" s="16"/>
      <c r="B165" s="5">
        <v>135</v>
      </c>
      <c r="C165" s="5" t="s">
        <v>148</v>
      </c>
      <c r="D165" s="5">
        <v>1</v>
      </c>
      <c r="E165" s="21">
        <v>2861943</v>
      </c>
      <c r="F165" s="27">
        <f t="shared" si="24"/>
        <v>2862</v>
      </c>
      <c r="G165" s="6">
        <v>1876</v>
      </c>
      <c r="H165" s="79">
        <f t="shared" si="30"/>
        <v>152.6</v>
      </c>
      <c r="I165" s="10">
        <f t="shared" si="25"/>
        <v>0.1</v>
      </c>
      <c r="J165" s="71">
        <v>29760545</v>
      </c>
      <c r="K165" s="6">
        <f t="shared" si="26"/>
        <v>29761</v>
      </c>
      <c r="L165" s="6">
        <v>16314</v>
      </c>
      <c r="M165" s="79">
        <f t="shared" si="31"/>
        <v>182.4</v>
      </c>
      <c r="N165" s="7">
        <f t="shared" si="27"/>
        <v>0.1</v>
      </c>
      <c r="O165" s="70">
        <f t="shared" si="28"/>
        <v>9.6</v>
      </c>
    </row>
    <row r="166" spans="1:15" ht="13.5">
      <c r="A166" s="16"/>
      <c r="B166" s="5">
        <v>137</v>
      </c>
      <c r="C166" s="5" t="s">
        <v>149</v>
      </c>
      <c r="D166" s="5">
        <v>1</v>
      </c>
      <c r="E166" s="21">
        <v>82015271</v>
      </c>
      <c r="F166" s="27">
        <f t="shared" si="24"/>
        <v>82015</v>
      </c>
      <c r="G166" s="6">
        <v>47881</v>
      </c>
      <c r="H166" s="79">
        <f t="shared" si="30"/>
        <v>171.3</v>
      </c>
      <c r="I166" s="10">
        <f t="shared" si="25"/>
        <v>1.9</v>
      </c>
      <c r="J166" s="71">
        <v>1995537673</v>
      </c>
      <c r="K166" s="6">
        <f t="shared" si="26"/>
        <v>1995538</v>
      </c>
      <c r="L166" s="6">
        <v>1688655</v>
      </c>
      <c r="M166" s="79">
        <f t="shared" si="31"/>
        <v>118.2</v>
      </c>
      <c r="N166" s="7">
        <f t="shared" si="27"/>
        <v>4.1</v>
      </c>
      <c r="O166" s="70">
        <f t="shared" si="28"/>
        <v>4.1</v>
      </c>
    </row>
    <row r="167" spans="1:15" ht="13.5">
      <c r="A167" s="16"/>
      <c r="B167" s="5">
        <v>138</v>
      </c>
      <c r="C167" s="5" t="s">
        <v>150</v>
      </c>
      <c r="D167" s="5">
        <v>1</v>
      </c>
      <c r="E167" s="21">
        <v>32851269</v>
      </c>
      <c r="F167" s="27">
        <f t="shared" si="24"/>
        <v>32851</v>
      </c>
      <c r="G167" s="6">
        <v>33606</v>
      </c>
      <c r="H167" s="79">
        <f t="shared" si="30"/>
        <v>97.8</v>
      </c>
      <c r="I167" s="10">
        <f t="shared" si="25"/>
        <v>0.8</v>
      </c>
      <c r="J167" s="71">
        <v>621330873</v>
      </c>
      <c r="K167" s="6">
        <f t="shared" si="26"/>
        <v>621331</v>
      </c>
      <c r="L167" s="6">
        <v>529046</v>
      </c>
      <c r="M167" s="79">
        <f t="shared" si="31"/>
        <v>117.4</v>
      </c>
      <c r="N167" s="7">
        <f t="shared" si="27"/>
        <v>1.3</v>
      </c>
      <c r="O167" s="70">
        <f t="shared" si="28"/>
        <v>5.3</v>
      </c>
    </row>
    <row r="168" spans="1:15" ht="13.5">
      <c r="A168" s="16"/>
      <c r="B168" s="5">
        <v>140</v>
      </c>
      <c r="C168" s="5" t="s">
        <v>151</v>
      </c>
      <c r="D168" s="5">
        <v>1</v>
      </c>
      <c r="E168" s="21">
        <v>81637524</v>
      </c>
      <c r="F168" s="27">
        <f t="shared" si="24"/>
        <v>81638</v>
      </c>
      <c r="G168" s="6">
        <v>97487</v>
      </c>
      <c r="H168" s="79">
        <f t="shared" si="30"/>
        <v>83.7</v>
      </c>
      <c r="I168" s="10">
        <f t="shared" si="25"/>
        <v>1.9</v>
      </c>
      <c r="J168" s="71">
        <v>851987327</v>
      </c>
      <c r="K168" s="6">
        <f t="shared" si="26"/>
        <v>851987</v>
      </c>
      <c r="L168" s="6">
        <v>755349</v>
      </c>
      <c r="M168" s="79">
        <f t="shared" si="31"/>
        <v>112.8</v>
      </c>
      <c r="N168" s="7">
        <f t="shared" si="27"/>
        <v>1.7</v>
      </c>
      <c r="O168" s="70">
        <f t="shared" si="28"/>
        <v>9.6</v>
      </c>
    </row>
    <row r="169" spans="1:15" ht="13.5">
      <c r="A169" s="16"/>
      <c r="B169" s="5">
        <v>141</v>
      </c>
      <c r="C169" s="5" t="s">
        <v>152</v>
      </c>
      <c r="D169" s="5">
        <v>1</v>
      </c>
      <c r="E169" s="21">
        <v>17844</v>
      </c>
      <c r="F169" s="27">
        <f t="shared" si="24"/>
        <v>18</v>
      </c>
      <c r="G169" s="6">
        <v>8344</v>
      </c>
      <c r="H169" s="79">
        <f t="shared" si="30"/>
        <v>0.2</v>
      </c>
      <c r="I169" s="10">
        <f t="shared" si="25"/>
        <v>0</v>
      </c>
      <c r="J169" s="71">
        <v>175878781</v>
      </c>
      <c r="K169" s="6">
        <f t="shared" si="26"/>
        <v>175879</v>
      </c>
      <c r="L169" s="6">
        <v>293537</v>
      </c>
      <c r="M169" s="79">
        <f t="shared" si="31"/>
        <v>59.9</v>
      </c>
      <c r="N169" s="7">
        <f t="shared" si="27"/>
        <v>0.4</v>
      </c>
      <c r="O169" s="70">
        <f t="shared" si="28"/>
        <v>0</v>
      </c>
    </row>
    <row r="170" spans="1:15" ht="13.5">
      <c r="A170" s="16"/>
      <c r="B170" s="5">
        <v>143</v>
      </c>
      <c r="C170" s="5" t="s">
        <v>153</v>
      </c>
      <c r="D170" s="5">
        <v>1</v>
      </c>
      <c r="E170" s="21">
        <v>1772164</v>
      </c>
      <c r="F170" s="27">
        <f t="shared" si="24"/>
        <v>1772</v>
      </c>
      <c r="G170" s="6">
        <v>1465</v>
      </c>
      <c r="H170" s="79">
        <f t="shared" si="30"/>
        <v>121</v>
      </c>
      <c r="I170" s="10">
        <f t="shared" si="25"/>
        <v>0</v>
      </c>
      <c r="J170" s="71">
        <v>85003932</v>
      </c>
      <c r="K170" s="6">
        <f t="shared" si="26"/>
        <v>85004</v>
      </c>
      <c r="L170" s="6">
        <v>80294</v>
      </c>
      <c r="M170" s="79">
        <f t="shared" si="31"/>
        <v>105.9</v>
      </c>
      <c r="N170" s="7">
        <f t="shared" si="27"/>
        <v>0.2</v>
      </c>
      <c r="O170" s="70">
        <f t="shared" si="28"/>
        <v>2.1</v>
      </c>
    </row>
    <row r="171" spans="1:15" ht="13.5">
      <c r="A171" s="16"/>
      <c r="B171" s="5">
        <v>144</v>
      </c>
      <c r="C171" s="5" t="s">
        <v>154</v>
      </c>
      <c r="D171" s="5">
        <v>1</v>
      </c>
      <c r="E171" s="21">
        <v>485454</v>
      </c>
      <c r="F171" s="27">
        <f t="shared" si="24"/>
        <v>485</v>
      </c>
      <c r="G171" s="6">
        <v>2143</v>
      </c>
      <c r="H171" s="79">
        <f t="shared" si="30"/>
        <v>22.6</v>
      </c>
      <c r="I171" s="10">
        <f t="shared" si="25"/>
        <v>0</v>
      </c>
      <c r="J171" s="71">
        <v>10108503</v>
      </c>
      <c r="K171" s="6">
        <f t="shared" si="26"/>
        <v>10109</v>
      </c>
      <c r="L171" s="6">
        <v>8529</v>
      </c>
      <c r="M171" s="79">
        <f t="shared" si="31"/>
        <v>118.5</v>
      </c>
      <c r="N171" s="7">
        <f t="shared" si="27"/>
        <v>0</v>
      </c>
      <c r="O171" s="70">
        <f t="shared" si="28"/>
        <v>4.8</v>
      </c>
    </row>
    <row r="172" spans="1:15" ht="13.5">
      <c r="A172" s="16"/>
      <c r="B172" s="5">
        <v>145</v>
      </c>
      <c r="C172" s="5" t="s">
        <v>155</v>
      </c>
      <c r="D172" s="5">
        <v>1</v>
      </c>
      <c r="E172" s="21">
        <v>20764</v>
      </c>
      <c r="F172" s="27">
        <f t="shared" si="24"/>
        <v>21</v>
      </c>
      <c r="G172" s="6">
        <v>1</v>
      </c>
      <c r="H172" s="79">
        <f t="shared" si="30"/>
        <v>2100</v>
      </c>
      <c r="I172" s="10">
        <f t="shared" si="25"/>
        <v>0</v>
      </c>
      <c r="J172" s="71">
        <v>1817663</v>
      </c>
      <c r="K172" s="6">
        <f t="shared" si="26"/>
        <v>1818</v>
      </c>
      <c r="L172" s="6">
        <v>5578</v>
      </c>
      <c r="M172" s="79">
        <f t="shared" si="31"/>
        <v>32.6</v>
      </c>
      <c r="N172" s="7">
        <f t="shared" si="27"/>
        <v>0</v>
      </c>
      <c r="O172" s="70">
        <f t="shared" si="28"/>
        <v>1.1</v>
      </c>
    </row>
    <row r="173" spans="1:15" ht="13.5">
      <c r="A173" s="16"/>
      <c r="B173" s="5">
        <v>146</v>
      </c>
      <c r="C173" s="5" t="s">
        <v>156</v>
      </c>
      <c r="D173" s="5">
        <v>1</v>
      </c>
      <c r="E173" s="21">
        <v>269542</v>
      </c>
      <c r="F173" s="27">
        <f t="shared" si="24"/>
        <v>270</v>
      </c>
      <c r="G173" s="6">
        <v>324</v>
      </c>
      <c r="H173" s="79">
        <f t="shared" si="30"/>
        <v>83.3</v>
      </c>
      <c r="I173" s="10">
        <f t="shared" si="25"/>
        <v>0</v>
      </c>
      <c r="J173" s="71">
        <v>684003</v>
      </c>
      <c r="K173" s="6">
        <f t="shared" si="26"/>
        <v>684</v>
      </c>
      <c r="L173" s="6">
        <v>531</v>
      </c>
      <c r="M173" s="79">
        <f t="shared" si="31"/>
        <v>128.8</v>
      </c>
      <c r="N173" s="7">
        <f t="shared" si="27"/>
        <v>0</v>
      </c>
      <c r="O173" s="70">
        <f t="shared" si="28"/>
        <v>39.4</v>
      </c>
    </row>
    <row r="174" spans="1:15" ht="13.5">
      <c r="A174" s="16"/>
      <c r="B174" s="5">
        <v>147</v>
      </c>
      <c r="C174" s="5" t="s">
        <v>157</v>
      </c>
      <c r="D174" s="5">
        <v>1</v>
      </c>
      <c r="E174" s="21">
        <v>61064019</v>
      </c>
      <c r="F174" s="27">
        <f t="shared" si="24"/>
        <v>61064</v>
      </c>
      <c r="G174" s="6">
        <v>56844</v>
      </c>
      <c r="H174" s="79">
        <f t="shared" si="30"/>
        <v>107.4</v>
      </c>
      <c r="I174" s="10">
        <f t="shared" si="25"/>
        <v>1.4</v>
      </c>
      <c r="J174" s="71">
        <v>1982365679</v>
      </c>
      <c r="K174" s="6">
        <f t="shared" si="26"/>
        <v>1982366</v>
      </c>
      <c r="L174" s="6">
        <v>1662811</v>
      </c>
      <c r="M174" s="79">
        <f t="shared" si="31"/>
        <v>119.2</v>
      </c>
      <c r="N174" s="7">
        <f t="shared" si="27"/>
        <v>4</v>
      </c>
      <c r="O174" s="70">
        <f t="shared" si="28"/>
        <v>3.1</v>
      </c>
    </row>
    <row r="175" spans="1:15" ht="13.5">
      <c r="A175" s="16"/>
      <c r="B175" s="28">
        <v>149</v>
      </c>
      <c r="C175" s="28" t="s">
        <v>291</v>
      </c>
      <c r="D175" s="28">
        <v>1</v>
      </c>
      <c r="E175" s="29">
        <v>0</v>
      </c>
      <c r="F175" s="30">
        <f t="shared" si="24"/>
        <v>0</v>
      </c>
      <c r="G175" s="31">
        <v>10</v>
      </c>
      <c r="H175" s="80">
        <f t="shared" si="30"/>
        <v>0</v>
      </c>
      <c r="I175" s="33">
        <f t="shared" si="25"/>
        <v>0</v>
      </c>
      <c r="J175" s="81">
        <v>7618553</v>
      </c>
      <c r="K175" s="31">
        <f t="shared" si="26"/>
        <v>7619</v>
      </c>
      <c r="L175" s="31">
        <v>13876</v>
      </c>
      <c r="M175" s="80">
        <f t="shared" si="31"/>
        <v>54.9</v>
      </c>
      <c r="N175" s="32">
        <f t="shared" si="27"/>
        <v>0</v>
      </c>
      <c r="O175" s="82">
        <f t="shared" si="28"/>
        <v>0</v>
      </c>
    </row>
    <row r="176" spans="1:15" ht="14.25" thickBot="1">
      <c r="A176" s="42" t="s">
        <v>11</v>
      </c>
      <c r="B176" s="43"/>
      <c r="C176" s="43"/>
      <c r="D176" s="43"/>
      <c r="E176" s="44">
        <f>SUM(E163:E175)</f>
        <v>301328149</v>
      </c>
      <c r="F176" s="45">
        <f t="shared" si="24"/>
        <v>301328</v>
      </c>
      <c r="G176" s="46">
        <v>281281</v>
      </c>
      <c r="H176" s="83">
        <f t="shared" si="30"/>
        <v>107.1</v>
      </c>
      <c r="I176" s="48">
        <f t="shared" si="25"/>
        <v>6.9</v>
      </c>
      <c r="J176" s="84">
        <f>SUM(J163:J175)</f>
        <v>6781744971</v>
      </c>
      <c r="K176" s="46">
        <f t="shared" si="26"/>
        <v>6781745</v>
      </c>
      <c r="L176" s="46">
        <v>5928193</v>
      </c>
      <c r="M176" s="83">
        <f t="shared" si="31"/>
        <v>114.4</v>
      </c>
      <c r="N176" s="47">
        <f t="shared" si="27"/>
        <v>13.8</v>
      </c>
      <c r="O176" s="85">
        <f t="shared" si="28"/>
        <v>4.4</v>
      </c>
    </row>
    <row r="177" spans="1:15" ht="13.5">
      <c r="A177" s="16" t="s">
        <v>2</v>
      </c>
      <c r="B177" s="35">
        <v>501</v>
      </c>
      <c r="C177" s="35" t="s">
        <v>42</v>
      </c>
      <c r="D177" s="35">
        <v>1</v>
      </c>
      <c r="E177" s="36">
        <v>927856</v>
      </c>
      <c r="F177" s="37">
        <f t="shared" si="24"/>
        <v>928</v>
      </c>
      <c r="G177" s="38">
        <v>939</v>
      </c>
      <c r="H177" s="76">
        <f t="shared" si="30"/>
        <v>98.8</v>
      </c>
      <c r="I177" s="40">
        <f t="shared" si="25"/>
        <v>0</v>
      </c>
      <c r="J177" s="77">
        <v>15025841</v>
      </c>
      <c r="K177" s="38">
        <f t="shared" si="26"/>
        <v>15026</v>
      </c>
      <c r="L177" s="38">
        <v>24680</v>
      </c>
      <c r="M177" s="76">
        <f t="shared" si="31"/>
        <v>60.9</v>
      </c>
      <c r="N177" s="39">
        <f t="shared" si="27"/>
        <v>0</v>
      </c>
      <c r="O177" s="78">
        <f t="shared" si="28"/>
        <v>6.2</v>
      </c>
    </row>
    <row r="178" spans="1:15" ht="13.5">
      <c r="A178" s="16"/>
      <c r="B178" s="5">
        <v>502</v>
      </c>
      <c r="C178" s="5" t="s">
        <v>43</v>
      </c>
      <c r="D178" s="5">
        <v>1</v>
      </c>
      <c r="E178" s="21">
        <v>0</v>
      </c>
      <c r="F178" s="27">
        <f t="shared" si="24"/>
        <v>0</v>
      </c>
      <c r="G178" s="6"/>
      <c r="H178" s="79">
        <v>0</v>
      </c>
      <c r="I178" s="10">
        <f t="shared" si="25"/>
        <v>0</v>
      </c>
      <c r="J178" s="71">
        <v>29317</v>
      </c>
      <c r="K178" s="6">
        <f t="shared" si="26"/>
        <v>29</v>
      </c>
      <c r="L178" s="6"/>
      <c r="M178" s="79">
        <v>0</v>
      </c>
      <c r="N178" s="7">
        <f t="shared" si="27"/>
        <v>0</v>
      </c>
      <c r="O178" s="70">
        <f t="shared" si="28"/>
        <v>0</v>
      </c>
    </row>
    <row r="179" spans="1:15" ht="13.5">
      <c r="A179" s="16"/>
      <c r="B179" s="5">
        <v>503</v>
      </c>
      <c r="C179" s="5" t="s">
        <v>44</v>
      </c>
      <c r="D179" s="5">
        <v>1</v>
      </c>
      <c r="E179" s="21">
        <v>1756</v>
      </c>
      <c r="F179" s="27">
        <f t="shared" si="24"/>
        <v>2</v>
      </c>
      <c r="G179" s="6">
        <v>9</v>
      </c>
      <c r="H179" s="79">
        <f>ROUND((F179/G179)*100,1)</f>
        <v>22.2</v>
      </c>
      <c r="I179" s="10">
        <f t="shared" si="25"/>
        <v>0</v>
      </c>
      <c r="J179" s="71">
        <v>12818795</v>
      </c>
      <c r="K179" s="6">
        <f t="shared" si="26"/>
        <v>12819</v>
      </c>
      <c r="L179" s="6">
        <v>6960</v>
      </c>
      <c r="M179" s="79">
        <f>ROUND((K179/L179)*100,1)</f>
        <v>184.2</v>
      </c>
      <c r="N179" s="7">
        <f t="shared" si="27"/>
        <v>0</v>
      </c>
      <c r="O179" s="70">
        <f t="shared" si="28"/>
        <v>0</v>
      </c>
    </row>
    <row r="180" spans="1:15" ht="13.5">
      <c r="A180" s="16"/>
      <c r="B180" s="5">
        <v>504</v>
      </c>
      <c r="C180" s="5" t="s">
        <v>45</v>
      </c>
      <c r="D180" s="5">
        <v>1</v>
      </c>
      <c r="E180" s="21">
        <v>419323</v>
      </c>
      <c r="F180" s="27">
        <f t="shared" si="24"/>
        <v>419</v>
      </c>
      <c r="G180" s="6">
        <v>354</v>
      </c>
      <c r="H180" s="79">
        <f>ROUND((F180/G180)*100,1)</f>
        <v>118.4</v>
      </c>
      <c r="I180" s="10">
        <f t="shared" si="25"/>
        <v>0</v>
      </c>
      <c r="J180" s="71">
        <v>6352231</v>
      </c>
      <c r="K180" s="6">
        <f t="shared" si="26"/>
        <v>6352</v>
      </c>
      <c r="L180" s="6">
        <v>3600</v>
      </c>
      <c r="M180" s="79">
        <f>ROUND((K180/L180)*100,1)</f>
        <v>176.4</v>
      </c>
      <c r="N180" s="7">
        <f t="shared" si="27"/>
        <v>0</v>
      </c>
      <c r="O180" s="70">
        <f t="shared" si="28"/>
        <v>6.6</v>
      </c>
    </row>
    <row r="181" spans="1:15" ht="13.5">
      <c r="A181" s="16"/>
      <c r="B181" s="5">
        <v>505</v>
      </c>
      <c r="C181" s="5" t="s">
        <v>292</v>
      </c>
      <c r="D181" s="5">
        <v>1</v>
      </c>
      <c r="E181" s="21">
        <v>0</v>
      </c>
      <c r="F181" s="27">
        <f t="shared" si="24"/>
        <v>0</v>
      </c>
      <c r="G181" s="6">
        <v>46</v>
      </c>
      <c r="H181" s="79">
        <f>ROUND((F181/G181)*100,1)</f>
        <v>0</v>
      </c>
      <c r="I181" s="10">
        <f t="shared" si="25"/>
        <v>0</v>
      </c>
      <c r="J181" s="71">
        <v>813829</v>
      </c>
      <c r="K181" s="6">
        <f t="shared" si="26"/>
        <v>814</v>
      </c>
      <c r="L181" s="6">
        <v>584</v>
      </c>
      <c r="M181" s="79">
        <f>ROUND((K181/L181)*100,1)</f>
        <v>139.4</v>
      </c>
      <c r="N181" s="7">
        <f t="shared" si="27"/>
        <v>0</v>
      </c>
      <c r="O181" s="70">
        <f t="shared" si="28"/>
        <v>0</v>
      </c>
    </row>
    <row r="182" spans="1:15" ht="13.5">
      <c r="A182" s="16"/>
      <c r="B182" s="5">
        <v>506</v>
      </c>
      <c r="C182" s="5" t="s">
        <v>47</v>
      </c>
      <c r="D182" s="5">
        <v>1</v>
      </c>
      <c r="E182" s="21">
        <v>2252050</v>
      </c>
      <c r="F182" s="27">
        <f t="shared" si="24"/>
        <v>2252</v>
      </c>
      <c r="G182" s="6">
        <v>531</v>
      </c>
      <c r="H182" s="79">
        <f>ROUND((F182/G182)*100,1)</f>
        <v>424.1</v>
      </c>
      <c r="I182" s="10">
        <f t="shared" si="25"/>
        <v>0.1</v>
      </c>
      <c r="J182" s="71">
        <v>6195763</v>
      </c>
      <c r="K182" s="6">
        <f t="shared" si="26"/>
        <v>6196</v>
      </c>
      <c r="L182" s="6">
        <v>7559</v>
      </c>
      <c r="M182" s="79">
        <f>ROUND((K182/L182)*100,1)</f>
        <v>82</v>
      </c>
      <c r="N182" s="7">
        <f t="shared" si="27"/>
        <v>0</v>
      </c>
      <c r="O182" s="70">
        <f t="shared" si="28"/>
        <v>36.3</v>
      </c>
    </row>
    <row r="183" spans="1:15" ht="13.5">
      <c r="A183" s="16"/>
      <c r="B183" s="5">
        <v>507</v>
      </c>
      <c r="C183" s="5" t="s">
        <v>48</v>
      </c>
      <c r="D183" s="5">
        <v>1</v>
      </c>
      <c r="E183" s="21">
        <v>7780250</v>
      </c>
      <c r="F183" s="27">
        <f t="shared" si="24"/>
        <v>7780</v>
      </c>
      <c r="G183" s="6">
        <v>4325</v>
      </c>
      <c r="H183" s="79">
        <f>ROUND((F183/G183)*100,1)</f>
        <v>179.9</v>
      </c>
      <c r="I183" s="10">
        <f t="shared" si="25"/>
        <v>0.2</v>
      </c>
      <c r="J183" s="71">
        <v>139474464</v>
      </c>
      <c r="K183" s="6">
        <f t="shared" si="26"/>
        <v>139474</v>
      </c>
      <c r="L183" s="6">
        <v>59429</v>
      </c>
      <c r="M183" s="79">
        <f>ROUND((K183/L183)*100,1)</f>
        <v>234.7</v>
      </c>
      <c r="N183" s="7">
        <f t="shared" si="27"/>
        <v>0.3</v>
      </c>
      <c r="O183" s="70">
        <f t="shared" si="28"/>
        <v>5.6</v>
      </c>
    </row>
    <row r="184" spans="1:15" ht="13.5">
      <c r="A184" s="16"/>
      <c r="B184" s="5">
        <v>508</v>
      </c>
      <c r="C184" s="5" t="s">
        <v>49</v>
      </c>
      <c r="D184" s="5">
        <v>1</v>
      </c>
      <c r="E184" s="21">
        <v>0</v>
      </c>
      <c r="F184" s="27">
        <f t="shared" si="24"/>
        <v>0</v>
      </c>
      <c r="G184" s="6"/>
      <c r="H184" s="79">
        <v>0</v>
      </c>
      <c r="I184" s="10">
        <f t="shared" si="25"/>
        <v>0</v>
      </c>
      <c r="J184" s="71">
        <v>55179</v>
      </c>
      <c r="K184" s="6">
        <f t="shared" si="26"/>
        <v>55</v>
      </c>
      <c r="L184" s="6"/>
      <c r="M184" s="79">
        <v>0</v>
      </c>
      <c r="N184" s="7">
        <f t="shared" si="27"/>
        <v>0</v>
      </c>
      <c r="O184" s="70">
        <f t="shared" si="28"/>
        <v>0</v>
      </c>
    </row>
    <row r="185" spans="1:15" ht="13.5">
      <c r="A185" s="16"/>
      <c r="B185" s="5">
        <v>509</v>
      </c>
      <c r="C185" s="5" t="s">
        <v>50</v>
      </c>
      <c r="D185" s="5">
        <v>1</v>
      </c>
      <c r="E185" s="21">
        <v>162118</v>
      </c>
      <c r="F185" s="27">
        <f t="shared" si="24"/>
        <v>162</v>
      </c>
      <c r="G185" s="6">
        <v>175</v>
      </c>
      <c r="H185" s="79">
        <f>ROUND((F185/G185)*100,1)</f>
        <v>92.6</v>
      </c>
      <c r="I185" s="10">
        <f t="shared" si="25"/>
        <v>0</v>
      </c>
      <c r="J185" s="71">
        <v>12208727</v>
      </c>
      <c r="K185" s="6">
        <f t="shared" si="26"/>
        <v>12209</v>
      </c>
      <c r="L185" s="6">
        <v>9169</v>
      </c>
      <c r="M185" s="79">
        <f>ROUND((K185/L185)*100,1)</f>
        <v>133.2</v>
      </c>
      <c r="N185" s="7">
        <f t="shared" si="27"/>
        <v>0</v>
      </c>
      <c r="O185" s="70">
        <f t="shared" si="28"/>
        <v>1.3</v>
      </c>
    </row>
    <row r="186" spans="1:15" ht="13.5">
      <c r="A186" s="16"/>
      <c r="B186" s="5">
        <v>510</v>
      </c>
      <c r="C186" s="5" t="s">
        <v>51</v>
      </c>
      <c r="D186" s="5">
        <v>1</v>
      </c>
      <c r="E186" s="21">
        <v>46893</v>
      </c>
      <c r="F186" s="27">
        <f t="shared" si="24"/>
        <v>47</v>
      </c>
      <c r="G186" s="6">
        <v>27</v>
      </c>
      <c r="H186" s="79">
        <f>ROUND((F186/G186)*100,1)</f>
        <v>174.1</v>
      </c>
      <c r="I186" s="10">
        <f t="shared" si="25"/>
        <v>0</v>
      </c>
      <c r="J186" s="71">
        <v>1995685</v>
      </c>
      <c r="K186" s="6">
        <f t="shared" si="26"/>
        <v>1996</v>
      </c>
      <c r="L186" s="6">
        <v>1380</v>
      </c>
      <c r="M186" s="79">
        <f>ROUND((K186/L186)*100,1)</f>
        <v>144.6</v>
      </c>
      <c r="N186" s="7">
        <f t="shared" si="27"/>
        <v>0</v>
      </c>
      <c r="O186" s="70">
        <f t="shared" si="28"/>
        <v>2.3</v>
      </c>
    </row>
    <row r="187" spans="1:15" ht="13.5">
      <c r="A187" s="16"/>
      <c r="B187" s="5">
        <v>511</v>
      </c>
      <c r="C187" s="5" t="s">
        <v>52</v>
      </c>
      <c r="D187" s="5">
        <v>1</v>
      </c>
      <c r="E187" s="21">
        <v>78698</v>
      </c>
      <c r="F187" s="27">
        <f t="shared" si="24"/>
        <v>79</v>
      </c>
      <c r="G187" s="6">
        <v>35</v>
      </c>
      <c r="H187" s="79">
        <f>ROUND((F187/G187)*100,1)</f>
        <v>225.7</v>
      </c>
      <c r="I187" s="10">
        <f t="shared" si="25"/>
        <v>0</v>
      </c>
      <c r="J187" s="71">
        <v>98515</v>
      </c>
      <c r="K187" s="6">
        <f t="shared" si="26"/>
        <v>99</v>
      </c>
      <c r="L187" s="6">
        <v>37</v>
      </c>
      <c r="M187" s="79">
        <f>ROUND((K187/L187)*100,1)</f>
        <v>267.6</v>
      </c>
      <c r="N187" s="7">
        <f t="shared" si="27"/>
        <v>0</v>
      </c>
      <c r="O187" s="70">
        <f t="shared" si="28"/>
        <v>79.9</v>
      </c>
    </row>
    <row r="188" spans="1:15" ht="13.5">
      <c r="A188" s="16"/>
      <c r="B188" s="5">
        <v>512</v>
      </c>
      <c r="C188" s="5" t="s">
        <v>53</v>
      </c>
      <c r="D188" s="5">
        <v>1</v>
      </c>
      <c r="E188" s="21">
        <v>0</v>
      </c>
      <c r="F188" s="27">
        <f t="shared" si="24"/>
        <v>0</v>
      </c>
      <c r="G188" s="6"/>
      <c r="H188" s="79">
        <v>0</v>
      </c>
      <c r="I188" s="10">
        <f t="shared" si="25"/>
        <v>0</v>
      </c>
      <c r="J188" s="71">
        <v>52466</v>
      </c>
      <c r="K188" s="6">
        <f t="shared" si="26"/>
        <v>52</v>
      </c>
      <c r="L188" s="6"/>
      <c r="M188" s="79">
        <v>0</v>
      </c>
      <c r="N188" s="7">
        <f t="shared" si="27"/>
        <v>0</v>
      </c>
      <c r="O188" s="70">
        <f t="shared" si="28"/>
        <v>0</v>
      </c>
    </row>
    <row r="189" spans="1:15" ht="13.5">
      <c r="A189" s="16"/>
      <c r="B189" s="5">
        <v>513</v>
      </c>
      <c r="C189" s="5" t="s">
        <v>54</v>
      </c>
      <c r="D189" s="5">
        <v>1</v>
      </c>
      <c r="E189" s="21">
        <v>1976</v>
      </c>
      <c r="F189" s="27">
        <f t="shared" si="24"/>
        <v>2</v>
      </c>
      <c r="G189" s="6"/>
      <c r="H189" s="79">
        <v>0</v>
      </c>
      <c r="I189" s="10">
        <f t="shared" si="25"/>
        <v>0</v>
      </c>
      <c r="J189" s="71">
        <v>147146</v>
      </c>
      <c r="K189" s="6">
        <f t="shared" si="26"/>
        <v>147</v>
      </c>
      <c r="L189" s="6">
        <v>133</v>
      </c>
      <c r="M189" s="79">
        <f>ROUND((K189/L189)*100,1)</f>
        <v>110.5</v>
      </c>
      <c r="N189" s="7">
        <f t="shared" si="27"/>
        <v>0</v>
      </c>
      <c r="O189" s="70">
        <f t="shared" si="28"/>
        <v>1.3</v>
      </c>
    </row>
    <row r="190" spans="1:15" ht="13.5">
      <c r="A190" s="16"/>
      <c r="B190" s="5">
        <v>514</v>
      </c>
      <c r="C190" s="5" t="s">
        <v>55</v>
      </c>
      <c r="D190" s="5">
        <v>1</v>
      </c>
      <c r="E190" s="21">
        <v>0</v>
      </c>
      <c r="F190" s="27">
        <f t="shared" si="24"/>
        <v>0</v>
      </c>
      <c r="G190" s="6">
        <v>1</v>
      </c>
      <c r="H190" s="79">
        <f>ROUND((F190/G190)*100,1)</f>
        <v>0</v>
      </c>
      <c r="I190" s="10">
        <f t="shared" si="25"/>
        <v>0</v>
      </c>
      <c r="J190" s="71">
        <v>17260</v>
      </c>
      <c r="K190" s="6">
        <f t="shared" si="26"/>
        <v>17</v>
      </c>
      <c r="L190" s="6">
        <v>3</v>
      </c>
      <c r="M190" s="79">
        <f>ROUND((K190/L190)*100,1)</f>
        <v>566.7</v>
      </c>
      <c r="N190" s="7">
        <f t="shared" si="27"/>
        <v>0</v>
      </c>
      <c r="O190" s="70">
        <f t="shared" si="28"/>
        <v>0</v>
      </c>
    </row>
    <row r="191" spans="1:15" ht="13.5">
      <c r="A191" s="16"/>
      <c r="B191" s="5">
        <v>515</v>
      </c>
      <c r="C191" s="5" t="s">
        <v>56</v>
      </c>
      <c r="D191" s="5">
        <v>1</v>
      </c>
      <c r="E191" s="21">
        <v>0</v>
      </c>
      <c r="F191" s="27">
        <f t="shared" si="24"/>
        <v>0</v>
      </c>
      <c r="G191" s="6"/>
      <c r="H191" s="79">
        <v>0</v>
      </c>
      <c r="I191" s="10">
        <f t="shared" si="25"/>
        <v>0</v>
      </c>
      <c r="J191" s="71">
        <v>8825</v>
      </c>
      <c r="K191" s="6">
        <f t="shared" si="26"/>
        <v>9</v>
      </c>
      <c r="L191" s="6"/>
      <c r="M191" s="79">
        <v>0</v>
      </c>
      <c r="N191" s="7">
        <f t="shared" si="27"/>
        <v>0</v>
      </c>
      <c r="O191" s="70">
        <f t="shared" si="28"/>
        <v>0</v>
      </c>
    </row>
    <row r="192" spans="1:15" ht="13.5">
      <c r="A192" s="16"/>
      <c r="B192" s="5">
        <v>516</v>
      </c>
      <c r="C192" s="5" t="s">
        <v>57</v>
      </c>
      <c r="D192" s="5">
        <v>1</v>
      </c>
      <c r="E192" s="21">
        <v>217908</v>
      </c>
      <c r="F192" s="27">
        <f t="shared" si="24"/>
        <v>218</v>
      </c>
      <c r="G192" s="6">
        <v>120</v>
      </c>
      <c r="H192" s="79">
        <f>ROUND((F192/G192)*100,1)</f>
        <v>181.7</v>
      </c>
      <c r="I192" s="10">
        <f t="shared" si="25"/>
        <v>0</v>
      </c>
      <c r="J192" s="71">
        <v>1977847</v>
      </c>
      <c r="K192" s="6">
        <f t="shared" si="26"/>
        <v>1978</v>
      </c>
      <c r="L192" s="6">
        <v>2310</v>
      </c>
      <c r="M192" s="79">
        <f>ROUND((K192/L192)*100,1)</f>
        <v>85.6</v>
      </c>
      <c r="N192" s="7">
        <f t="shared" si="27"/>
        <v>0</v>
      </c>
      <c r="O192" s="70">
        <f t="shared" si="28"/>
        <v>11</v>
      </c>
    </row>
    <row r="193" spans="1:15" ht="13.5">
      <c r="A193" s="16"/>
      <c r="B193" s="5">
        <v>517</v>
      </c>
      <c r="C193" s="5" t="s">
        <v>58</v>
      </c>
      <c r="D193" s="5">
        <v>1</v>
      </c>
      <c r="E193" s="21">
        <v>130940</v>
      </c>
      <c r="F193" s="27">
        <f t="shared" si="24"/>
        <v>131</v>
      </c>
      <c r="G193" s="6">
        <v>137</v>
      </c>
      <c r="H193" s="79">
        <f>ROUND((F193/G193)*100,1)</f>
        <v>95.6</v>
      </c>
      <c r="I193" s="10">
        <f t="shared" si="25"/>
        <v>0</v>
      </c>
      <c r="J193" s="71">
        <v>11402084</v>
      </c>
      <c r="K193" s="6">
        <f t="shared" si="26"/>
        <v>11402</v>
      </c>
      <c r="L193" s="6">
        <v>13567</v>
      </c>
      <c r="M193" s="79">
        <f>ROUND((K193/L193)*100,1)</f>
        <v>84</v>
      </c>
      <c r="N193" s="7">
        <f t="shared" si="27"/>
        <v>0</v>
      </c>
      <c r="O193" s="70">
        <f t="shared" si="28"/>
        <v>1.1</v>
      </c>
    </row>
    <row r="194" spans="1:15" ht="13.5">
      <c r="A194" s="16"/>
      <c r="B194" s="5">
        <v>518</v>
      </c>
      <c r="C194" s="5" t="s">
        <v>293</v>
      </c>
      <c r="D194" s="5">
        <v>1</v>
      </c>
      <c r="E194" s="21">
        <v>0</v>
      </c>
      <c r="F194" s="27">
        <f t="shared" si="24"/>
        <v>0</v>
      </c>
      <c r="G194" s="6"/>
      <c r="H194" s="79">
        <v>0</v>
      </c>
      <c r="I194" s="10">
        <f t="shared" si="25"/>
        <v>0</v>
      </c>
      <c r="J194" s="71">
        <v>41744</v>
      </c>
      <c r="K194" s="6">
        <f t="shared" si="26"/>
        <v>42</v>
      </c>
      <c r="L194" s="6">
        <v>81</v>
      </c>
      <c r="M194" s="79">
        <f>ROUND((K194/L194)*100,1)</f>
        <v>51.9</v>
      </c>
      <c r="N194" s="7">
        <f t="shared" si="27"/>
        <v>0</v>
      </c>
      <c r="O194" s="70">
        <f t="shared" si="28"/>
        <v>0</v>
      </c>
    </row>
    <row r="195" spans="1:15" ht="13.5">
      <c r="A195" s="16"/>
      <c r="B195" s="5">
        <v>519</v>
      </c>
      <c r="C195" s="5" t="s">
        <v>60</v>
      </c>
      <c r="D195" s="5">
        <v>1</v>
      </c>
      <c r="E195" s="21">
        <v>441</v>
      </c>
      <c r="F195" s="27">
        <f t="shared" si="24"/>
        <v>0</v>
      </c>
      <c r="G195" s="6"/>
      <c r="H195" s="79">
        <v>0</v>
      </c>
      <c r="I195" s="10">
        <f t="shared" si="25"/>
        <v>0</v>
      </c>
      <c r="J195" s="71">
        <v>725</v>
      </c>
      <c r="K195" s="6">
        <f t="shared" si="26"/>
        <v>1</v>
      </c>
      <c r="L195" s="6"/>
      <c r="M195" s="79">
        <v>0</v>
      </c>
      <c r="N195" s="7">
        <f t="shared" si="27"/>
        <v>0</v>
      </c>
      <c r="O195" s="70">
        <f t="shared" si="28"/>
        <v>60.8</v>
      </c>
    </row>
    <row r="196" spans="1:15" ht="13.5">
      <c r="A196" s="16"/>
      <c r="B196" s="5">
        <v>520</v>
      </c>
      <c r="C196" s="5" t="s">
        <v>294</v>
      </c>
      <c r="D196" s="5">
        <v>1</v>
      </c>
      <c r="E196" s="21">
        <v>0</v>
      </c>
      <c r="F196" s="27">
        <f t="shared" si="24"/>
        <v>0</v>
      </c>
      <c r="G196" s="6">
        <v>8</v>
      </c>
      <c r="H196" s="79">
        <f aca="true" t="shared" si="32" ref="H196:H203">ROUND((F196/G196)*100,1)</f>
        <v>0</v>
      </c>
      <c r="I196" s="10">
        <f t="shared" si="25"/>
        <v>0</v>
      </c>
      <c r="J196" s="71">
        <v>21154</v>
      </c>
      <c r="K196" s="6">
        <f t="shared" si="26"/>
        <v>21</v>
      </c>
      <c r="L196" s="6">
        <v>35</v>
      </c>
      <c r="M196" s="79">
        <f aca="true" t="shared" si="33" ref="M196:M203">ROUND((K196/L196)*100,1)</f>
        <v>60</v>
      </c>
      <c r="N196" s="7">
        <f t="shared" si="27"/>
        <v>0</v>
      </c>
      <c r="O196" s="70">
        <f t="shared" si="28"/>
        <v>0</v>
      </c>
    </row>
    <row r="197" spans="1:15" ht="13.5">
      <c r="A197" s="16"/>
      <c r="B197" s="5">
        <v>521</v>
      </c>
      <c r="C197" s="5" t="s">
        <v>62</v>
      </c>
      <c r="D197" s="5">
        <v>1</v>
      </c>
      <c r="E197" s="21">
        <v>191068</v>
      </c>
      <c r="F197" s="27">
        <f aca="true" t="shared" si="34" ref="F197:F236">ROUND(E197/1000,0)</f>
        <v>191</v>
      </c>
      <c r="G197" s="6">
        <v>248</v>
      </c>
      <c r="H197" s="79">
        <f t="shared" si="32"/>
        <v>77</v>
      </c>
      <c r="I197" s="10">
        <f aca="true" t="shared" si="35" ref="I197:I236">ROUND((F197/4364363)*100,1)</f>
        <v>0</v>
      </c>
      <c r="J197" s="71">
        <v>1195802</v>
      </c>
      <c r="K197" s="6">
        <f aca="true" t="shared" si="36" ref="K197:K236">ROUND(J197/1000,0)</f>
        <v>1196</v>
      </c>
      <c r="L197" s="6">
        <v>1066</v>
      </c>
      <c r="M197" s="79">
        <f t="shared" si="33"/>
        <v>112.2</v>
      </c>
      <c r="N197" s="7">
        <f aca="true" t="shared" si="37" ref="N197:N236">ROUND((K197/49216636)*100,1)</f>
        <v>0</v>
      </c>
      <c r="O197" s="70">
        <f aca="true" t="shared" si="38" ref="O197:O236">ROUND((E197/J197)*100,1)</f>
        <v>16</v>
      </c>
    </row>
    <row r="198" spans="1:15" ht="13.5">
      <c r="A198" s="16"/>
      <c r="B198" s="5">
        <v>522</v>
      </c>
      <c r="C198" s="5" t="s">
        <v>63</v>
      </c>
      <c r="D198" s="5">
        <v>1</v>
      </c>
      <c r="E198" s="21">
        <v>3917</v>
      </c>
      <c r="F198" s="27">
        <f t="shared" si="34"/>
        <v>4</v>
      </c>
      <c r="G198" s="6">
        <v>4</v>
      </c>
      <c r="H198" s="79">
        <f t="shared" si="32"/>
        <v>100</v>
      </c>
      <c r="I198" s="10">
        <f t="shared" si="35"/>
        <v>0</v>
      </c>
      <c r="J198" s="71">
        <v>13733</v>
      </c>
      <c r="K198" s="6">
        <f t="shared" si="36"/>
        <v>14</v>
      </c>
      <c r="L198" s="6">
        <v>10</v>
      </c>
      <c r="M198" s="79">
        <f t="shared" si="33"/>
        <v>140</v>
      </c>
      <c r="N198" s="7">
        <f t="shared" si="37"/>
        <v>0</v>
      </c>
      <c r="O198" s="70">
        <f t="shared" si="38"/>
        <v>28.5</v>
      </c>
    </row>
    <row r="199" spans="1:15" ht="13.5">
      <c r="A199" s="16"/>
      <c r="B199" s="5">
        <v>523</v>
      </c>
      <c r="C199" s="5" t="s">
        <v>64</v>
      </c>
      <c r="D199" s="5">
        <v>1</v>
      </c>
      <c r="E199" s="21">
        <v>0</v>
      </c>
      <c r="F199" s="27">
        <f t="shared" si="34"/>
        <v>0</v>
      </c>
      <c r="G199" s="6">
        <v>30</v>
      </c>
      <c r="H199" s="79">
        <f t="shared" si="32"/>
        <v>0</v>
      </c>
      <c r="I199" s="10">
        <f t="shared" si="35"/>
        <v>0</v>
      </c>
      <c r="J199" s="71">
        <v>2787300</v>
      </c>
      <c r="K199" s="6">
        <f t="shared" si="36"/>
        <v>2787</v>
      </c>
      <c r="L199" s="6">
        <v>3025</v>
      </c>
      <c r="M199" s="79">
        <f t="shared" si="33"/>
        <v>92.1</v>
      </c>
      <c r="N199" s="7">
        <f t="shared" si="37"/>
        <v>0</v>
      </c>
      <c r="O199" s="70">
        <f t="shared" si="38"/>
        <v>0</v>
      </c>
    </row>
    <row r="200" spans="1:15" ht="13.5">
      <c r="A200" s="16"/>
      <c r="B200" s="5">
        <v>524</v>
      </c>
      <c r="C200" s="5" t="s">
        <v>65</v>
      </c>
      <c r="D200" s="5">
        <v>1</v>
      </c>
      <c r="E200" s="21">
        <v>5492730</v>
      </c>
      <c r="F200" s="27">
        <f t="shared" si="34"/>
        <v>5493</v>
      </c>
      <c r="G200" s="6">
        <v>543</v>
      </c>
      <c r="H200" s="79">
        <f t="shared" si="32"/>
        <v>1011.6</v>
      </c>
      <c r="I200" s="10">
        <f t="shared" si="35"/>
        <v>0.1</v>
      </c>
      <c r="J200" s="71">
        <v>153645379</v>
      </c>
      <c r="K200" s="6">
        <f t="shared" si="36"/>
        <v>153645</v>
      </c>
      <c r="L200" s="6">
        <v>103732</v>
      </c>
      <c r="M200" s="79">
        <f t="shared" si="33"/>
        <v>148.1</v>
      </c>
      <c r="N200" s="7">
        <f t="shared" si="37"/>
        <v>0.3</v>
      </c>
      <c r="O200" s="70">
        <f t="shared" si="38"/>
        <v>3.6</v>
      </c>
    </row>
    <row r="201" spans="1:15" ht="13.5">
      <c r="A201" s="16"/>
      <c r="B201" s="5">
        <v>525</v>
      </c>
      <c r="C201" s="5" t="s">
        <v>66</v>
      </c>
      <c r="D201" s="5">
        <v>1</v>
      </c>
      <c r="E201" s="21">
        <v>2640</v>
      </c>
      <c r="F201" s="27">
        <f t="shared" si="34"/>
        <v>3</v>
      </c>
      <c r="G201" s="6">
        <v>502</v>
      </c>
      <c r="H201" s="79">
        <f t="shared" si="32"/>
        <v>0.6</v>
      </c>
      <c r="I201" s="10">
        <f t="shared" si="35"/>
        <v>0</v>
      </c>
      <c r="J201" s="71">
        <v>2707935</v>
      </c>
      <c r="K201" s="6">
        <f t="shared" si="36"/>
        <v>2708</v>
      </c>
      <c r="L201" s="6">
        <v>729</v>
      </c>
      <c r="M201" s="79">
        <f t="shared" si="33"/>
        <v>371.5</v>
      </c>
      <c r="N201" s="7">
        <f t="shared" si="37"/>
        <v>0</v>
      </c>
      <c r="O201" s="70">
        <f t="shared" si="38"/>
        <v>0.1</v>
      </c>
    </row>
    <row r="202" spans="1:15" ht="13.5">
      <c r="A202" s="16"/>
      <c r="B202" s="5">
        <v>526</v>
      </c>
      <c r="C202" s="5" t="s">
        <v>67</v>
      </c>
      <c r="D202" s="5">
        <v>1</v>
      </c>
      <c r="E202" s="21">
        <v>0</v>
      </c>
      <c r="F202" s="27">
        <f t="shared" si="34"/>
        <v>0</v>
      </c>
      <c r="G202" s="6">
        <v>1</v>
      </c>
      <c r="H202" s="79">
        <f t="shared" si="32"/>
        <v>0</v>
      </c>
      <c r="I202" s="10">
        <f t="shared" si="35"/>
        <v>0</v>
      </c>
      <c r="J202" s="71">
        <v>533</v>
      </c>
      <c r="K202" s="6">
        <f t="shared" si="36"/>
        <v>1</v>
      </c>
      <c r="L202" s="6">
        <v>40</v>
      </c>
      <c r="M202" s="79">
        <f t="shared" si="33"/>
        <v>2.5</v>
      </c>
      <c r="N202" s="7">
        <f t="shared" si="37"/>
        <v>0</v>
      </c>
      <c r="O202" s="70">
        <f t="shared" si="38"/>
        <v>0</v>
      </c>
    </row>
    <row r="203" spans="1:15" ht="13.5">
      <c r="A203" s="16"/>
      <c r="B203" s="5">
        <v>527</v>
      </c>
      <c r="C203" s="5" t="s">
        <v>68</v>
      </c>
      <c r="D203" s="5">
        <v>1</v>
      </c>
      <c r="E203" s="21">
        <v>78472</v>
      </c>
      <c r="F203" s="27">
        <f t="shared" si="34"/>
        <v>78</v>
      </c>
      <c r="G203" s="6">
        <v>75</v>
      </c>
      <c r="H203" s="79">
        <f t="shared" si="32"/>
        <v>104</v>
      </c>
      <c r="I203" s="10">
        <f t="shared" si="35"/>
        <v>0</v>
      </c>
      <c r="J203" s="71">
        <v>772183</v>
      </c>
      <c r="K203" s="6">
        <f t="shared" si="36"/>
        <v>772</v>
      </c>
      <c r="L203" s="6">
        <v>776</v>
      </c>
      <c r="M203" s="79">
        <f t="shared" si="33"/>
        <v>99.5</v>
      </c>
      <c r="N203" s="7">
        <f t="shared" si="37"/>
        <v>0</v>
      </c>
      <c r="O203" s="70">
        <f t="shared" si="38"/>
        <v>10.2</v>
      </c>
    </row>
    <row r="204" spans="1:15" ht="13.5">
      <c r="A204" s="16"/>
      <c r="B204" s="5">
        <v>528</v>
      </c>
      <c r="C204" s="5" t="s">
        <v>295</v>
      </c>
      <c r="D204" s="5">
        <v>1</v>
      </c>
      <c r="E204" s="21">
        <v>0</v>
      </c>
      <c r="F204" s="27">
        <f t="shared" si="34"/>
        <v>0</v>
      </c>
      <c r="G204" s="6"/>
      <c r="H204" s="79">
        <v>0</v>
      </c>
      <c r="I204" s="10">
        <f t="shared" si="35"/>
        <v>0</v>
      </c>
      <c r="J204" s="71">
        <v>14134</v>
      </c>
      <c r="K204" s="6">
        <f t="shared" si="36"/>
        <v>14</v>
      </c>
      <c r="L204" s="6"/>
      <c r="M204" s="79">
        <v>0</v>
      </c>
      <c r="N204" s="7">
        <f t="shared" si="37"/>
        <v>0</v>
      </c>
      <c r="O204" s="70">
        <f t="shared" si="38"/>
        <v>0</v>
      </c>
    </row>
    <row r="205" spans="1:15" ht="13.5">
      <c r="A205" s="16"/>
      <c r="B205" s="5">
        <v>529</v>
      </c>
      <c r="C205" s="5" t="s">
        <v>70</v>
      </c>
      <c r="D205" s="5">
        <v>1</v>
      </c>
      <c r="E205" s="21">
        <v>87553</v>
      </c>
      <c r="F205" s="27">
        <f t="shared" si="34"/>
        <v>88</v>
      </c>
      <c r="G205" s="6">
        <v>94</v>
      </c>
      <c r="H205" s="79">
        <f>ROUND((F205/G205)*100,1)</f>
        <v>93.6</v>
      </c>
      <c r="I205" s="10">
        <f t="shared" si="35"/>
        <v>0</v>
      </c>
      <c r="J205" s="71">
        <v>242323</v>
      </c>
      <c r="K205" s="6">
        <f t="shared" si="36"/>
        <v>242</v>
      </c>
      <c r="L205" s="6">
        <v>234</v>
      </c>
      <c r="M205" s="79">
        <f aca="true" t="shared" si="39" ref="M205:M214">ROUND((K205/L205)*100,1)</f>
        <v>103.4</v>
      </c>
      <c r="N205" s="7">
        <f t="shared" si="37"/>
        <v>0</v>
      </c>
      <c r="O205" s="70">
        <f t="shared" si="38"/>
        <v>36.1</v>
      </c>
    </row>
    <row r="206" spans="1:15" ht="13.5">
      <c r="A206" s="16"/>
      <c r="B206" s="5">
        <v>530</v>
      </c>
      <c r="C206" s="5" t="s">
        <v>267</v>
      </c>
      <c r="D206" s="5">
        <v>1</v>
      </c>
      <c r="E206" s="21">
        <v>0</v>
      </c>
      <c r="F206" s="27">
        <f t="shared" si="34"/>
        <v>0</v>
      </c>
      <c r="G206" s="6"/>
      <c r="H206" s="79">
        <v>0</v>
      </c>
      <c r="I206" s="10">
        <f t="shared" si="35"/>
        <v>0</v>
      </c>
      <c r="J206" s="71">
        <v>5109602</v>
      </c>
      <c r="K206" s="6">
        <f t="shared" si="36"/>
        <v>5110</v>
      </c>
      <c r="L206" s="6">
        <v>2</v>
      </c>
      <c r="M206" s="79">
        <f t="shared" si="39"/>
        <v>255500</v>
      </c>
      <c r="N206" s="7">
        <f t="shared" si="37"/>
        <v>0</v>
      </c>
      <c r="O206" s="70">
        <f t="shared" si="38"/>
        <v>0</v>
      </c>
    </row>
    <row r="207" spans="1:15" ht="13.5">
      <c r="A207" s="16"/>
      <c r="B207" s="5">
        <v>531</v>
      </c>
      <c r="C207" s="5" t="s">
        <v>72</v>
      </c>
      <c r="D207" s="5">
        <v>1</v>
      </c>
      <c r="E207" s="21">
        <v>421240</v>
      </c>
      <c r="F207" s="27">
        <f t="shared" si="34"/>
        <v>421</v>
      </c>
      <c r="G207" s="6">
        <v>1982</v>
      </c>
      <c r="H207" s="79">
        <f>ROUND((F207/G207)*100,1)</f>
        <v>21.2</v>
      </c>
      <c r="I207" s="10">
        <f t="shared" si="35"/>
        <v>0</v>
      </c>
      <c r="J207" s="71">
        <v>868635</v>
      </c>
      <c r="K207" s="6">
        <f t="shared" si="36"/>
        <v>869</v>
      </c>
      <c r="L207" s="6">
        <v>19198</v>
      </c>
      <c r="M207" s="79">
        <f t="shared" si="39"/>
        <v>4.5</v>
      </c>
      <c r="N207" s="7">
        <f t="shared" si="37"/>
        <v>0</v>
      </c>
      <c r="O207" s="70">
        <f t="shared" si="38"/>
        <v>48.5</v>
      </c>
    </row>
    <row r="208" spans="1:15" ht="13.5">
      <c r="A208" s="16"/>
      <c r="B208" s="5">
        <v>532</v>
      </c>
      <c r="C208" s="5" t="s">
        <v>73</v>
      </c>
      <c r="D208" s="5">
        <v>1</v>
      </c>
      <c r="E208" s="21">
        <v>138967</v>
      </c>
      <c r="F208" s="27">
        <f t="shared" si="34"/>
        <v>139</v>
      </c>
      <c r="G208" s="6">
        <v>160</v>
      </c>
      <c r="H208" s="79">
        <f>ROUND((F208/G208)*100,1)</f>
        <v>86.9</v>
      </c>
      <c r="I208" s="10">
        <f t="shared" si="35"/>
        <v>0</v>
      </c>
      <c r="J208" s="71">
        <v>975841</v>
      </c>
      <c r="K208" s="6">
        <f t="shared" si="36"/>
        <v>976</v>
      </c>
      <c r="L208" s="6">
        <v>1340</v>
      </c>
      <c r="M208" s="79">
        <f t="shared" si="39"/>
        <v>72.8</v>
      </c>
      <c r="N208" s="7">
        <f t="shared" si="37"/>
        <v>0</v>
      </c>
      <c r="O208" s="70">
        <f t="shared" si="38"/>
        <v>14.2</v>
      </c>
    </row>
    <row r="209" spans="1:15" ht="13.5">
      <c r="A209" s="16"/>
      <c r="B209" s="5">
        <v>533</v>
      </c>
      <c r="C209" s="5" t="s">
        <v>268</v>
      </c>
      <c r="D209" s="5">
        <v>1</v>
      </c>
      <c r="E209" s="21">
        <v>0</v>
      </c>
      <c r="F209" s="27">
        <f t="shared" si="34"/>
        <v>0</v>
      </c>
      <c r="G209" s="6">
        <v>0</v>
      </c>
      <c r="H209" s="79">
        <v>0</v>
      </c>
      <c r="I209" s="10">
        <f t="shared" si="35"/>
        <v>0</v>
      </c>
      <c r="J209" s="71">
        <v>1000822</v>
      </c>
      <c r="K209" s="6">
        <f t="shared" si="36"/>
        <v>1001</v>
      </c>
      <c r="L209" s="6">
        <v>1594</v>
      </c>
      <c r="M209" s="79">
        <f t="shared" si="39"/>
        <v>62.8</v>
      </c>
      <c r="N209" s="7">
        <f t="shared" si="37"/>
        <v>0</v>
      </c>
      <c r="O209" s="70">
        <f t="shared" si="38"/>
        <v>0</v>
      </c>
    </row>
    <row r="210" spans="1:15" ht="13.5">
      <c r="A210" s="16"/>
      <c r="B210" s="5">
        <v>534</v>
      </c>
      <c r="C210" s="5" t="s">
        <v>75</v>
      </c>
      <c r="D210" s="5">
        <v>1</v>
      </c>
      <c r="E210" s="21">
        <v>0</v>
      </c>
      <c r="F210" s="27">
        <f t="shared" si="34"/>
        <v>0</v>
      </c>
      <c r="G210" s="6"/>
      <c r="H210" s="79">
        <v>0</v>
      </c>
      <c r="I210" s="10">
        <f t="shared" si="35"/>
        <v>0</v>
      </c>
      <c r="J210" s="71">
        <v>31268</v>
      </c>
      <c r="K210" s="6">
        <f t="shared" si="36"/>
        <v>31</v>
      </c>
      <c r="L210" s="6">
        <v>24</v>
      </c>
      <c r="M210" s="79">
        <f t="shared" si="39"/>
        <v>129.2</v>
      </c>
      <c r="N210" s="7">
        <f t="shared" si="37"/>
        <v>0</v>
      </c>
      <c r="O210" s="70">
        <f t="shared" si="38"/>
        <v>0</v>
      </c>
    </row>
    <row r="211" spans="1:15" ht="13.5">
      <c r="A211" s="16"/>
      <c r="B211" s="5">
        <v>535</v>
      </c>
      <c r="C211" s="5" t="s">
        <v>76</v>
      </c>
      <c r="D211" s="5">
        <v>1</v>
      </c>
      <c r="E211" s="21">
        <v>10098</v>
      </c>
      <c r="F211" s="27">
        <f t="shared" si="34"/>
        <v>10</v>
      </c>
      <c r="G211" s="6">
        <v>7</v>
      </c>
      <c r="H211" s="79">
        <f>ROUND((F211/G211)*100,1)</f>
        <v>142.9</v>
      </c>
      <c r="I211" s="10">
        <f t="shared" si="35"/>
        <v>0</v>
      </c>
      <c r="J211" s="71">
        <v>937529</v>
      </c>
      <c r="K211" s="6">
        <f t="shared" si="36"/>
        <v>938</v>
      </c>
      <c r="L211" s="6">
        <v>9679</v>
      </c>
      <c r="M211" s="79">
        <f t="shared" si="39"/>
        <v>9.7</v>
      </c>
      <c r="N211" s="7">
        <f t="shared" si="37"/>
        <v>0</v>
      </c>
      <c r="O211" s="70">
        <f t="shared" si="38"/>
        <v>1.1</v>
      </c>
    </row>
    <row r="212" spans="1:15" ht="13.5">
      <c r="A212" s="16"/>
      <c r="B212" s="5">
        <v>537</v>
      </c>
      <c r="C212" s="5" t="s">
        <v>296</v>
      </c>
      <c r="D212" s="5">
        <v>1</v>
      </c>
      <c r="E212" s="21">
        <v>0</v>
      </c>
      <c r="F212" s="27">
        <f t="shared" si="34"/>
        <v>0</v>
      </c>
      <c r="G212" s="6">
        <v>13</v>
      </c>
      <c r="H212" s="79">
        <f>ROUND((F212/G212)*100,1)</f>
        <v>0</v>
      </c>
      <c r="I212" s="10">
        <f t="shared" si="35"/>
        <v>0</v>
      </c>
      <c r="J212" s="71">
        <v>231982</v>
      </c>
      <c r="K212" s="6">
        <f t="shared" si="36"/>
        <v>232</v>
      </c>
      <c r="L212" s="6">
        <v>172</v>
      </c>
      <c r="M212" s="79">
        <f t="shared" si="39"/>
        <v>134.9</v>
      </c>
      <c r="N212" s="7">
        <f t="shared" si="37"/>
        <v>0</v>
      </c>
      <c r="O212" s="70">
        <f t="shared" si="38"/>
        <v>0</v>
      </c>
    </row>
    <row r="213" spans="1:15" ht="13.5">
      <c r="A213" s="16"/>
      <c r="B213" s="5">
        <v>538</v>
      </c>
      <c r="C213" s="5" t="s">
        <v>78</v>
      </c>
      <c r="D213" s="5">
        <v>1</v>
      </c>
      <c r="E213" s="21">
        <v>1866634</v>
      </c>
      <c r="F213" s="27">
        <f t="shared" si="34"/>
        <v>1867</v>
      </c>
      <c r="G213" s="6">
        <v>890</v>
      </c>
      <c r="H213" s="79">
        <f>ROUND((F213/G213)*100,1)</f>
        <v>209.8</v>
      </c>
      <c r="I213" s="10">
        <f t="shared" si="35"/>
        <v>0</v>
      </c>
      <c r="J213" s="71">
        <v>7984077</v>
      </c>
      <c r="K213" s="6">
        <f t="shared" si="36"/>
        <v>7984</v>
      </c>
      <c r="L213" s="6">
        <v>5227</v>
      </c>
      <c r="M213" s="79">
        <f t="shared" si="39"/>
        <v>152.7</v>
      </c>
      <c r="N213" s="7">
        <f t="shared" si="37"/>
        <v>0</v>
      </c>
      <c r="O213" s="70">
        <f t="shared" si="38"/>
        <v>23.4</v>
      </c>
    </row>
    <row r="214" spans="1:15" ht="13.5">
      <c r="A214" s="16"/>
      <c r="B214" s="5">
        <v>539</v>
      </c>
      <c r="C214" s="5" t="s">
        <v>79</v>
      </c>
      <c r="D214" s="5">
        <v>1</v>
      </c>
      <c r="E214" s="21">
        <v>0</v>
      </c>
      <c r="F214" s="27">
        <f t="shared" si="34"/>
        <v>0</v>
      </c>
      <c r="G214" s="6">
        <v>5</v>
      </c>
      <c r="H214" s="79">
        <f>ROUND((F214/G214)*100,1)</f>
        <v>0</v>
      </c>
      <c r="I214" s="10">
        <f t="shared" si="35"/>
        <v>0</v>
      </c>
      <c r="J214" s="71">
        <v>413</v>
      </c>
      <c r="K214" s="6">
        <f t="shared" si="36"/>
        <v>0</v>
      </c>
      <c r="L214" s="6">
        <v>6</v>
      </c>
      <c r="M214" s="79">
        <f t="shared" si="39"/>
        <v>0</v>
      </c>
      <c r="N214" s="7">
        <f t="shared" si="37"/>
        <v>0</v>
      </c>
      <c r="O214" s="70">
        <f t="shared" si="38"/>
        <v>0</v>
      </c>
    </row>
    <row r="215" spans="1:15" ht="13.5">
      <c r="A215" s="16"/>
      <c r="B215" s="5">
        <v>540</v>
      </c>
      <c r="C215" s="5" t="s">
        <v>80</v>
      </c>
      <c r="D215" s="5">
        <v>1</v>
      </c>
      <c r="E215" s="21">
        <v>38617</v>
      </c>
      <c r="F215" s="27">
        <f t="shared" si="34"/>
        <v>39</v>
      </c>
      <c r="G215" s="6"/>
      <c r="H215" s="79">
        <v>0</v>
      </c>
      <c r="I215" s="10">
        <f t="shared" si="35"/>
        <v>0</v>
      </c>
      <c r="J215" s="71">
        <v>141308</v>
      </c>
      <c r="K215" s="6">
        <f t="shared" si="36"/>
        <v>141</v>
      </c>
      <c r="L215" s="6"/>
      <c r="M215" s="79">
        <v>0</v>
      </c>
      <c r="N215" s="7">
        <f t="shared" si="37"/>
        <v>0</v>
      </c>
      <c r="O215" s="70">
        <f t="shared" si="38"/>
        <v>27.3</v>
      </c>
    </row>
    <row r="216" spans="1:15" ht="13.5">
      <c r="A216" s="16"/>
      <c r="B216" s="5">
        <v>541</v>
      </c>
      <c r="C216" s="5" t="s">
        <v>81</v>
      </c>
      <c r="D216" s="5">
        <v>1</v>
      </c>
      <c r="E216" s="21">
        <v>289948</v>
      </c>
      <c r="F216" s="27">
        <f t="shared" si="34"/>
        <v>290</v>
      </c>
      <c r="G216" s="6">
        <v>231</v>
      </c>
      <c r="H216" s="79">
        <f>ROUND((F216/G216)*100,1)</f>
        <v>125.5</v>
      </c>
      <c r="I216" s="10">
        <f t="shared" si="35"/>
        <v>0</v>
      </c>
      <c r="J216" s="71">
        <v>3920204</v>
      </c>
      <c r="K216" s="6">
        <f t="shared" si="36"/>
        <v>3920</v>
      </c>
      <c r="L216" s="6">
        <v>2831</v>
      </c>
      <c r="M216" s="79">
        <f aca="true" t="shared" si="40" ref="M216:M226">ROUND((K216/L216)*100,1)</f>
        <v>138.5</v>
      </c>
      <c r="N216" s="7">
        <f t="shared" si="37"/>
        <v>0</v>
      </c>
      <c r="O216" s="70">
        <f t="shared" si="38"/>
        <v>7.4</v>
      </c>
    </row>
    <row r="217" spans="1:15" ht="13.5">
      <c r="A217" s="16"/>
      <c r="B217" s="5">
        <v>542</v>
      </c>
      <c r="C217" s="5" t="s">
        <v>82</v>
      </c>
      <c r="D217" s="5">
        <v>1</v>
      </c>
      <c r="E217" s="21">
        <v>65504</v>
      </c>
      <c r="F217" s="27">
        <f t="shared" si="34"/>
        <v>66</v>
      </c>
      <c r="G217" s="6">
        <v>244</v>
      </c>
      <c r="H217" s="79">
        <f>ROUND((F217/G217)*100,1)</f>
        <v>27</v>
      </c>
      <c r="I217" s="10">
        <f t="shared" si="35"/>
        <v>0</v>
      </c>
      <c r="J217" s="71">
        <v>1027325</v>
      </c>
      <c r="K217" s="6">
        <f t="shared" si="36"/>
        <v>1027</v>
      </c>
      <c r="L217" s="6">
        <v>1177</v>
      </c>
      <c r="M217" s="79">
        <f t="shared" si="40"/>
        <v>87.3</v>
      </c>
      <c r="N217" s="7">
        <f t="shared" si="37"/>
        <v>0</v>
      </c>
      <c r="O217" s="70">
        <f t="shared" si="38"/>
        <v>6.4</v>
      </c>
    </row>
    <row r="218" spans="1:15" ht="13.5">
      <c r="A218" s="16"/>
      <c r="B218" s="5">
        <v>543</v>
      </c>
      <c r="C218" s="5" t="s">
        <v>83</v>
      </c>
      <c r="D218" s="5">
        <v>1</v>
      </c>
      <c r="E218" s="21">
        <v>1316406</v>
      </c>
      <c r="F218" s="27">
        <f t="shared" si="34"/>
        <v>1316</v>
      </c>
      <c r="G218" s="6">
        <v>992</v>
      </c>
      <c r="H218" s="79">
        <f>ROUND((F218/G218)*100,1)</f>
        <v>132.7</v>
      </c>
      <c r="I218" s="10">
        <f t="shared" si="35"/>
        <v>0</v>
      </c>
      <c r="J218" s="71">
        <v>8590974</v>
      </c>
      <c r="K218" s="6">
        <f t="shared" si="36"/>
        <v>8591</v>
      </c>
      <c r="L218" s="6">
        <v>11670</v>
      </c>
      <c r="M218" s="79">
        <f t="shared" si="40"/>
        <v>73.6</v>
      </c>
      <c r="N218" s="7">
        <f t="shared" si="37"/>
        <v>0</v>
      </c>
      <c r="O218" s="70">
        <f t="shared" si="38"/>
        <v>15.3</v>
      </c>
    </row>
    <row r="219" spans="1:15" ht="13.5">
      <c r="A219" s="16"/>
      <c r="B219" s="5">
        <v>544</v>
      </c>
      <c r="C219" s="5" t="s">
        <v>84</v>
      </c>
      <c r="D219" s="5">
        <v>1</v>
      </c>
      <c r="E219" s="21">
        <v>1725</v>
      </c>
      <c r="F219" s="27">
        <f t="shared" si="34"/>
        <v>2</v>
      </c>
      <c r="G219" s="6"/>
      <c r="H219" s="79">
        <v>0</v>
      </c>
      <c r="I219" s="10">
        <f t="shared" si="35"/>
        <v>0</v>
      </c>
      <c r="J219" s="71">
        <v>3744206</v>
      </c>
      <c r="K219" s="6">
        <f t="shared" si="36"/>
        <v>3744</v>
      </c>
      <c r="L219" s="6">
        <v>2040</v>
      </c>
      <c r="M219" s="79">
        <f t="shared" si="40"/>
        <v>183.5</v>
      </c>
      <c r="N219" s="7">
        <f t="shared" si="37"/>
        <v>0</v>
      </c>
      <c r="O219" s="70">
        <f t="shared" si="38"/>
        <v>0</v>
      </c>
    </row>
    <row r="220" spans="1:15" ht="13.5">
      <c r="A220" s="16"/>
      <c r="B220" s="5">
        <v>545</v>
      </c>
      <c r="C220" s="5" t="s">
        <v>85</v>
      </c>
      <c r="D220" s="5">
        <v>1</v>
      </c>
      <c r="E220" s="21">
        <v>389686</v>
      </c>
      <c r="F220" s="27">
        <f t="shared" si="34"/>
        <v>390</v>
      </c>
      <c r="G220" s="6">
        <v>238</v>
      </c>
      <c r="H220" s="79">
        <f>ROUND((F220/G220)*100,1)</f>
        <v>163.9</v>
      </c>
      <c r="I220" s="10">
        <f t="shared" si="35"/>
        <v>0</v>
      </c>
      <c r="J220" s="71">
        <v>1981107</v>
      </c>
      <c r="K220" s="6">
        <f t="shared" si="36"/>
        <v>1981</v>
      </c>
      <c r="L220" s="6">
        <v>1589</v>
      </c>
      <c r="M220" s="79">
        <f t="shared" si="40"/>
        <v>124.7</v>
      </c>
      <c r="N220" s="7">
        <f t="shared" si="37"/>
        <v>0</v>
      </c>
      <c r="O220" s="70">
        <f t="shared" si="38"/>
        <v>19.7</v>
      </c>
    </row>
    <row r="221" spans="1:15" ht="13.5">
      <c r="A221" s="16"/>
      <c r="B221" s="5">
        <v>546</v>
      </c>
      <c r="C221" s="5" t="s">
        <v>86</v>
      </c>
      <c r="D221" s="5">
        <v>1</v>
      </c>
      <c r="E221" s="21">
        <v>14032</v>
      </c>
      <c r="F221" s="27">
        <f t="shared" si="34"/>
        <v>14</v>
      </c>
      <c r="G221" s="6">
        <v>16</v>
      </c>
      <c r="H221" s="79">
        <f>ROUND((F221/G221)*100,1)</f>
        <v>87.5</v>
      </c>
      <c r="I221" s="10">
        <f t="shared" si="35"/>
        <v>0</v>
      </c>
      <c r="J221" s="71">
        <v>3736258</v>
      </c>
      <c r="K221" s="6">
        <f t="shared" si="36"/>
        <v>3736</v>
      </c>
      <c r="L221" s="6">
        <v>3738</v>
      </c>
      <c r="M221" s="79">
        <f t="shared" si="40"/>
        <v>99.9</v>
      </c>
      <c r="N221" s="7">
        <f t="shared" si="37"/>
        <v>0</v>
      </c>
      <c r="O221" s="70">
        <f t="shared" si="38"/>
        <v>0.4</v>
      </c>
    </row>
    <row r="222" spans="1:15" ht="13.5">
      <c r="A222" s="16"/>
      <c r="B222" s="5">
        <v>547</v>
      </c>
      <c r="C222" s="5" t="s">
        <v>87</v>
      </c>
      <c r="D222" s="5">
        <v>1</v>
      </c>
      <c r="E222" s="21">
        <v>4620</v>
      </c>
      <c r="F222" s="27">
        <f t="shared" si="34"/>
        <v>5</v>
      </c>
      <c r="G222" s="6">
        <v>0</v>
      </c>
      <c r="H222" s="79">
        <v>0</v>
      </c>
      <c r="I222" s="10">
        <f t="shared" si="35"/>
        <v>0</v>
      </c>
      <c r="J222" s="71">
        <v>998779</v>
      </c>
      <c r="K222" s="6">
        <f t="shared" si="36"/>
        <v>999</v>
      </c>
      <c r="L222" s="6">
        <v>1365</v>
      </c>
      <c r="M222" s="79">
        <f t="shared" si="40"/>
        <v>73.2</v>
      </c>
      <c r="N222" s="7">
        <f t="shared" si="37"/>
        <v>0</v>
      </c>
      <c r="O222" s="70">
        <f t="shared" si="38"/>
        <v>0.5</v>
      </c>
    </row>
    <row r="223" spans="1:15" ht="13.5">
      <c r="A223" s="16"/>
      <c r="B223" s="5">
        <v>548</v>
      </c>
      <c r="C223" s="5" t="s">
        <v>88</v>
      </c>
      <c r="D223" s="5">
        <v>1</v>
      </c>
      <c r="E223" s="21">
        <v>743</v>
      </c>
      <c r="F223" s="27">
        <f t="shared" si="34"/>
        <v>1</v>
      </c>
      <c r="G223" s="6">
        <v>0</v>
      </c>
      <c r="H223" s="79">
        <v>0</v>
      </c>
      <c r="I223" s="10">
        <f t="shared" si="35"/>
        <v>0</v>
      </c>
      <c r="J223" s="71">
        <v>86682</v>
      </c>
      <c r="K223" s="6">
        <f t="shared" si="36"/>
        <v>87</v>
      </c>
      <c r="L223" s="6">
        <v>83</v>
      </c>
      <c r="M223" s="79">
        <f t="shared" si="40"/>
        <v>104.8</v>
      </c>
      <c r="N223" s="7">
        <f t="shared" si="37"/>
        <v>0</v>
      </c>
      <c r="O223" s="70">
        <f t="shared" si="38"/>
        <v>0.9</v>
      </c>
    </row>
    <row r="224" spans="1:15" ht="13.5">
      <c r="A224" s="16"/>
      <c r="B224" s="5">
        <v>549</v>
      </c>
      <c r="C224" s="5" t="s">
        <v>89</v>
      </c>
      <c r="D224" s="5">
        <v>1</v>
      </c>
      <c r="E224" s="21">
        <v>952795</v>
      </c>
      <c r="F224" s="27">
        <f t="shared" si="34"/>
        <v>953</v>
      </c>
      <c r="G224" s="6">
        <v>2432</v>
      </c>
      <c r="H224" s="79">
        <f>ROUND((F224/G224)*100,1)</f>
        <v>39.2</v>
      </c>
      <c r="I224" s="10">
        <f t="shared" si="35"/>
        <v>0</v>
      </c>
      <c r="J224" s="71">
        <v>13406148</v>
      </c>
      <c r="K224" s="6">
        <f t="shared" si="36"/>
        <v>13406</v>
      </c>
      <c r="L224" s="6">
        <v>16301</v>
      </c>
      <c r="M224" s="79">
        <f t="shared" si="40"/>
        <v>82.2</v>
      </c>
      <c r="N224" s="7">
        <f t="shared" si="37"/>
        <v>0</v>
      </c>
      <c r="O224" s="70">
        <f t="shared" si="38"/>
        <v>7.1</v>
      </c>
    </row>
    <row r="225" spans="1:15" ht="13.5">
      <c r="A225" s="16"/>
      <c r="B225" s="5">
        <v>550</v>
      </c>
      <c r="C225" s="5" t="s">
        <v>90</v>
      </c>
      <c r="D225" s="5">
        <v>1</v>
      </c>
      <c r="E225" s="21">
        <v>94010</v>
      </c>
      <c r="F225" s="27">
        <f t="shared" si="34"/>
        <v>94</v>
      </c>
      <c r="G225" s="6">
        <v>145</v>
      </c>
      <c r="H225" s="79">
        <f>ROUND((F225/G225)*100,1)</f>
        <v>64.8</v>
      </c>
      <c r="I225" s="10">
        <f t="shared" si="35"/>
        <v>0</v>
      </c>
      <c r="J225" s="71">
        <v>2096870</v>
      </c>
      <c r="K225" s="6">
        <f t="shared" si="36"/>
        <v>2097</v>
      </c>
      <c r="L225" s="6">
        <v>1765</v>
      </c>
      <c r="M225" s="79">
        <f t="shared" si="40"/>
        <v>118.8</v>
      </c>
      <c r="N225" s="7">
        <f t="shared" si="37"/>
        <v>0</v>
      </c>
      <c r="O225" s="70">
        <f t="shared" si="38"/>
        <v>4.5</v>
      </c>
    </row>
    <row r="226" spans="1:15" ht="13.5">
      <c r="A226" s="16"/>
      <c r="B226" s="5">
        <v>551</v>
      </c>
      <c r="C226" s="5" t="s">
        <v>91</v>
      </c>
      <c r="D226" s="5">
        <v>1</v>
      </c>
      <c r="E226" s="21">
        <v>87416082</v>
      </c>
      <c r="F226" s="27">
        <f t="shared" si="34"/>
        <v>87416</v>
      </c>
      <c r="G226" s="6">
        <v>78494</v>
      </c>
      <c r="H226" s="79">
        <f>ROUND((F226/G226)*100,1)</f>
        <v>111.4</v>
      </c>
      <c r="I226" s="10">
        <f t="shared" si="35"/>
        <v>2</v>
      </c>
      <c r="J226" s="71">
        <v>498264010</v>
      </c>
      <c r="K226" s="6">
        <f t="shared" si="36"/>
        <v>498264</v>
      </c>
      <c r="L226" s="6">
        <v>415777</v>
      </c>
      <c r="M226" s="79">
        <f t="shared" si="40"/>
        <v>119.8</v>
      </c>
      <c r="N226" s="7">
        <f t="shared" si="37"/>
        <v>1</v>
      </c>
      <c r="O226" s="70">
        <f t="shared" si="38"/>
        <v>17.5</v>
      </c>
    </row>
    <row r="227" spans="1:15" ht="13.5">
      <c r="A227" s="16"/>
      <c r="B227" s="5">
        <v>552</v>
      </c>
      <c r="C227" s="5" t="s">
        <v>297</v>
      </c>
      <c r="D227" s="5">
        <v>1</v>
      </c>
      <c r="E227" s="21">
        <v>0</v>
      </c>
      <c r="F227" s="27">
        <f t="shared" si="34"/>
        <v>0</v>
      </c>
      <c r="G227" s="6"/>
      <c r="H227" s="79">
        <v>0</v>
      </c>
      <c r="I227" s="10">
        <f t="shared" si="35"/>
        <v>0</v>
      </c>
      <c r="J227" s="71">
        <v>41045</v>
      </c>
      <c r="K227" s="6">
        <f t="shared" si="36"/>
        <v>41</v>
      </c>
      <c r="L227" s="6"/>
      <c r="M227" s="79">
        <v>0</v>
      </c>
      <c r="N227" s="7">
        <f t="shared" si="37"/>
        <v>0</v>
      </c>
      <c r="O227" s="70">
        <f t="shared" si="38"/>
        <v>0</v>
      </c>
    </row>
    <row r="228" spans="1:15" ht="13.5">
      <c r="A228" s="16"/>
      <c r="B228" s="5">
        <v>553</v>
      </c>
      <c r="C228" s="5" t="s">
        <v>93</v>
      </c>
      <c r="D228" s="5">
        <v>1</v>
      </c>
      <c r="E228" s="21">
        <v>268483</v>
      </c>
      <c r="F228" s="27">
        <f t="shared" si="34"/>
        <v>268</v>
      </c>
      <c r="G228" s="6">
        <v>461</v>
      </c>
      <c r="H228" s="79">
        <f>ROUND((F228/G228)*100,1)</f>
        <v>58.1</v>
      </c>
      <c r="I228" s="10">
        <f t="shared" si="35"/>
        <v>0</v>
      </c>
      <c r="J228" s="71">
        <v>1436222</v>
      </c>
      <c r="K228" s="6">
        <f t="shared" si="36"/>
        <v>1436</v>
      </c>
      <c r="L228" s="6">
        <v>3098</v>
      </c>
      <c r="M228" s="79">
        <f>ROUND((K228/L228)*100,1)</f>
        <v>46.4</v>
      </c>
      <c r="N228" s="7">
        <f t="shared" si="37"/>
        <v>0</v>
      </c>
      <c r="O228" s="70">
        <f t="shared" si="38"/>
        <v>18.7</v>
      </c>
    </row>
    <row r="229" spans="1:15" ht="13.5">
      <c r="A229" s="16"/>
      <c r="B229" s="5">
        <v>554</v>
      </c>
      <c r="C229" s="5" t="s">
        <v>94</v>
      </c>
      <c r="D229" s="5">
        <v>1</v>
      </c>
      <c r="E229" s="21">
        <v>332326</v>
      </c>
      <c r="F229" s="27">
        <f t="shared" si="34"/>
        <v>332</v>
      </c>
      <c r="G229" s="6">
        <v>891</v>
      </c>
      <c r="H229" s="79">
        <f>ROUND((F229/G229)*100,1)</f>
        <v>37.3</v>
      </c>
      <c r="I229" s="10">
        <f t="shared" si="35"/>
        <v>0</v>
      </c>
      <c r="J229" s="71">
        <v>10593391</v>
      </c>
      <c r="K229" s="6">
        <f t="shared" si="36"/>
        <v>10593</v>
      </c>
      <c r="L229" s="6">
        <v>7916</v>
      </c>
      <c r="M229" s="79">
        <f>ROUND((K229/L229)*100,1)</f>
        <v>133.8</v>
      </c>
      <c r="N229" s="7">
        <f t="shared" si="37"/>
        <v>0</v>
      </c>
      <c r="O229" s="70">
        <f t="shared" si="38"/>
        <v>3.1</v>
      </c>
    </row>
    <row r="230" spans="1:15" ht="13.5">
      <c r="A230" s="16"/>
      <c r="B230" s="5">
        <v>555</v>
      </c>
      <c r="C230" s="5" t="s">
        <v>298</v>
      </c>
      <c r="D230" s="5">
        <v>1</v>
      </c>
      <c r="E230" s="21">
        <v>0</v>
      </c>
      <c r="F230" s="27">
        <f t="shared" si="34"/>
        <v>0</v>
      </c>
      <c r="G230" s="6"/>
      <c r="H230" s="79">
        <v>0</v>
      </c>
      <c r="I230" s="10">
        <f t="shared" si="35"/>
        <v>0</v>
      </c>
      <c r="J230" s="71">
        <v>2658941</v>
      </c>
      <c r="K230" s="6">
        <f t="shared" si="36"/>
        <v>2659</v>
      </c>
      <c r="L230" s="6"/>
      <c r="M230" s="79">
        <v>0</v>
      </c>
      <c r="N230" s="7">
        <f t="shared" si="37"/>
        <v>0</v>
      </c>
      <c r="O230" s="70">
        <f t="shared" si="38"/>
        <v>0</v>
      </c>
    </row>
    <row r="231" spans="1:15" ht="13.5">
      <c r="A231" s="16"/>
      <c r="B231" s="5">
        <v>556</v>
      </c>
      <c r="C231" s="5" t="s">
        <v>96</v>
      </c>
      <c r="D231" s="5">
        <v>1</v>
      </c>
      <c r="E231" s="21">
        <v>11072</v>
      </c>
      <c r="F231" s="27">
        <f t="shared" si="34"/>
        <v>11</v>
      </c>
      <c r="G231" s="6">
        <v>68</v>
      </c>
      <c r="H231" s="79">
        <f>ROUND((F231/G231)*100,1)</f>
        <v>16.2</v>
      </c>
      <c r="I231" s="10">
        <f t="shared" si="35"/>
        <v>0</v>
      </c>
      <c r="J231" s="71">
        <v>721317</v>
      </c>
      <c r="K231" s="6">
        <f t="shared" si="36"/>
        <v>721</v>
      </c>
      <c r="L231" s="6">
        <v>739</v>
      </c>
      <c r="M231" s="79">
        <f>ROUND((K231/L231)*100,1)</f>
        <v>97.6</v>
      </c>
      <c r="N231" s="7">
        <f t="shared" si="37"/>
        <v>0</v>
      </c>
      <c r="O231" s="70">
        <f t="shared" si="38"/>
        <v>1.5</v>
      </c>
    </row>
    <row r="232" spans="1:15" ht="13.5">
      <c r="A232" s="16"/>
      <c r="B232" s="5">
        <v>557</v>
      </c>
      <c r="C232" s="5" t="s">
        <v>269</v>
      </c>
      <c r="D232" s="5">
        <v>1</v>
      </c>
      <c r="E232" s="21">
        <v>0</v>
      </c>
      <c r="F232" s="27">
        <f t="shared" si="34"/>
        <v>0</v>
      </c>
      <c r="G232" s="6"/>
      <c r="H232" s="79">
        <v>0</v>
      </c>
      <c r="I232" s="10">
        <f t="shared" si="35"/>
        <v>0</v>
      </c>
      <c r="J232" s="71">
        <v>556</v>
      </c>
      <c r="K232" s="6">
        <f t="shared" si="36"/>
        <v>1</v>
      </c>
      <c r="L232" s="6"/>
      <c r="M232" s="79">
        <v>0</v>
      </c>
      <c r="N232" s="7">
        <f t="shared" si="37"/>
        <v>0</v>
      </c>
      <c r="O232" s="70">
        <f t="shared" si="38"/>
        <v>0</v>
      </c>
    </row>
    <row r="233" spans="1:15" ht="13.5">
      <c r="A233" s="16"/>
      <c r="B233" s="5">
        <v>558</v>
      </c>
      <c r="C233" s="5" t="s">
        <v>97</v>
      </c>
      <c r="D233" s="5">
        <v>1</v>
      </c>
      <c r="E233" s="21">
        <v>0</v>
      </c>
      <c r="F233" s="27">
        <f t="shared" si="34"/>
        <v>0</v>
      </c>
      <c r="G233" s="6"/>
      <c r="H233" s="79">
        <v>0</v>
      </c>
      <c r="I233" s="10">
        <f t="shared" si="35"/>
        <v>0</v>
      </c>
      <c r="J233" s="71">
        <v>59950</v>
      </c>
      <c r="K233" s="6">
        <f t="shared" si="36"/>
        <v>60</v>
      </c>
      <c r="L233" s="6"/>
      <c r="M233" s="79">
        <v>0</v>
      </c>
      <c r="N233" s="7">
        <f t="shared" si="37"/>
        <v>0</v>
      </c>
      <c r="O233" s="70">
        <f t="shared" si="38"/>
        <v>0</v>
      </c>
    </row>
    <row r="234" spans="1:15" ht="13.5">
      <c r="A234" s="16"/>
      <c r="B234" s="28">
        <v>559</v>
      </c>
      <c r="C234" s="28" t="s">
        <v>98</v>
      </c>
      <c r="D234" s="28">
        <v>1</v>
      </c>
      <c r="E234" s="29">
        <v>0</v>
      </c>
      <c r="F234" s="30">
        <f t="shared" si="34"/>
        <v>0</v>
      </c>
      <c r="G234" s="31"/>
      <c r="H234" s="80">
        <v>0</v>
      </c>
      <c r="I234" s="33">
        <f t="shared" si="35"/>
        <v>0</v>
      </c>
      <c r="J234" s="81">
        <v>88123</v>
      </c>
      <c r="K234" s="31">
        <f t="shared" si="36"/>
        <v>88</v>
      </c>
      <c r="L234" s="31"/>
      <c r="M234" s="80">
        <v>0</v>
      </c>
      <c r="N234" s="32">
        <f t="shared" si="37"/>
        <v>0</v>
      </c>
      <c r="O234" s="82">
        <f t="shared" si="38"/>
        <v>0</v>
      </c>
    </row>
    <row r="235" spans="1:15" ht="14.25" thickBot="1">
      <c r="A235" s="42" t="s">
        <v>9</v>
      </c>
      <c r="B235" s="43"/>
      <c r="C235" s="43"/>
      <c r="D235" s="43"/>
      <c r="E235" s="44">
        <f>SUM(E177:E234)</f>
        <v>111509577</v>
      </c>
      <c r="F235" s="45">
        <f t="shared" si="34"/>
        <v>111510</v>
      </c>
      <c r="G235" s="46">
        <v>95473</v>
      </c>
      <c r="H235" s="83">
        <f>ROUND((F235/G235)*100,1)</f>
        <v>116.8</v>
      </c>
      <c r="I235" s="48">
        <f t="shared" si="35"/>
        <v>2.6</v>
      </c>
      <c r="J235" s="84">
        <f>SUM(J177:J234)</f>
        <v>940850504</v>
      </c>
      <c r="K235" s="46">
        <f t="shared" si="36"/>
        <v>940851</v>
      </c>
      <c r="L235" s="46">
        <v>746470</v>
      </c>
      <c r="M235" s="83">
        <f>ROUND((K235/L235)*100,1)</f>
        <v>126</v>
      </c>
      <c r="N235" s="47">
        <f t="shared" si="37"/>
        <v>1.9</v>
      </c>
      <c r="O235" s="85">
        <f t="shared" si="38"/>
        <v>11.9</v>
      </c>
    </row>
    <row r="236" spans="1:15" ht="14.25" thickBot="1">
      <c r="A236" s="17" t="s">
        <v>270</v>
      </c>
      <c r="B236" s="50">
        <v>702</v>
      </c>
      <c r="C236" s="50" t="s">
        <v>271</v>
      </c>
      <c r="D236" s="50">
        <v>1</v>
      </c>
      <c r="E236" s="51">
        <v>18484</v>
      </c>
      <c r="F236" s="52">
        <f t="shared" si="34"/>
        <v>18</v>
      </c>
      <c r="G236" s="53">
        <v>1</v>
      </c>
      <c r="H236" s="86">
        <f>ROUND((F236/G236)*100,1)</f>
        <v>1800</v>
      </c>
      <c r="I236" s="55">
        <f t="shared" si="35"/>
        <v>0</v>
      </c>
      <c r="J236" s="87">
        <f>1159599-1000822</f>
        <v>158777</v>
      </c>
      <c r="K236" s="53">
        <f t="shared" si="36"/>
        <v>159</v>
      </c>
      <c r="L236" s="53">
        <v>322</v>
      </c>
      <c r="M236" s="86">
        <f>ROUND((K236/L236)*100,1)</f>
        <v>49.4</v>
      </c>
      <c r="N236" s="54">
        <f t="shared" si="37"/>
        <v>0</v>
      </c>
      <c r="O236" s="88">
        <f t="shared" si="38"/>
        <v>11.6</v>
      </c>
    </row>
  </sheetData>
  <autoFilter ref="A4:O236"/>
  <mergeCells count="7">
    <mergeCell ref="A5:C5"/>
    <mergeCell ref="O3:O4"/>
    <mergeCell ref="K3:N3"/>
    <mergeCell ref="F3:I3"/>
    <mergeCell ref="A3:A4"/>
    <mergeCell ref="B3:B4"/>
    <mergeCell ref="C3:C4"/>
  </mergeCells>
  <printOptions/>
  <pageMargins left="0.75" right="0.51" top="0.66" bottom="0.76" header="0.512" footer="0.512"/>
  <pageSetup firstPageNumber="5" useFirstPageNumber="1" horizontalDpi="600" verticalDpi="6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1"/>
  <sheetViews>
    <sheetView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3.75390625" style="0" customWidth="1"/>
    <col min="3" max="3" width="17.125" style="0" customWidth="1"/>
    <col min="4" max="4" width="13.625" style="0" customWidth="1"/>
    <col min="6" max="6" width="6.50390625" style="0" customWidth="1"/>
    <col min="7" max="7" width="8.125" style="0" customWidth="1"/>
    <col min="8" max="8" width="3.875" style="0" customWidth="1"/>
    <col min="9" max="9" width="17.125" style="0" customWidth="1"/>
    <col min="10" max="10" width="13.625" style="0" customWidth="1"/>
    <col min="11" max="11" width="8.75390625" style="0" customWidth="1"/>
  </cols>
  <sheetData>
    <row r="1" spans="1:7" ht="17.25">
      <c r="A1" s="65" t="s">
        <v>299</v>
      </c>
      <c r="G1" s="3"/>
    </row>
    <row r="2" spans="1:11" ht="14.25" thickBot="1">
      <c r="A2" s="65" t="s">
        <v>300</v>
      </c>
      <c r="E2" s="64" t="s">
        <v>301</v>
      </c>
      <c r="G2" s="65" t="s">
        <v>302</v>
      </c>
      <c r="K2" s="64" t="s">
        <v>301</v>
      </c>
    </row>
    <row r="3" spans="1:11" ht="13.5">
      <c r="A3" s="89" t="s">
        <v>320</v>
      </c>
      <c r="B3" s="90" t="s">
        <v>321</v>
      </c>
      <c r="C3" s="90" t="s">
        <v>15</v>
      </c>
      <c r="D3" s="90" t="s">
        <v>303</v>
      </c>
      <c r="E3" s="92" t="s">
        <v>260</v>
      </c>
      <c r="G3" s="89" t="s">
        <v>322</v>
      </c>
      <c r="H3" s="90" t="s">
        <v>323</v>
      </c>
      <c r="I3" s="90" t="s">
        <v>15</v>
      </c>
      <c r="J3" s="93" t="s">
        <v>303</v>
      </c>
      <c r="K3" s="92" t="s">
        <v>260</v>
      </c>
    </row>
    <row r="4" spans="1:11" ht="13.5">
      <c r="A4" s="15" t="s">
        <v>1</v>
      </c>
      <c r="B4" s="5">
        <v>103</v>
      </c>
      <c r="C4" s="5" t="s">
        <v>16</v>
      </c>
      <c r="D4" s="94">
        <v>245539197</v>
      </c>
      <c r="E4" s="95">
        <f aca="true" t="shared" si="0" ref="E4:E67">ROUND((D4/8192857950)*100,1)</f>
        <v>3</v>
      </c>
      <c r="G4" s="15" t="s">
        <v>1</v>
      </c>
      <c r="H4" s="5">
        <v>103</v>
      </c>
      <c r="I4" s="5" t="s">
        <v>16</v>
      </c>
      <c r="J4" s="96">
        <v>136889034</v>
      </c>
      <c r="K4" s="97">
        <f aca="true" t="shared" si="1" ref="K4:K35">ROUND((J4/3037884999)*100,1)</f>
        <v>4.5</v>
      </c>
    </row>
    <row r="5" spans="1:11" ht="13.5">
      <c r="A5" s="16"/>
      <c r="B5" s="5">
        <v>104</v>
      </c>
      <c r="C5" s="5" t="s">
        <v>17</v>
      </c>
      <c r="D5" s="94">
        <v>39001</v>
      </c>
      <c r="E5" s="95">
        <f t="shared" si="0"/>
        <v>0</v>
      </c>
      <c r="G5" s="16"/>
      <c r="H5" s="5">
        <v>104</v>
      </c>
      <c r="I5" s="5" t="s">
        <v>17</v>
      </c>
      <c r="J5" s="96">
        <v>1458630</v>
      </c>
      <c r="K5" s="97">
        <f t="shared" si="1"/>
        <v>0</v>
      </c>
    </row>
    <row r="6" spans="1:11" ht="13.5">
      <c r="A6" s="16"/>
      <c r="B6" s="5">
        <v>105</v>
      </c>
      <c r="C6" s="5" t="s">
        <v>18</v>
      </c>
      <c r="D6" s="94">
        <v>888686158</v>
      </c>
      <c r="E6" s="95">
        <f t="shared" si="0"/>
        <v>10.8</v>
      </c>
      <c r="G6" s="16"/>
      <c r="H6" s="5">
        <v>105</v>
      </c>
      <c r="I6" s="5" t="s">
        <v>18</v>
      </c>
      <c r="J6" s="96">
        <v>946641546</v>
      </c>
      <c r="K6" s="97">
        <f t="shared" si="1"/>
        <v>31.2</v>
      </c>
    </row>
    <row r="7" spans="1:11" ht="13.5">
      <c r="A7" s="16"/>
      <c r="B7" s="5">
        <v>106</v>
      </c>
      <c r="C7" s="5" t="s">
        <v>19</v>
      </c>
      <c r="D7" s="94">
        <v>347151482</v>
      </c>
      <c r="E7" s="95">
        <f t="shared" si="0"/>
        <v>4.2</v>
      </c>
      <c r="G7" s="16"/>
      <c r="H7" s="5">
        <v>106</v>
      </c>
      <c r="I7" s="5" t="s">
        <v>19</v>
      </c>
      <c r="J7" s="96">
        <v>83258350</v>
      </c>
      <c r="K7" s="97">
        <f t="shared" si="1"/>
        <v>2.7</v>
      </c>
    </row>
    <row r="8" spans="1:11" ht="13.5">
      <c r="A8" s="16"/>
      <c r="B8" s="5">
        <v>107</v>
      </c>
      <c r="C8" s="5" t="s">
        <v>20</v>
      </c>
      <c r="D8" s="94">
        <v>1080597</v>
      </c>
      <c r="E8" s="95">
        <f t="shared" si="0"/>
        <v>0</v>
      </c>
      <c r="G8" s="16"/>
      <c r="H8" s="5">
        <v>107</v>
      </c>
      <c r="I8" s="5" t="s">
        <v>20</v>
      </c>
      <c r="J8" s="96">
        <v>9394</v>
      </c>
      <c r="K8" s="97">
        <f t="shared" si="1"/>
        <v>0</v>
      </c>
    </row>
    <row r="9" spans="1:11" ht="13.5">
      <c r="A9" s="16"/>
      <c r="B9" s="5">
        <v>108</v>
      </c>
      <c r="C9" s="5" t="s">
        <v>21</v>
      </c>
      <c r="D9" s="94">
        <v>375213514</v>
      </c>
      <c r="E9" s="95">
        <f t="shared" si="0"/>
        <v>4.6</v>
      </c>
      <c r="G9" s="16"/>
      <c r="H9" s="5">
        <v>108</v>
      </c>
      <c r="I9" s="5" t="s">
        <v>21</v>
      </c>
      <c r="J9" s="96">
        <v>3415709</v>
      </c>
      <c r="K9" s="97">
        <f t="shared" si="1"/>
        <v>0.1</v>
      </c>
    </row>
    <row r="10" spans="1:11" ht="13.5">
      <c r="A10" s="16"/>
      <c r="B10" s="5">
        <v>110</v>
      </c>
      <c r="C10" s="5" t="s">
        <v>22</v>
      </c>
      <c r="D10" s="94">
        <v>30039417</v>
      </c>
      <c r="E10" s="95">
        <f t="shared" si="0"/>
        <v>0.4</v>
      </c>
      <c r="G10" s="16"/>
      <c r="H10" s="5">
        <v>110</v>
      </c>
      <c r="I10" s="5" t="s">
        <v>22</v>
      </c>
      <c r="J10" s="96">
        <v>39667901</v>
      </c>
      <c r="K10" s="97">
        <f t="shared" si="1"/>
        <v>1.3</v>
      </c>
    </row>
    <row r="11" spans="1:11" ht="13.5">
      <c r="A11" s="16"/>
      <c r="B11" s="5">
        <v>111</v>
      </c>
      <c r="C11" s="5" t="s">
        <v>23</v>
      </c>
      <c r="D11" s="94">
        <v>330299698</v>
      </c>
      <c r="E11" s="95">
        <f t="shared" si="0"/>
        <v>4</v>
      </c>
      <c r="G11" s="16"/>
      <c r="H11" s="5">
        <v>111</v>
      </c>
      <c r="I11" s="5" t="s">
        <v>23</v>
      </c>
      <c r="J11" s="96">
        <v>140243943</v>
      </c>
      <c r="K11" s="97">
        <f t="shared" si="1"/>
        <v>4.6</v>
      </c>
    </row>
    <row r="12" spans="1:11" ht="13.5">
      <c r="A12" s="16"/>
      <c r="B12" s="5">
        <v>112</v>
      </c>
      <c r="C12" s="5" t="s">
        <v>24</v>
      </c>
      <c r="D12" s="94">
        <v>114445242</v>
      </c>
      <c r="E12" s="95">
        <f t="shared" si="0"/>
        <v>1.4</v>
      </c>
      <c r="G12" s="16"/>
      <c r="H12" s="5">
        <v>112</v>
      </c>
      <c r="I12" s="5" t="s">
        <v>24</v>
      </c>
      <c r="J12" s="96">
        <v>13525014</v>
      </c>
      <c r="K12" s="97">
        <f t="shared" si="1"/>
        <v>0.4</v>
      </c>
    </row>
    <row r="13" spans="1:11" ht="13.5">
      <c r="A13" s="16"/>
      <c r="B13" s="5">
        <v>113</v>
      </c>
      <c r="C13" s="5" t="s">
        <v>25</v>
      </c>
      <c r="D13" s="94">
        <v>162001001</v>
      </c>
      <c r="E13" s="95">
        <f t="shared" si="0"/>
        <v>2</v>
      </c>
      <c r="G13" s="16"/>
      <c r="H13" s="5">
        <v>113</v>
      </c>
      <c r="I13" s="5" t="s">
        <v>25</v>
      </c>
      <c r="J13" s="96">
        <v>84750838</v>
      </c>
      <c r="K13" s="97">
        <f t="shared" si="1"/>
        <v>2.8</v>
      </c>
    </row>
    <row r="14" spans="1:11" ht="13.5">
      <c r="A14" s="16"/>
      <c r="B14" s="5">
        <v>116</v>
      </c>
      <c r="C14" s="5" t="s">
        <v>26</v>
      </c>
      <c r="D14" s="94">
        <v>5758337</v>
      </c>
      <c r="E14" s="95">
        <f t="shared" si="0"/>
        <v>0.1</v>
      </c>
      <c r="G14" s="16"/>
      <c r="H14" s="5">
        <v>117</v>
      </c>
      <c r="I14" s="5" t="s">
        <v>27</v>
      </c>
      <c r="J14" s="96">
        <v>35802998</v>
      </c>
      <c r="K14" s="97">
        <f t="shared" si="1"/>
        <v>1.2</v>
      </c>
    </row>
    <row r="15" spans="1:11" ht="13.5">
      <c r="A15" s="16"/>
      <c r="B15" s="5">
        <v>117</v>
      </c>
      <c r="C15" s="5" t="s">
        <v>27</v>
      </c>
      <c r="D15" s="94">
        <v>71605398</v>
      </c>
      <c r="E15" s="95">
        <f t="shared" si="0"/>
        <v>0.9</v>
      </c>
      <c r="G15" s="16"/>
      <c r="H15" s="5">
        <v>118</v>
      </c>
      <c r="I15" s="5" t="s">
        <v>28</v>
      </c>
      <c r="J15" s="96">
        <v>189542214</v>
      </c>
      <c r="K15" s="97">
        <f t="shared" si="1"/>
        <v>6.2</v>
      </c>
    </row>
    <row r="16" spans="1:11" ht="13.5">
      <c r="A16" s="16"/>
      <c r="B16" s="5">
        <v>118</v>
      </c>
      <c r="C16" s="5" t="s">
        <v>28</v>
      </c>
      <c r="D16" s="94">
        <v>139724981</v>
      </c>
      <c r="E16" s="95">
        <f t="shared" si="0"/>
        <v>1.7</v>
      </c>
      <c r="G16" s="16"/>
      <c r="H16" s="5">
        <v>120</v>
      </c>
      <c r="I16" s="5" t="s">
        <v>29</v>
      </c>
      <c r="J16" s="96">
        <v>517778</v>
      </c>
      <c r="K16" s="97">
        <f t="shared" si="1"/>
        <v>0</v>
      </c>
    </row>
    <row r="17" spans="1:11" ht="13.5">
      <c r="A17" s="16"/>
      <c r="B17" s="5">
        <v>120</v>
      </c>
      <c r="C17" s="5" t="s">
        <v>29</v>
      </c>
      <c r="D17" s="94">
        <v>438734</v>
      </c>
      <c r="E17" s="95">
        <f t="shared" si="0"/>
        <v>0</v>
      </c>
      <c r="G17" s="16"/>
      <c r="H17" s="5">
        <v>121</v>
      </c>
      <c r="I17" s="5" t="s">
        <v>30</v>
      </c>
      <c r="J17" s="96">
        <v>153410</v>
      </c>
      <c r="K17" s="97">
        <f t="shared" si="1"/>
        <v>0</v>
      </c>
    </row>
    <row r="18" spans="1:11" ht="13.5">
      <c r="A18" s="16"/>
      <c r="B18" s="5">
        <v>121</v>
      </c>
      <c r="C18" s="5" t="s">
        <v>30</v>
      </c>
      <c r="D18" s="94">
        <v>585573</v>
      </c>
      <c r="E18" s="95">
        <f t="shared" si="0"/>
        <v>0</v>
      </c>
      <c r="G18" s="16"/>
      <c r="H18" s="5">
        <v>122</v>
      </c>
      <c r="I18" s="5" t="s">
        <v>31</v>
      </c>
      <c r="J18" s="96">
        <v>1866751</v>
      </c>
      <c r="K18" s="97">
        <f t="shared" si="1"/>
        <v>0.1</v>
      </c>
    </row>
    <row r="19" spans="1:11" ht="13.5">
      <c r="A19" s="16"/>
      <c r="B19" s="5">
        <v>122</v>
      </c>
      <c r="C19" s="5" t="s">
        <v>31</v>
      </c>
      <c r="D19" s="94">
        <v>650725</v>
      </c>
      <c r="E19" s="95">
        <f t="shared" si="0"/>
        <v>0</v>
      </c>
      <c r="G19" s="16"/>
      <c r="H19" s="5">
        <v>123</v>
      </c>
      <c r="I19" s="5" t="s">
        <v>32</v>
      </c>
      <c r="J19" s="96">
        <v>18310033</v>
      </c>
      <c r="K19" s="97">
        <f t="shared" si="1"/>
        <v>0.6</v>
      </c>
    </row>
    <row r="20" spans="1:11" ht="13.5">
      <c r="A20" s="16"/>
      <c r="B20" s="5">
        <v>123</v>
      </c>
      <c r="C20" s="5" t="s">
        <v>32</v>
      </c>
      <c r="D20" s="94">
        <v>57975970</v>
      </c>
      <c r="E20" s="95">
        <f t="shared" si="0"/>
        <v>0.7</v>
      </c>
      <c r="G20" s="16"/>
      <c r="H20" s="5">
        <v>124</v>
      </c>
      <c r="I20" s="5" t="s">
        <v>33</v>
      </c>
      <c r="J20" s="96">
        <v>902431</v>
      </c>
      <c r="K20" s="97">
        <f t="shared" si="1"/>
        <v>0</v>
      </c>
    </row>
    <row r="21" spans="1:11" ht="13.5">
      <c r="A21" s="16"/>
      <c r="B21" s="5">
        <v>124</v>
      </c>
      <c r="C21" s="5" t="s">
        <v>33</v>
      </c>
      <c r="D21" s="94">
        <v>48207777</v>
      </c>
      <c r="E21" s="95">
        <f t="shared" si="0"/>
        <v>0.6</v>
      </c>
      <c r="G21" s="16"/>
      <c r="H21" s="5">
        <v>125</v>
      </c>
      <c r="I21" s="5" t="s">
        <v>34</v>
      </c>
      <c r="J21" s="96">
        <v>1952643</v>
      </c>
      <c r="K21" s="97">
        <f t="shared" si="1"/>
        <v>0.1</v>
      </c>
    </row>
    <row r="22" spans="1:11" ht="13.5">
      <c r="A22" s="16"/>
      <c r="B22" s="5">
        <v>125</v>
      </c>
      <c r="C22" s="5" t="s">
        <v>34</v>
      </c>
      <c r="D22" s="94">
        <v>6275279</v>
      </c>
      <c r="E22" s="95">
        <f t="shared" si="0"/>
        <v>0.1</v>
      </c>
      <c r="G22" s="16"/>
      <c r="H22" s="5">
        <v>127</v>
      </c>
      <c r="I22" s="5" t="s">
        <v>36</v>
      </c>
      <c r="J22" s="96">
        <v>624341</v>
      </c>
      <c r="K22" s="97">
        <f t="shared" si="1"/>
        <v>0</v>
      </c>
    </row>
    <row r="23" spans="1:11" ht="13.5">
      <c r="A23" s="16"/>
      <c r="B23" s="5">
        <v>126</v>
      </c>
      <c r="C23" s="5" t="s">
        <v>35</v>
      </c>
      <c r="D23" s="94">
        <v>26863</v>
      </c>
      <c r="E23" s="95">
        <f t="shared" si="0"/>
        <v>0</v>
      </c>
      <c r="G23" s="16"/>
      <c r="H23" s="5">
        <v>129</v>
      </c>
      <c r="I23" s="5" t="s">
        <v>38</v>
      </c>
      <c r="J23" s="96">
        <v>31825</v>
      </c>
      <c r="K23" s="97">
        <f t="shared" si="1"/>
        <v>0</v>
      </c>
    </row>
    <row r="24" spans="1:11" ht="13.5">
      <c r="A24" s="16"/>
      <c r="B24" s="5">
        <v>127</v>
      </c>
      <c r="C24" s="5" t="s">
        <v>36</v>
      </c>
      <c r="D24" s="94">
        <v>7218950</v>
      </c>
      <c r="E24" s="95">
        <f t="shared" si="0"/>
        <v>0.1</v>
      </c>
      <c r="G24" s="16"/>
      <c r="H24" s="5">
        <v>131</v>
      </c>
      <c r="I24" s="5" t="s">
        <v>40</v>
      </c>
      <c r="J24" s="96">
        <v>15603</v>
      </c>
      <c r="K24" s="97">
        <f t="shared" si="1"/>
        <v>0</v>
      </c>
    </row>
    <row r="25" spans="1:11" ht="13.5">
      <c r="A25" s="16"/>
      <c r="B25" s="5">
        <v>128</v>
      </c>
      <c r="C25" s="5" t="s">
        <v>37</v>
      </c>
      <c r="D25" s="94">
        <v>39992</v>
      </c>
      <c r="E25" s="95">
        <f t="shared" si="0"/>
        <v>0</v>
      </c>
      <c r="G25" s="16"/>
      <c r="H25" s="5"/>
      <c r="I25" s="5" t="s">
        <v>324</v>
      </c>
      <c r="J25" s="96">
        <f>SUM(J4,J7,J9,J12)</f>
        <v>237088107</v>
      </c>
      <c r="K25" s="97">
        <f t="shared" si="1"/>
        <v>7.8</v>
      </c>
    </row>
    <row r="26" spans="1:11" ht="13.5">
      <c r="A26" s="16"/>
      <c r="B26" s="5">
        <v>129</v>
      </c>
      <c r="C26" s="5" t="s">
        <v>38</v>
      </c>
      <c r="D26" s="94">
        <v>1445520</v>
      </c>
      <c r="E26" s="95">
        <f t="shared" si="0"/>
        <v>0</v>
      </c>
      <c r="G26" s="98"/>
      <c r="H26" s="5"/>
      <c r="I26" s="5" t="s">
        <v>325</v>
      </c>
      <c r="J26" s="96">
        <f>SUM(J11,J13,J14,J15)</f>
        <v>450339993</v>
      </c>
      <c r="K26" s="97">
        <f t="shared" si="1"/>
        <v>14.8</v>
      </c>
    </row>
    <row r="27" spans="1:11" ht="14.25" thickBot="1">
      <c r="A27" s="16"/>
      <c r="B27" s="5">
        <v>130</v>
      </c>
      <c r="C27" s="5" t="s">
        <v>39</v>
      </c>
      <c r="D27" s="94">
        <v>967539</v>
      </c>
      <c r="E27" s="95">
        <f t="shared" si="0"/>
        <v>0</v>
      </c>
      <c r="G27" s="42" t="s">
        <v>304</v>
      </c>
      <c r="H27" s="43"/>
      <c r="I27" s="43"/>
      <c r="J27" s="99">
        <f>SUM(J4:J24)</f>
        <v>1699580386</v>
      </c>
      <c r="K27" s="100">
        <f t="shared" si="1"/>
        <v>55.9</v>
      </c>
    </row>
    <row r="28" spans="1:11" ht="13.5">
      <c r="A28" s="16"/>
      <c r="B28" s="5">
        <v>131</v>
      </c>
      <c r="C28" s="5" t="s">
        <v>40</v>
      </c>
      <c r="D28" s="94">
        <v>721313</v>
      </c>
      <c r="E28" s="95">
        <f t="shared" si="0"/>
        <v>0</v>
      </c>
      <c r="G28" s="16" t="s">
        <v>4</v>
      </c>
      <c r="H28" s="35">
        <v>601</v>
      </c>
      <c r="I28" s="35" t="s">
        <v>124</v>
      </c>
      <c r="J28" s="101">
        <v>150560636</v>
      </c>
      <c r="K28" s="102">
        <f t="shared" si="1"/>
        <v>5</v>
      </c>
    </row>
    <row r="29" spans="1:11" ht="13.5">
      <c r="A29" s="16"/>
      <c r="B29" s="5">
        <v>132</v>
      </c>
      <c r="C29" s="5" t="s">
        <v>41</v>
      </c>
      <c r="D29" s="94">
        <v>341917</v>
      </c>
      <c r="E29" s="95">
        <f t="shared" si="0"/>
        <v>0</v>
      </c>
      <c r="G29" s="16"/>
      <c r="H29" s="5">
        <v>602</v>
      </c>
      <c r="I29" s="5" t="s">
        <v>125</v>
      </c>
      <c r="J29" s="96">
        <v>260479</v>
      </c>
      <c r="K29" s="97">
        <f t="shared" si="1"/>
        <v>0</v>
      </c>
    </row>
    <row r="30" spans="1:11" ht="13.5">
      <c r="A30" s="16"/>
      <c r="B30" s="5"/>
      <c r="C30" s="5" t="s">
        <v>324</v>
      </c>
      <c r="D30" s="94">
        <f>SUM(D4,D7,D9,D12)</f>
        <v>1082349435</v>
      </c>
      <c r="E30" s="95">
        <f t="shared" si="0"/>
        <v>13.2</v>
      </c>
      <c r="G30" s="16"/>
      <c r="H30" s="5">
        <v>606</v>
      </c>
      <c r="I30" s="5" t="s">
        <v>127</v>
      </c>
      <c r="J30" s="96">
        <v>18627086</v>
      </c>
      <c r="K30" s="97">
        <f t="shared" si="1"/>
        <v>0.6</v>
      </c>
    </row>
    <row r="31" spans="1:11" ht="13.5">
      <c r="A31" s="98"/>
      <c r="B31" s="5"/>
      <c r="C31" s="5" t="s">
        <v>325</v>
      </c>
      <c r="D31" s="94">
        <f>SUM(D11,D13,D15,D16)</f>
        <v>703631078</v>
      </c>
      <c r="E31" s="95">
        <f t="shared" si="0"/>
        <v>8.6</v>
      </c>
      <c r="G31" s="16"/>
      <c r="H31" s="5">
        <v>612</v>
      </c>
      <c r="I31" s="5" t="s">
        <v>132</v>
      </c>
      <c r="J31" s="96">
        <v>1798777</v>
      </c>
      <c r="K31" s="97">
        <f t="shared" si="1"/>
        <v>0.1</v>
      </c>
    </row>
    <row r="32" spans="1:11" ht="14.25" thickBot="1">
      <c r="A32" s="42" t="s">
        <v>304</v>
      </c>
      <c r="B32" s="43"/>
      <c r="C32" s="43"/>
      <c r="D32" s="103">
        <f>SUM(D4:D29)</f>
        <v>2836480175</v>
      </c>
      <c r="E32" s="104">
        <f t="shared" si="0"/>
        <v>34.6</v>
      </c>
      <c r="G32" s="16"/>
      <c r="H32" s="5">
        <v>613</v>
      </c>
      <c r="I32" s="5" t="s">
        <v>133</v>
      </c>
      <c r="J32" s="96">
        <v>93903</v>
      </c>
      <c r="K32" s="97">
        <f t="shared" si="1"/>
        <v>0</v>
      </c>
    </row>
    <row r="33" spans="1:11" ht="13.5">
      <c r="A33" s="16" t="s">
        <v>4</v>
      </c>
      <c r="B33" s="35">
        <v>601</v>
      </c>
      <c r="C33" s="35" t="s">
        <v>124</v>
      </c>
      <c r="D33" s="105">
        <v>411045769</v>
      </c>
      <c r="E33" s="106">
        <f t="shared" si="0"/>
        <v>5</v>
      </c>
      <c r="G33" s="16"/>
      <c r="H33" s="5">
        <v>617</v>
      </c>
      <c r="I33" s="5" t="s">
        <v>136</v>
      </c>
      <c r="J33" s="96">
        <v>32428</v>
      </c>
      <c r="K33" s="97">
        <f t="shared" si="1"/>
        <v>0</v>
      </c>
    </row>
    <row r="34" spans="1:11" ht="13.5">
      <c r="A34" s="16"/>
      <c r="B34" s="5">
        <v>602</v>
      </c>
      <c r="C34" s="5" t="s">
        <v>125</v>
      </c>
      <c r="D34" s="94">
        <v>2127777</v>
      </c>
      <c r="E34" s="95">
        <f t="shared" si="0"/>
        <v>0</v>
      </c>
      <c r="G34" s="16"/>
      <c r="H34" s="5">
        <v>618</v>
      </c>
      <c r="I34" s="5" t="s">
        <v>137</v>
      </c>
      <c r="J34" s="96">
        <v>5048517</v>
      </c>
      <c r="K34" s="97">
        <f t="shared" si="1"/>
        <v>0.2</v>
      </c>
    </row>
    <row r="35" spans="1:11" ht="13.5">
      <c r="A35" s="16"/>
      <c r="B35" s="5">
        <v>605</v>
      </c>
      <c r="C35" s="5" t="s">
        <v>126</v>
      </c>
      <c r="D35" s="94">
        <v>13758</v>
      </c>
      <c r="E35" s="95">
        <f t="shared" si="0"/>
        <v>0</v>
      </c>
      <c r="G35" s="16"/>
      <c r="H35" s="5">
        <v>620</v>
      </c>
      <c r="I35" s="5" t="s">
        <v>139</v>
      </c>
      <c r="J35" s="96">
        <v>239</v>
      </c>
      <c r="K35" s="97">
        <f t="shared" si="1"/>
        <v>0</v>
      </c>
    </row>
    <row r="36" spans="1:11" ht="13.5">
      <c r="A36" s="16"/>
      <c r="B36" s="5">
        <v>606</v>
      </c>
      <c r="C36" s="5" t="s">
        <v>127</v>
      </c>
      <c r="D36" s="94">
        <v>57385056</v>
      </c>
      <c r="E36" s="95">
        <f t="shared" si="0"/>
        <v>0.7</v>
      </c>
      <c r="G36" s="16"/>
      <c r="H36" s="5">
        <v>621</v>
      </c>
      <c r="I36" s="5" t="s">
        <v>140</v>
      </c>
      <c r="J36" s="96">
        <v>3599</v>
      </c>
      <c r="K36" s="97">
        <f aca="true" t="shared" si="2" ref="K36:K67">ROUND((J36/3037884999)*100,1)</f>
        <v>0</v>
      </c>
    </row>
    <row r="37" spans="1:11" ht="13.5">
      <c r="A37" s="16"/>
      <c r="B37" s="5">
        <v>607</v>
      </c>
      <c r="C37" s="5" t="s">
        <v>128</v>
      </c>
      <c r="D37" s="94">
        <v>52732</v>
      </c>
      <c r="E37" s="95">
        <f t="shared" si="0"/>
        <v>0</v>
      </c>
      <c r="G37" s="98"/>
      <c r="H37" s="5">
        <v>628</v>
      </c>
      <c r="I37" s="5" t="s">
        <v>145</v>
      </c>
      <c r="J37" s="96">
        <v>900</v>
      </c>
      <c r="K37" s="97">
        <f t="shared" si="2"/>
        <v>0</v>
      </c>
    </row>
    <row r="38" spans="1:11" ht="14.25" thickBot="1">
      <c r="A38" s="16"/>
      <c r="B38" s="5">
        <v>609</v>
      </c>
      <c r="C38" s="5" t="s">
        <v>129</v>
      </c>
      <c r="D38" s="94">
        <v>1293</v>
      </c>
      <c r="E38" s="95">
        <f t="shared" si="0"/>
        <v>0</v>
      </c>
      <c r="G38" s="42" t="s">
        <v>305</v>
      </c>
      <c r="H38" s="43"/>
      <c r="I38" s="43"/>
      <c r="J38" s="99">
        <f>SUM(J28:J37)</f>
        <v>176426564</v>
      </c>
      <c r="K38" s="100">
        <f t="shared" si="2"/>
        <v>5.8</v>
      </c>
    </row>
    <row r="39" spans="1:11" ht="13.5">
      <c r="A39" s="16"/>
      <c r="B39" s="5">
        <v>610</v>
      </c>
      <c r="C39" s="5" t="s">
        <v>130</v>
      </c>
      <c r="D39" s="94">
        <v>434115</v>
      </c>
      <c r="E39" s="95">
        <f t="shared" si="0"/>
        <v>0</v>
      </c>
      <c r="G39" s="16" t="s">
        <v>7</v>
      </c>
      <c r="H39" s="35">
        <v>301</v>
      </c>
      <c r="I39" s="35" t="s">
        <v>235</v>
      </c>
      <c r="J39" s="101">
        <v>4104</v>
      </c>
      <c r="K39" s="102">
        <f t="shared" si="2"/>
        <v>0</v>
      </c>
    </row>
    <row r="40" spans="1:11" ht="13.5">
      <c r="A40" s="16"/>
      <c r="B40" s="5">
        <v>611</v>
      </c>
      <c r="C40" s="5" t="s">
        <v>131</v>
      </c>
      <c r="D40" s="94">
        <v>297080</v>
      </c>
      <c r="E40" s="95">
        <f t="shared" si="0"/>
        <v>0</v>
      </c>
      <c r="G40" s="16"/>
      <c r="H40" s="5">
        <v>302</v>
      </c>
      <c r="I40" s="5" t="s">
        <v>225</v>
      </c>
      <c r="J40" s="96">
        <v>77545285</v>
      </c>
      <c r="K40" s="97">
        <f t="shared" si="2"/>
        <v>2.6</v>
      </c>
    </row>
    <row r="41" spans="1:11" ht="13.5">
      <c r="A41" s="16"/>
      <c r="B41" s="5">
        <v>612</v>
      </c>
      <c r="C41" s="5" t="s">
        <v>132</v>
      </c>
      <c r="D41" s="94">
        <v>1460820</v>
      </c>
      <c r="E41" s="95">
        <f t="shared" si="0"/>
        <v>0</v>
      </c>
      <c r="G41" s="98"/>
      <c r="H41" s="5">
        <v>304</v>
      </c>
      <c r="I41" s="5" t="s">
        <v>226</v>
      </c>
      <c r="J41" s="96">
        <v>283814517</v>
      </c>
      <c r="K41" s="97">
        <f t="shared" si="2"/>
        <v>9.3</v>
      </c>
    </row>
    <row r="42" spans="1:11" ht="14.25" thickBot="1">
      <c r="A42" s="16"/>
      <c r="B42" s="5">
        <v>613</v>
      </c>
      <c r="C42" s="5" t="s">
        <v>133</v>
      </c>
      <c r="D42" s="94">
        <v>249872</v>
      </c>
      <c r="E42" s="95">
        <f t="shared" si="0"/>
        <v>0</v>
      </c>
      <c r="G42" s="42" t="s">
        <v>306</v>
      </c>
      <c r="H42" s="43"/>
      <c r="I42" s="43"/>
      <c r="J42" s="99">
        <f>SUM(J39:J41)</f>
        <v>361363906</v>
      </c>
      <c r="K42" s="100">
        <f t="shared" si="2"/>
        <v>11.9</v>
      </c>
    </row>
    <row r="43" spans="1:11" ht="13.5">
      <c r="A43" s="16"/>
      <c r="B43" s="5">
        <v>614</v>
      </c>
      <c r="C43" s="5" t="s">
        <v>134</v>
      </c>
      <c r="D43" s="94">
        <v>90040</v>
      </c>
      <c r="E43" s="95">
        <f t="shared" si="0"/>
        <v>0</v>
      </c>
      <c r="G43" s="16" t="s">
        <v>6</v>
      </c>
      <c r="H43" s="35">
        <v>305</v>
      </c>
      <c r="I43" s="35" t="s">
        <v>181</v>
      </c>
      <c r="J43" s="101">
        <v>25108735</v>
      </c>
      <c r="K43" s="102">
        <f t="shared" si="2"/>
        <v>0.8</v>
      </c>
    </row>
    <row r="44" spans="1:11" ht="13.5">
      <c r="A44" s="16"/>
      <c r="B44" s="5">
        <v>615</v>
      </c>
      <c r="C44" s="5" t="s">
        <v>135</v>
      </c>
      <c r="D44" s="94">
        <v>155969</v>
      </c>
      <c r="E44" s="95">
        <f t="shared" si="0"/>
        <v>0</v>
      </c>
      <c r="G44" s="16"/>
      <c r="H44" s="5">
        <v>306</v>
      </c>
      <c r="I44" s="5" t="s">
        <v>182</v>
      </c>
      <c r="J44" s="96">
        <v>1000137</v>
      </c>
      <c r="K44" s="97">
        <f t="shared" si="2"/>
        <v>0</v>
      </c>
    </row>
    <row r="45" spans="1:11" ht="13.5">
      <c r="A45" s="16"/>
      <c r="B45" s="5">
        <v>617</v>
      </c>
      <c r="C45" s="5" t="s">
        <v>136</v>
      </c>
      <c r="D45" s="94">
        <v>330</v>
      </c>
      <c r="E45" s="95">
        <f t="shared" si="0"/>
        <v>0</v>
      </c>
      <c r="G45" s="16"/>
      <c r="H45" s="5">
        <v>307</v>
      </c>
      <c r="I45" s="5" t="s">
        <v>183</v>
      </c>
      <c r="J45" s="96">
        <v>191033</v>
      </c>
      <c r="K45" s="97">
        <f t="shared" si="2"/>
        <v>0</v>
      </c>
    </row>
    <row r="46" spans="1:11" ht="13.5">
      <c r="A46" s="16"/>
      <c r="B46" s="5">
        <v>618</v>
      </c>
      <c r="C46" s="5" t="s">
        <v>137</v>
      </c>
      <c r="D46" s="94">
        <v>887718</v>
      </c>
      <c r="E46" s="95">
        <f t="shared" si="0"/>
        <v>0</v>
      </c>
      <c r="G46" s="16"/>
      <c r="H46" s="5">
        <v>308</v>
      </c>
      <c r="I46" s="5" t="s">
        <v>184</v>
      </c>
      <c r="J46" s="96">
        <v>14256</v>
      </c>
      <c r="K46" s="97">
        <f t="shared" si="2"/>
        <v>0</v>
      </c>
    </row>
    <row r="47" spans="1:11" ht="13.5">
      <c r="A47" s="16"/>
      <c r="B47" s="5">
        <v>619</v>
      </c>
      <c r="C47" s="5" t="s">
        <v>138</v>
      </c>
      <c r="D47" s="94">
        <v>1007988</v>
      </c>
      <c r="E47" s="95">
        <f t="shared" si="0"/>
        <v>0</v>
      </c>
      <c r="G47" s="16"/>
      <c r="H47" s="5">
        <v>309</v>
      </c>
      <c r="I47" s="5" t="s">
        <v>185</v>
      </c>
      <c r="J47" s="96">
        <v>112958</v>
      </c>
      <c r="K47" s="97">
        <f t="shared" si="2"/>
        <v>0</v>
      </c>
    </row>
    <row r="48" spans="1:11" ht="13.5">
      <c r="A48" s="16"/>
      <c r="B48" s="5">
        <v>620</v>
      </c>
      <c r="C48" s="5" t="s">
        <v>139</v>
      </c>
      <c r="D48" s="94">
        <v>5514782</v>
      </c>
      <c r="E48" s="95">
        <f t="shared" si="0"/>
        <v>0.1</v>
      </c>
      <c r="G48" s="16"/>
      <c r="H48" s="5">
        <v>310</v>
      </c>
      <c r="I48" s="5" t="s">
        <v>186</v>
      </c>
      <c r="J48" s="96">
        <v>18635</v>
      </c>
      <c r="K48" s="97">
        <f t="shared" si="2"/>
        <v>0</v>
      </c>
    </row>
    <row r="49" spans="1:11" ht="13.5">
      <c r="A49" s="16"/>
      <c r="B49" s="5">
        <v>621</v>
      </c>
      <c r="C49" s="5" t="s">
        <v>140</v>
      </c>
      <c r="D49" s="94">
        <v>226857</v>
      </c>
      <c r="E49" s="95">
        <f t="shared" si="0"/>
        <v>0</v>
      </c>
      <c r="G49" s="16"/>
      <c r="H49" s="5">
        <v>311</v>
      </c>
      <c r="I49" s="5" t="s">
        <v>187</v>
      </c>
      <c r="J49" s="96">
        <v>347939</v>
      </c>
      <c r="K49" s="97">
        <f t="shared" si="2"/>
        <v>0</v>
      </c>
    </row>
    <row r="50" spans="1:11" ht="13.5">
      <c r="A50" s="16"/>
      <c r="B50" s="5">
        <v>622</v>
      </c>
      <c r="C50" s="5" t="s">
        <v>141</v>
      </c>
      <c r="D50" s="94">
        <v>3278</v>
      </c>
      <c r="E50" s="95">
        <f t="shared" si="0"/>
        <v>0</v>
      </c>
      <c r="G50" s="16"/>
      <c r="H50" s="5">
        <v>312</v>
      </c>
      <c r="I50" s="5" t="s">
        <v>188</v>
      </c>
      <c r="J50" s="96">
        <v>15798</v>
      </c>
      <c r="K50" s="97">
        <f t="shared" si="2"/>
        <v>0</v>
      </c>
    </row>
    <row r="51" spans="1:11" ht="13.5">
      <c r="A51" s="16"/>
      <c r="B51" s="5">
        <v>625</v>
      </c>
      <c r="C51" s="5" t="s">
        <v>142</v>
      </c>
      <c r="D51" s="94">
        <v>38791</v>
      </c>
      <c r="E51" s="95">
        <f t="shared" si="0"/>
        <v>0</v>
      </c>
      <c r="G51" s="16"/>
      <c r="H51" s="5">
        <v>316</v>
      </c>
      <c r="I51" s="5" t="s">
        <v>191</v>
      </c>
      <c r="J51" s="96">
        <v>6589</v>
      </c>
      <c r="K51" s="97">
        <f t="shared" si="2"/>
        <v>0</v>
      </c>
    </row>
    <row r="52" spans="1:11" ht="13.5">
      <c r="A52" s="16"/>
      <c r="B52" s="5">
        <v>626</v>
      </c>
      <c r="C52" s="5" t="s">
        <v>143</v>
      </c>
      <c r="D52" s="94">
        <v>16597</v>
      </c>
      <c r="E52" s="95">
        <f t="shared" si="0"/>
        <v>0</v>
      </c>
      <c r="G52" s="16"/>
      <c r="H52" s="5">
        <v>320</v>
      </c>
      <c r="I52" s="5" t="s">
        <v>194</v>
      </c>
      <c r="J52" s="96">
        <v>11043</v>
      </c>
      <c r="K52" s="97">
        <f t="shared" si="2"/>
        <v>0</v>
      </c>
    </row>
    <row r="53" spans="1:11" ht="13.5">
      <c r="A53" s="16"/>
      <c r="B53" s="5">
        <v>627</v>
      </c>
      <c r="C53" s="5" t="s">
        <v>144</v>
      </c>
      <c r="D53" s="94">
        <v>1147384</v>
      </c>
      <c r="E53" s="95">
        <f t="shared" si="0"/>
        <v>0</v>
      </c>
      <c r="G53" s="16"/>
      <c r="H53" s="5">
        <v>321</v>
      </c>
      <c r="I53" s="5" t="s">
        <v>195</v>
      </c>
      <c r="J53" s="96">
        <v>14439</v>
      </c>
      <c r="K53" s="97">
        <f t="shared" si="2"/>
        <v>0</v>
      </c>
    </row>
    <row r="54" spans="1:11" ht="13.5">
      <c r="A54" s="98"/>
      <c r="B54" s="5">
        <v>628</v>
      </c>
      <c r="C54" s="5" t="s">
        <v>145</v>
      </c>
      <c r="D54" s="94">
        <v>91218</v>
      </c>
      <c r="E54" s="95">
        <f t="shared" si="0"/>
        <v>0</v>
      </c>
      <c r="G54" s="16"/>
      <c r="H54" s="5">
        <v>322</v>
      </c>
      <c r="I54" s="5" t="s">
        <v>196</v>
      </c>
      <c r="J54" s="96">
        <v>913</v>
      </c>
      <c r="K54" s="97">
        <f t="shared" si="2"/>
        <v>0</v>
      </c>
    </row>
    <row r="55" spans="1:11" ht="14.25" thickBot="1">
      <c r="A55" s="42" t="s">
        <v>305</v>
      </c>
      <c r="B55" s="43"/>
      <c r="C55" s="43"/>
      <c r="D55" s="103">
        <f>SUM(D33:D54)</f>
        <v>482249224</v>
      </c>
      <c r="E55" s="104">
        <f t="shared" si="0"/>
        <v>5.9</v>
      </c>
      <c r="G55" s="16"/>
      <c r="H55" s="5">
        <v>323</v>
      </c>
      <c r="I55" s="5" t="s">
        <v>197</v>
      </c>
      <c r="J55" s="96">
        <v>2741313</v>
      </c>
      <c r="K55" s="97">
        <f t="shared" si="2"/>
        <v>0.1</v>
      </c>
    </row>
    <row r="56" spans="1:11" ht="13.5">
      <c r="A56" s="16" t="s">
        <v>7</v>
      </c>
      <c r="B56" s="35">
        <v>302</v>
      </c>
      <c r="C56" s="35" t="s">
        <v>225</v>
      </c>
      <c r="D56" s="105">
        <v>178703883</v>
      </c>
      <c r="E56" s="106">
        <f t="shared" si="0"/>
        <v>2.2</v>
      </c>
      <c r="G56" s="16"/>
      <c r="H56" s="5">
        <v>324</v>
      </c>
      <c r="I56" s="5" t="s">
        <v>198</v>
      </c>
      <c r="J56" s="96">
        <v>326581</v>
      </c>
      <c r="K56" s="97">
        <f t="shared" si="2"/>
        <v>0</v>
      </c>
    </row>
    <row r="57" spans="1:11" ht="13.5">
      <c r="A57" s="98"/>
      <c r="B57" s="5">
        <v>304</v>
      </c>
      <c r="C57" s="5" t="s">
        <v>226</v>
      </c>
      <c r="D57" s="94">
        <v>1603480679</v>
      </c>
      <c r="E57" s="95">
        <f t="shared" si="0"/>
        <v>19.6</v>
      </c>
      <c r="G57" s="16"/>
      <c r="H57" s="5">
        <v>327</v>
      </c>
      <c r="I57" s="5" t="s">
        <v>201</v>
      </c>
      <c r="J57" s="96">
        <v>400</v>
      </c>
      <c r="K57" s="97">
        <f t="shared" si="2"/>
        <v>0</v>
      </c>
    </row>
    <row r="58" spans="1:11" ht="14.25" thickBot="1">
      <c r="A58" s="42" t="s">
        <v>306</v>
      </c>
      <c r="B58" s="43"/>
      <c r="C58" s="43"/>
      <c r="D58" s="103">
        <f>SUM(D56:D57)</f>
        <v>1782184562</v>
      </c>
      <c r="E58" s="104">
        <f t="shared" si="0"/>
        <v>21.8</v>
      </c>
      <c r="G58" s="16"/>
      <c r="H58" s="5">
        <v>330</v>
      </c>
      <c r="I58" s="5" t="s">
        <v>204</v>
      </c>
      <c r="J58" s="96">
        <v>1004</v>
      </c>
      <c r="K58" s="97">
        <f t="shared" si="2"/>
        <v>0</v>
      </c>
    </row>
    <row r="59" spans="1:11" ht="13.5">
      <c r="A59" s="16" t="s">
        <v>6</v>
      </c>
      <c r="B59" s="35">
        <v>305</v>
      </c>
      <c r="C59" s="35" t="s">
        <v>181</v>
      </c>
      <c r="D59" s="105">
        <v>67586031</v>
      </c>
      <c r="E59" s="106">
        <f t="shared" si="0"/>
        <v>0.8</v>
      </c>
      <c r="G59" s="16"/>
      <c r="H59" s="5">
        <v>331</v>
      </c>
      <c r="I59" s="5" t="s">
        <v>205</v>
      </c>
      <c r="J59" s="96">
        <v>975</v>
      </c>
      <c r="K59" s="97">
        <f t="shared" si="2"/>
        <v>0</v>
      </c>
    </row>
    <row r="60" spans="1:11" ht="13.5">
      <c r="A60" s="16"/>
      <c r="B60" s="5">
        <v>306</v>
      </c>
      <c r="C60" s="5" t="s">
        <v>182</v>
      </c>
      <c r="D60" s="94">
        <v>9552059</v>
      </c>
      <c r="E60" s="95">
        <f t="shared" si="0"/>
        <v>0.1</v>
      </c>
      <c r="G60" s="16"/>
      <c r="H60" s="5">
        <v>333</v>
      </c>
      <c r="I60" s="5" t="s">
        <v>207</v>
      </c>
      <c r="J60" s="96">
        <v>749</v>
      </c>
      <c r="K60" s="97">
        <f t="shared" si="2"/>
        <v>0</v>
      </c>
    </row>
    <row r="61" spans="1:11" ht="13.5">
      <c r="A61" s="16"/>
      <c r="B61" s="5">
        <v>307</v>
      </c>
      <c r="C61" s="5" t="s">
        <v>183</v>
      </c>
      <c r="D61" s="94">
        <v>3067536</v>
      </c>
      <c r="E61" s="95">
        <f t="shared" si="0"/>
        <v>0</v>
      </c>
      <c r="G61" s="16"/>
      <c r="H61" s="5">
        <v>401</v>
      </c>
      <c r="I61" s="5" t="s">
        <v>212</v>
      </c>
      <c r="J61" s="96">
        <v>5031705</v>
      </c>
      <c r="K61" s="97">
        <f t="shared" si="2"/>
        <v>0.2</v>
      </c>
    </row>
    <row r="62" spans="1:11" ht="13.5">
      <c r="A62" s="16"/>
      <c r="B62" s="5">
        <v>308</v>
      </c>
      <c r="C62" s="5" t="s">
        <v>184</v>
      </c>
      <c r="D62" s="94">
        <v>46153</v>
      </c>
      <c r="E62" s="95">
        <f t="shared" si="0"/>
        <v>0</v>
      </c>
      <c r="G62" s="16"/>
      <c r="H62" s="5">
        <v>402</v>
      </c>
      <c r="I62" s="5" t="s">
        <v>213</v>
      </c>
      <c r="J62" s="96">
        <v>1149900</v>
      </c>
      <c r="K62" s="97">
        <f t="shared" si="2"/>
        <v>0</v>
      </c>
    </row>
    <row r="63" spans="1:11" ht="13.5">
      <c r="A63" s="16"/>
      <c r="B63" s="5">
        <v>309</v>
      </c>
      <c r="C63" s="5" t="s">
        <v>185</v>
      </c>
      <c r="D63" s="94">
        <v>2944307</v>
      </c>
      <c r="E63" s="95">
        <f t="shared" si="0"/>
        <v>0</v>
      </c>
      <c r="G63" s="16"/>
      <c r="H63" s="5">
        <v>406</v>
      </c>
      <c r="I63" s="5" t="s">
        <v>217</v>
      </c>
      <c r="J63" s="96">
        <v>475834</v>
      </c>
      <c r="K63" s="97">
        <f t="shared" si="2"/>
        <v>0</v>
      </c>
    </row>
    <row r="64" spans="1:11" ht="13.5">
      <c r="A64" s="16"/>
      <c r="B64" s="5">
        <v>310</v>
      </c>
      <c r="C64" s="5" t="s">
        <v>186</v>
      </c>
      <c r="D64" s="94">
        <v>3159676</v>
      </c>
      <c r="E64" s="95">
        <f t="shared" si="0"/>
        <v>0</v>
      </c>
      <c r="G64" s="16"/>
      <c r="H64" s="5">
        <v>407</v>
      </c>
      <c r="I64" s="5" t="s">
        <v>218</v>
      </c>
      <c r="J64" s="96">
        <v>2766795</v>
      </c>
      <c r="K64" s="97">
        <f t="shared" si="2"/>
        <v>0.1</v>
      </c>
    </row>
    <row r="65" spans="1:11" ht="13.5">
      <c r="A65" s="16"/>
      <c r="B65" s="5">
        <v>311</v>
      </c>
      <c r="C65" s="5" t="s">
        <v>187</v>
      </c>
      <c r="D65" s="94">
        <v>7876109</v>
      </c>
      <c r="E65" s="95">
        <f t="shared" si="0"/>
        <v>0.1</v>
      </c>
      <c r="G65" s="16"/>
      <c r="H65" s="5">
        <v>408</v>
      </c>
      <c r="I65" s="5" t="s">
        <v>219</v>
      </c>
      <c r="J65" s="96">
        <v>285100</v>
      </c>
      <c r="K65" s="97">
        <f t="shared" si="2"/>
        <v>0</v>
      </c>
    </row>
    <row r="66" spans="1:11" ht="13.5">
      <c r="A66" s="16"/>
      <c r="B66" s="5">
        <v>312</v>
      </c>
      <c r="C66" s="5" t="s">
        <v>188</v>
      </c>
      <c r="D66" s="94">
        <v>9934354</v>
      </c>
      <c r="E66" s="95">
        <f t="shared" si="0"/>
        <v>0.1</v>
      </c>
      <c r="G66" s="16"/>
      <c r="H66" s="5">
        <v>409</v>
      </c>
      <c r="I66" s="5" t="s">
        <v>220</v>
      </c>
      <c r="J66" s="96">
        <v>20562892</v>
      </c>
      <c r="K66" s="97">
        <f t="shared" si="2"/>
        <v>0.7</v>
      </c>
    </row>
    <row r="67" spans="1:11" ht="13.5">
      <c r="A67" s="16"/>
      <c r="B67" s="5">
        <v>314</v>
      </c>
      <c r="C67" s="5" t="s">
        <v>189</v>
      </c>
      <c r="D67" s="94">
        <v>689391</v>
      </c>
      <c r="E67" s="95">
        <f t="shared" si="0"/>
        <v>0</v>
      </c>
      <c r="G67" s="16"/>
      <c r="H67" s="5">
        <v>410</v>
      </c>
      <c r="I67" s="5" t="s">
        <v>221</v>
      </c>
      <c r="J67" s="96">
        <v>32920017</v>
      </c>
      <c r="K67" s="97">
        <f t="shared" si="2"/>
        <v>1.1</v>
      </c>
    </row>
    <row r="68" spans="1:11" ht="13.5">
      <c r="A68" s="16"/>
      <c r="B68" s="5">
        <v>315</v>
      </c>
      <c r="C68" s="5" t="s">
        <v>190</v>
      </c>
      <c r="D68" s="94">
        <v>972465</v>
      </c>
      <c r="E68" s="95">
        <f aca="true" t="shared" si="3" ref="E68:E131">ROUND((D68/8192857950)*100,1)</f>
        <v>0</v>
      </c>
      <c r="G68" s="16"/>
      <c r="H68" s="5">
        <v>411</v>
      </c>
      <c r="I68" s="5" t="s">
        <v>222</v>
      </c>
      <c r="J68" s="96">
        <v>482694</v>
      </c>
      <c r="K68" s="97">
        <f aca="true" t="shared" si="4" ref="K68:K99">ROUND((J68/3037884999)*100,1)</f>
        <v>0</v>
      </c>
    </row>
    <row r="69" spans="1:11" ht="13.5">
      <c r="A69" s="16"/>
      <c r="B69" s="5">
        <v>316</v>
      </c>
      <c r="C69" s="5" t="s">
        <v>191</v>
      </c>
      <c r="D69" s="94">
        <v>5528420</v>
      </c>
      <c r="E69" s="95">
        <f t="shared" si="3"/>
        <v>0.1</v>
      </c>
      <c r="G69" s="16"/>
      <c r="H69" s="5">
        <v>412</v>
      </c>
      <c r="I69" s="5" t="s">
        <v>223</v>
      </c>
      <c r="J69" s="96">
        <v>221420</v>
      </c>
      <c r="K69" s="97">
        <f t="shared" si="4"/>
        <v>0</v>
      </c>
    </row>
    <row r="70" spans="1:11" ht="13.5">
      <c r="A70" s="16"/>
      <c r="B70" s="5">
        <v>317</v>
      </c>
      <c r="C70" s="5" t="s">
        <v>192</v>
      </c>
      <c r="D70" s="94">
        <v>30909</v>
      </c>
      <c r="E70" s="95">
        <f t="shared" si="3"/>
        <v>0</v>
      </c>
      <c r="G70" s="16"/>
      <c r="H70" s="5">
        <v>413</v>
      </c>
      <c r="I70" s="5" t="s">
        <v>224</v>
      </c>
      <c r="J70" s="96">
        <v>8323273</v>
      </c>
      <c r="K70" s="97">
        <f t="shared" si="4"/>
        <v>0.3</v>
      </c>
    </row>
    <row r="71" spans="1:11" ht="13.5">
      <c r="A71" s="16"/>
      <c r="B71" s="5">
        <v>319</v>
      </c>
      <c r="C71" s="5" t="s">
        <v>193</v>
      </c>
      <c r="D71" s="94">
        <v>1612249</v>
      </c>
      <c r="E71" s="95">
        <f t="shared" si="3"/>
        <v>0</v>
      </c>
      <c r="G71" s="98"/>
      <c r="H71" s="5">
        <v>414</v>
      </c>
      <c r="I71" s="5" t="s">
        <v>234</v>
      </c>
      <c r="J71" s="96">
        <v>27931</v>
      </c>
      <c r="K71" s="97">
        <f t="shared" si="4"/>
        <v>0</v>
      </c>
    </row>
    <row r="72" spans="1:11" ht="14.25" thickBot="1">
      <c r="A72" s="16"/>
      <c r="B72" s="5">
        <v>320</v>
      </c>
      <c r="C72" s="5" t="s">
        <v>194</v>
      </c>
      <c r="D72" s="94">
        <v>3888220</v>
      </c>
      <c r="E72" s="95">
        <f t="shared" si="3"/>
        <v>0</v>
      </c>
      <c r="G72" s="42" t="s">
        <v>307</v>
      </c>
      <c r="H72" s="43"/>
      <c r="I72" s="43"/>
      <c r="J72" s="99">
        <f>SUM(J43:J71)</f>
        <v>102161058</v>
      </c>
      <c r="K72" s="100">
        <f t="shared" si="4"/>
        <v>3.4</v>
      </c>
    </row>
    <row r="73" spans="1:11" ht="13.5">
      <c r="A73" s="16"/>
      <c r="B73" s="5">
        <v>321</v>
      </c>
      <c r="C73" s="5" t="s">
        <v>195</v>
      </c>
      <c r="D73" s="94">
        <v>302259</v>
      </c>
      <c r="E73" s="95">
        <f t="shared" si="3"/>
        <v>0</v>
      </c>
      <c r="G73" s="16" t="s">
        <v>3</v>
      </c>
      <c r="H73" s="35">
        <v>201</v>
      </c>
      <c r="I73" s="35" t="s">
        <v>99</v>
      </c>
      <c r="J73" s="101">
        <v>770855</v>
      </c>
      <c r="K73" s="102">
        <f t="shared" si="4"/>
        <v>0</v>
      </c>
    </row>
    <row r="74" spans="1:11" ht="13.5">
      <c r="A74" s="16"/>
      <c r="B74" s="5">
        <v>322</v>
      </c>
      <c r="C74" s="5" t="s">
        <v>196</v>
      </c>
      <c r="D74" s="94">
        <v>1345250</v>
      </c>
      <c r="E74" s="95">
        <f t="shared" si="3"/>
        <v>0</v>
      </c>
      <c r="G74" s="16"/>
      <c r="H74" s="5">
        <v>202</v>
      </c>
      <c r="I74" s="5" t="s">
        <v>100</v>
      </c>
      <c r="J74" s="96">
        <v>5677090</v>
      </c>
      <c r="K74" s="97">
        <f t="shared" si="4"/>
        <v>0.2</v>
      </c>
    </row>
    <row r="75" spans="1:11" ht="13.5">
      <c r="A75" s="16"/>
      <c r="B75" s="5">
        <v>323</v>
      </c>
      <c r="C75" s="5" t="s">
        <v>197</v>
      </c>
      <c r="D75" s="94">
        <v>5125994</v>
      </c>
      <c r="E75" s="95">
        <f t="shared" si="3"/>
        <v>0.1</v>
      </c>
      <c r="G75" s="16"/>
      <c r="H75" s="5">
        <v>203</v>
      </c>
      <c r="I75" s="5" t="s">
        <v>101</v>
      </c>
      <c r="J75" s="96">
        <v>15011080</v>
      </c>
      <c r="K75" s="97">
        <f t="shared" si="4"/>
        <v>0.5</v>
      </c>
    </row>
    <row r="76" spans="1:11" ht="13.5">
      <c r="A76" s="16"/>
      <c r="B76" s="5">
        <v>324</v>
      </c>
      <c r="C76" s="5" t="s">
        <v>198</v>
      </c>
      <c r="D76" s="94">
        <v>7345609</v>
      </c>
      <c r="E76" s="95">
        <f t="shared" si="3"/>
        <v>0.1</v>
      </c>
      <c r="G76" s="16"/>
      <c r="H76" s="5">
        <v>204</v>
      </c>
      <c r="I76" s="5" t="s">
        <v>102</v>
      </c>
      <c r="J76" s="96">
        <v>3089386</v>
      </c>
      <c r="K76" s="97">
        <f t="shared" si="4"/>
        <v>0.1</v>
      </c>
    </row>
    <row r="77" spans="1:11" ht="13.5">
      <c r="A77" s="16"/>
      <c r="B77" s="5">
        <v>325</v>
      </c>
      <c r="C77" s="5" t="s">
        <v>199</v>
      </c>
      <c r="D77" s="94">
        <v>766</v>
      </c>
      <c r="E77" s="95">
        <f t="shared" si="3"/>
        <v>0</v>
      </c>
      <c r="G77" s="16"/>
      <c r="H77" s="5">
        <v>205</v>
      </c>
      <c r="I77" s="5" t="s">
        <v>103</v>
      </c>
      <c r="J77" s="96">
        <v>39355504</v>
      </c>
      <c r="K77" s="97">
        <f t="shared" si="4"/>
        <v>1.3</v>
      </c>
    </row>
    <row r="78" spans="1:11" ht="13.5">
      <c r="A78" s="16"/>
      <c r="B78" s="5">
        <v>326</v>
      </c>
      <c r="C78" s="5" t="s">
        <v>200</v>
      </c>
      <c r="D78" s="94">
        <v>2146815</v>
      </c>
      <c r="E78" s="95">
        <f t="shared" si="3"/>
        <v>0</v>
      </c>
      <c r="G78" s="16"/>
      <c r="H78" s="5">
        <v>206</v>
      </c>
      <c r="I78" s="5" t="s">
        <v>104</v>
      </c>
      <c r="J78" s="96">
        <v>885112</v>
      </c>
      <c r="K78" s="97">
        <f t="shared" si="4"/>
        <v>0</v>
      </c>
    </row>
    <row r="79" spans="1:11" ht="13.5">
      <c r="A79" s="16"/>
      <c r="B79" s="5">
        <v>327</v>
      </c>
      <c r="C79" s="5" t="s">
        <v>201</v>
      </c>
      <c r="D79" s="94">
        <v>3220096</v>
      </c>
      <c r="E79" s="95">
        <f t="shared" si="3"/>
        <v>0</v>
      </c>
      <c r="G79" s="16"/>
      <c r="H79" s="5">
        <v>207</v>
      </c>
      <c r="I79" s="5" t="s">
        <v>105</v>
      </c>
      <c r="J79" s="96">
        <v>17730719</v>
      </c>
      <c r="K79" s="97">
        <f t="shared" si="4"/>
        <v>0.6</v>
      </c>
    </row>
    <row r="80" spans="1:11" ht="13.5">
      <c r="A80" s="16"/>
      <c r="B80" s="5">
        <v>328</v>
      </c>
      <c r="C80" s="5" t="s">
        <v>202</v>
      </c>
      <c r="D80" s="94">
        <v>792363</v>
      </c>
      <c r="E80" s="95">
        <f t="shared" si="3"/>
        <v>0</v>
      </c>
      <c r="G80" s="16"/>
      <c r="H80" s="5">
        <v>208</v>
      </c>
      <c r="I80" s="5" t="s">
        <v>106</v>
      </c>
      <c r="J80" s="96">
        <v>10612011</v>
      </c>
      <c r="K80" s="97">
        <f t="shared" si="4"/>
        <v>0.3</v>
      </c>
    </row>
    <row r="81" spans="1:11" ht="13.5">
      <c r="A81" s="16"/>
      <c r="B81" s="5">
        <v>329</v>
      </c>
      <c r="C81" s="5" t="s">
        <v>203</v>
      </c>
      <c r="D81" s="94">
        <v>304878</v>
      </c>
      <c r="E81" s="95">
        <f t="shared" si="3"/>
        <v>0</v>
      </c>
      <c r="G81" s="16"/>
      <c r="H81" s="5">
        <v>209</v>
      </c>
      <c r="I81" s="5" t="s">
        <v>107</v>
      </c>
      <c r="J81" s="96">
        <v>892205</v>
      </c>
      <c r="K81" s="97">
        <f t="shared" si="4"/>
        <v>0</v>
      </c>
    </row>
    <row r="82" spans="1:11" ht="13.5">
      <c r="A82" s="16"/>
      <c r="B82" s="5">
        <v>330</v>
      </c>
      <c r="C82" s="5" t="s">
        <v>204</v>
      </c>
      <c r="D82" s="94">
        <v>488707</v>
      </c>
      <c r="E82" s="95">
        <f t="shared" si="3"/>
        <v>0</v>
      </c>
      <c r="G82" s="16"/>
      <c r="H82" s="5">
        <v>210</v>
      </c>
      <c r="I82" s="5" t="s">
        <v>108</v>
      </c>
      <c r="J82" s="96">
        <v>32297473</v>
      </c>
      <c r="K82" s="97">
        <f t="shared" si="4"/>
        <v>1.1</v>
      </c>
    </row>
    <row r="83" spans="1:11" ht="13.5">
      <c r="A83" s="16"/>
      <c r="B83" s="5">
        <v>331</v>
      </c>
      <c r="C83" s="5" t="s">
        <v>205</v>
      </c>
      <c r="D83" s="94">
        <v>703603</v>
      </c>
      <c r="E83" s="95">
        <f t="shared" si="3"/>
        <v>0</v>
      </c>
      <c r="G83" s="16"/>
      <c r="H83" s="5">
        <v>213</v>
      </c>
      <c r="I83" s="5" t="s">
        <v>109</v>
      </c>
      <c r="J83" s="96">
        <v>83787449</v>
      </c>
      <c r="K83" s="97">
        <f t="shared" si="4"/>
        <v>2.8</v>
      </c>
    </row>
    <row r="84" spans="1:11" ht="13.5">
      <c r="A84" s="16"/>
      <c r="B84" s="5">
        <v>332</v>
      </c>
      <c r="C84" s="5" t="s">
        <v>206</v>
      </c>
      <c r="D84" s="94">
        <v>38479</v>
      </c>
      <c r="E84" s="95">
        <f t="shared" si="3"/>
        <v>0</v>
      </c>
      <c r="G84" s="16"/>
      <c r="H84" s="5">
        <v>215</v>
      </c>
      <c r="I84" s="5" t="s">
        <v>110</v>
      </c>
      <c r="J84" s="96">
        <v>3810847</v>
      </c>
      <c r="K84" s="97">
        <f t="shared" si="4"/>
        <v>0.1</v>
      </c>
    </row>
    <row r="85" spans="1:11" ht="13.5">
      <c r="A85" s="16"/>
      <c r="B85" s="5">
        <v>333</v>
      </c>
      <c r="C85" s="5" t="s">
        <v>207</v>
      </c>
      <c r="D85" s="94">
        <v>179314</v>
      </c>
      <c r="E85" s="95">
        <f t="shared" si="3"/>
        <v>0</v>
      </c>
      <c r="G85" s="16"/>
      <c r="H85" s="5">
        <v>217</v>
      </c>
      <c r="I85" s="5" t="s">
        <v>111</v>
      </c>
      <c r="J85" s="96">
        <v>1596638</v>
      </c>
      <c r="K85" s="97">
        <f t="shared" si="4"/>
        <v>0.1</v>
      </c>
    </row>
    <row r="86" spans="1:11" ht="13.5">
      <c r="A86" s="16"/>
      <c r="B86" s="5">
        <v>334</v>
      </c>
      <c r="C86" s="5" t="s">
        <v>208</v>
      </c>
      <c r="D86" s="94">
        <v>11388</v>
      </c>
      <c r="E86" s="95">
        <f t="shared" si="3"/>
        <v>0</v>
      </c>
      <c r="G86" s="16"/>
      <c r="H86" s="5">
        <v>218</v>
      </c>
      <c r="I86" s="5" t="s">
        <v>112</v>
      </c>
      <c r="J86" s="96">
        <v>8844629</v>
      </c>
      <c r="K86" s="97">
        <f t="shared" si="4"/>
        <v>0.3</v>
      </c>
    </row>
    <row r="87" spans="1:11" ht="13.5">
      <c r="A87" s="16"/>
      <c r="B87" s="5">
        <v>335</v>
      </c>
      <c r="C87" s="5" t="s">
        <v>209</v>
      </c>
      <c r="D87" s="94">
        <v>164743</v>
      </c>
      <c r="E87" s="95">
        <f t="shared" si="3"/>
        <v>0</v>
      </c>
      <c r="G87" s="16"/>
      <c r="H87" s="5">
        <v>220</v>
      </c>
      <c r="I87" s="5" t="s">
        <v>114</v>
      </c>
      <c r="J87" s="96">
        <v>25142056</v>
      </c>
      <c r="K87" s="97">
        <f t="shared" si="4"/>
        <v>0.8</v>
      </c>
    </row>
    <row r="88" spans="1:11" ht="13.5">
      <c r="A88" s="16"/>
      <c r="B88" s="5">
        <v>336</v>
      </c>
      <c r="C88" s="5" t="s">
        <v>210</v>
      </c>
      <c r="D88" s="94">
        <v>242845</v>
      </c>
      <c r="E88" s="95">
        <f t="shared" si="3"/>
        <v>0</v>
      </c>
      <c r="G88" s="16"/>
      <c r="H88" s="5">
        <v>221</v>
      </c>
      <c r="I88" s="5" t="s">
        <v>115</v>
      </c>
      <c r="J88" s="96">
        <v>10623</v>
      </c>
      <c r="K88" s="97">
        <f t="shared" si="4"/>
        <v>0</v>
      </c>
    </row>
    <row r="89" spans="1:11" ht="13.5">
      <c r="A89" s="16"/>
      <c r="B89" s="5">
        <v>337</v>
      </c>
      <c r="C89" s="5" t="s">
        <v>211</v>
      </c>
      <c r="D89" s="94">
        <v>19705</v>
      </c>
      <c r="E89" s="95">
        <f t="shared" si="3"/>
        <v>0</v>
      </c>
      <c r="G89" s="16"/>
      <c r="H89" s="5">
        <v>222</v>
      </c>
      <c r="I89" s="5" t="s">
        <v>116</v>
      </c>
      <c r="J89" s="96">
        <v>11457216</v>
      </c>
      <c r="K89" s="97">
        <f t="shared" si="4"/>
        <v>0.4</v>
      </c>
    </row>
    <row r="90" spans="1:11" ht="13.5">
      <c r="A90" s="16"/>
      <c r="B90" s="5">
        <v>401</v>
      </c>
      <c r="C90" s="5" t="s">
        <v>212</v>
      </c>
      <c r="D90" s="94">
        <v>15458843</v>
      </c>
      <c r="E90" s="95">
        <f t="shared" si="3"/>
        <v>0.2</v>
      </c>
      <c r="G90" s="16"/>
      <c r="H90" s="5">
        <v>225</v>
      </c>
      <c r="I90" s="5" t="s">
        <v>117</v>
      </c>
      <c r="J90" s="96">
        <v>8264482</v>
      </c>
      <c r="K90" s="97">
        <f t="shared" si="4"/>
        <v>0.3</v>
      </c>
    </row>
    <row r="91" spans="1:11" ht="13.5">
      <c r="A91" s="16"/>
      <c r="B91" s="5">
        <v>402</v>
      </c>
      <c r="C91" s="5" t="s">
        <v>213</v>
      </c>
      <c r="D91" s="94">
        <v>14995077</v>
      </c>
      <c r="E91" s="95">
        <f t="shared" si="3"/>
        <v>0.2</v>
      </c>
      <c r="G91" s="16"/>
      <c r="H91" s="5">
        <v>228</v>
      </c>
      <c r="I91" s="5" t="s">
        <v>118</v>
      </c>
      <c r="J91" s="96">
        <v>73776</v>
      </c>
      <c r="K91" s="97">
        <f t="shared" si="4"/>
        <v>0</v>
      </c>
    </row>
    <row r="92" spans="1:11" ht="13.5">
      <c r="A92" s="16"/>
      <c r="B92" s="5">
        <v>403</v>
      </c>
      <c r="C92" s="5" t="s">
        <v>214</v>
      </c>
      <c r="D92" s="94">
        <v>564889</v>
      </c>
      <c r="E92" s="95">
        <f t="shared" si="3"/>
        <v>0</v>
      </c>
      <c r="G92" s="16"/>
      <c r="H92" s="5">
        <v>230</v>
      </c>
      <c r="I92" s="5" t="s">
        <v>119</v>
      </c>
      <c r="J92" s="96">
        <v>588449</v>
      </c>
      <c r="K92" s="97">
        <f t="shared" si="4"/>
        <v>0</v>
      </c>
    </row>
    <row r="93" spans="1:11" ht="13.5">
      <c r="A93" s="16"/>
      <c r="B93" s="5">
        <v>404</v>
      </c>
      <c r="C93" s="5" t="s">
        <v>215</v>
      </c>
      <c r="D93" s="94">
        <v>763864</v>
      </c>
      <c r="E93" s="95">
        <f t="shared" si="3"/>
        <v>0</v>
      </c>
      <c r="G93" s="16"/>
      <c r="H93" s="5">
        <v>233</v>
      </c>
      <c r="I93" s="5" t="s">
        <v>120</v>
      </c>
      <c r="J93" s="96">
        <v>15549</v>
      </c>
      <c r="K93" s="97">
        <f t="shared" si="4"/>
        <v>0</v>
      </c>
    </row>
    <row r="94" spans="1:11" ht="13.5">
      <c r="A94" s="16"/>
      <c r="B94" s="5">
        <v>405</v>
      </c>
      <c r="C94" s="5" t="s">
        <v>216</v>
      </c>
      <c r="D94" s="94">
        <v>104163</v>
      </c>
      <c r="E94" s="95">
        <f t="shared" si="3"/>
        <v>0</v>
      </c>
      <c r="G94" s="16"/>
      <c r="H94" s="5">
        <v>234</v>
      </c>
      <c r="I94" s="5" t="s">
        <v>121</v>
      </c>
      <c r="J94" s="96">
        <v>2789522</v>
      </c>
      <c r="K94" s="97">
        <f t="shared" si="4"/>
        <v>0.1</v>
      </c>
    </row>
    <row r="95" spans="1:11" ht="13.5">
      <c r="A95" s="16"/>
      <c r="B95" s="5">
        <v>406</v>
      </c>
      <c r="C95" s="5" t="s">
        <v>217</v>
      </c>
      <c r="D95" s="94">
        <v>8669175</v>
      </c>
      <c r="E95" s="95">
        <f t="shared" si="3"/>
        <v>0.1</v>
      </c>
      <c r="G95" s="16"/>
      <c r="H95" s="5">
        <v>241</v>
      </c>
      <c r="I95" s="5" t="s">
        <v>122</v>
      </c>
      <c r="J95" s="96">
        <v>23221</v>
      </c>
      <c r="K95" s="97">
        <f t="shared" si="4"/>
        <v>0</v>
      </c>
    </row>
    <row r="96" spans="1:11" ht="13.5">
      <c r="A96" s="16"/>
      <c r="B96" s="5">
        <v>407</v>
      </c>
      <c r="C96" s="5" t="s">
        <v>218</v>
      </c>
      <c r="D96" s="94">
        <v>6704352</v>
      </c>
      <c r="E96" s="95">
        <f t="shared" si="3"/>
        <v>0.1</v>
      </c>
      <c r="G96" s="16"/>
      <c r="H96" s="5">
        <v>242</v>
      </c>
      <c r="I96" s="5" t="s">
        <v>123</v>
      </c>
      <c r="J96" s="96">
        <v>177738</v>
      </c>
      <c r="K96" s="97">
        <f t="shared" si="4"/>
        <v>0</v>
      </c>
    </row>
    <row r="97" spans="1:11" ht="13.5">
      <c r="A97" s="16"/>
      <c r="B97" s="5">
        <v>408</v>
      </c>
      <c r="C97" s="5" t="s">
        <v>219</v>
      </c>
      <c r="D97" s="94">
        <v>874462</v>
      </c>
      <c r="E97" s="95">
        <f t="shared" si="3"/>
        <v>0</v>
      </c>
      <c r="G97" s="16"/>
      <c r="H97" s="5">
        <v>243</v>
      </c>
      <c r="I97" s="5" t="s">
        <v>229</v>
      </c>
      <c r="J97" s="96">
        <v>41882</v>
      </c>
      <c r="K97" s="97">
        <f t="shared" si="4"/>
        <v>0</v>
      </c>
    </row>
    <row r="98" spans="1:11" ht="13.5">
      <c r="A98" s="16"/>
      <c r="B98" s="5">
        <v>409</v>
      </c>
      <c r="C98" s="5" t="s">
        <v>220</v>
      </c>
      <c r="D98" s="94">
        <v>18596570</v>
      </c>
      <c r="E98" s="95">
        <f t="shared" si="3"/>
        <v>0.2</v>
      </c>
      <c r="G98" s="16"/>
      <c r="H98" s="5">
        <v>244</v>
      </c>
      <c r="I98" s="5" t="s">
        <v>230</v>
      </c>
      <c r="J98" s="96">
        <v>7426</v>
      </c>
      <c r="K98" s="97">
        <f t="shared" si="4"/>
        <v>0</v>
      </c>
    </row>
    <row r="99" spans="1:11" ht="13.5">
      <c r="A99" s="16"/>
      <c r="B99" s="5">
        <v>410</v>
      </c>
      <c r="C99" s="5" t="s">
        <v>221</v>
      </c>
      <c r="D99" s="94">
        <v>72489780</v>
      </c>
      <c r="E99" s="95">
        <f t="shared" si="3"/>
        <v>0.9</v>
      </c>
      <c r="G99" s="16"/>
      <c r="H99" s="5"/>
      <c r="I99" s="5" t="s">
        <v>326</v>
      </c>
      <c r="J99" s="96">
        <f>SUM(J73,J75:J83,J85:J87,J89:J90,J92:J93,J96,J107,J109,J112:J114,J117:J118)</f>
        <v>270950186</v>
      </c>
      <c r="K99" s="97">
        <f t="shared" si="4"/>
        <v>8.9</v>
      </c>
    </row>
    <row r="100" spans="1:11" ht="13.5">
      <c r="A100" s="16"/>
      <c r="B100" s="5">
        <v>411</v>
      </c>
      <c r="C100" s="5" t="s">
        <v>222</v>
      </c>
      <c r="D100" s="94">
        <v>1750922</v>
      </c>
      <c r="E100" s="95">
        <f t="shared" si="3"/>
        <v>0</v>
      </c>
      <c r="G100" s="98"/>
      <c r="H100" s="5"/>
      <c r="I100" s="5" t="s">
        <v>327</v>
      </c>
      <c r="J100" s="96">
        <f>SUM(J73:J74,J84)</f>
        <v>10258792</v>
      </c>
      <c r="K100" s="97">
        <f aca="true" t="shared" si="5" ref="K100:K131">ROUND((J100/3037884999)*100,1)</f>
        <v>0.3</v>
      </c>
    </row>
    <row r="101" spans="1:11" ht="14.25" thickBot="1">
      <c r="A101" s="16"/>
      <c r="B101" s="5">
        <v>412</v>
      </c>
      <c r="C101" s="5" t="s">
        <v>223</v>
      </c>
      <c r="D101" s="94">
        <v>398118</v>
      </c>
      <c r="E101" s="95">
        <f t="shared" si="3"/>
        <v>0</v>
      </c>
      <c r="G101" s="42" t="s">
        <v>308</v>
      </c>
      <c r="H101" s="43"/>
      <c r="I101" s="43"/>
      <c r="J101" s="99">
        <f>SUM(J73:J98)</f>
        <v>272952938</v>
      </c>
      <c r="K101" s="100">
        <f t="shared" si="5"/>
        <v>9</v>
      </c>
    </row>
    <row r="102" spans="1:11" ht="13.5">
      <c r="A102" s="98"/>
      <c r="B102" s="5">
        <v>413</v>
      </c>
      <c r="C102" s="5" t="s">
        <v>224</v>
      </c>
      <c r="D102" s="94">
        <v>14975036</v>
      </c>
      <c r="E102" s="95">
        <f t="shared" si="3"/>
        <v>0.2</v>
      </c>
      <c r="G102" s="16" t="s">
        <v>309</v>
      </c>
      <c r="H102" s="35">
        <v>150</v>
      </c>
      <c r="I102" s="35" t="s">
        <v>160</v>
      </c>
      <c r="J102" s="101">
        <v>45050</v>
      </c>
      <c r="K102" s="102">
        <f t="shared" si="5"/>
        <v>0</v>
      </c>
    </row>
    <row r="103" spans="1:11" ht="14.25" thickBot="1">
      <c r="A103" s="42" t="s">
        <v>307</v>
      </c>
      <c r="B103" s="43"/>
      <c r="C103" s="43"/>
      <c r="D103" s="103">
        <f>SUM(D59:D102)</f>
        <v>295665944</v>
      </c>
      <c r="E103" s="104">
        <f t="shared" si="3"/>
        <v>3.6</v>
      </c>
      <c r="G103" s="16"/>
      <c r="H103" s="5">
        <v>152</v>
      </c>
      <c r="I103" s="5" t="s">
        <v>162</v>
      </c>
      <c r="J103" s="96">
        <v>214733</v>
      </c>
      <c r="K103" s="97">
        <f t="shared" si="5"/>
        <v>0</v>
      </c>
    </row>
    <row r="104" spans="1:11" ht="13.5">
      <c r="A104" s="16" t="s">
        <v>3</v>
      </c>
      <c r="B104" s="35">
        <v>201</v>
      </c>
      <c r="C104" s="35" t="s">
        <v>99</v>
      </c>
      <c r="D104" s="105">
        <v>4428373</v>
      </c>
      <c r="E104" s="106">
        <f t="shared" si="3"/>
        <v>0.1</v>
      </c>
      <c r="G104" s="16"/>
      <c r="H104" s="5">
        <v>153</v>
      </c>
      <c r="I104" s="5" t="s">
        <v>163</v>
      </c>
      <c r="J104" s="96">
        <v>586791</v>
      </c>
      <c r="K104" s="97">
        <f t="shared" si="5"/>
        <v>0</v>
      </c>
    </row>
    <row r="105" spans="1:11" ht="13.5">
      <c r="A105" s="16"/>
      <c r="B105" s="5">
        <v>202</v>
      </c>
      <c r="C105" s="5" t="s">
        <v>100</v>
      </c>
      <c r="D105" s="94">
        <v>30195208</v>
      </c>
      <c r="E105" s="95">
        <f t="shared" si="3"/>
        <v>0.4</v>
      </c>
      <c r="G105" s="16"/>
      <c r="H105" s="5">
        <v>155</v>
      </c>
      <c r="I105" s="5" t="s">
        <v>165</v>
      </c>
      <c r="J105" s="96">
        <v>302869</v>
      </c>
      <c r="K105" s="97">
        <f t="shared" si="5"/>
        <v>0</v>
      </c>
    </row>
    <row r="106" spans="1:11" ht="13.5">
      <c r="A106" s="16"/>
      <c r="B106" s="5">
        <v>203</v>
      </c>
      <c r="C106" s="5" t="s">
        <v>101</v>
      </c>
      <c r="D106" s="94">
        <v>33809466</v>
      </c>
      <c r="E106" s="95">
        <f t="shared" si="3"/>
        <v>0.4</v>
      </c>
      <c r="G106" s="16"/>
      <c r="H106" s="5">
        <v>157</v>
      </c>
      <c r="I106" s="5" t="s">
        <v>167</v>
      </c>
      <c r="J106" s="96">
        <v>4948</v>
      </c>
      <c r="K106" s="97">
        <f t="shared" si="5"/>
        <v>0</v>
      </c>
    </row>
    <row r="107" spans="1:11" ht="13.5">
      <c r="A107" s="16"/>
      <c r="B107" s="5">
        <v>204</v>
      </c>
      <c r="C107" s="5" t="s">
        <v>102</v>
      </c>
      <c r="D107" s="94">
        <v>18822416</v>
      </c>
      <c r="E107" s="95">
        <f t="shared" si="3"/>
        <v>0.2</v>
      </c>
      <c r="G107" s="16"/>
      <c r="H107" s="5">
        <v>223</v>
      </c>
      <c r="I107" s="5" t="s">
        <v>168</v>
      </c>
      <c r="J107" s="96">
        <v>2256200</v>
      </c>
      <c r="K107" s="97">
        <f t="shared" si="5"/>
        <v>0.1</v>
      </c>
    </row>
    <row r="108" spans="1:11" ht="13.5">
      <c r="A108" s="16"/>
      <c r="B108" s="5">
        <v>205</v>
      </c>
      <c r="C108" s="5" t="s">
        <v>103</v>
      </c>
      <c r="D108" s="94">
        <v>347740419</v>
      </c>
      <c r="E108" s="95">
        <f t="shared" si="3"/>
        <v>4.2</v>
      </c>
      <c r="G108" s="16"/>
      <c r="H108" s="5">
        <v>224</v>
      </c>
      <c r="I108" s="5" t="s">
        <v>169</v>
      </c>
      <c r="J108" s="96">
        <v>66920148</v>
      </c>
      <c r="K108" s="97">
        <f t="shared" si="5"/>
        <v>2.2</v>
      </c>
    </row>
    <row r="109" spans="1:11" ht="13.5">
      <c r="A109" s="16"/>
      <c r="B109" s="5">
        <v>206</v>
      </c>
      <c r="C109" s="5" t="s">
        <v>104</v>
      </c>
      <c r="D109" s="94">
        <v>27715502</v>
      </c>
      <c r="E109" s="95">
        <f t="shared" si="3"/>
        <v>0.3</v>
      </c>
      <c r="G109" s="16"/>
      <c r="H109" s="5">
        <v>227</v>
      </c>
      <c r="I109" s="5" t="s">
        <v>170</v>
      </c>
      <c r="J109" s="96">
        <v>4577686</v>
      </c>
      <c r="K109" s="97">
        <f t="shared" si="5"/>
        <v>0.2</v>
      </c>
    </row>
    <row r="110" spans="1:11" ht="13.5">
      <c r="A110" s="16"/>
      <c r="B110" s="5">
        <v>207</v>
      </c>
      <c r="C110" s="5" t="s">
        <v>105</v>
      </c>
      <c r="D110" s="94">
        <v>250057121</v>
      </c>
      <c r="E110" s="95">
        <f t="shared" si="3"/>
        <v>3.1</v>
      </c>
      <c r="G110" s="16"/>
      <c r="H110" s="5">
        <v>231</v>
      </c>
      <c r="I110" s="5" t="s">
        <v>171</v>
      </c>
      <c r="J110" s="96">
        <v>1145256</v>
      </c>
      <c r="K110" s="97">
        <f t="shared" si="5"/>
        <v>0</v>
      </c>
    </row>
    <row r="111" spans="1:11" ht="13.5">
      <c r="A111" s="16"/>
      <c r="B111" s="5">
        <v>208</v>
      </c>
      <c r="C111" s="5" t="s">
        <v>106</v>
      </c>
      <c r="D111" s="94">
        <v>150124475</v>
      </c>
      <c r="E111" s="95">
        <f t="shared" si="3"/>
        <v>1.8</v>
      </c>
      <c r="G111" s="16"/>
      <c r="H111" s="5">
        <v>232</v>
      </c>
      <c r="I111" s="5" t="s">
        <v>172</v>
      </c>
      <c r="J111" s="96">
        <v>55854</v>
      </c>
      <c r="K111" s="97">
        <f t="shared" si="5"/>
        <v>0</v>
      </c>
    </row>
    <row r="112" spans="1:11" ht="13.5">
      <c r="A112" s="16"/>
      <c r="B112" s="5">
        <v>209</v>
      </c>
      <c r="C112" s="5" t="s">
        <v>107</v>
      </c>
      <c r="D112" s="94">
        <v>1151614</v>
      </c>
      <c r="E112" s="95">
        <f t="shared" si="3"/>
        <v>0</v>
      </c>
      <c r="G112" s="16"/>
      <c r="H112" s="5">
        <v>235</v>
      </c>
      <c r="I112" s="5" t="s">
        <v>173</v>
      </c>
      <c r="J112" s="96">
        <v>274893</v>
      </c>
      <c r="K112" s="97">
        <f t="shared" si="5"/>
        <v>0</v>
      </c>
    </row>
    <row r="113" spans="1:11" ht="13.5">
      <c r="A113" s="16"/>
      <c r="B113" s="5">
        <v>210</v>
      </c>
      <c r="C113" s="5" t="s">
        <v>108</v>
      </c>
      <c r="D113" s="94">
        <v>148155604</v>
      </c>
      <c r="E113" s="95">
        <f t="shared" si="3"/>
        <v>1.8</v>
      </c>
      <c r="G113" s="16"/>
      <c r="H113" s="5">
        <v>236</v>
      </c>
      <c r="I113" s="5" t="s">
        <v>174</v>
      </c>
      <c r="J113" s="96">
        <v>449972</v>
      </c>
      <c r="K113" s="97">
        <f t="shared" si="5"/>
        <v>0</v>
      </c>
    </row>
    <row r="114" spans="1:11" ht="13.5">
      <c r="A114" s="16"/>
      <c r="B114" s="5">
        <v>213</v>
      </c>
      <c r="C114" s="5" t="s">
        <v>109</v>
      </c>
      <c r="D114" s="94">
        <v>326053869</v>
      </c>
      <c r="E114" s="95">
        <f t="shared" si="3"/>
        <v>4</v>
      </c>
      <c r="G114" s="16"/>
      <c r="H114" s="5">
        <v>237</v>
      </c>
      <c r="I114" s="5" t="s">
        <v>175</v>
      </c>
      <c r="J114" s="96">
        <v>54864</v>
      </c>
      <c r="K114" s="97">
        <f t="shared" si="5"/>
        <v>0</v>
      </c>
    </row>
    <row r="115" spans="1:11" ht="13.5">
      <c r="A115" s="16"/>
      <c r="B115" s="5">
        <v>215</v>
      </c>
      <c r="C115" s="5" t="s">
        <v>110</v>
      </c>
      <c r="D115" s="94">
        <v>28764722</v>
      </c>
      <c r="E115" s="95">
        <f t="shared" si="3"/>
        <v>0.4</v>
      </c>
      <c r="G115" s="16"/>
      <c r="H115" s="5">
        <v>238</v>
      </c>
      <c r="I115" s="5" t="s">
        <v>176</v>
      </c>
      <c r="J115" s="96">
        <v>3625737</v>
      </c>
      <c r="K115" s="97">
        <f t="shared" si="5"/>
        <v>0.1</v>
      </c>
    </row>
    <row r="116" spans="1:11" ht="13.5">
      <c r="A116" s="16"/>
      <c r="B116" s="5">
        <v>217</v>
      </c>
      <c r="C116" s="5" t="s">
        <v>111</v>
      </c>
      <c r="D116" s="94">
        <v>22039604</v>
      </c>
      <c r="E116" s="95">
        <f t="shared" si="3"/>
        <v>0.3</v>
      </c>
      <c r="G116" s="16"/>
      <c r="H116" s="5">
        <v>239</v>
      </c>
      <c r="I116" s="5" t="s">
        <v>177</v>
      </c>
      <c r="J116" s="96">
        <v>56816</v>
      </c>
      <c r="K116" s="97">
        <f t="shared" si="5"/>
        <v>0</v>
      </c>
    </row>
    <row r="117" spans="1:11" ht="13.5">
      <c r="A117" s="16"/>
      <c r="B117" s="5">
        <v>218</v>
      </c>
      <c r="C117" s="5" t="s">
        <v>112</v>
      </c>
      <c r="D117" s="94">
        <v>102118859</v>
      </c>
      <c r="E117" s="95">
        <f t="shared" si="3"/>
        <v>1.2</v>
      </c>
      <c r="G117" s="16"/>
      <c r="H117" s="5">
        <v>245</v>
      </c>
      <c r="I117" s="5" t="s">
        <v>179</v>
      </c>
      <c r="J117" s="96">
        <v>2389052</v>
      </c>
      <c r="K117" s="97">
        <f t="shared" si="5"/>
        <v>0.1</v>
      </c>
    </row>
    <row r="118" spans="1:11" ht="13.5">
      <c r="A118" s="16"/>
      <c r="B118" s="5">
        <v>219</v>
      </c>
      <c r="C118" s="5" t="s">
        <v>113</v>
      </c>
      <c r="D118" s="94">
        <v>8197488</v>
      </c>
      <c r="E118" s="95">
        <f t="shared" si="3"/>
        <v>0.1</v>
      </c>
      <c r="G118" s="98"/>
      <c r="H118" s="5">
        <v>246</v>
      </c>
      <c r="I118" s="5" t="s">
        <v>180</v>
      </c>
      <c r="J118" s="96">
        <v>428968</v>
      </c>
      <c r="K118" s="97">
        <f t="shared" si="5"/>
        <v>0</v>
      </c>
    </row>
    <row r="119" spans="1:11" ht="14.25" thickBot="1">
      <c r="A119" s="16"/>
      <c r="B119" s="5">
        <v>220</v>
      </c>
      <c r="C119" s="5" t="s">
        <v>114</v>
      </c>
      <c r="D119" s="94">
        <v>160721923</v>
      </c>
      <c r="E119" s="95">
        <f t="shared" si="3"/>
        <v>2</v>
      </c>
      <c r="G119" s="42" t="s">
        <v>310</v>
      </c>
      <c r="H119" s="43"/>
      <c r="I119" s="43"/>
      <c r="J119" s="99">
        <f>SUM(J102:J118)</f>
        <v>83389837</v>
      </c>
      <c r="K119" s="100">
        <f t="shared" si="5"/>
        <v>2.7</v>
      </c>
    </row>
    <row r="120" spans="1:11" ht="13.5">
      <c r="A120" s="16"/>
      <c r="B120" s="5">
        <v>221</v>
      </c>
      <c r="C120" s="5" t="s">
        <v>115</v>
      </c>
      <c r="D120" s="94">
        <v>1459508</v>
      </c>
      <c r="E120" s="95">
        <f t="shared" si="3"/>
        <v>0</v>
      </c>
      <c r="G120" s="16" t="s">
        <v>5</v>
      </c>
      <c r="H120" s="35">
        <v>133</v>
      </c>
      <c r="I120" s="35" t="s">
        <v>146</v>
      </c>
      <c r="J120" s="101">
        <v>37940982</v>
      </c>
      <c r="K120" s="102">
        <f t="shared" si="5"/>
        <v>1.2</v>
      </c>
    </row>
    <row r="121" spans="1:11" ht="13.5">
      <c r="A121" s="16"/>
      <c r="B121" s="5">
        <v>222</v>
      </c>
      <c r="C121" s="5" t="s">
        <v>116</v>
      </c>
      <c r="D121" s="94">
        <v>32986201</v>
      </c>
      <c r="E121" s="95">
        <f t="shared" si="3"/>
        <v>0.4</v>
      </c>
      <c r="G121" s="16"/>
      <c r="H121" s="5">
        <v>135</v>
      </c>
      <c r="I121" s="5" t="s">
        <v>148</v>
      </c>
      <c r="J121" s="96">
        <v>2860715</v>
      </c>
      <c r="K121" s="97">
        <f t="shared" si="5"/>
        <v>0.1</v>
      </c>
    </row>
    <row r="122" spans="1:11" ht="13.5">
      <c r="A122" s="16"/>
      <c r="B122" s="5">
        <v>225</v>
      </c>
      <c r="C122" s="5" t="s">
        <v>117</v>
      </c>
      <c r="D122" s="94">
        <v>29960775</v>
      </c>
      <c r="E122" s="95">
        <f t="shared" si="3"/>
        <v>0.4</v>
      </c>
      <c r="G122" s="16"/>
      <c r="H122" s="5">
        <v>137</v>
      </c>
      <c r="I122" s="5" t="s">
        <v>149</v>
      </c>
      <c r="J122" s="96">
        <v>76919973</v>
      </c>
      <c r="K122" s="97">
        <f t="shared" si="5"/>
        <v>2.5</v>
      </c>
    </row>
    <row r="123" spans="1:11" ht="13.5">
      <c r="A123" s="16"/>
      <c r="B123" s="5">
        <v>228</v>
      </c>
      <c r="C123" s="5" t="s">
        <v>118</v>
      </c>
      <c r="D123" s="94">
        <v>94464</v>
      </c>
      <c r="E123" s="95">
        <f t="shared" si="3"/>
        <v>0</v>
      </c>
      <c r="G123" s="16"/>
      <c r="H123" s="5">
        <v>138</v>
      </c>
      <c r="I123" s="5" t="s">
        <v>150</v>
      </c>
      <c r="J123" s="96">
        <v>29389246</v>
      </c>
      <c r="K123" s="97">
        <f t="shared" si="5"/>
        <v>1</v>
      </c>
    </row>
    <row r="124" spans="1:11" ht="13.5">
      <c r="A124" s="16"/>
      <c r="B124" s="5">
        <v>230</v>
      </c>
      <c r="C124" s="5" t="s">
        <v>119</v>
      </c>
      <c r="D124" s="94">
        <v>38918797</v>
      </c>
      <c r="E124" s="95">
        <f t="shared" si="3"/>
        <v>0.5</v>
      </c>
      <c r="G124" s="16"/>
      <c r="H124" s="5">
        <v>140</v>
      </c>
      <c r="I124" s="5" t="s">
        <v>151</v>
      </c>
      <c r="J124" s="96">
        <v>81472906</v>
      </c>
      <c r="K124" s="97">
        <f t="shared" si="5"/>
        <v>2.7</v>
      </c>
    </row>
    <row r="125" spans="1:11" ht="13.5">
      <c r="A125" s="16"/>
      <c r="B125" s="5">
        <v>233</v>
      </c>
      <c r="C125" s="5" t="s">
        <v>120</v>
      </c>
      <c r="D125" s="94">
        <v>3681660</v>
      </c>
      <c r="E125" s="95">
        <f t="shared" si="3"/>
        <v>0</v>
      </c>
      <c r="G125" s="16"/>
      <c r="H125" s="5">
        <v>141</v>
      </c>
      <c r="I125" s="5" t="s">
        <v>152</v>
      </c>
      <c r="J125" s="96">
        <v>13865</v>
      </c>
      <c r="K125" s="97">
        <f t="shared" si="5"/>
        <v>0</v>
      </c>
    </row>
    <row r="126" spans="1:11" ht="13.5">
      <c r="A126" s="16"/>
      <c r="B126" s="5">
        <v>234</v>
      </c>
      <c r="C126" s="5" t="s">
        <v>121</v>
      </c>
      <c r="D126" s="94">
        <v>57314089</v>
      </c>
      <c r="E126" s="95">
        <f t="shared" si="3"/>
        <v>0.7</v>
      </c>
      <c r="G126" s="16"/>
      <c r="H126" s="5">
        <v>143</v>
      </c>
      <c r="I126" s="5" t="s">
        <v>153</v>
      </c>
      <c r="J126" s="96">
        <v>1261253</v>
      </c>
      <c r="K126" s="97">
        <f t="shared" si="5"/>
        <v>0</v>
      </c>
    </row>
    <row r="127" spans="1:11" ht="13.5">
      <c r="A127" s="16"/>
      <c r="B127" s="5">
        <v>241</v>
      </c>
      <c r="C127" s="5" t="s">
        <v>122</v>
      </c>
      <c r="D127" s="94">
        <v>316070</v>
      </c>
      <c r="E127" s="95">
        <f t="shared" si="3"/>
        <v>0</v>
      </c>
      <c r="G127" s="16"/>
      <c r="H127" s="5">
        <v>144</v>
      </c>
      <c r="I127" s="5" t="s">
        <v>154</v>
      </c>
      <c r="J127" s="96">
        <v>482254</v>
      </c>
      <c r="K127" s="97">
        <f t="shared" si="5"/>
        <v>0</v>
      </c>
    </row>
    <row r="128" spans="1:11" ht="13.5">
      <c r="A128" s="16"/>
      <c r="B128" s="5">
        <v>242</v>
      </c>
      <c r="C128" s="5" t="s">
        <v>123</v>
      </c>
      <c r="D128" s="94">
        <v>5780544</v>
      </c>
      <c r="E128" s="95">
        <f t="shared" si="3"/>
        <v>0.1</v>
      </c>
      <c r="G128" s="16"/>
      <c r="H128" s="5">
        <v>145</v>
      </c>
      <c r="I128" s="5" t="s">
        <v>155</v>
      </c>
      <c r="J128" s="96">
        <v>20764</v>
      </c>
      <c r="K128" s="97">
        <f t="shared" si="5"/>
        <v>0</v>
      </c>
    </row>
    <row r="129" spans="1:11" ht="13.5">
      <c r="A129" s="16"/>
      <c r="B129" s="5"/>
      <c r="C129" s="5" t="s">
        <v>328</v>
      </c>
      <c r="D129" s="94">
        <f>SUM(D106:D114,D116:D117,D119:D122,D124:D125,D128,D140,D142,D145:D147,D151:D152)</f>
        <v>1808398897</v>
      </c>
      <c r="E129" s="95">
        <f t="shared" si="3"/>
        <v>22.1</v>
      </c>
      <c r="G129" s="16"/>
      <c r="H129" s="5">
        <v>146</v>
      </c>
      <c r="I129" s="5" t="s">
        <v>156</v>
      </c>
      <c r="J129" s="96">
        <v>267042</v>
      </c>
      <c r="K129" s="97">
        <f t="shared" si="5"/>
        <v>0</v>
      </c>
    </row>
    <row r="130" spans="1:11" ht="13.5">
      <c r="A130" s="98"/>
      <c r="B130" s="5"/>
      <c r="C130" s="5" t="s">
        <v>329</v>
      </c>
      <c r="D130" s="94">
        <f>SUM(D104:D105,D115)</f>
        <v>63388303</v>
      </c>
      <c r="E130" s="95">
        <f t="shared" si="3"/>
        <v>0.8</v>
      </c>
      <c r="G130" s="98"/>
      <c r="H130" s="5">
        <v>147</v>
      </c>
      <c r="I130" s="5" t="s">
        <v>157</v>
      </c>
      <c r="J130" s="96">
        <v>49711979</v>
      </c>
      <c r="K130" s="97">
        <f t="shared" si="5"/>
        <v>1.6</v>
      </c>
    </row>
    <row r="131" spans="1:11" ht="14.25" thickBot="1">
      <c r="A131" s="42" t="s">
        <v>308</v>
      </c>
      <c r="B131" s="43"/>
      <c r="C131" s="43"/>
      <c r="D131" s="103">
        <f>SUM(D104:D128)</f>
        <v>1830608771</v>
      </c>
      <c r="E131" s="104">
        <f t="shared" si="3"/>
        <v>22.3</v>
      </c>
      <c r="G131" s="42" t="s">
        <v>311</v>
      </c>
      <c r="H131" s="43"/>
      <c r="I131" s="43"/>
      <c r="J131" s="99">
        <f>SUM(J120:J130)</f>
        <v>280340979</v>
      </c>
      <c r="K131" s="100">
        <f t="shared" si="5"/>
        <v>9.2</v>
      </c>
    </row>
    <row r="132" spans="1:11" ht="13.5">
      <c r="A132" s="16" t="s">
        <v>309</v>
      </c>
      <c r="B132" s="35">
        <v>150</v>
      </c>
      <c r="C132" s="35" t="s">
        <v>160</v>
      </c>
      <c r="D132" s="105">
        <v>274834</v>
      </c>
      <c r="E132" s="106">
        <f aca="true" t="shared" si="6" ref="E132:E195">ROUND((D132/8192857950)*100,1)</f>
        <v>0</v>
      </c>
      <c r="G132" s="16" t="s">
        <v>2</v>
      </c>
      <c r="H132" s="35">
        <v>501</v>
      </c>
      <c r="I132" s="35" t="s">
        <v>42</v>
      </c>
      <c r="J132" s="101">
        <v>804508</v>
      </c>
      <c r="K132" s="102">
        <f aca="true" t="shared" si="7" ref="K132:K163">ROUND((J132/3037884999)*100,1)</f>
        <v>0</v>
      </c>
    </row>
    <row r="133" spans="1:11" ht="13.5">
      <c r="A133" s="16"/>
      <c r="B133" s="5">
        <v>151</v>
      </c>
      <c r="C133" s="5" t="s">
        <v>161</v>
      </c>
      <c r="D133" s="94">
        <v>2934</v>
      </c>
      <c r="E133" s="95">
        <f t="shared" si="6"/>
        <v>0</v>
      </c>
      <c r="G133" s="16"/>
      <c r="H133" s="5">
        <v>504</v>
      </c>
      <c r="I133" s="5" t="s">
        <v>45</v>
      </c>
      <c r="J133" s="96">
        <v>373362</v>
      </c>
      <c r="K133" s="97">
        <f t="shared" si="7"/>
        <v>0</v>
      </c>
    </row>
    <row r="134" spans="1:11" ht="13.5">
      <c r="A134" s="16"/>
      <c r="B134" s="5">
        <v>152</v>
      </c>
      <c r="C134" s="5" t="s">
        <v>162</v>
      </c>
      <c r="D134" s="94">
        <v>663204</v>
      </c>
      <c r="E134" s="95">
        <f t="shared" si="6"/>
        <v>0</v>
      </c>
      <c r="G134" s="16"/>
      <c r="H134" s="5">
        <v>506</v>
      </c>
      <c r="I134" s="5" t="s">
        <v>47</v>
      </c>
      <c r="J134" s="96">
        <v>2248562</v>
      </c>
      <c r="K134" s="97">
        <f t="shared" si="7"/>
        <v>0.1</v>
      </c>
    </row>
    <row r="135" spans="1:11" ht="13.5">
      <c r="A135" s="16"/>
      <c r="B135" s="5">
        <v>153</v>
      </c>
      <c r="C135" s="5" t="s">
        <v>163</v>
      </c>
      <c r="D135" s="94">
        <v>10535572</v>
      </c>
      <c r="E135" s="95">
        <f t="shared" si="6"/>
        <v>0.1</v>
      </c>
      <c r="G135" s="16"/>
      <c r="H135" s="5">
        <v>507</v>
      </c>
      <c r="I135" s="5" t="s">
        <v>48</v>
      </c>
      <c r="J135" s="96">
        <v>7780250</v>
      </c>
      <c r="K135" s="97">
        <f t="shared" si="7"/>
        <v>0.3</v>
      </c>
    </row>
    <row r="136" spans="1:11" ht="13.5">
      <c r="A136" s="16"/>
      <c r="B136" s="5">
        <v>154</v>
      </c>
      <c r="C136" s="5" t="s">
        <v>164</v>
      </c>
      <c r="D136" s="94">
        <v>27971</v>
      </c>
      <c r="E136" s="95">
        <f t="shared" si="6"/>
        <v>0</v>
      </c>
      <c r="G136" s="16"/>
      <c r="H136" s="5">
        <v>509</v>
      </c>
      <c r="I136" s="5" t="s">
        <v>50</v>
      </c>
      <c r="J136" s="96">
        <v>162118</v>
      </c>
      <c r="K136" s="97">
        <f t="shared" si="7"/>
        <v>0</v>
      </c>
    </row>
    <row r="137" spans="1:11" ht="13.5">
      <c r="A137" s="16"/>
      <c r="B137" s="5">
        <v>155</v>
      </c>
      <c r="C137" s="5" t="s">
        <v>165</v>
      </c>
      <c r="D137" s="94">
        <v>24729</v>
      </c>
      <c r="E137" s="95">
        <f t="shared" si="6"/>
        <v>0</v>
      </c>
      <c r="G137" s="16"/>
      <c r="H137" s="5">
        <v>510</v>
      </c>
      <c r="I137" s="5" t="s">
        <v>51</v>
      </c>
      <c r="J137" s="96">
        <v>44952</v>
      </c>
      <c r="K137" s="97">
        <f t="shared" si="7"/>
        <v>0</v>
      </c>
    </row>
    <row r="138" spans="1:11" ht="13.5">
      <c r="A138" s="16"/>
      <c r="B138" s="5">
        <v>156</v>
      </c>
      <c r="C138" s="5" t="s">
        <v>166</v>
      </c>
      <c r="D138" s="94">
        <v>12414</v>
      </c>
      <c r="E138" s="95">
        <f t="shared" si="6"/>
        <v>0</v>
      </c>
      <c r="G138" s="16"/>
      <c r="H138" s="5">
        <v>511</v>
      </c>
      <c r="I138" s="5" t="s">
        <v>52</v>
      </c>
      <c r="J138" s="96">
        <v>78698</v>
      </c>
      <c r="K138" s="97">
        <f t="shared" si="7"/>
        <v>0</v>
      </c>
    </row>
    <row r="139" spans="1:11" ht="13.5">
      <c r="A139" s="16"/>
      <c r="B139" s="5">
        <v>157</v>
      </c>
      <c r="C139" s="5" t="s">
        <v>167</v>
      </c>
      <c r="D139" s="94">
        <v>314754</v>
      </c>
      <c r="E139" s="95">
        <f t="shared" si="6"/>
        <v>0</v>
      </c>
      <c r="G139" s="16"/>
      <c r="H139" s="5">
        <v>513</v>
      </c>
      <c r="I139" s="5" t="s">
        <v>54</v>
      </c>
      <c r="J139" s="96">
        <v>1621</v>
      </c>
      <c r="K139" s="97">
        <f t="shared" si="7"/>
        <v>0</v>
      </c>
    </row>
    <row r="140" spans="1:11" ht="13.5">
      <c r="A140" s="16"/>
      <c r="B140" s="5">
        <v>223</v>
      </c>
      <c r="C140" s="5" t="s">
        <v>168</v>
      </c>
      <c r="D140" s="94">
        <v>28721439</v>
      </c>
      <c r="E140" s="95">
        <f t="shared" si="6"/>
        <v>0.4</v>
      </c>
      <c r="G140" s="16"/>
      <c r="H140" s="5">
        <v>516</v>
      </c>
      <c r="I140" s="5" t="s">
        <v>57</v>
      </c>
      <c r="J140" s="96">
        <v>217908</v>
      </c>
      <c r="K140" s="97">
        <f t="shared" si="7"/>
        <v>0</v>
      </c>
    </row>
    <row r="141" spans="1:11" ht="13.5">
      <c r="A141" s="16"/>
      <c r="B141" s="5">
        <v>224</v>
      </c>
      <c r="C141" s="5" t="s">
        <v>169</v>
      </c>
      <c r="D141" s="94">
        <v>103375035</v>
      </c>
      <c r="E141" s="95">
        <f t="shared" si="6"/>
        <v>1.3</v>
      </c>
      <c r="G141" s="16"/>
      <c r="H141" s="5">
        <v>517</v>
      </c>
      <c r="I141" s="5" t="s">
        <v>58</v>
      </c>
      <c r="J141" s="96">
        <v>130940</v>
      </c>
      <c r="K141" s="97">
        <f t="shared" si="7"/>
        <v>0</v>
      </c>
    </row>
    <row r="142" spans="1:11" ht="13.5">
      <c r="A142" s="16"/>
      <c r="B142" s="5">
        <v>227</v>
      </c>
      <c r="C142" s="5" t="s">
        <v>170</v>
      </c>
      <c r="D142" s="94">
        <v>35968999</v>
      </c>
      <c r="E142" s="95">
        <f t="shared" si="6"/>
        <v>0.4</v>
      </c>
      <c r="G142" s="16"/>
      <c r="H142" s="5">
        <v>521</v>
      </c>
      <c r="I142" s="5" t="s">
        <v>62</v>
      </c>
      <c r="J142" s="96">
        <v>191068</v>
      </c>
      <c r="K142" s="97">
        <f t="shared" si="7"/>
        <v>0</v>
      </c>
    </row>
    <row r="143" spans="1:11" ht="13.5">
      <c r="A143" s="16"/>
      <c r="B143" s="5">
        <v>231</v>
      </c>
      <c r="C143" s="5" t="s">
        <v>171</v>
      </c>
      <c r="D143" s="94">
        <v>1308072</v>
      </c>
      <c r="E143" s="95">
        <f t="shared" si="6"/>
        <v>0</v>
      </c>
      <c r="G143" s="16"/>
      <c r="H143" s="5">
        <v>522</v>
      </c>
      <c r="I143" s="5" t="s">
        <v>63</v>
      </c>
      <c r="J143" s="96">
        <v>3917</v>
      </c>
      <c r="K143" s="97">
        <f t="shared" si="7"/>
        <v>0</v>
      </c>
    </row>
    <row r="144" spans="1:11" ht="13.5">
      <c r="A144" s="16"/>
      <c r="B144" s="5">
        <v>232</v>
      </c>
      <c r="C144" s="5" t="s">
        <v>172</v>
      </c>
      <c r="D144" s="94">
        <v>277587</v>
      </c>
      <c r="E144" s="95">
        <f t="shared" si="6"/>
        <v>0</v>
      </c>
      <c r="G144" s="16"/>
      <c r="H144" s="5">
        <v>524</v>
      </c>
      <c r="I144" s="5" t="s">
        <v>65</v>
      </c>
      <c r="J144" s="96">
        <v>5492730</v>
      </c>
      <c r="K144" s="97">
        <f t="shared" si="7"/>
        <v>0.2</v>
      </c>
    </row>
    <row r="145" spans="1:11" ht="13.5">
      <c r="A145" s="16"/>
      <c r="B145" s="5">
        <v>235</v>
      </c>
      <c r="C145" s="5" t="s">
        <v>173</v>
      </c>
      <c r="D145" s="94">
        <v>357847</v>
      </c>
      <c r="E145" s="95">
        <f t="shared" si="6"/>
        <v>0</v>
      </c>
      <c r="G145" s="16"/>
      <c r="H145" s="5">
        <v>525</v>
      </c>
      <c r="I145" s="5" t="s">
        <v>66</v>
      </c>
      <c r="J145" s="96">
        <v>2640</v>
      </c>
      <c r="K145" s="97">
        <f t="shared" si="7"/>
        <v>0</v>
      </c>
    </row>
    <row r="146" spans="1:11" ht="13.5">
      <c r="A146" s="16"/>
      <c r="B146" s="5">
        <v>236</v>
      </c>
      <c r="C146" s="5" t="s">
        <v>174</v>
      </c>
      <c r="D146" s="94">
        <v>927005</v>
      </c>
      <c r="E146" s="95">
        <f t="shared" si="6"/>
        <v>0</v>
      </c>
      <c r="G146" s="16"/>
      <c r="H146" s="5">
        <v>527</v>
      </c>
      <c r="I146" s="5" t="s">
        <v>68</v>
      </c>
      <c r="J146" s="96">
        <v>77401</v>
      </c>
      <c r="K146" s="97">
        <f t="shared" si="7"/>
        <v>0</v>
      </c>
    </row>
    <row r="147" spans="1:11" ht="13.5">
      <c r="A147" s="16"/>
      <c r="B147" s="5">
        <v>237</v>
      </c>
      <c r="C147" s="5" t="s">
        <v>175</v>
      </c>
      <c r="D147" s="94">
        <v>339854</v>
      </c>
      <c r="E147" s="95">
        <f t="shared" si="6"/>
        <v>0</v>
      </c>
      <c r="G147" s="16"/>
      <c r="H147" s="5">
        <v>529</v>
      </c>
      <c r="I147" s="5" t="s">
        <v>70</v>
      </c>
      <c r="J147" s="96">
        <v>87553</v>
      </c>
      <c r="K147" s="97">
        <f t="shared" si="7"/>
        <v>0</v>
      </c>
    </row>
    <row r="148" spans="1:11" ht="13.5">
      <c r="A148" s="16"/>
      <c r="B148" s="5">
        <v>238</v>
      </c>
      <c r="C148" s="5" t="s">
        <v>176</v>
      </c>
      <c r="D148" s="94">
        <v>6110975</v>
      </c>
      <c r="E148" s="95">
        <f t="shared" si="6"/>
        <v>0.1</v>
      </c>
      <c r="G148" s="16"/>
      <c r="H148" s="5">
        <v>531</v>
      </c>
      <c r="I148" s="5" t="s">
        <v>72</v>
      </c>
      <c r="J148" s="96">
        <v>421240</v>
      </c>
      <c r="K148" s="97">
        <f t="shared" si="7"/>
        <v>0</v>
      </c>
    </row>
    <row r="149" spans="1:11" ht="13.5">
      <c r="A149" s="16"/>
      <c r="B149" s="5">
        <v>239</v>
      </c>
      <c r="C149" s="5" t="s">
        <v>177</v>
      </c>
      <c r="D149" s="94">
        <v>332252</v>
      </c>
      <c r="E149" s="95">
        <f t="shared" si="6"/>
        <v>0</v>
      </c>
      <c r="G149" s="16"/>
      <c r="H149" s="5">
        <v>532</v>
      </c>
      <c r="I149" s="5" t="s">
        <v>73</v>
      </c>
      <c r="J149" s="96">
        <v>138967</v>
      </c>
      <c r="K149" s="97">
        <f t="shared" si="7"/>
        <v>0</v>
      </c>
    </row>
    <row r="150" spans="1:11" ht="13.5">
      <c r="A150" s="16"/>
      <c r="B150" s="5">
        <v>240</v>
      </c>
      <c r="C150" s="5" t="s">
        <v>178</v>
      </c>
      <c r="D150" s="94">
        <v>72066</v>
      </c>
      <c r="E150" s="95">
        <f t="shared" si="6"/>
        <v>0</v>
      </c>
      <c r="G150" s="16"/>
      <c r="H150" s="5">
        <v>535</v>
      </c>
      <c r="I150" s="5" t="s">
        <v>76</v>
      </c>
      <c r="J150" s="96">
        <v>10098</v>
      </c>
      <c r="K150" s="97">
        <f t="shared" si="7"/>
        <v>0</v>
      </c>
    </row>
    <row r="151" spans="1:11" ht="13.5">
      <c r="A151" s="16"/>
      <c r="B151" s="5">
        <v>245</v>
      </c>
      <c r="C151" s="5" t="s">
        <v>179</v>
      </c>
      <c r="D151" s="94">
        <v>40199048</v>
      </c>
      <c r="E151" s="95">
        <f t="shared" si="6"/>
        <v>0.5</v>
      </c>
      <c r="G151" s="16"/>
      <c r="H151" s="5">
        <v>538</v>
      </c>
      <c r="I151" s="5" t="s">
        <v>78</v>
      </c>
      <c r="J151" s="96">
        <v>1866634</v>
      </c>
      <c r="K151" s="97">
        <f t="shared" si="7"/>
        <v>0.1</v>
      </c>
    </row>
    <row r="152" spans="1:11" ht="13.5">
      <c r="A152" s="98"/>
      <c r="B152" s="5">
        <v>246</v>
      </c>
      <c r="C152" s="5" t="s">
        <v>180</v>
      </c>
      <c r="D152" s="94">
        <v>586348</v>
      </c>
      <c r="E152" s="95">
        <f t="shared" si="6"/>
        <v>0</v>
      </c>
      <c r="G152" s="16"/>
      <c r="H152" s="5">
        <v>540</v>
      </c>
      <c r="I152" s="5" t="s">
        <v>80</v>
      </c>
      <c r="J152" s="96">
        <v>38617</v>
      </c>
      <c r="K152" s="97">
        <f t="shared" si="7"/>
        <v>0</v>
      </c>
    </row>
    <row r="153" spans="1:11" ht="14.25" thickBot="1">
      <c r="A153" s="42" t="s">
        <v>312</v>
      </c>
      <c r="B153" s="43"/>
      <c r="C153" s="43"/>
      <c r="D153" s="103">
        <f>SUM(D132:D152)</f>
        <v>230432939</v>
      </c>
      <c r="E153" s="104">
        <f t="shared" si="6"/>
        <v>2.8</v>
      </c>
      <c r="G153" s="16"/>
      <c r="H153" s="5">
        <v>541</v>
      </c>
      <c r="I153" s="5" t="s">
        <v>81</v>
      </c>
      <c r="J153" s="96">
        <v>259317</v>
      </c>
      <c r="K153" s="97">
        <f t="shared" si="7"/>
        <v>0</v>
      </c>
    </row>
    <row r="154" spans="1:11" ht="13.5">
      <c r="A154" s="16" t="s">
        <v>5</v>
      </c>
      <c r="B154" s="35">
        <v>133</v>
      </c>
      <c r="C154" s="35" t="s">
        <v>146</v>
      </c>
      <c r="D154" s="105">
        <v>7577073</v>
      </c>
      <c r="E154" s="106">
        <f t="shared" si="6"/>
        <v>0.1</v>
      </c>
      <c r="G154" s="16"/>
      <c r="H154" s="5">
        <v>542</v>
      </c>
      <c r="I154" s="5" t="s">
        <v>82</v>
      </c>
      <c r="J154" s="96">
        <v>65504</v>
      </c>
      <c r="K154" s="97">
        <f t="shared" si="7"/>
        <v>0</v>
      </c>
    </row>
    <row r="155" spans="1:11" ht="13.5">
      <c r="A155" s="16"/>
      <c r="B155" s="5">
        <v>134</v>
      </c>
      <c r="C155" s="5" t="s">
        <v>147</v>
      </c>
      <c r="D155" s="94">
        <v>1881646</v>
      </c>
      <c r="E155" s="95">
        <f t="shared" si="6"/>
        <v>0</v>
      </c>
      <c r="G155" s="16"/>
      <c r="H155" s="5">
        <v>543</v>
      </c>
      <c r="I155" s="5" t="s">
        <v>83</v>
      </c>
      <c r="J155" s="96">
        <v>1315359</v>
      </c>
      <c r="K155" s="97">
        <f t="shared" si="7"/>
        <v>0</v>
      </c>
    </row>
    <row r="156" spans="1:11" ht="13.5">
      <c r="A156" s="16"/>
      <c r="B156" s="5">
        <v>135</v>
      </c>
      <c r="C156" s="5" t="s">
        <v>148</v>
      </c>
      <c r="D156" s="94">
        <v>19755110</v>
      </c>
      <c r="E156" s="95">
        <f t="shared" si="6"/>
        <v>0.2</v>
      </c>
      <c r="G156" s="16"/>
      <c r="H156" s="5">
        <v>544</v>
      </c>
      <c r="I156" s="5" t="s">
        <v>84</v>
      </c>
      <c r="J156" s="96">
        <v>1177</v>
      </c>
      <c r="K156" s="97">
        <f t="shared" si="7"/>
        <v>0</v>
      </c>
    </row>
    <row r="157" spans="1:11" ht="13.5">
      <c r="A157" s="16"/>
      <c r="B157" s="5">
        <v>137</v>
      </c>
      <c r="C157" s="5" t="s">
        <v>149</v>
      </c>
      <c r="D157" s="94">
        <v>146052056</v>
      </c>
      <c r="E157" s="95">
        <f t="shared" si="6"/>
        <v>1.8</v>
      </c>
      <c r="G157" s="16"/>
      <c r="H157" s="5">
        <v>545</v>
      </c>
      <c r="I157" s="5" t="s">
        <v>85</v>
      </c>
      <c r="J157" s="96">
        <v>389686</v>
      </c>
      <c r="K157" s="97">
        <f t="shared" si="7"/>
        <v>0</v>
      </c>
    </row>
    <row r="158" spans="1:11" ht="13.5">
      <c r="A158" s="16"/>
      <c r="B158" s="5">
        <v>138</v>
      </c>
      <c r="C158" s="5" t="s">
        <v>150</v>
      </c>
      <c r="D158" s="94">
        <v>49751578</v>
      </c>
      <c r="E158" s="95">
        <f t="shared" si="6"/>
        <v>0.6</v>
      </c>
      <c r="G158" s="16"/>
      <c r="H158" s="5">
        <v>546</v>
      </c>
      <c r="I158" s="5" t="s">
        <v>86</v>
      </c>
      <c r="J158" s="96">
        <v>13733</v>
      </c>
      <c r="K158" s="97">
        <f t="shared" si="7"/>
        <v>0</v>
      </c>
    </row>
    <row r="159" spans="1:11" ht="13.5">
      <c r="A159" s="16"/>
      <c r="B159" s="5">
        <v>140</v>
      </c>
      <c r="C159" s="5" t="s">
        <v>151</v>
      </c>
      <c r="D159" s="94">
        <v>25382042</v>
      </c>
      <c r="E159" s="95">
        <f t="shared" si="6"/>
        <v>0.3</v>
      </c>
      <c r="G159" s="16"/>
      <c r="H159" s="5">
        <v>547</v>
      </c>
      <c r="I159" s="5" t="s">
        <v>87</v>
      </c>
      <c r="J159" s="96">
        <v>1688</v>
      </c>
      <c r="K159" s="97">
        <f t="shared" si="7"/>
        <v>0</v>
      </c>
    </row>
    <row r="160" spans="1:11" ht="13.5">
      <c r="A160" s="16"/>
      <c r="B160" s="5">
        <v>141</v>
      </c>
      <c r="C160" s="5" t="s">
        <v>152</v>
      </c>
      <c r="D160" s="94">
        <v>81098431</v>
      </c>
      <c r="E160" s="95">
        <f t="shared" si="6"/>
        <v>1</v>
      </c>
      <c r="G160" s="16"/>
      <c r="H160" s="5">
        <v>548</v>
      </c>
      <c r="I160" s="5" t="s">
        <v>88</v>
      </c>
      <c r="J160" s="96">
        <v>743</v>
      </c>
      <c r="K160" s="97">
        <f t="shared" si="7"/>
        <v>0</v>
      </c>
    </row>
    <row r="161" spans="1:11" ht="13.5">
      <c r="A161" s="16"/>
      <c r="B161" s="5">
        <v>143</v>
      </c>
      <c r="C161" s="5" t="s">
        <v>153</v>
      </c>
      <c r="D161" s="94">
        <v>22508262</v>
      </c>
      <c r="E161" s="95">
        <f t="shared" si="6"/>
        <v>0.3</v>
      </c>
      <c r="G161" s="16"/>
      <c r="H161" s="5">
        <v>549</v>
      </c>
      <c r="I161" s="5" t="s">
        <v>89</v>
      </c>
      <c r="J161" s="96">
        <v>525645</v>
      </c>
      <c r="K161" s="97">
        <f t="shared" si="7"/>
        <v>0</v>
      </c>
    </row>
    <row r="162" spans="1:11" ht="13.5">
      <c r="A162" s="16"/>
      <c r="B162" s="5">
        <v>144</v>
      </c>
      <c r="C162" s="5" t="s">
        <v>154</v>
      </c>
      <c r="D162" s="94">
        <v>8343481</v>
      </c>
      <c r="E162" s="95">
        <f t="shared" si="6"/>
        <v>0.1</v>
      </c>
      <c r="G162" s="16"/>
      <c r="H162" s="5">
        <v>550</v>
      </c>
      <c r="I162" s="5" t="s">
        <v>90</v>
      </c>
      <c r="J162" s="96">
        <v>94010</v>
      </c>
      <c r="K162" s="97">
        <f t="shared" si="7"/>
        <v>0</v>
      </c>
    </row>
    <row r="163" spans="1:11" ht="13.5">
      <c r="A163" s="16"/>
      <c r="B163" s="5">
        <v>145</v>
      </c>
      <c r="C163" s="5" t="s">
        <v>155</v>
      </c>
      <c r="D163" s="94">
        <v>11450298</v>
      </c>
      <c r="E163" s="95">
        <f t="shared" si="6"/>
        <v>0.1</v>
      </c>
      <c r="G163" s="16"/>
      <c r="H163" s="5">
        <v>551</v>
      </c>
      <c r="I163" s="5" t="s">
        <v>91</v>
      </c>
      <c r="J163" s="96">
        <v>38202395</v>
      </c>
      <c r="K163" s="97">
        <f t="shared" si="7"/>
        <v>1.3</v>
      </c>
    </row>
    <row r="164" spans="1:11" ht="13.5">
      <c r="A164" s="16"/>
      <c r="B164" s="5">
        <v>146</v>
      </c>
      <c r="C164" s="5" t="s">
        <v>156</v>
      </c>
      <c r="D164" s="94">
        <v>5081665</v>
      </c>
      <c r="E164" s="95">
        <f t="shared" si="6"/>
        <v>0.1</v>
      </c>
      <c r="G164" s="16"/>
      <c r="H164" s="5">
        <v>553</v>
      </c>
      <c r="I164" s="5" t="s">
        <v>93</v>
      </c>
      <c r="J164" s="96">
        <v>268483</v>
      </c>
      <c r="K164" s="97">
        <f>ROUND((J164/3037884999)*100,1)</f>
        <v>0</v>
      </c>
    </row>
    <row r="165" spans="1:11" ht="13.5">
      <c r="A165" s="16"/>
      <c r="B165" s="5">
        <v>147</v>
      </c>
      <c r="C165" s="5" t="s">
        <v>157</v>
      </c>
      <c r="D165" s="94">
        <v>120110027</v>
      </c>
      <c r="E165" s="95">
        <f t="shared" si="6"/>
        <v>1.5</v>
      </c>
      <c r="G165" s="16"/>
      <c r="H165" s="5">
        <v>554</v>
      </c>
      <c r="I165" s="5" t="s">
        <v>94</v>
      </c>
      <c r="J165" s="96">
        <v>331818</v>
      </c>
      <c r="K165" s="97">
        <f>ROUND((J165/3037884999)*100,1)</f>
        <v>0</v>
      </c>
    </row>
    <row r="166" spans="1:11" ht="13.5">
      <c r="A166" s="16"/>
      <c r="B166" s="5">
        <v>149</v>
      </c>
      <c r="C166" s="5" t="s">
        <v>158</v>
      </c>
      <c r="D166" s="94">
        <v>7551238</v>
      </c>
      <c r="E166" s="95">
        <f t="shared" si="6"/>
        <v>0.1</v>
      </c>
      <c r="G166" s="98"/>
      <c r="H166" s="5">
        <v>556</v>
      </c>
      <c r="I166" s="5" t="s">
        <v>96</v>
      </c>
      <c r="J166" s="96">
        <v>7505</v>
      </c>
      <c r="K166" s="97">
        <f>ROUND((J166/3037884999)*100,1)</f>
        <v>0</v>
      </c>
    </row>
    <row r="167" spans="1:11" ht="14.25" thickBot="1">
      <c r="A167" s="98"/>
      <c r="B167" s="5">
        <v>158</v>
      </c>
      <c r="C167" s="5" t="s">
        <v>159</v>
      </c>
      <c r="D167" s="94">
        <v>1350</v>
      </c>
      <c r="E167" s="95">
        <f t="shared" si="6"/>
        <v>0</v>
      </c>
      <c r="G167" s="42" t="s">
        <v>313</v>
      </c>
      <c r="H167" s="43"/>
      <c r="I167" s="43"/>
      <c r="J167" s="99">
        <f>SUM(J132:J166)</f>
        <v>61650847</v>
      </c>
      <c r="K167" s="100">
        <f>ROUND((J167/3037884999)*100,1)</f>
        <v>2</v>
      </c>
    </row>
    <row r="168" spans="1:11" ht="14.25" thickBot="1">
      <c r="A168" s="42" t="s">
        <v>311</v>
      </c>
      <c r="B168" s="43"/>
      <c r="C168" s="43"/>
      <c r="D168" s="103">
        <f>SUM(D154:D167)</f>
        <v>506544257</v>
      </c>
      <c r="E168" s="104">
        <f t="shared" si="6"/>
        <v>6.2</v>
      </c>
      <c r="G168" s="16" t="s">
        <v>270</v>
      </c>
      <c r="H168" s="107">
        <v>702</v>
      </c>
      <c r="I168" s="107" t="s">
        <v>271</v>
      </c>
      <c r="J168" s="108">
        <v>18484</v>
      </c>
      <c r="K168" s="109">
        <f>ROUND((J168/3037884999)*100,1)</f>
        <v>0</v>
      </c>
    </row>
    <row r="169" spans="1:11" ht="15" thickBot="1" thickTop="1">
      <c r="A169" s="16" t="s">
        <v>2</v>
      </c>
      <c r="B169" s="35">
        <v>501</v>
      </c>
      <c r="C169" s="35" t="s">
        <v>42</v>
      </c>
      <c r="D169" s="105">
        <v>7295917</v>
      </c>
      <c r="E169" s="106">
        <f t="shared" si="6"/>
        <v>0.1</v>
      </c>
      <c r="G169" s="110" t="s">
        <v>314</v>
      </c>
      <c r="H169" s="111"/>
      <c r="I169" s="111"/>
      <c r="J169" s="112">
        <f>SUM(J27,J38,J42,J72,J101,J119,J131,J167,J168)</f>
        <v>3037884999</v>
      </c>
      <c r="K169" s="113"/>
    </row>
    <row r="170" spans="1:10" ht="13.5">
      <c r="A170" s="16"/>
      <c r="B170" s="5">
        <v>502</v>
      </c>
      <c r="C170" s="5" t="s">
        <v>43</v>
      </c>
      <c r="D170" s="94">
        <v>415823</v>
      </c>
      <c r="E170" s="95">
        <f t="shared" si="6"/>
        <v>0</v>
      </c>
      <c r="J170" s="114"/>
    </row>
    <row r="171" spans="1:10" ht="13.5">
      <c r="A171" s="16"/>
      <c r="B171" s="5">
        <v>503</v>
      </c>
      <c r="C171" s="5" t="s">
        <v>44</v>
      </c>
      <c r="D171" s="94">
        <v>27101428</v>
      </c>
      <c r="E171" s="95">
        <f t="shared" si="6"/>
        <v>0.3</v>
      </c>
      <c r="J171" s="114"/>
    </row>
    <row r="172" spans="1:10" ht="13.5">
      <c r="A172" s="16"/>
      <c r="B172" s="5">
        <v>504</v>
      </c>
      <c r="C172" s="5" t="s">
        <v>45</v>
      </c>
      <c r="D172" s="94">
        <v>2202026</v>
      </c>
      <c r="E172" s="95">
        <f t="shared" si="6"/>
        <v>0</v>
      </c>
      <c r="J172" s="114"/>
    </row>
    <row r="173" spans="1:10" ht="13.5">
      <c r="A173" s="16"/>
      <c r="B173" s="5">
        <v>505</v>
      </c>
      <c r="C173" s="5" t="s">
        <v>46</v>
      </c>
      <c r="D173" s="94">
        <v>4092553</v>
      </c>
      <c r="E173" s="95">
        <f t="shared" si="6"/>
        <v>0</v>
      </c>
      <c r="J173" s="114"/>
    </row>
    <row r="174" spans="1:10" ht="13.5">
      <c r="A174" s="16"/>
      <c r="B174" s="5">
        <v>506</v>
      </c>
      <c r="C174" s="5" t="s">
        <v>47</v>
      </c>
      <c r="D174" s="94">
        <v>18605919</v>
      </c>
      <c r="E174" s="95">
        <f t="shared" si="6"/>
        <v>0.2</v>
      </c>
      <c r="J174" s="114"/>
    </row>
    <row r="175" spans="1:10" ht="13.5">
      <c r="A175" s="16"/>
      <c r="B175" s="5">
        <v>507</v>
      </c>
      <c r="C175" s="5" t="s">
        <v>48</v>
      </c>
      <c r="D175" s="94">
        <v>4565205</v>
      </c>
      <c r="E175" s="95">
        <f t="shared" si="6"/>
        <v>0.1</v>
      </c>
      <c r="J175" s="114"/>
    </row>
    <row r="176" spans="1:10" ht="13.5">
      <c r="A176" s="16"/>
      <c r="B176" s="5">
        <v>508</v>
      </c>
      <c r="C176" s="5" t="s">
        <v>49</v>
      </c>
      <c r="D176" s="94">
        <v>29893</v>
      </c>
      <c r="E176" s="95">
        <f t="shared" si="6"/>
        <v>0</v>
      </c>
      <c r="J176" s="114"/>
    </row>
    <row r="177" spans="1:10" ht="13.5">
      <c r="A177" s="16"/>
      <c r="B177" s="5">
        <v>509</v>
      </c>
      <c r="C177" s="5" t="s">
        <v>50</v>
      </c>
      <c r="D177" s="94">
        <v>1339832</v>
      </c>
      <c r="E177" s="95">
        <f t="shared" si="6"/>
        <v>0</v>
      </c>
      <c r="J177" s="114"/>
    </row>
    <row r="178" spans="1:10" ht="13.5">
      <c r="A178" s="16"/>
      <c r="B178" s="5">
        <v>510</v>
      </c>
      <c r="C178" s="5" t="s">
        <v>51</v>
      </c>
      <c r="D178" s="94">
        <v>122101</v>
      </c>
      <c r="E178" s="95">
        <f t="shared" si="6"/>
        <v>0</v>
      </c>
      <c r="J178" s="114"/>
    </row>
    <row r="179" spans="1:10" ht="13.5">
      <c r="A179" s="16"/>
      <c r="B179" s="5">
        <v>511</v>
      </c>
      <c r="C179" s="5" t="s">
        <v>52</v>
      </c>
      <c r="D179" s="94">
        <v>62201</v>
      </c>
      <c r="E179" s="95">
        <f t="shared" si="6"/>
        <v>0</v>
      </c>
      <c r="J179" s="114"/>
    </row>
    <row r="180" spans="1:10" ht="13.5">
      <c r="A180" s="16"/>
      <c r="B180" s="5">
        <v>512</v>
      </c>
      <c r="C180" s="5" t="s">
        <v>53</v>
      </c>
      <c r="D180" s="94">
        <v>18194</v>
      </c>
      <c r="E180" s="95">
        <f t="shared" si="6"/>
        <v>0</v>
      </c>
      <c r="J180" s="114"/>
    </row>
    <row r="181" spans="1:10" ht="13.5">
      <c r="A181" s="16"/>
      <c r="B181" s="5">
        <v>513</v>
      </c>
      <c r="C181" s="5" t="s">
        <v>54</v>
      </c>
      <c r="D181" s="94">
        <v>76210</v>
      </c>
      <c r="E181" s="95">
        <f t="shared" si="6"/>
        <v>0</v>
      </c>
      <c r="J181" s="114"/>
    </row>
    <row r="182" spans="1:10" ht="13.5">
      <c r="A182" s="16"/>
      <c r="B182" s="5">
        <v>514</v>
      </c>
      <c r="C182" s="5" t="s">
        <v>55</v>
      </c>
      <c r="D182" s="94">
        <v>228929</v>
      </c>
      <c r="E182" s="95">
        <f t="shared" si="6"/>
        <v>0</v>
      </c>
      <c r="J182" s="114"/>
    </row>
    <row r="183" spans="1:10" ht="13.5">
      <c r="A183" s="16"/>
      <c r="B183" s="5">
        <v>515</v>
      </c>
      <c r="C183" s="5" t="s">
        <v>56</v>
      </c>
      <c r="D183" s="94">
        <v>401755</v>
      </c>
      <c r="E183" s="95">
        <f t="shared" si="6"/>
        <v>0</v>
      </c>
      <c r="J183" s="114"/>
    </row>
    <row r="184" spans="1:10" ht="13.5">
      <c r="A184" s="16"/>
      <c r="B184" s="5">
        <v>516</v>
      </c>
      <c r="C184" s="5" t="s">
        <v>57</v>
      </c>
      <c r="D184" s="94">
        <v>1366992</v>
      </c>
      <c r="E184" s="95">
        <f t="shared" si="6"/>
        <v>0</v>
      </c>
      <c r="J184" s="114"/>
    </row>
    <row r="185" spans="1:10" ht="13.5">
      <c r="A185" s="16"/>
      <c r="B185" s="5">
        <v>517</v>
      </c>
      <c r="C185" s="5" t="s">
        <v>58</v>
      </c>
      <c r="D185" s="94">
        <v>2336203</v>
      </c>
      <c r="E185" s="95">
        <f t="shared" si="6"/>
        <v>0</v>
      </c>
      <c r="J185" s="114"/>
    </row>
    <row r="186" spans="1:10" ht="13.5">
      <c r="A186" s="16"/>
      <c r="B186" s="5">
        <v>518</v>
      </c>
      <c r="C186" s="5" t="s">
        <v>59</v>
      </c>
      <c r="D186" s="94">
        <v>116893</v>
      </c>
      <c r="E186" s="95">
        <f t="shared" si="6"/>
        <v>0</v>
      </c>
      <c r="J186" s="114"/>
    </row>
    <row r="187" spans="1:10" ht="13.5">
      <c r="A187" s="16"/>
      <c r="B187" s="5">
        <v>519</v>
      </c>
      <c r="C187" s="5" t="s">
        <v>60</v>
      </c>
      <c r="D187" s="94">
        <v>161301</v>
      </c>
      <c r="E187" s="95">
        <f t="shared" si="6"/>
        <v>0</v>
      </c>
      <c r="J187" s="114"/>
    </row>
    <row r="188" spans="1:10" ht="13.5">
      <c r="A188" s="16"/>
      <c r="B188" s="5">
        <v>520</v>
      </c>
      <c r="C188" s="5" t="s">
        <v>61</v>
      </c>
      <c r="D188" s="94">
        <v>109017</v>
      </c>
      <c r="E188" s="95">
        <f t="shared" si="6"/>
        <v>0</v>
      </c>
      <c r="J188" s="114"/>
    </row>
    <row r="189" spans="1:10" ht="13.5">
      <c r="A189" s="16"/>
      <c r="B189" s="5">
        <v>521</v>
      </c>
      <c r="C189" s="5" t="s">
        <v>62</v>
      </c>
      <c r="D189" s="94">
        <v>117565</v>
      </c>
      <c r="E189" s="95">
        <f t="shared" si="6"/>
        <v>0</v>
      </c>
      <c r="J189" s="114"/>
    </row>
    <row r="190" spans="1:10" ht="13.5">
      <c r="A190" s="16"/>
      <c r="B190" s="5">
        <v>522</v>
      </c>
      <c r="C190" s="5" t="s">
        <v>63</v>
      </c>
      <c r="D190" s="94">
        <v>534545</v>
      </c>
      <c r="E190" s="95">
        <f t="shared" si="6"/>
        <v>0</v>
      </c>
      <c r="J190" s="114"/>
    </row>
    <row r="191" spans="1:10" ht="13.5">
      <c r="A191" s="16"/>
      <c r="B191" s="5">
        <v>523</v>
      </c>
      <c r="C191" s="5" t="s">
        <v>64</v>
      </c>
      <c r="D191" s="94">
        <v>7545374</v>
      </c>
      <c r="E191" s="95">
        <f t="shared" si="6"/>
        <v>0.1</v>
      </c>
      <c r="J191" s="114"/>
    </row>
    <row r="192" spans="1:10" ht="13.5">
      <c r="A192" s="16"/>
      <c r="B192" s="5">
        <v>524</v>
      </c>
      <c r="C192" s="5" t="s">
        <v>65</v>
      </c>
      <c r="D192" s="94">
        <v>10059078</v>
      </c>
      <c r="E192" s="95">
        <f t="shared" si="6"/>
        <v>0.1</v>
      </c>
      <c r="J192" s="114"/>
    </row>
    <row r="193" spans="1:10" ht="13.5">
      <c r="A193" s="16"/>
      <c r="B193" s="5">
        <v>525</v>
      </c>
      <c r="C193" s="5" t="s">
        <v>66</v>
      </c>
      <c r="D193" s="94">
        <v>94590</v>
      </c>
      <c r="E193" s="95">
        <f t="shared" si="6"/>
        <v>0</v>
      </c>
      <c r="J193" s="114"/>
    </row>
    <row r="194" spans="1:10" ht="13.5">
      <c r="A194" s="16"/>
      <c r="B194" s="5">
        <v>526</v>
      </c>
      <c r="C194" s="5" t="s">
        <v>67</v>
      </c>
      <c r="D194" s="94">
        <v>251424</v>
      </c>
      <c r="E194" s="95">
        <f t="shared" si="6"/>
        <v>0</v>
      </c>
      <c r="J194" s="114"/>
    </row>
    <row r="195" spans="1:10" ht="13.5">
      <c r="A195" s="16"/>
      <c r="B195" s="5">
        <v>527</v>
      </c>
      <c r="C195" s="5" t="s">
        <v>68</v>
      </c>
      <c r="D195" s="94">
        <v>797360</v>
      </c>
      <c r="E195" s="95">
        <f t="shared" si="6"/>
        <v>0</v>
      </c>
      <c r="J195" s="114"/>
    </row>
    <row r="196" spans="1:10" ht="13.5">
      <c r="A196" s="16"/>
      <c r="B196" s="5">
        <v>528</v>
      </c>
      <c r="C196" s="5" t="s">
        <v>69</v>
      </c>
      <c r="D196" s="94">
        <v>9612</v>
      </c>
      <c r="E196" s="95">
        <f aca="true" t="shared" si="8" ref="E196:E226">ROUND((D196/8192857950)*100,1)</f>
        <v>0</v>
      </c>
      <c r="J196" s="114"/>
    </row>
    <row r="197" spans="1:10" ht="13.5">
      <c r="A197" s="16"/>
      <c r="B197" s="5">
        <v>529</v>
      </c>
      <c r="C197" s="5" t="s">
        <v>70</v>
      </c>
      <c r="D197" s="94">
        <v>145833</v>
      </c>
      <c r="E197" s="95">
        <f t="shared" si="8"/>
        <v>0</v>
      </c>
      <c r="J197" s="114"/>
    </row>
    <row r="198" spans="1:10" ht="13.5">
      <c r="A198" s="16"/>
      <c r="B198" s="5">
        <v>530</v>
      </c>
      <c r="C198" s="5" t="s">
        <v>71</v>
      </c>
      <c r="D198" s="94">
        <v>14900</v>
      </c>
      <c r="E198" s="95">
        <f t="shared" si="8"/>
        <v>0</v>
      </c>
      <c r="J198" s="114"/>
    </row>
    <row r="199" spans="1:10" ht="13.5">
      <c r="A199" s="16"/>
      <c r="B199" s="5">
        <v>531</v>
      </c>
      <c r="C199" s="5" t="s">
        <v>72</v>
      </c>
      <c r="D199" s="94">
        <v>1332789</v>
      </c>
      <c r="E199" s="95">
        <f t="shared" si="8"/>
        <v>0</v>
      </c>
      <c r="J199" s="114"/>
    </row>
    <row r="200" spans="1:10" ht="13.5">
      <c r="A200" s="16"/>
      <c r="B200" s="5">
        <v>532</v>
      </c>
      <c r="C200" s="5" t="s">
        <v>73</v>
      </c>
      <c r="D200" s="94">
        <v>70886</v>
      </c>
      <c r="E200" s="95">
        <f t="shared" si="8"/>
        <v>0</v>
      </c>
      <c r="J200" s="114"/>
    </row>
    <row r="201" spans="1:10" ht="13.5">
      <c r="A201" s="16"/>
      <c r="B201" s="5">
        <v>533</v>
      </c>
      <c r="C201" s="5" t="s">
        <v>74</v>
      </c>
      <c r="D201" s="94">
        <v>190129</v>
      </c>
      <c r="E201" s="95">
        <f t="shared" si="8"/>
        <v>0</v>
      </c>
      <c r="J201" s="114"/>
    </row>
    <row r="202" spans="1:10" ht="13.5">
      <c r="A202" s="16"/>
      <c r="B202" s="5">
        <v>534</v>
      </c>
      <c r="C202" s="5" t="s">
        <v>75</v>
      </c>
      <c r="D202" s="94">
        <v>802871</v>
      </c>
      <c r="E202" s="95">
        <f t="shared" si="8"/>
        <v>0</v>
      </c>
      <c r="J202" s="114"/>
    </row>
    <row r="203" spans="1:10" ht="13.5">
      <c r="A203" s="16"/>
      <c r="B203" s="5">
        <v>535</v>
      </c>
      <c r="C203" s="5" t="s">
        <v>76</v>
      </c>
      <c r="D203" s="94">
        <v>3851055</v>
      </c>
      <c r="E203" s="95">
        <f t="shared" si="8"/>
        <v>0</v>
      </c>
      <c r="J203" s="114"/>
    </row>
    <row r="204" spans="1:10" ht="13.5">
      <c r="A204" s="16"/>
      <c r="B204" s="5">
        <v>536</v>
      </c>
      <c r="C204" s="5" t="s">
        <v>77</v>
      </c>
      <c r="D204" s="94">
        <v>11586</v>
      </c>
      <c r="E204" s="95">
        <f t="shared" si="8"/>
        <v>0</v>
      </c>
      <c r="J204" s="114"/>
    </row>
    <row r="205" spans="1:10" ht="13.5">
      <c r="A205" s="16"/>
      <c r="B205" s="5">
        <v>538</v>
      </c>
      <c r="C205" s="5" t="s">
        <v>78</v>
      </c>
      <c r="D205" s="94">
        <v>2603380</v>
      </c>
      <c r="E205" s="95">
        <f t="shared" si="8"/>
        <v>0</v>
      </c>
      <c r="J205" s="114"/>
    </row>
    <row r="206" spans="1:10" ht="13.5">
      <c r="A206" s="16"/>
      <c r="B206" s="5">
        <v>539</v>
      </c>
      <c r="C206" s="5" t="s">
        <v>79</v>
      </c>
      <c r="D206" s="94">
        <v>364792</v>
      </c>
      <c r="E206" s="95">
        <f t="shared" si="8"/>
        <v>0</v>
      </c>
      <c r="J206" s="114"/>
    </row>
    <row r="207" spans="1:10" ht="13.5">
      <c r="A207" s="16"/>
      <c r="B207" s="5">
        <v>540</v>
      </c>
      <c r="C207" s="5" t="s">
        <v>80</v>
      </c>
      <c r="D207" s="94">
        <v>7675</v>
      </c>
      <c r="E207" s="95">
        <f t="shared" si="8"/>
        <v>0</v>
      </c>
      <c r="J207" s="114"/>
    </row>
    <row r="208" spans="1:10" ht="13.5">
      <c r="A208" s="16"/>
      <c r="B208" s="5">
        <v>541</v>
      </c>
      <c r="C208" s="5" t="s">
        <v>81</v>
      </c>
      <c r="D208" s="94">
        <v>6410127</v>
      </c>
      <c r="E208" s="95">
        <f t="shared" si="8"/>
        <v>0.1</v>
      </c>
      <c r="J208" s="114"/>
    </row>
    <row r="209" spans="1:10" ht="13.5">
      <c r="A209" s="16"/>
      <c r="B209" s="5">
        <v>542</v>
      </c>
      <c r="C209" s="5" t="s">
        <v>82</v>
      </c>
      <c r="D209" s="94">
        <v>1992131</v>
      </c>
      <c r="E209" s="95">
        <f t="shared" si="8"/>
        <v>0</v>
      </c>
      <c r="J209" s="114"/>
    </row>
    <row r="210" spans="1:10" ht="13.5">
      <c r="A210" s="16"/>
      <c r="B210" s="5">
        <v>543</v>
      </c>
      <c r="C210" s="5" t="s">
        <v>83</v>
      </c>
      <c r="D210" s="94">
        <v>4308404</v>
      </c>
      <c r="E210" s="95">
        <f t="shared" si="8"/>
        <v>0.1</v>
      </c>
      <c r="J210" s="114"/>
    </row>
    <row r="211" spans="1:10" ht="13.5">
      <c r="A211" s="16"/>
      <c r="B211" s="5">
        <v>544</v>
      </c>
      <c r="C211" s="5" t="s">
        <v>84</v>
      </c>
      <c r="D211" s="94">
        <v>104963</v>
      </c>
      <c r="E211" s="95">
        <f t="shared" si="8"/>
        <v>0</v>
      </c>
      <c r="J211" s="114"/>
    </row>
    <row r="212" spans="1:10" ht="13.5">
      <c r="A212" s="16"/>
      <c r="B212" s="5">
        <v>545</v>
      </c>
      <c r="C212" s="5" t="s">
        <v>85</v>
      </c>
      <c r="D212" s="94">
        <v>638838</v>
      </c>
      <c r="E212" s="95">
        <f t="shared" si="8"/>
        <v>0</v>
      </c>
      <c r="J212" s="114"/>
    </row>
    <row r="213" spans="1:10" ht="13.5">
      <c r="A213" s="16"/>
      <c r="B213" s="5">
        <v>546</v>
      </c>
      <c r="C213" s="5" t="s">
        <v>86</v>
      </c>
      <c r="D213" s="94">
        <v>897274</v>
      </c>
      <c r="E213" s="95">
        <f t="shared" si="8"/>
        <v>0</v>
      </c>
      <c r="J213" s="114"/>
    </row>
    <row r="214" spans="1:10" ht="13.5">
      <c r="A214" s="16"/>
      <c r="B214" s="5">
        <v>547</v>
      </c>
      <c r="C214" s="5" t="s">
        <v>87</v>
      </c>
      <c r="D214" s="94">
        <v>2698035</v>
      </c>
      <c r="E214" s="95">
        <f t="shared" si="8"/>
        <v>0</v>
      </c>
      <c r="J214" s="114"/>
    </row>
    <row r="215" spans="1:10" ht="13.5">
      <c r="A215" s="16"/>
      <c r="B215" s="5">
        <v>548</v>
      </c>
      <c r="C215" s="5" t="s">
        <v>88</v>
      </c>
      <c r="D215" s="94">
        <v>2751572</v>
      </c>
      <c r="E215" s="95">
        <f t="shared" si="8"/>
        <v>0</v>
      </c>
      <c r="J215" s="114"/>
    </row>
    <row r="216" spans="1:10" ht="13.5">
      <c r="A216" s="16"/>
      <c r="B216" s="5">
        <v>549</v>
      </c>
      <c r="C216" s="5" t="s">
        <v>89</v>
      </c>
      <c r="D216" s="94">
        <v>433141</v>
      </c>
      <c r="E216" s="95">
        <f t="shared" si="8"/>
        <v>0</v>
      </c>
      <c r="J216" s="114"/>
    </row>
    <row r="217" spans="1:10" ht="13.5">
      <c r="A217" s="16"/>
      <c r="B217" s="5">
        <v>550</v>
      </c>
      <c r="C217" s="5" t="s">
        <v>90</v>
      </c>
      <c r="D217" s="94">
        <v>221249</v>
      </c>
      <c r="E217" s="95">
        <f t="shared" si="8"/>
        <v>0</v>
      </c>
      <c r="J217" s="114"/>
    </row>
    <row r="218" spans="1:10" ht="13.5">
      <c r="A218" s="16"/>
      <c r="B218" s="5">
        <v>551</v>
      </c>
      <c r="C218" s="5" t="s">
        <v>91</v>
      </c>
      <c r="D218" s="94">
        <v>107131210</v>
      </c>
      <c r="E218" s="95">
        <f t="shared" si="8"/>
        <v>1.3</v>
      </c>
      <c r="J218" s="114"/>
    </row>
    <row r="219" spans="1:10" ht="13.5">
      <c r="A219" s="16"/>
      <c r="B219" s="5">
        <v>552</v>
      </c>
      <c r="C219" s="5" t="s">
        <v>92</v>
      </c>
      <c r="D219" s="94">
        <v>309430</v>
      </c>
      <c r="E219" s="95">
        <f t="shared" si="8"/>
        <v>0</v>
      </c>
      <c r="J219" s="114"/>
    </row>
    <row r="220" spans="1:10" ht="13.5">
      <c r="A220" s="16"/>
      <c r="B220" s="5">
        <v>553</v>
      </c>
      <c r="C220" s="5" t="s">
        <v>93</v>
      </c>
      <c r="D220" s="94">
        <v>456639</v>
      </c>
      <c r="E220" s="95">
        <f t="shared" si="8"/>
        <v>0</v>
      </c>
      <c r="J220" s="114"/>
    </row>
    <row r="221" spans="1:10" ht="13.5">
      <c r="A221" s="16"/>
      <c r="B221" s="5">
        <v>554</v>
      </c>
      <c r="C221" s="5" t="s">
        <v>94</v>
      </c>
      <c r="D221" s="94">
        <v>398201</v>
      </c>
      <c r="E221" s="95">
        <f t="shared" si="8"/>
        <v>0</v>
      </c>
      <c r="J221" s="114"/>
    </row>
    <row r="222" spans="1:10" ht="13.5">
      <c r="A222" s="16"/>
      <c r="B222" s="5">
        <v>555</v>
      </c>
      <c r="C222" s="5" t="s">
        <v>95</v>
      </c>
      <c r="D222" s="94">
        <v>313618</v>
      </c>
      <c r="E222" s="95">
        <f t="shared" si="8"/>
        <v>0</v>
      </c>
      <c r="J222" s="114"/>
    </row>
    <row r="223" spans="1:10" ht="13.5">
      <c r="A223" s="16"/>
      <c r="B223" s="5">
        <v>556</v>
      </c>
      <c r="C223" s="5" t="s">
        <v>96</v>
      </c>
      <c r="D223" s="94">
        <v>56762</v>
      </c>
      <c r="E223" s="95">
        <f t="shared" si="8"/>
        <v>0</v>
      </c>
      <c r="J223" s="114"/>
    </row>
    <row r="224" spans="1:10" ht="13.5">
      <c r="A224" s="16"/>
      <c r="B224" s="5">
        <v>558</v>
      </c>
      <c r="C224" s="5" t="s">
        <v>97</v>
      </c>
      <c r="D224" s="94">
        <v>1480</v>
      </c>
      <c r="E224" s="95">
        <f t="shared" si="8"/>
        <v>0</v>
      </c>
      <c r="J224" s="114"/>
    </row>
    <row r="225" spans="1:10" ht="13.5">
      <c r="A225" s="98"/>
      <c r="B225" s="5">
        <v>559</v>
      </c>
      <c r="C225" s="5" t="s">
        <v>98</v>
      </c>
      <c r="D225" s="94">
        <v>115168</v>
      </c>
      <c r="E225" s="95">
        <f t="shared" si="8"/>
        <v>0</v>
      </c>
      <c r="J225" s="114"/>
    </row>
    <row r="226" spans="1:10" ht="14.25" thickBot="1">
      <c r="A226" s="115" t="s">
        <v>313</v>
      </c>
      <c r="B226" s="116"/>
      <c r="C226" s="116"/>
      <c r="D226" s="117">
        <f>SUM(D169:D225)</f>
        <v>228692078</v>
      </c>
      <c r="E226" s="118">
        <f t="shared" si="8"/>
        <v>2.8</v>
      </c>
      <c r="J226" s="114"/>
    </row>
    <row r="227" spans="1:10" ht="15" thickBot="1" thickTop="1">
      <c r="A227" s="110" t="s">
        <v>315</v>
      </c>
      <c r="B227" s="111"/>
      <c r="C227" s="111"/>
      <c r="D227" s="119">
        <f>SUM(D226,D168,D153,D131,D103,D58,D55,D32)</f>
        <v>8192857950</v>
      </c>
      <c r="E227" s="120"/>
      <c r="J227" s="114"/>
    </row>
    <row r="228" ht="13.5">
      <c r="J228" s="114"/>
    </row>
    <row r="229" ht="13.5">
      <c r="J229" s="114"/>
    </row>
    <row r="230" ht="13.5">
      <c r="J230" s="114"/>
    </row>
    <row r="231" ht="13.5">
      <c r="J231" s="114"/>
    </row>
    <row r="232" ht="13.5">
      <c r="J232" s="114"/>
    </row>
    <row r="233" ht="13.5">
      <c r="J233" s="114"/>
    </row>
    <row r="234" ht="13.5">
      <c r="J234" s="114"/>
    </row>
    <row r="235" ht="13.5">
      <c r="J235" s="114"/>
    </row>
    <row r="236" ht="13.5">
      <c r="J236" s="114"/>
    </row>
    <row r="237" ht="13.5">
      <c r="J237" s="114"/>
    </row>
    <row r="238" ht="13.5">
      <c r="J238" s="114"/>
    </row>
    <row r="239" ht="13.5">
      <c r="J239" s="114"/>
    </row>
    <row r="240" ht="13.5">
      <c r="J240" s="114"/>
    </row>
    <row r="241" ht="13.5">
      <c r="J241" s="114"/>
    </row>
    <row r="242" ht="13.5">
      <c r="J242" s="114"/>
    </row>
    <row r="243" ht="13.5">
      <c r="J243" s="114"/>
    </row>
    <row r="244" ht="13.5">
      <c r="J244" s="114"/>
    </row>
    <row r="245" ht="13.5">
      <c r="J245" s="114"/>
    </row>
    <row r="246" ht="13.5">
      <c r="J246" s="114"/>
    </row>
    <row r="247" ht="13.5">
      <c r="J247" s="114"/>
    </row>
    <row r="248" ht="13.5">
      <c r="J248" s="114"/>
    </row>
    <row r="249" ht="13.5">
      <c r="J249" s="114"/>
    </row>
    <row r="250" ht="13.5">
      <c r="J250" s="114"/>
    </row>
    <row r="251" ht="13.5">
      <c r="J251" s="114"/>
    </row>
    <row r="252" ht="13.5">
      <c r="J252" s="114"/>
    </row>
    <row r="253" ht="13.5">
      <c r="J253" s="114"/>
    </row>
    <row r="254" ht="13.5">
      <c r="J254" s="114"/>
    </row>
    <row r="255" ht="13.5">
      <c r="J255" s="114"/>
    </row>
    <row r="256" ht="13.5">
      <c r="J256" s="114"/>
    </row>
    <row r="257" ht="13.5">
      <c r="J257" s="114"/>
    </row>
    <row r="258" ht="13.5">
      <c r="J258" s="114"/>
    </row>
    <row r="259" ht="13.5">
      <c r="J259" s="114"/>
    </row>
    <row r="260" ht="13.5">
      <c r="J260" s="114"/>
    </row>
    <row r="261" ht="13.5">
      <c r="J261" s="114"/>
    </row>
    <row r="262" ht="13.5">
      <c r="J262" s="114"/>
    </row>
    <row r="263" ht="13.5">
      <c r="J263" s="114"/>
    </row>
    <row r="264" ht="13.5">
      <c r="J264" s="114"/>
    </row>
    <row r="265" ht="13.5">
      <c r="J265" s="114"/>
    </row>
    <row r="266" ht="13.5">
      <c r="J266" s="114"/>
    </row>
    <row r="267" ht="13.5">
      <c r="J267" s="114"/>
    </row>
    <row r="268" ht="13.5">
      <c r="J268" s="114"/>
    </row>
    <row r="269" ht="13.5">
      <c r="J269" s="114"/>
    </row>
    <row r="270" ht="13.5">
      <c r="J270" s="114"/>
    </row>
    <row r="271" ht="13.5">
      <c r="J271" s="114"/>
    </row>
    <row r="272" ht="13.5">
      <c r="J272" s="114"/>
    </row>
    <row r="273" ht="13.5">
      <c r="J273" s="114"/>
    </row>
    <row r="274" ht="13.5">
      <c r="J274" s="114"/>
    </row>
    <row r="275" ht="13.5">
      <c r="J275" s="114"/>
    </row>
    <row r="276" ht="13.5">
      <c r="J276" s="114"/>
    </row>
    <row r="277" ht="13.5">
      <c r="J277" s="114"/>
    </row>
    <row r="278" ht="13.5">
      <c r="J278" s="114"/>
    </row>
    <row r="279" ht="13.5">
      <c r="J279" s="114"/>
    </row>
    <row r="280" ht="13.5">
      <c r="J280" s="114"/>
    </row>
    <row r="281" ht="13.5">
      <c r="J281" s="114"/>
    </row>
    <row r="282" ht="13.5">
      <c r="J282" s="114"/>
    </row>
    <row r="283" ht="13.5">
      <c r="J283" s="114"/>
    </row>
    <row r="284" ht="13.5">
      <c r="J284" s="114"/>
    </row>
    <row r="285" ht="13.5">
      <c r="J285" s="114"/>
    </row>
    <row r="286" ht="13.5">
      <c r="J286" s="114"/>
    </row>
    <row r="287" ht="13.5">
      <c r="J287" s="114"/>
    </row>
    <row r="288" ht="13.5">
      <c r="J288" s="114"/>
    </row>
    <row r="289" ht="13.5">
      <c r="J289" s="114"/>
    </row>
    <row r="290" ht="13.5">
      <c r="J290" s="114"/>
    </row>
    <row r="291" ht="13.5">
      <c r="J291" s="114"/>
    </row>
    <row r="292" ht="13.5">
      <c r="J292" s="114"/>
    </row>
    <row r="293" ht="13.5">
      <c r="J293" s="114"/>
    </row>
    <row r="294" ht="13.5">
      <c r="J294" s="114"/>
    </row>
    <row r="295" ht="13.5">
      <c r="J295" s="114"/>
    </row>
    <row r="296" ht="13.5">
      <c r="J296" s="114"/>
    </row>
    <row r="297" ht="13.5">
      <c r="J297" s="114"/>
    </row>
    <row r="298" ht="13.5">
      <c r="J298" s="114"/>
    </row>
    <row r="299" ht="13.5">
      <c r="J299" s="114"/>
    </row>
    <row r="300" ht="13.5">
      <c r="J300" s="114"/>
    </row>
    <row r="301" ht="13.5">
      <c r="J301" s="114"/>
    </row>
    <row r="302" ht="13.5">
      <c r="J302" s="114"/>
    </row>
    <row r="303" ht="13.5">
      <c r="J303" s="114"/>
    </row>
    <row r="304" ht="13.5">
      <c r="J304" s="114"/>
    </row>
    <row r="305" ht="13.5">
      <c r="J305" s="114"/>
    </row>
    <row r="306" ht="13.5">
      <c r="J306" s="114"/>
    </row>
    <row r="307" ht="13.5">
      <c r="J307" s="114"/>
    </row>
    <row r="308" ht="13.5">
      <c r="J308" s="114"/>
    </row>
    <row r="309" ht="13.5">
      <c r="J309" s="114"/>
    </row>
    <row r="310" ht="13.5">
      <c r="J310" s="114"/>
    </row>
    <row r="311" ht="13.5">
      <c r="J311" s="114"/>
    </row>
    <row r="312" ht="13.5">
      <c r="J312" s="114"/>
    </row>
    <row r="313" ht="13.5">
      <c r="J313" s="114"/>
    </row>
    <row r="314" ht="13.5">
      <c r="J314" s="114"/>
    </row>
    <row r="315" ht="13.5">
      <c r="J315" s="114"/>
    </row>
    <row r="316" ht="13.5">
      <c r="J316" s="114"/>
    </row>
    <row r="317" ht="13.5">
      <c r="J317" s="114"/>
    </row>
    <row r="318" ht="13.5">
      <c r="J318" s="114"/>
    </row>
    <row r="319" ht="13.5">
      <c r="J319" s="114"/>
    </row>
    <row r="320" ht="13.5">
      <c r="J320" s="114"/>
    </row>
    <row r="321" ht="13.5">
      <c r="J321" s="114"/>
    </row>
    <row r="322" ht="13.5">
      <c r="J322" s="114"/>
    </row>
    <row r="323" ht="13.5">
      <c r="J323" s="114"/>
    </row>
    <row r="324" ht="13.5">
      <c r="J324" s="114"/>
    </row>
    <row r="325" ht="13.5">
      <c r="J325" s="114"/>
    </row>
    <row r="326" ht="13.5">
      <c r="J326" s="114"/>
    </row>
    <row r="327" ht="13.5">
      <c r="J327" s="114"/>
    </row>
    <row r="328" ht="13.5">
      <c r="J328" s="114"/>
    </row>
    <row r="329" ht="13.5">
      <c r="J329" s="114"/>
    </row>
    <row r="330" ht="13.5">
      <c r="J330" s="114"/>
    </row>
    <row r="331" ht="13.5">
      <c r="J331" s="114"/>
    </row>
    <row r="332" ht="13.5">
      <c r="J332" s="114"/>
    </row>
    <row r="333" ht="13.5">
      <c r="J333" s="114"/>
    </row>
    <row r="334" ht="13.5">
      <c r="J334" s="114"/>
    </row>
    <row r="335" ht="13.5">
      <c r="J335" s="114"/>
    </row>
    <row r="336" ht="13.5">
      <c r="J336" s="114"/>
    </row>
    <row r="337" ht="13.5">
      <c r="J337" s="114"/>
    </row>
    <row r="338" ht="13.5">
      <c r="J338" s="114"/>
    </row>
    <row r="339" ht="13.5">
      <c r="J339" s="114"/>
    </row>
    <row r="340" ht="13.5">
      <c r="J340" s="114"/>
    </row>
    <row r="341" ht="13.5">
      <c r="J341" s="114"/>
    </row>
    <row r="342" ht="13.5">
      <c r="J342" s="114"/>
    </row>
    <row r="343" ht="13.5">
      <c r="J343" s="114"/>
    </row>
    <row r="344" ht="13.5">
      <c r="J344" s="114"/>
    </row>
    <row r="345" ht="13.5">
      <c r="J345" s="114"/>
    </row>
    <row r="346" ht="13.5">
      <c r="J346" s="114"/>
    </row>
    <row r="347" ht="13.5">
      <c r="J347" s="114"/>
    </row>
    <row r="348" ht="13.5">
      <c r="J348" s="114"/>
    </row>
    <row r="349" ht="13.5">
      <c r="J349" s="114"/>
    </row>
    <row r="350" ht="13.5">
      <c r="J350" s="114"/>
    </row>
    <row r="351" ht="13.5">
      <c r="J351" s="114"/>
    </row>
    <row r="352" ht="13.5">
      <c r="J352" s="114"/>
    </row>
    <row r="353" ht="13.5">
      <c r="J353" s="114"/>
    </row>
    <row r="354" ht="13.5">
      <c r="J354" s="114"/>
    </row>
    <row r="355" ht="13.5">
      <c r="J355" s="114"/>
    </row>
    <row r="356" ht="13.5">
      <c r="J356" s="114"/>
    </row>
    <row r="357" ht="13.5">
      <c r="J357" s="114"/>
    </row>
    <row r="358" ht="13.5">
      <c r="J358" s="114"/>
    </row>
    <row r="359" ht="13.5">
      <c r="J359" s="114"/>
    </row>
    <row r="360" ht="13.5">
      <c r="J360" s="114"/>
    </row>
    <row r="361" ht="13.5">
      <c r="J361" s="114"/>
    </row>
    <row r="362" ht="13.5">
      <c r="J362" s="114"/>
    </row>
    <row r="363" ht="13.5">
      <c r="J363" s="114"/>
    </row>
    <row r="364" ht="13.5">
      <c r="J364" s="114"/>
    </row>
    <row r="365" ht="13.5">
      <c r="J365" s="114"/>
    </row>
    <row r="366" ht="13.5">
      <c r="J366" s="114"/>
    </row>
    <row r="367" ht="13.5">
      <c r="J367" s="114"/>
    </row>
    <row r="368" ht="13.5">
      <c r="J368" s="114"/>
    </row>
    <row r="369" ht="13.5">
      <c r="J369" s="114"/>
    </row>
    <row r="370" ht="13.5">
      <c r="J370" s="114"/>
    </row>
    <row r="371" ht="13.5">
      <c r="J371" s="114"/>
    </row>
    <row r="372" ht="13.5">
      <c r="J372" s="114"/>
    </row>
    <row r="373" ht="13.5">
      <c r="J373" s="114"/>
    </row>
    <row r="374" ht="13.5">
      <c r="J374" s="114"/>
    </row>
    <row r="375" ht="13.5">
      <c r="J375" s="114"/>
    </row>
    <row r="376" ht="13.5">
      <c r="J376" s="114"/>
    </row>
    <row r="377" ht="13.5">
      <c r="J377" s="114"/>
    </row>
    <row r="378" ht="13.5">
      <c r="J378" s="114"/>
    </row>
    <row r="379" ht="13.5">
      <c r="J379" s="114"/>
    </row>
    <row r="380" ht="13.5">
      <c r="J380" s="114"/>
    </row>
    <row r="381" ht="13.5">
      <c r="J381" s="114"/>
    </row>
    <row r="382" ht="13.5">
      <c r="J382" s="114"/>
    </row>
    <row r="383" ht="13.5">
      <c r="J383" s="114"/>
    </row>
    <row r="384" ht="13.5">
      <c r="J384" s="114"/>
    </row>
    <row r="385" ht="13.5">
      <c r="J385" s="114"/>
    </row>
    <row r="386" ht="13.5">
      <c r="J386" s="114"/>
    </row>
    <row r="387" ht="13.5">
      <c r="J387" s="114"/>
    </row>
    <row r="388" ht="13.5">
      <c r="J388" s="114"/>
    </row>
    <row r="389" ht="13.5">
      <c r="J389" s="114"/>
    </row>
    <row r="390" ht="13.5">
      <c r="J390" s="114"/>
    </row>
    <row r="391" ht="13.5">
      <c r="J391" s="114"/>
    </row>
    <row r="392" ht="13.5">
      <c r="J392" s="114"/>
    </row>
    <row r="393" ht="13.5">
      <c r="J393" s="114"/>
    </row>
    <row r="394" ht="13.5">
      <c r="J394" s="114"/>
    </row>
    <row r="395" ht="13.5">
      <c r="J395" s="114"/>
    </row>
    <row r="396" ht="13.5">
      <c r="J396" s="114"/>
    </row>
    <row r="397" ht="13.5">
      <c r="J397" s="114"/>
    </row>
    <row r="398" ht="13.5">
      <c r="J398" s="114"/>
    </row>
    <row r="399" ht="13.5">
      <c r="J399" s="114"/>
    </row>
    <row r="400" ht="13.5">
      <c r="J400" s="114"/>
    </row>
    <row r="401" ht="13.5">
      <c r="J401" s="114"/>
    </row>
    <row r="402" ht="13.5">
      <c r="J402" s="114"/>
    </row>
    <row r="403" ht="13.5">
      <c r="J403" s="114"/>
    </row>
    <row r="404" ht="13.5">
      <c r="J404" s="114"/>
    </row>
    <row r="405" ht="13.5">
      <c r="J405" s="114"/>
    </row>
    <row r="406" ht="13.5">
      <c r="J406" s="114"/>
    </row>
    <row r="407" ht="13.5">
      <c r="J407" s="114"/>
    </row>
    <row r="408" ht="13.5">
      <c r="J408" s="114"/>
    </row>
    <row r="409" ht="13.5">
      <c r="J409" s="114"/>
    </row>
    <row r="410" ht="13.5">
      <c r="J410" s="114"/>
    </row>
    <row r="411" ht="13.5">
      <c r="J411" s="114"/>
    </row>
    <row r="412" ht="13.5">
      <c r="J412" s="114"/>
    </row>
    <row r="413" ht="13.5">
      <c r="J413" s="114"/>
    </row>
    <row r="414" ht="13.5">
      <c r="J414" s="114"/>
    </row>
    <row r="415" ht="13.5">
      <c r="J415" s="114"/>
    </row>
    <row r="416" ht="13.5">
      <c r="J416" s="114"/>
    </row>
    <row r="417" ht="13.5">
      <c r="J417" s="114"/>
    </row>
    <row r="418" ht="13.5">
      <c r="J418" s="114"/>
    </row>
    <row r="419" ht="13.5">
      <c r="J419" s="114"/>
    </row>
    <row r="420" ht="13.5">
      <c r="J420" s="114"/>
    </row>
    <row r="421" ht="13.5">
      <c r="J421" s="114"/>
    </row>
    <row r="422" ht="13.5">
      <c r="J422" s="114"/>
    </row>
    <row r="423" ht="13.5">
      <c r="J423" s="114"/>
    </row>
    <row r="424" ht="13.5">
      <c r="J424" s="114"/>
    </row>
    <row r="425" ht="13.5">
      <c r="J425" s="114"/>
    </row>
    <row r="426" ht="13.5">
      <c r="J426" s="114"/>
    </row>
    <row r="427" ht="13.5">
      <c r="J427" s="114"/>
    </row>
    <row r="428" ht="13.5">
      <c r="J428" s="114"/>
    </row>
    <row r="429" ht="13.5">
      <c r="J429" s="114"/>
    </row>
    <row r="430" ht="13.5">
      <c r="J430" s="114"/>
    </row>
    <row r="431" ht="13.5">
      <c r="J431" s="114"/>
    </row>
    <row r="432" ht="13.5">
      <c r="J432" s="114"/>
    </row>
    <row r="433" ht="13.5">
      <c r="J433" s="114"/>
    </row>
    <row r="434" ht="13.5">
      <c r="J434" s="114"/>
    </row>
    <row r="435" ht="13.5">
      <c r="J435" s="114"/>
    </row>
    <row r="436" ht="13.5">
      <c r="J436" s="114"/>
    </row>
    <row r="437" ht="13.5">
      <c r="J437" s="114"/>
    </row>
    <row r="438" ht="13.5">
      <c r="J438" s="114"/>
    </row>
    <row r="439" ht="13.5">
      <c r="J439" s="114"/>
    </row>
    <row r="440" ht="13.5">
      <c r="J440" s="114"/>
    </row>
    <row r="441" ht="13.5">
      <c r="J441" s="114"/>
    </row>
    <row r="442" ht="13.5">
      <c r="J442" s="114"/>
    </row>
    <row r="443" ht="13.5">
      <c r="J443" s="114"/>
    </row>
    <row r="444" ht="13.5">
      <c r="J444" s="114"/>
    </row>
    <row r="445" ht="13.5">
      <c r="J445" s="114"/>
    </row>
    <row r="446" ht="13.5">
      <c r="J446" s="114"/>
    </row>
    <row r="447" ht="13.5">
      <c r="J447" s="114"/>
    </row>
    <row r="448" ht="13.5">
      <c r="J448" s="114"/>
    </row>
    <row r="449" ht="13.5">
      <c r="J449" s="114"/>
    </row>
    <row r="450" ht="13.5">
      <c r="J450" s="114"/>
    </row>
    <row r="451" ht="13.5">
      <c r="J451" s="114"/>
    </row>
    <row r="452" ht="13.5">
      <c r="J452" s="114"/>
    </row>
    <row r="453" ht="13.5">
      <c r="J453" s="114"/>
    </row>
    <row r="454" ht="13.5">
      <c r="J454" s="114"/>
    </row>
    <row r="455" ht="13.5">
      <c r="J455" s="114"/>
    </row>
    <row r="456" ht="13.5">
      <c r="J456" s="114"/>
    </row>
    <row r="457" ht="13.5">
      <c r="J457" s="114"/>
    </row>
    <row r="458" ht="13.5">
      <c r="J458" s="114"/>
    </row>
    <row r="459" ht="13.5">
      <c r="J459" s="114"/>
    </row>
    <row r="460" ht="13.5">
      <c r="J460" s="114"/>
    </row>
    <row r="461" ht="13.5">
      <c r="J461" s="114"/>
    </row>
    <row r="462" ht="13.5">
      <c r="J462" s="114"/>
    </row>
    <row r="463" ht="13.5">
      <c r="J463" s="114"/>
    </row>
    <row r="464" ht="13.5">
      <c r="J464" s="114"/>
    </row>
    <row r="465" ht="13.5">
      <c r="J465" s="114"/>
    </row>
    <row r="466" ht="13.5">
      <c r="J466" s="114"/>
    </row>
    <row r="467" ht="13.5">
      <c r="J467" s="114"/>
    </row>
    <row r="468" ht="13.5">
      <c r="J468" s="114"/>
    </row>
    <row r="469" ht="13.5">
      <c r="J469" s="114"/>
    </row>
    <row r="470" ht="13.5">
      <c r="J470" s="114"/>
    </row>
    <row r="471" ht="13.5">
      <c r="J471" s="114"/>
    </row>
    <row r="472" ht="13.5">
      <c r="J472" s="114"/>
    </row>
    <row r="473" ht="13.5">
      <c r="J473" s="114"/>
    </row>
    <row r="474" ht="13.5">
      <c r="J474" s="114"/>
    </row>
    <row r="475" ht="13.5">
      <c r="J475" s="114"/>
    </row>
    <row r="476" ht="13.5">
      <c r="J476" s="114"/>
    </row>
    <row r="477" ht="13.5">
      <c r="J477" s="114"/>
    </row>
    <row r="478" ht="13.5">
      <c r="J478" s="114"/>
    </row>
    <row r="479" ht="13.5">
      <c r="J479" s="114"/>
    </row>
    <row r="480" ht="13.5">
      <c r="J480" s="114"/>
    </row>
    <row r="481" ht="13.5">
      <c r="J481" s="114"/>
    </row>
    <row r="482" ht="13.5">
      <c r="J482" s="114"/>
    </row>
    <row r="483" ht="13.5">
      <c r="J483" s="114"/>
    </row>
    <row r="484" ht="13.5">
      <c r="J484" s="114"/>
    </row>
    <row r="485" ht="13.5">
      <c r="J485" s="114"/>
    </row>
    <row r="486" ht="13.5">
      <c r="J486" s="114"/>
    </row>
    <row r="487" ht="13.5">
      <c r="J487" s="114"/>
    </row>
    <row r="488" ht="13.5">
      <c r="J488" s="114"/>
    </row>
    <row r="489" ht="13.5">
      <c r="J489" s="114"/>
    </row>
    <row r="490" ht="13.5">
      <c r="J490" s="114"/>
    </row>
    <row r="491" ht="13.5">
      <c r="J491" s="114"/>
    </row>
    <row r="492" ht="13.5">
      <c r="J492" s="114"/>
    </row>
    <row r="493" ht="13.5">
      <c r="J493" s="114"/>
    </row>
    <row r="494" ht="13.5">
      <c r="J494" s="114"/>
    </row>
    <row r="495" ht="13.5">
      <c r="J495" s="114"/>
    </row>
    <row r="496" ht="13.5">
      <c r="J496" s="114"/>
    </row>
    <row r="497" ht="13.5">
      <c r="J497" s="114"/>
    </row>
    <row r="498" ht="13.5">
      <c r="J498" s="114"/>
    </row>
    <row r="499" ht="13.5">
      <c r="J499" s="114"/>
    </row>
    <row r="500" ht="13.5">
      <c r="J500" s="114"/>
    </row>
    <row r="501" ht="13.5">
      <c r="J501" s="114"/>
    </row>
    <row r="502" ht="13.5">
      <c r="J502" s="114"/>
    </row>
    <row r="503" ht="13.5">
      <c r="J503" s="114"/>
    </row>
    <row r="504" ht="13.5">
      <c r="J504" s="114"/>
    </row>
    <row r="505" ht="13.5">
      <c r="J505" s="114"/>
    </row>
    <row r="506" ht="13.5">
      <c r="J506" s="114"/>
    </row>
    <row r="507" ht="13.5">
      <c r="J507" s="114"/>
    </row>
    <row r="508" ht="13.5">
      <c r="J508" s="114"/>
    </row>
    <row r="509" ht="13.5">
      <c r="J509" s="114"/>
    </row>
    <row r="510" ht="13.5">
      <c r="J510" s="114"/>
    </row>
    <row r="511" ht="13.5">
      <c r="J511" s="114"/>
    </row>
    <row r="512" ht="13.5">
      <c r="J512" s="114"/>
    </row>
    <row r="513" ht="13.5">
      <c r="J513" s="114"/>
    </row>
    <row r="514" ht="13.5">
      <c r="J514" s="114"/>
    </row>
    <row r="515" ht="13.5">
      <c r="J515" s="114"/>
    </row>
    <row r="516" ht="13.5">
      <c r="J516" s="114"/>
    </row>
    <row r="517" ht="13.5">
      <c r="J517" s="114"/>
    </row>
    <row r="518" ht="13.5">
      <c r="J518" s="114"/>
    </row>
    <row r="519" ht="13.5">
      <c r="J519" s="114"/>
    </row>
    <row r="520" ht="13.5">
      <c r="J520" s="114"/>
    </row>
    <row r="521" ht="13.5">
      <c r="J521" s="114"/>
    </row>
    <row r="522" ht="13.5">
      <c r="J522" s="114"/>
    </row>
    <row r="523" ht="13.5">
      <c r="J523" s="114"/>
    </row>
    <row r="524" ht="13.5">
      <c r="J524" s="114"/>
    </row>
    <row r="525" ht="13.5">
      <c r="J525" s="114"/>
    </row>
    <row r="526" ht="13.5">
      <c r="J526" s="114"/>
    </row>
    <row r="527" ht="13.5">
      <c r="J527" s="114"/>
    </row>
    <row r="528" ht="13.5">
      <c r="J528" s="114"/>
    </row>
    <row r="529" ht="13.5">
      <c r="J529" s="114"/>
    </row>
    <row r="530" ht="13.5">
      <c r="J530" s="114"/>
    </row>
    <row r="531" ht="13.5">
      <c r="J531" s="114"/>
    </row>
    <row r="532" ht="13.5">
      <c r="J532" s="114"/>
    </row>
    <row r="533" ht="13.5">
      <c r="J533" s="114"/>
    </row>
    <row r="534" ht="13.5">
      <c r="J534" s="114"/>
    </row>
    <row r="535" ht="13.5">
      <c r="J535" s="114"/>
    </row>
    <row r="536" ht="13.5">
      <c r="J536" s="114"/>
    </row>
    <row r="537" ht="13.5">
      <c r="J537" s="114"/>
    </row>
    <row r="538" ht="13.5">
      <c r="J538" s="114"/>
    </row>
    <row r="539" ht="13.5">
      <c r="J539" s="114"/>
    </row>
    <row r="540" ht="13.5">
      <c r="J540" s="114"/>
    </row>
    <row r="541" ht="13.5">
      <c r="J541" s="114"/>
    </row>
    <row r="542" ht="13.5">
      <c r="J542" s="114"/>
    </row>
    <row r="543" ht="13.5">
      <c r="J543" s="114"/>
    </row>
    <row r="544" ht="13.5">
      <c r="J544" s="114"/>
    </row>
    <row r="545" ht="13.5">
      <c r="J545" s="114"/>
    </row>
    <row r="546" ht="13.5">
      <c r="J546" s="114"/>
    </row>
    <row r="547" ht="13.5">
      <c r="J547" s="114"/>
    </row>
    <row r="548" ht="13.5">
      <c r="J548" s="114"/>
    </row>
    <row r="549" ht="13.5">
      <c r="J549" s="114"/>
    </row>
    <row r="550" ht="13.5">
      <c r="J550" s="114"/>
    </row>
    <row r="551" ht="13.5">
      <c r="J551" s="114"/>
    </row>
    <row r="552" ht="13.5">
      <c r="J552" s="114"/>
    </row>
    <row r="553" ht="13.5">
      <c r="J553" s="114"/>
    </row>
    <row r="554" ht="13.5">
      <c r="J554" s="114"/>
    </row>
    <row r="555" ht="13.5">
      <c r="J555" s="114"/>
    </row>
    <row r="556" ht="13.5">
      <c r="J556" s="114"/>
    </row>
    <row r="557" ht="13.5">
      <c r="J557" s="114"/>
    </row>
    <row r="558" ht="13.5">
      <c r="J558" s="114"/>
    </row>
    <row r="559" ht="13.5">
      <c r="J559" s="114"/>
    </row>
    <row r="560" ht="13.5">
      <c r="J560" s="114"/>
    </row>
    <row r="561" ht="13.5">
      <c r="J561" s="114"/>
    </row>
    <row r="562" ht="13.5">
      <c r="J562" s="114"/>
    </row>
    <row r="563" ht="13.5">
      <c r="J563" s="114"/>
    </row>
    <row r="564" ht="13.5">
      <c r="J564" s="114"/>
    </row>
    <row r="565" ht="13.5">
      <c r="J565" s="114"/>
    </row>
    <row r="566" ht="13.5">
      <c r="J566" s="114"/>
    </row>
    <row r="567" ht="13.5">
      <c r="J567" s="114"/>
    </row>
    <row r="568" ht="13.5">
      <c r="J568" s="114"/>
    </row>
    <row r="569" ht="13.5">
      <c r="J569" s="114"/>
    </row>
    <row r="570" ht="13.5">
      <c r="J570" s="114"/>
    </row>
    <row r="571" ht="13.5">
      <c r="J571" s="114"/>
    </row>
    <row r="572" ht="13.5">
      <c r="J572" s="114"/>
    </row>
    <row r="573" ht="13.5">
      <c r="J573" s="114"/>
    </row>
    <row r="574" ht="13.5">
      <c r="J574" s="114"/>
    </row>
    <row r="575" ht="13.5">
      <c r="J575" s="114"/>
    </row>
    <row r="576" ht="13.5">
      <c r="J576" s="114"/>
    </row>
    <row r="577" ht="13.5">
      <c r="J577" s="114"/>
    </row>
    <row r="578" ht="13.5">
      <c r="J578" s="114"/>
    </row>
    <row r="579" ht="13.5">
      <c r="J579" s="114"/>
    </row>
    <row r="580" ht="13.5">
      <c r="J580" s="114"/>
    </row>
    <row r="581" ht="13.5">
      <c r="J581" s="114"/>
    </row>
    <row r="582" ht="13.5">
      <c r="J582" s="114"/>
    </row>
    <row r="583" ht="13.5">
      <c r="J583" s="114"/>
    </row>
    <row r="584" ht="13.5">
      <c r="J584" s="114"/>
    </row>
    <row r="585" ht="13.5">
      <c r="J585" s="114"/>
    </row>
    <row r="586" ht="13.5">
      <c r="J586" s="114"/>
    </row>
    <row r="587" ht="13.5">
      <c r="J587" s="114"/>
    </row>
    <row r="588" ht="13.5">
      <c r="J588" s="114"/>
    </row>
    <row r="589" ht="13.5">
      <c r="J589" s="114"/>
    </row>
    <row r="590" ht="13.5">
      <c r="J590" s="114"/>
    </row>
    <row r="591" ht="13.5">
      <c r="J591" s="114"/>
    </row>
    <row r="592" ht="13.5">
      <c r="J592" s="114"/>
    </row>
    <row r="593" ht="13.5">
      <c r="J593" s="114"/>
    </row>
    <row r="594" ht="13.5">
      <c r="J594" s="114"/>
    </row>
    <row r="595" ht="13.5">
      <c r="J595" s="114"/>
    </row>
    <row r="596" ht="13.5">
      <c r="J596" s="114"/>
    </row>
    <row r="597" ht="13.5">
      <c r="J597" s="114"/>
    </row>
    <row r="598" ht="13.5">
      <c r="J598" s="114"/>
    </row>
    <row r="599" ht="13.5">
      <c r="J599" s="114"/>
    </row>
    <row r="600" ht="13.5">
      <c r="J600" s="114"/>
    </row>
    <row r="601" ht="13.5">
      <c r="J601" s="114"/>
    </row>
    <row r="602" ht="13.5">
      <c r="J602" s="114"/>
    </row>
    <row r="603" ht="13.5">
      <c r="J603" s="114"/>
    </row>
    <row r="604" ht="13.5">
      <c r="J604" s="114"/>
    </row>
    <row r="605" ht="13.5">
      <c r="J605" s="114"/>
    </row>
    <row r="606" ht="13.5">
      <c r="J606" s="114"/>
    </row>
    <row r="607" ht="13.5">
      <c r="J607" s="114"/>
    </row>
    <row r="608" ht="13.5">
      <c r="J608" s="114"/>
    </row>
    <row r="609" ht="13.5">
      <c r="J609" s="114"/>
    </row>
    <row r="610" ht="13.5">
      <c r="J610" s="114"/>
    </row>
    <row r="611" ht="13.5">
      <c r="J611" s="114"/>
    </row>
    <row r="612" ht="13.5">
      <c r="J612" s="114"/>
    </row>
    <row r="613" ht="13.5">
      <c r="J613" s="114"/>
    </row>
    <row r="614" ht="13.5">
      <c r="J614" s="114"/>
    </row>
    <row r="615" ht="13.5">
      <c r="J615" s="114"/>
    </row>
    <row r="616" ht="13.5">
      <c r="J616" s="114"/>
    </row>
    <row r="617" ht="13.5">
      <c r="J617" s="114"/>
    </row>
    <row r="618" ht="13.5">
      <c r="J618" s="114"/>
    </row>
    <row r="619" ht="13.5">
      <c r="J619" s="114"/>
    </row>
    <row r="620" ht="13.5">
      <c r="J620" s="114"/>
    </row>
    <row r="621" ht="13.5">
      <c r="J621" s="114"/>
    </row>
    <row r="622" ht="13.5">
      <c r="J622" s="114"/>
    </row>
    <row r="623" ht="13.5">
      <c r="J623" s="114"/>
    </row>
    <row r="624" ht="13.5">
      <c r="J624" s="114"/>
    </row>
    <row r="625" ht="13.5">
      <c r="J625" s="114"/>
    </row>
    <row r="626" ht="13.5">
      <c r="J626" s="114"/>
    </row>
    <row r="627" ht="13.5">
      <c r="J627" s="114"/>
    </row>
    <row r="628" ht="13.5">
      <c r="J628" s="114"/>
    </row>
    <row r="629" ht="13.5">
      <c r="J629" s="114"/>
    </row>
    <row r="630" ht="13.5">
      <c r="J630" s="114"/>
    </row>
    <row r="631" ht="13.5">
      <c r="J631" s="114"/>
    </row>
    <row r="632" ht="13.5">
      <c r="J632" s="114"/>
    </row>
    <row r="633" ht="13.5">
      <c r="J633" s="114"/>
    </row>
    <row r="634" ht="13.5">
      <c r="J634" s="114"/>
    </row>
    <row r="635" ht="13.5">
      <c r="J635" s="114"/>
    </row>
    <row r="636" ht="13.5">
      <c r="J636" s="114"/>
    </row>
    <row r="637" ht="13.5">
      <c r="J637" s="114"/>
    </row>
    <row r="638" ht="13.5">
      <c r="J638" s="114"/>
    </row>
    <row r="639" ht="13.5">
      <c r="J639" s="114"/>
    </row>
    <row r="640" ht="13.5">
      <c r="J640" s="114"/>
    </row>
    <row r="641" ht="13.5">
      <c r="J641" s="114"/>
    </row>
    <row r="642" ht="13.5">
      <c r="J642" s="114"/>
    </row>
    <row r="643" ht="13.5">
      <c r="J643" s="114"/>
    </row>
    <row r="644" ht="13.5">
      <c r="J644" s="114"/>
    </row>
    <row r="645" ht="13.5">
      <c r="J645" s="114"/>
    </row>
    <row r="646" ht="13.5">
      <c r="J646" s="114"/>
    </row>
    <row r="647" ht="13.5">
      <c r="J647" s="114"/>
    </row>
    <row r="648" ht="13.5">
      <c r="J648" s="114"/>
    </row>
    <row r="649" ht="13.5">
      <c r="J649" s="114"/>
    </row>
    <row r="650" ht="13.5">
      <c r="J650" s="114"/>
    </row>
    <row r="651" ht="13.5">
      <c r="J651" s="114"/>
    </row>
    <row r="652" ht="13.5">
      <c r="J652" s="114"/>
    </row>
    <row r="653" ht="13.5">
      <c r="J653" s="114"/>
    </row>
    <row r="654" ht="13.5">
      <c r="J654" s="114"/>
    </row>
    <row r="655" ht="13.5">
      <c r="J655" s="114"/>
    </row>
    <row r="656" ht="13.5">
      <c r="J656" s="114"/>
    </row>
    <row r="657" ht="13.5">
      <c r="J657" s="114"/>
    </row>
    <row r="658" ht="13.5">
      <c r="J658" s="114"/>
    </row>
    <row r="659" ht="13.5">
      <c r="J659" s="114"/>
    </row>
    <row r="660" ht="13.5">
      <c r="J660" s="114"/>
    </row>
    <row r="661" ht="13.5">
      <c r="J661" s="114"/>
    </row>
    <row r="662" ht="13.5">
      <c r="J662" s="114"/>
    </row>
    <row r="663" ht="13.5">
      <c r="J663" s="114"/>
    </row>
    <row r="664" ht="13.5">
      <c r="J664" s="114"/>
    </row>
    <row r="665" ht="13.5">
      <c r="J665" s="114"/>
    </row>
    <row r="666" ht="13.5">
      <c r="J666" s="114"/>
    </row>
    <row r="667" ht="13.5">
      <c r="J667" s="114"/>
    </row>
    <row r="668" ht="13.5">
      <c r="J668" s="114"/>
    </row>
    <row r="669" ht="13.5">
      <c r="J669" s="114"/>
    </row>
    <row r="670" ht="13.5">
      <c r="J670" s="114"/>
    </row>
    <row r="671" ht="13.5">
      <c r="J671" s="114"/>
    </row>
    <row r="672" ht="13.5">
      <c r="J672" s="114"/>
    </row>
    <row r="673" ht="13.5">
      <c r="J673" s="114"/>
    </row>
    <row r="674" ht="13.5">
      <c r="J674" s="114"/>
    </row>
    <row r="675" ht="13.5">
      <c r="J675" s="114"/>
    </row>
    <row r="676" ht="13.5">
      <c r="J676" s="114"/>
    </row>
    <row r="677" ht="13.5">
      <c r="J677" s="114"/>
    </row>
    <row r="678" ht="13.5">
      <c r="J678" s="114"/>
    </row>
    <row r="679" ht="13.5">
      <c r="J679" s="114"/>
    </row>
    <row r="680" ht="13.5">
      <c r="J680" s="114"/>
    </row>
    <row r="681" ht="13.5">
      <c r="J681" s="114"/>
    </row>
    <row r="682" ht="13.5">
      <c r="J682" s="114"/>
    </row>
    <row r="683" ht="13.5">
      <c r="J683" s="114"/>
    </row>
    <row r="684" ht="13.5">
      <c r="J684" s="114"/>
    </row>
    <row r="685" ht="13.5">
      <c r="J685" s="114"/>
    </row>
    <row r="686" ht="13.5">
      <c r="J686" s="114"/>
    </row>
    <row r="687" ht="13.5">
      <c r="J687" s="114"/>
    </row>
    <row r="688" ht="13.5">
      <c r="J688" s="114"/>
    </row>
    <row r="689" ht="13.5">
      <c r="J689" s="114"/>
    </row>
    <row r="690" ht="13.5">
      <c r="J690" s="114"/>
    </row>
    <row r="691" ht="13.5">
      <c r="J691" s="114"/>
    </row>
    <row r="692" ht="13.5">
      <c r="J692" s="114"/>
    </row>
    <row r="693" ht="13.5">
      <c r="J693" s="114"/>
    </row>
    <row r="694" ht="13.5">
      <c r="J694" s="114"/>
    </row>
    <row r="695" ht="13.5">
      <c r="J695" s="114"/>
    </row>
    <row r="696" ht="13.5">
      <c r="J696" s="114"/>
    </row>
    <row r="697" ht="13.5">
      <c r="J697" s="114"/>
    </row>
    <row r="698" ht="13.5">
      <c r="J698" s="114"/>
    </row>
    <row r="699" ht="13.5">
      <c r="J699" s="114"/>
    </row>
    <row r="700" ht="13.5">
      <c r="J700" s="114"/>
    </row>
    <row r="701" ht="13.5">
      <c r="J701" s="114"/>
    </row>
    <row r="702" ht="13.5">
      <c r="J702" s="114"/>
    </row>
    <row r="703" ht="13.5">
      <c r="J703" s="114"/>
    </row>
    <row r="704" ht="13.5">
      <c r="J704" s="114"/>
    </row>
    <row r="705" ht="13.5">
      <c r="J705" s="114"/>
    </row>
    <row r="706" ht="13.5">
      <c r="J706" s="114"/>
    </row>
    <row r="707" ht="13.5">
      <c r="J707" s="114"/>
    </row>
    <row r="708" ht="13.5">
      <c r="J708" s="114"/>
    </row>
    <row r="709" ht="13.5">
      <c r="J709" s="114"/>
    </row>
    <row r="710" ht="13.5">
      <c r="J710" s="114"/>
    </row>
    <row r="711" ht="13.5">
      <c r="J711" s="114"/>
    </row>
    <row r="712" ht="13.5">
      <c r="J712" s="114"/>
    </row>
    <row r="713" ht="13.5">
      <c r="J713" s="114"/>
    </row>
    <row r="714" ht="13.5">
      <c r="J714" s="114"/>
    </row>
    <row r="715" ht="13.5">
      <c r="J715" s="114"/>
    </row>
    <row r="716" ht="13.5">
      <c r="J716" s="114"/>
    </row>
    <row r="717" ht="13.5">
      <c r="J717" s="114"/>
    </row>
    <row r="718" ht="13.5">
      <c r="J718" s="114"/>
    </row>
    <row r="719" ht="13.5">
      <c r="J719" s="114"/>
    </row>
    <row r="720" ht="13.5">
      <c r="J720" s="114"/>
    </row>
    <row r="721" ht="13.5">
      <c r="J721" s="114"/>
    </row>
  </sheetData>
  <autoFilter ref="A3:K3"/>
  <printOptions/>
  <pageMargins left="0.75" right="0.75" top="0.61" bottom="0.62" header="0.512" footer="0.512"/>
  <pageSetup firstPageNumber="9" useFirstPageNumber="1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00390625" style="0" customWidth="1"/>
    <col min="2" max="2" width="3.75390625" style="0" customWidth="1"/>
    <col min="3" max="3" width="17.125" style="0" customWidth="1"/>
    <col min="4" max="4" width="13.625" style="0" customWidth="1"/>
    <col min="6" max="6" width="6.125" style="0" customWidth="1"/>
    <col min="7" max="7" width="8.00390625" style="0" customWidth="1"/>
    <col min="8" max="8" width="3.75390625" style="0" customWidth="1"/>
    <col min="9" max="9" width="17.125" style="0" customWidth="1"/>
    <col min="10" max="10" width="13.625" style="0" customWidth="1"/>
  </cols>
  <sheetData>
    <row r="1" spans="1:7" ht="17.25">
      <c r="A1" s="65" t="s">
        <v>316</v>
      </c>
      <c r="G1" s="3"/>
    </row>
    <row r="2" spans="1:11" ht="14.25" thickBot="1">
      <c r="A2" s="65" t="s">
        <v>300</v>
      </c>
      <c r="D2" s="64" t="s">
        <v>301</v>
      </c>
      <c r="G2" s="65" t="s">
        <v>302</v>
      </c>
      <c r="K2" s="64" t="s">
        <v>301</v>
      </c>
    </row>
    <row r="3" spans="1:11" ht="13.5">
      <c r="A3" s="89" t="s">
        <v>0</v>
      </c>
      <c r="B3" s="90" t="s">
        <v>321</v>
      </c>
      <c r="C3" s="90" t="s">
        <v>15</v>
      </c>
      <c r="D3" s="121" t="s">
        <v>303</v>
      </c>
      <c r="E3" s="122" t="s">
        <v>260</v>
      </c>
      <c r="G3" s="89" t="s">
        <v>0</v>
      </c>
      <c r="H3" s="90" t="s">
        <v>323</v>
      </c>
      <c r="I3" s="90" t="s">
        <v>15</v>
      </c>
      <c r="J3" s="121" t="s">
        <v>303</v>
      </c>
      <c r="K3" s="122" t="s">
        <v>260</v>
      </c>
    </row>
    <row r="4" spans="1:11" ht="13.5">
      <c r="A4" s="15" t="s">
        <v>1</v>
      </c>
      <c r="B4" s="5">
        <v>103</v>
      </c>
      <c r="C4" s="5" t="s">
        <v>16</v>
      </c>
      <c r="D4" s="6">
        <v>12384515</v>
      </c>
      <c r="E4" s="95">
        <f aca="true" t="shared" si="0" ref="E4:E35">ROUND((D4/95958601)*100,1)</f>
        <v>12.9</v>
      </c>
      <c r="G4" s="15" t="s">
        <v>1</v>
      </c>
      <c r="H4" s="5">
        <v>103</v>
      </c>
      <c r="I4" s="5" t="s">
        <v>16</v>
      </c>
      <c r="J4" s="6">
        <v>319067</v>
      </c>
      <c r="K4" s="95">
        <f aca="true" t="shared" si="1" ref="K4:K46">ROUND((J4/150723733)*100,1)</f>
        <v>0.2</v>
      </c>
    </row>
    <row r="5" spans="1:11" ht="13.5">
      <c r="A5" s="16"/>
      <c r="B5" s="5">
        <v>104</v>
      </c>
      <c r="C5" s="5" t="s">
        <v>17</v>
      </c>
      <c r="D5" s="6">
        <v>92702</v>
      </c>
      <c r="E5" s="10">
        <f t="shared" si="0"/>
        <v>0.1</v>
      </c>
      <c r="G5" s="16"/>
      <c r="H5" s="5">
        <v>104</v>
      </c>
      <c r="I5" s="5" t="s">
        <v>17</v>
      </c>
      <c r="J5" s="6">
        <v>139679</v>
      </c>
      <c r="K5" s="10">
        <f t="shared" si="1"/>
        <v>0.1</v>
      </c>
    </row>
    <row r="6" spans="1:11" ht="13.5">
      <c r="A6" s="16"/>
      <c r="B6" s="5">
        <v>105</v>
      </c>
      <c r="C6" s="5" t="s">
        <v>18</v>
      </c>
      <c r="D6" s="6">
        <v>22454848</v>
      </c>
      <c r="E6" s="10">
        <f t="shared" si="0"/>
        <v>23.4</v>
      </c>
      <c r="G6" s="16"/>
      <c r="H6" s="5">
        <v>105</v>
      </c>
      <c r="I6" s="5" t="s">
        <v>18</v>
      </c>
      <c r="J6" s="6">
        <v>13916617</v>
      </c>
      <c r="K6" s="10">
        <f t="shared" si="1"/>
        <v>9.2</v>
      </c>
    </row>
    <row r="7" spans="1:11" ht="13.5">
      <c r="A7" s="16"/>
      <c r="B7" s="5">
        <v>106</v>
      </c>
      <c r="C7" s="5" t="s">
        <v>19</v>
      </c>
      <c r="D7" s="6">
        <v>3942130</v>
      </c>
      <c r="E7" s="10">
        <f t="shared" si="0"/>
        <v>4.1</v>
      </c>
      <c r="G7" s="16"/>
      <c r="H7" s="5">
        <v>106</v>
      </c>
      <c r="I7" s="5" t="s">
        <v>19</v>
      </c>
      <c r="J7" s="6">
        <v>5699369</v>
      </c>
      <c r="K7" s="10">
        <f t="shared" si="1"/>
        <v>3.8</v>
      </c>
    </row>
    <row r="8" spans="1:11" ht="13.5">
      <c r="A8" s="16"/>
      <c r="B8" s="5">
        <v>108</v>
      </c>
      <c r="C8" s="5" t="s">
        <v>21</v>
      </c>
      <c r="D8" s="6">
        <v>558973</v>
      </c>
      <c r="E8" s="10">
        <f t="shared" si="0"/>
        <v>0.6</v>
      </c>
      <c r="G8" s="16"/>
      <c r="H8" s="5">
        <v>108</v>
      </c>
      <c r="I8" s="5" t="s">
        <v>21</v>
      </c>
      <c r="J8" s="6">
        <v>994</v>
      </c>
      <c r="K8" s="10">
        <f t="shared" si="1"/>
        <v>0</v>
      </c>
    </row>
    <row r="9" spans="1:11" ht="13.5">
      <c r="A9" s="16"/>
      <c r="B9" s="5">
        <v>110</v>
      </c>
      <c r="C9" s="5" t="s">
        <v>22</v>
      </c>
      <c r="D9" s="6">
        <v>1385174</v>
      </c>
      <c r="E9" s="10">
        <f t="shared" si="0"/>
        <v>1.4</v>
      </c>
      <c r="G9" s="16"/>
      <c r="H9" s="5">
        <v>110</v>
      </c>
      <c r="I9" s="5" t="s">
        <v>22</v>
      </c>
      <c r="J9" s="6">
        <v>125095</v>
      </c>
      <c r="K9" s="10">
        <f t="shared" si="1"/>
        <v>0.1</v>
      </c>
    </row>
    <row r="10" spans="1:11" ht="13.5">
      <c r="A10" s="16"/>
      <c r="B10" s="5">
        <v>111</v>
      </c>
      <c r="C10" s="5" t="s">
        <v>23</v>
      </c>
      <c r="D10" s="6">
        <v>2336566</v>
      </c>
      <c r="E10" s="10">
        <f t="shared" si="0"/>
        <v>2.4</v>
      </c>
      <c r="G10" s="16"/>
      <c r="H10" s="5">
        <v>111</v>
      </c>
      <c r="I10" s="5" t="s">
        <v>23</v>
      </c>
      <c r="J10" s="6">
        <v>2487617</v>
      </c>
      <c r="K10" s="10">
        <f t="shared" si="1"/>
        <v>1.7</v>
      </c>
    </row>
    <row r="11" spans="1:11" ht="13.5">
      <c r="A11" s="16"/>
      <c r="B11" s="5">
        <v>112</v>
      </c>
      <c r="C11" s="5" t="s">
        <v>24</v>
      </c>
      <c r="D11" s="6">
        <v>3715873</v>
      </c>
      <c r="E11" s="10">
        <f t="shared" si="0"/>
        <v>3.9</v>
      </c>
      <c r="G11" s="16"/>
      <c r="H11" s="5">
        <v>112</v>
      </c>
      <c r="I11" s="5" t="s">
        <v>24</v>
      </c>
      <c r="J11" s="6">
        <v>102149</v>
      </c>
      <c r="K11" s="10">
        <f t="shared" si="1"/>
        <v>0.1</v>
      </c>
    </row>
    <row r="12" spans="1:11" ht="13.5">
      <c r="A12" s="16"/>
      <c r="B12" s="5">
        <v>113</v>
      </c>
      <c r="C12" s="5" t="s">
        <v>25</v>
      </c>
      <c r="D12" s="6">
        <v>4083689</v>
      </c>
      <c r="E12" s="10">
        <f t="shared" si="0"/>
        <v>4.3</v>
      </c>
      <c r="G12" s="16"/>
      <c r="H12" s="5">
        <v>113</v>
      </c>
      <c r="I12" s="5" t="s">
        <v>25</v>
      </c>
      <c r="J12" s="6">
        <v>803898</v>
      </c>
      <c r="K12" s="10">
        <f t="shared" si="1"/>
        <v>0.5</v>
      </c>
    </row>
    <row r="13" spans="1:11" ht="13.5">
      <c r="A13" s="16"/>
      <c r="B13" s="5">
        <v>117</v>
      </c>
      <c r="C13" s="5" t="s">
        <v>27</v>
      </c>
      <c r="D13" s="6">
        <v>285075</v>
      </c>
      <c r="E13" s="10">
        <f t="shared" si="0"/>
        <v>0.3</v>
      </c>
      <c r="G13" s="16"/>
      <c r="H13" s="5">
        <v>118</v>
      </c>
      <c r="I13" s="5" t="s">
        <v>28</v>
      </c>
      <c r="J13" s="6">
        <v>10301279</v>
      </c>
      <c r="K13" s="10">
        <f t="shared" si="1"/>
        <v>6.8</v>
      </c>
    </row>
    <row r="14" spans="1:11" ht="13.5">
      <c r="A14" s="16"/>
      <c r="B14" s="5">
        <v>118</v>
      </c>
      <c r="C14" s="5" t="s">
        <v>28</v>
      </c>
      <c r="D14" s="6">
        <v>1317574</v>
      </c>
      <c r="E14" s="10">
        <f t="shared" si="0"/>
        <v>1.4</v>
      </c>
      <c r="G14" s="16"/>
      <c r="H14" s="5">
        <v>123</v>
      </c>
      <c r="I14" s="5" t="s">
        <v>32</v>
      </c>
      <c r="J14" s="6">
        <v>433325</v>
      </c>
      <c r="K14" s="10">
        <f t="shared" si="1"/>
        <v>0.3</v>
      </c>
    </row>
    <row r="15" spans="1:11" ht="13.5">
      <c r="A15" s="16"/>
      <c r="B15" s="5">
        <v>123</v>
      </c>
      <c r="C15" s="5" t="s">
        <v>32</v>
      </c>
      <c r="D15" s="6">
        <v>381017</v>
      </c>
      <c r="E15" s="10">
        <f t="shared" si="0"/>
        <v>0.4</v>
      </c>
      <c r="G15" s="16"/>
      <c r="H15" s="5"/>
      <c r="I15" s="5" t="s">
        <v>324</v>
      </c>
      <c r="J15" s="6">
        <f>SUM(J4,J7,,J8,J11)</f>
        <v>6121579</v>
      </c>
      <c r="K15" s="10">
        <f t="shared" si="1"/>
        <v>4.1</v>
      </c>
    </row>
    <row r="16" spans="1:11" ht="13.5">
      <c r="A16" s="16"/>
      <c r="B16" s="5">
        <v>124</v>
      </c>
      <c r="C16" s="5" t="s">
        <v>33</v>
      </c>
      <c r="D16" s="6">
        <v>104203</v>
      </c>
      <c r="E16" s="10">
        <f t="shared" si="0"/>
        <v>0.1</v>
      </c>
      <c r="G16" s="98"/>
      <c r="H16" s="5"/>
      <c r="I16" s="5" t="s">
        <v>325</v>
      </c>
      <c r="J16" s="6">
        <f>SUM(J10,J12,J13)</f>
        <v>13592794</v>
      </c>
      <c r="K16" s="10">
        <f t="shared" si="1"/>
        <v>9</v>
      </c>
    </row>
    <row r="17" spans="1:11" ht="14.25" thickBot="1">
      <c r="A17" s="16"/>
      <c r="B17" s="5">
        <v>125</v>
      </c>
      <c r="C17" s="5" t="s">
        <v>34</v>
      </c>
      <c r="D17" s="6">
        <v>9567</v>
      </c>
      <c r="E17" s="10">
        <f t="shared" si="0"/>
        <v>0</v>
      </c>
      <c r="G17" s="42" t="s">
        <v>304</v>
      </c>
      <c r="H17" s="43"/>
      <c r="I17" s="43"/>
      <c r="J17" s="46">
        <f>SUM(J4:J14)</f>
        <v>34329089</v>
      </c>
      <c r="K17" s="48">
        <f t="shared" si="1"/>
        <v>22.8</v>
      </c>
    </row>
    <row r="18" spans="1:11" ht="13.5">
      <c r="A18" s="16"/>
      <c r="B18" s="5">
        <v>129</v>
      </c>
      <c r="C18" s="5" t="s">
        <v>38</v>
      </c>
      <c r="D18" s="6">
        <v>293317</v>
      </c>
      <c r="E18" s="10">
        <f t="shared" si="0"/>
        <v>0.3</v>
      </c>
      <c r="G18" s="16" t="s">
        <v>4</v>
      </c>
      <c r="H18" s="35">
        <v>601</v>
      </c>
      <c r="I18" s="35" t="s">
        <v>124</v>
      </c>
      <c r="J18" s="38">
        <v>38423741</v>
      </c>
      <c r="K18" s="40">
        <f t="shared" si="1"/>
        <v>25.5</v>
      </c>
    </row>
    <row r="19" spans="1:11" ht="13.5">
      <c r="A19" s="16"/>
      <c r="B19" s="5"/>
      <c r="C19" s="5" t="s">
        <v>330</v>
      </c>
      <c r="D19" s="6">
        <f>SUM(D4,D7,D8,D11)</f>
        <v>20601491</v>
      </c>
      <c r="E19" s="10">
        <f t="shared" si="0"/>
        <v>21.5</v>
      </c>
      <c r="G19" s="98"/>
      <c r="H19" s="5">
        <v>606</v>
      </c>
      <c r="I19" s="5" t="s">
        <v>127</v>
      </c>
      <c r="J19" s="6">
        <v>4328</v>
      </c>
      <c r="K19" s="10">
        <f t="shared" si="1"/>
        <v>0</v>
      </c>
    </row>
    <row r="20" spans="1:11" ht="14.25" thickBot="1">
      <c r="A20" s="98"/>
      <c r="B20" s="5"/>
      <c r="C20" s="5" t="s">
        <v>325</v>
      </c>
      <c r="D20" s="6">
        <f>SUM(D10,D12,D14,D13)</f>
        <v>8022904</v>
      </c>
      <c r="E20" s="10">
        <f t="shared" si="0"/>
        <v>8.4</v>
      </c>
      <c r="G20" s="42" t="s">
        <v>305</v>
      </c>
      <c r="H20" s="43"/>
      <c r="I20" s="43"/>
      <c r="J20" s="46">
        <f>SUM(J18:J19)</f>
        <v>38428069</v>
      </c>
      <c r="K20" s="48">
        <f t="shared" si="1"/>
        <v>25.5</v>
      </c>
    </row>
    <row r="21" spans="1:11" ht="14.25" thickBot="1">
      <c r="A21" s="42" t="s">
        <v>304</v>
      </c>
      <c r="B21" s="43"/>
      <c r="C21" s="43"/>
      <c r="D21" s="46">
        <f>SUM(D4:D18)</f>
        <v>53345223</v>
      </c>
      <c r="E21" s="48">
        <f t="shared" si="0"/>
        <v>55.6</v>
      </c>
      <c r="G21" s="16" t="s">
        <v>7</v>
      </c>
      <c r="H21" s="35">
        <v>302</v>
      </c>
      <c r="I21" s="35" t="s">
        <v>225</v>
      </c>
      <c r="J21" s="38">
        <v>376871</v>
      </c>
      <c r="K21" s="40">
        <f t="shared" si="1"/>
        <v>0.3</v>
      </c>
    </row>
    <row r="22" spans="1:11" ht="13.5">
      <c r="A22" s="16" t="s">
        <v>4</v>
      </c>
      <c r="B22" s="35">
        <v>601</v>
      </c>
      <c r="C22" s="35" t="s">
        <v>124</v>
      </c>
      <c r="D22" s="38">
        <v>1842757</v>
      </c>
      <c r="E22" s="40">
        <f t="shared" si="0"/>
        <v>1.9</v>
      </c>
      <c r="G22" s="98"/>
      <c r="H22" s="5">
        <v>304</v>
      </c>
      <c r="I22" s="5" t="s">
        <v>226</v>
      </c>
      <c r="J22" s="6">
        <v>38184036</v>
      </c>
      <c r="K22" s="10">
        <f t="shared" si="1"/>
        <v>25.3</v>
      </c>
    </row>
    <row r="23" spans="1:11" ht="14.25" thickBot="1">
      <c r="A23" s="98"/>
      <c r="B23" s="5">
        <v>606</v>
      </c>
      <c r="C23" s="5" t="s">
        <v>127</v>
      </c>
      <c r="D23" s="6">
        <v>1876</v>
      </c>
      <c r="E23" s="10">
        <f t="shared" si="0"/>
        <v>0</v>
      </c>
      <c r="G23" s="42" t="s">
        <v>306</v>
      </c>
      <c r="H23" s="43"/>
      <c r="I23" s="43"/>
      <c r="J23" s="46">
        <f>SUM(J21:J22)</f>
        <v>38560907</v>
      </c>
      <c r="K23" s="48">
        <f t="shared" si="1"/>
        <v>25.6</v>
      </c>
    </row>
    <row r="24" spans="1:11" ht="14.25" thickBot="1">
      <c r="A24" s="42" t="s">
        <v>305</v>
      </c>
      <c r="B24" s="43"/>
      <c r="C24" s="43"/>
      <c r="D24" s="46">
        <f>SUM(D22:D23)</f>
        <v>1844633</v>
      </c>
      <c r="E24" s="48">
        <f t="shared" si="0"/>
        <v>1.9</v>
      </c>
      <c r="G24" s="16" t="s">
        <v>6</v>
      </c>
      <c r="H24" s="35">
        <v>305</v>
      </c>
      <c r="I24" s="35" t="s">
        <v>181</v>
      </c>
      <c r="J24" s="38">
        <v>37702</v>
      </c>
      <c r="K24" s="40">
        <f t="shared" si="1"/>
        <v>0</v>
      </c>
    </row>
    <row r="25" spans="1:11" ht="13.5">
      <c r="A25" s="16" t="s">
        <v>7</v>
      </c>
      <c r="B25" s="35">
        <v>302</v>
      </c>
      <c r="C25" s="35" t="s">
        <v>225</v>
      </c>
      <c r="D25" s="38">
        <v>970562</v>
      </c>
      <c r="E25" s="40">
        <f t="shared" si="0"/>
        <v>1</v>
      </c>
      <c r="G25" s="16"/>
      <c r="H25" s="5">
        <v>409</v>
      </c>
      <c r="I25" s="5" t="s">
        <v>220</v>
      </c>
      <c r="J25" s="6">
        <v>16937</v>
      </c>
      <c r="K25" s="10">
        <f t="shared" si="1"/>
        <v>0</v>
      </c>
    </row>
    <row r="26" spans="1:11" ht="13.5">
      <c r="A26" s="98"/>
      <c r="B26" s="5">
        <v>304</v>
      </c>
      <c r="C26" s="5" t="s">
        <v>226</v>
      </c>
      <c r="D26" s="6">
        <v>26906088</v>
      </c>
      <c r="E26" s="10">
        <f t="shared" si="0"/>
        <v>28</v>
      </c>
      <c r="G26" s="98"/>
      <c r="H26" s="5">
        <v>410</v>
      </c>
      <c r="I26" s="5" t="s">
        <v>221</v>
      </c>
      <c r="J26" s="6">
        <v>3971904</v>
      </c>
      <c r="K26" s="10">
        <f t="shared" si="1"/>
        <v>2.6</v>
      </c>
    </row>
    <row r="27" spans="1:11" ht="14.25" thickBot="1">
      <c r="A27" s="42" t="s">
        <v>306</v>
      </c>
      <c r="B27" s="43"/>
      <c r="C27" s="43"/>
      <c r="D27" s="46">
        <f>SUM(D25:D26)</f>
        <v>27876650</v>
      </c>
      <c r="E27" s="48">
        <f t="shared" si="0"/>
        <v>29.1</v>
      </c>
      <c r="G27" s="42" t="s">
        <v>307</v>
      </c>
      <c r="H27" s="43"/>
      <c r="I27" s="43"/>
      <c r="J27" s="46">
        <f>SUM(J24:J26)</f>
        <v>4026543</v>
      </c>
      <c r="K27" s="48">
        <f t="shared" si="1"/>
        <v>2.7</v>
      </c>
    </row>
    <row r="28" spans="1:11" ht="13.5">
      <c r="A28" s="16" t="s">
        <v>6</v>
      </c>
      <c r="B28" s="35">
        <v>312</v>
      </c>
      <c r="C28" s="35" t="s">
        <v>188</v>
      </c>
      <c r="D28" s="38">
        <v>564257</v>
      </c>
      <c r="E28" s="40">
        <f t="shared" si="0"/>
        <v>0.6</v>
      </c>
      <c r="G28" s="16" t="s">
        <v>3</v>
      </c>
      <c r="H28" s="35">
        <v>202</v>
      </c>
      <c r="I28" s="35" t="s">
        <v>100</v>
      </c>
      <c r="J28" s="38">
        <v>53829</v>
      </c>
      <c r="K28" s="40">
        <f t="shared" si="1"/>
        <v>0</v>
      </c>
    </row>
    <row r="29" spans="1:11" ht="13.5">
      <c r="A29" s="16"/>
      <c r="B29" s="5">
        <v>402</v>
      </c>
      <c r="C29" s="5" t="s">
        <v>213</v>
      </c>
      <c r="D29" s="6">
        <v>594327</v>
      </c>
      <c r="E29" s="10">
        <f t="shared" si="0"/>
        <v>0.6</v>
      </c>
      <c r="G29" s="16"/>
      <c r="H29" s="5">
        <v>205</v>
      </c>
      <c r="I29" s="5" t="s">
        <v>103</v>
      </c>
      <c r="J29" s="6">
        <v>41570</v>
      </c>
      <c r="K29" s="10">
        <f t="shared" si="1"/>
        <v>0</v>
      </c>
    </row>
    <row r="30" spans="1:11" ht="13.5">
      <c r="A30" s="16"/>
      <c r="B30" s="5">
        <v>409</v>
      </c>
      <c r="C30" s="5" t="s">
        <v>220</v>
      </c>
      <c r="D30" s="6">
        <v>786801</v>
      </c>
      <c r="E30" s="10">
        <f t="shared" si="0"/>
        <v>0.8</v>
      </c>
      <c r="G30" s="16"/>
      <c r="H30" s="5">
        <v>213</v>
      </c>
      <c r="I30" s="5" t="s">
        <v>109</v>
      </c>
      <c r="J30" s="6">
        <v>92505</v>
      </c>
      <c r="K30" s="10">
        <f t="shared" si="1"/>
        <v>0.1</v>
      </c>
    </row>
    <row r="31" spans="1:11" ht="13.5">
      <c r="A31" s="16"/>
      <c r="B31" s="5">
        <v>410</v>
      </c>
      <c r="C31" s="5" t="s">
        <v>221</v>
      </c>
      <c r="D31" s="6">
        <v>99453</v>
      </c>
      <c r="E31" s="10">
        <f t="shared" si="0"/>
        <v>0.1</v>
      </c>
      <c r="G31" s="16"/>
      <c r="H31" s="5">
        <v>215</v>
      </c>
      <c r="I31" s="5" t="s">
        <v>110</v>
      </c>
      <c r="J31" s="6">
        <v>17745</v>
      </c>
      <c r="K31" s="10">
        <f t="shared" si="1"/>
        <v>0</v>
      </c>
    </row>
    <row r="32" spans="1:11" ht="13.5">
      <c r="A32" s="98"/>
      <c r="B32" s="5">
        <v>413</v>
      </c>
      <c r="C32" s="5" t="s">
        <v>224</v>
      </c>
      <c r="D32" s="6">
        <v>4279</v>
      </c>
      <c r="E32" s="10">
        <f t="shared" si="0"/>
        <v>0</v>
      </c>
      <c r="G32" s="16"/>
      <c r="H32" s="5"/>
      <c r="I32" s="5" t="s">
        <v>326</v>
      </c>
      <c r="J32" s="6">
        <f>SUM(J29:J30)</f>
        <v>134075</v>
      </c>
      <c r="K32" s="10">
        <f t="shared" si="1"/>
        <v>0.1</v>
      </c>
    </row>
    <row r="33" spans="1:11" ht="14.25" thickBot="1">
      <c r="A33" s="42" t="s">
        <v>307</v>
      </c>
      <c r="B33" s="43"/>
      <c r="C33" s="43"/>
      <c r="D33" s="46">
        <f>SUM(D28:D32)</f>
        <v>2049117</v>
      </c>
      <c r="E33" s="48">
        <f t="shared" si="0"/>
        <v>2.1</v>
      </c>
      <c r="G33" s="98"/>
      <c r="H33" s="5"/>
      <c r="I33" s="5" t="s">
        <v>327</v>
      </c>
      <c r="J33" s="6">
        <f>SUM(J28,J31)</f>
        <v>71574</v>
      </c>
      <c r="K33" s="10">
        <f t="shared" si="1"/>
        <v>0</v>
      </c>
    </row>
    <row r="34" spans="1:11" ht="14.25" thickBot="1">
      <c r="A34" s="16" t="s">
        <v>3</v>
      </c>
      <c r="B34" s="35">
        <v>202</v>
      </c>
      <c r="C34" s="35" t="s">
        <v>100</v>
      </c>
      <c r="D34" s="38">
        <v>560212</v>
      </c>
      <c r="E34" s="40">
        <f t="shared" si="0"/>
        <v>0.6</v>
      </c>
      <c r="G34" s="42" t="s">
        <v>308</v>
      </c>
      <c r="H34" s="43"/>
      <c r="I34" s="43"/>
      <c r="J34" s="46">
        <f>SUM(J28:J31)</f>
        <v>205649</v>
      </c>
      <c r="K34" s="48">
        <f t="shared" si="1"/>
        <v>0.1</v>
      </c>
    </row>
    <row r="35" spans="1:11" ht="13.5">
      <c r="A35" s="16"/>
      <c r="B35" s="5">
        <v>203</v>
      </c>
      <c r="C35" s="5" t="s">
        <v>101</v>
      </c>
      <c r="D35" s="6">
        <v>214104</v>
      </c>
      <c r="E35" s="10">
        <f t="shared" si="0"/>
        <v>0.2</v>
      </c>
      <c r="G35" s="16" t="s">
        <v>309</v>
      </c>
      <c r="H35" s="35">
        <v>153</v>
      </c>
      <c r="I35" s="35" t="s">
        <v>163</v>
      </c>
      <c r="J35" s="38">
        <v>2152489</v>
      </c>
      <c r="K35" s="40">
        <f t="shared" si="1"/>
        <v>1.4</v>
      </c>
    </row>
    <row r="36" spans="1:11" ht="13.5">
      <c r="A36" s="16"/>
      <c r="B36" s="5">
        <v>205</v>
      </c>
      <c r="C36" s="5" t="s">
        <v>103</v>
      </c>
      <c r="D36" s="6">
        <v>1145538</v>
      </c>
      <c r="E36" s="10">
        <f aca="true" t="shared" si="2" ref="E36:E60">ROUND((D36/95958601)*100,1)</f>
        <v>1.2</v>
      </c>
      <c r="G36" s="98"/>
      <c r="H36" s="5">
        <v>224</v>
      </c>
      <c r="I36" s="5" t="s">
        <v>169</v>
      </c>
      <c r="J36" s="6">
        <v>64602</v>
      </c>
      <c r="K36" s="10">
        <f t="shared" si="1"/>
        <v>0</v>
      </c>
    </row>
    <row r="37" spans="1:11" ht="14.25" thickBot="1">
      <c r="A37" s="16"/>
      <c r="B37" s="5">
        <v>207</v>
      </c>
      <c r="C37" s="5" t="s">
        <v>105</v>
      </c>
      <c r="D37" s="6">
        <v>744255</v>
      </c>
      <c r="E37" s="10">
        <f t="shared" si="2"/>
        <v>0.8</v>
      </c>
      <c r="G37" s="42" t="s">
        <v>312</v>
      </c>
      <c r="H37" s="43"/>
      <c r="I37" s="43"/>
      <c r="J37" s="46">
        <f>SUM(J35:J36)</f>
        <v>2217091</v>
      </c>
      <c r="K37" s="48">
        <f t="shared" si="1"/>
        <v>1.5</v>
      </c>
    </row>
    <row r="38" spans="1:11" ht="13.5">
      <c r="A38" s="16"/>
      <c r="B38" s="5">
        <v>208</v>
      </c>
      <c r="C38" s="5" t="s">
        <v>106</v>
      </c>
      <c r="D38" s="6">
        <v>2619699</v>
      </c>
      <c r="E38" s="10">
        <f t="shared" si="2"/>
        <v>2.7</v>
      </c>
      <c r="G38" s="16" t="s">
        <v>5</v>
      </c>
      <c r="H38" s="35">
        <v>137</v>
      </c>
      <c r="I38" s="35" t="s">
        <v>149</v>
      </c>
      <c r="J38" s="38">
        <v>5012704</v>
      </c>
      <c r="K38" s="40">
        <f t="shared" si="1"/>
        <v>3.3</v>
      </c>
    </row>
    <row r="39" spans="1:11" ht="13.5">
      <c r="A39" s="16"/>
      <c r="B39" s="5">
        <v>210</v>
      </c>
      <c r="C39" s="5" t="s">
        <v>108</v>
      </c>
      <c r="D39" s="6">
        <v>2510</v>
      </c>
      <c r="E39" s="10">
        <f t="shared" si="2"/>
        <v>0</v>
      </c>
      <c r="G39" s="16"/>
      <c r="H39" s="5">
        <v>138</v>
      </c>
      <c r="I39" s="5" t="s">
        <v>150</v>
      </c>
      <c r="J39" s="6">
        <v>3460634</v>
      </c>
      <c r="K39" s="10">
        <f t="shared" si="1"/>
        <v>2.3</v>
      </c>
    </row>
    <row r="40" spans="1:11" ht="13.5">
      <c r="A40" s="16"/>
      <c r="B40" s="5">
        <v>213</v>
      </c>
      <c r="C40" s="5" t="s">
        <v>109</v>
      </c>
      <c r="D40" s="6">
        <v>146636</v>
      </c>
      <c r="E40" s="10">
        <f t="shared" si="2"/>
        <v>0.2</v>
      </c>
      <c r="G40" s="16"/>
      <c r="H40" s="5">
        <v>140</v>
      </c>
      <c r="I40" s="5" t="s">
        <v>151</v>
      </c>
      <c r="J40" s="6">
        <v>161138</v>
      </c>
      <c r="K40" s="10">
        <f t="shared" si="1"/>
        <v>0.1</v>
      </c>
    </row>
    <row r="41" spans="1:11" ht="13.5">
      <c r="A41" s="16"/>
      <c r="B41" s="5">
        <v>220</v>
      </c>
      <c r="C41" s="5" t="s">
        <v>114</v>
      </c>
      <c r="D41" s="6">
        <v>132599</v>
      </c>
      <c r="E41" s="10">
        <f t="shared" si="2"/>
        <v>0.1</v>
      </c>
      <c r="G41" s="98"/>
      <c r="H41" s="5">
        <v>147</v>
      </c>
      <c r="I41" s="5" t="s">
        <v>157</v>
      </c>
      <c r="J41" s="6">
        <v>11296793</v>
      </c>
      <c r="K41" s="10">
        <f t="shared" si="1"/>
        <v>7.5</v>
      </c>
    </row>
    <row r="42" spans="1:11" ht="14.25" thickBot="1">
      <c r="A42" s="16"/>
      <c r="B42" s="5">
        <v>222</v>
      </c>
      <c r="C42" s="5" t="s">
        <v>116</v>
      </c>
      <c r="D42" s="6">
        <v>73456</v>
      </c>
      <c r="E42" s="10">
        <f t="shared" si="2"/>
        <v>0.1</v>
      </c>
      <c r="G42" s="42" t="s">
        <v>311</v>
      </c>
      <c r="H42" s="43"/>
      <c r="I42" s="43"/>
      <c r="J42" s="46">
        <f>SUM(J38:J41)</f>
        <v>19931269</v>
      </c>
      <c r="K42" s="48">
        <f t="shared" si="1"/>
        <v>13.2</v>
      </c>
    </row>
    <row r="43" spans="1:11" ht="13.5">
      <c r="A43" s="16"/>
      <c r="B43" s="5">
        <v>230</v>
      </c>
      <c r="C43" s="5" t="s">
        <v>119</v>
      </c>
      <c r="D43" s="6">
        <v>801562</v>
      </c>
      <c r="E43" s="10">
        <f t="shared" si="2"/>
        <v>0.8</v>
      </c>
      <c r="G43" s="16" t="s">
        <v>2</v>
      </c>
      <c r="H43" s="35">
        <v>501</v>
      </c>
      <c r="I43" s="35" t="s">
        <v>42</v>
      </c>
      <c r="J43" s="38">
        <v>119300</v>
      </c>
      <c r="K43" s="40">
        <f t="shared" si="1"/>
        <v>0.1</v>
      </c>
    </row>
    <row r="44" spans="1:11" ht="13.5">
      <c r="A44" s="16"/>
      <c r="B44" s="5"/>
      <c r="C44" s="5" t="s">
        <v>326</v>
      </c>
      <c r="D44" s="6">
        <f>SUM(D35:D43,D48)</f>
        <v>5889945</v>
      </c>
      <c r="E44" s="10">
        <f t="shared" si="2"/>
        <v>6.1</v>
      </c>
      <c r="G44" s="16"/>
      <c r="H44" s="5">
        <v>549</v>
      </c>
      <c r="I44" s="5" t="s">
        <v>89</v>
      </c>
      <c r="J44" s="6">
        <v>424607</v>
      </c>
      <c r="K44" s="10">
        <f t="shared" si="1"/>
        <v>0.3</v>
      </c>
    </row>
    <row r="45" spans="1:11" ht="13.5">
      <c r="A45" s="98"/>
      <c r="B45" s="5"/>
      <c r="C45" s="5" t="s">
        <v>327</v>
      </c>
      <c r="D45" s="6">
        <f>SUM(D34)</f>
        <v>560212</v>
      </c>
      <c r="E45" s="10">
        <f t="shared" si="2"/>
        <v>0.6</v>
      </c>
      <c r="G45" s="98"/>
      <c r="H45" s="5">
        <v>551</v>
      </c>
      <c r="I45" s="5" t="s">
        <v>91</v>
      </c>
      <c r="J45" s="6">
        <v>12481209</v>
      </c>
      <c r="K45" s="10">
        <f t="shared" si="1"/>
        <v>8.3</v>
      </c>
    </row>
    <row r="46" spans="1:11" ht="14.25" thickBot="1">
      <c r="A46" s="42" t="s">
        <v>308</v>
      </c>
      <c r="B46" s="43"/>
      <c r="C46" s="43"/>
      <c r="D46" s="46">
        <f>SUM(D34:D43)</f>
        <v>6440571</v>
      </c>
      <c r="E46" s="48">
        <f t="shared" si="2"/>
        <v>6.7</v>
      </c>
      <c r="G46" s="123" t="s">
        <v>313</v>
      </c>
      <c r="H46" s="124"/>
      <c r="I46" s="124"/>
      <c r="J46" s="125">
        <f>SUM(J43:J45)</f>
        <v>13025116</v>
      </c>
      <c r="K46" s="126">
        <f t="shared" si="1"/>
        <v>8.6</v>
      </c>
    </row>
    <row r="47" spans="1:11" ht="14.25" thickBot="1">
      <c r="A47" s="16" t="s">
        <v>309</v>
      </c>
      <c r="B47" s="35">
        <v>224</v>
      </c>
      <c r="C47" s="35" t="s">
        <v>169</v>
      </c>
      <c r="D47" s="38">
        <v>943645</v>
      </c>
      <c r="E47" s="40">
        <f t="shared" si="2"/>
        <v>1</v>
      </c>
      <c r="G47" s="127" t="s">
        <v>315</v>
      </c>
      <c r="H47" s="50"/>
      <c r="I47" s="50"/>
      <c r="J47" s="53">
        <f>SUM(J46,J42,J37,J34,J27,J23,J20,J17)</f>
        <v>150723733</v>
      </c>
      <c r="K47" s="88"/>
    </row>
    <row r="48" spans="1:11" ht="13.5">
      <c r="A48" s="16"/>
      <c r="B48" s="5">
        <v>227</v>
      </c>
      <c r="C48" s="5" t="s">
        <v>170</v>
      </c>
      <c r="D48" s="6">
        <v>9586</v>
      </c>
      <c r="E48" s="10">
        <f t="shared" si="2"/>
        <v>0</v>
      </c>
      <c r="G48" s="1"/>
      <c r="H48" s="1"/>
      <c r="I48" s="1"/>
      <c r="J48" s="128"/>
      <c r="K48" s="1"/>
    </row>
    <row r="49" spans="1:10" ht="13.5">
      <c r="A49" s="98"/>
      <c r="B49" s="5">
        <v>231</v>
      </c>
      <c r="C49" s="5" t="s">
        <v>171</v>
      </c>
      <c r="D49" s="6">
        <v>20168</v>
      </c>
      <c r="E49" s="10">
        <f t="shared" si="2"/>
        <v>0</v>
      </c>
      <c r="J49" s="114"/>
    </row>
    <row r="50" spans="1:10" ht="14.25" thickBot="1">
      <c r="A50" s="42" t="s">
        <v>312</v>
      </c>
      <c r="B50" s="43"/>
      <c r="C50" s="43"/>
      <c r="D50" s="46">
        <f>SUM(D47:D49)</f>
        <v>973399</v>
      </c>
      <c r="E50" s="48">
        <f t="shared" si="2"/>
        <v>1</v>
      </c>
      <c r="J50" s="114"/>
    </row>
    <row r="51" spans="1:10" ht="13.5">
      <c r="A51" s="16" t="s">
        <v>5</v>
      </c>
      <c r="B51" s="35">
        <v>133</v>
      </c>
      <c r="C51" s="35" t="s">
        <v>146</v>
      </c>
      <c r="D51" s="38">
        <v>1242153</v>
      </c>
      <c r="E51" s="40">
        <f t="shared" si="2"/>
        <v>1.3</v>
      </c>
      <c r="J51" s="114"/>
    </row>
    <row r="52" spans="1:10" ht="13.5">
      <c r="A52" s="16"/>
      <c r="B52" s="5">
        <v>137</v>
      </c>
      <c r="C52" s="5" t="s">
        <v>149</v>
      </c>
      <c r="D52" s="6">
        <v>5529</v>
      </c>
      <c r="E52" s="10">
        <f t="shared" si="2"/>
        <v>0</v>
      </c>
      <c r="J52" s="114"/>
    </row>
    <row r="53" spans="1:10" ht="13.5">
      <c r="A53" s="16"/>
      <c r="B53" s="5">
        <v>138</v>
      </c>
      <c r="C53" s="5" t="s">
        <v>150</v>
      </c>
      <c r="D53" s="6">
        <v>63138</v>
      </c>
      <c r="E53" s="10">
        <f t="shared" si="2"/>
        <v>0.1</v>
      </c>
      <c r="J53" s="114"/>
    </row>
    <row r="54" spans="1:10" ht="13.5">
      <c r="A54" s="16"/>
      <c r="B54" s="5">
        <v>143</v>
      </c>
      <c r="C54" s="5" t="s">
        <v>153</v>
      </c>
      <c r="D54" s="6">
        <v>25054</v>
      </c>
      <c r="E54" s="10">
        <f t="shared" si="2"/>
        <v>0</v>
      </c>
      <c r="J54" s="114"/>
    </row>
    <row r="55" spans="1:10" ht="13.5">
      <c r="A55" s="98"/>
      <c r="B55" s="5">
        <v>147</v>
      </c>
      <c r="C55" s="5" t="s">
        <v>157</v>
      </c>
      <c r="D55" s="6">
        <v>461801</v>
      </c>
      <c r="E55" s="10">
        <f t="shared" si="2"/>
        <v>0.5</v>
      </c>
      <c r="J55" s="114"/>
    </row>
    <row r="56" spans="1:10" ht="14.25" thickBot="1">
      <c r="A56" s="42" t="s">
        <v>311</v>
      </c>
      <c r="B56" s="43"/>
      <c r="C56" s="43"/>
      <c r="D56" s="46">
        <f>SUM(D51:D55)</f>
        <v>1797675</v>
      </c>
      <c r="E56" s="48">
        <f t="shared" si="2"/>
        <v>1.9</v>
      </c>
      <c r="J56" s="114"/>
    </row>
    <row r="57" spans="1:10" ht="13.5">
      <c r="A57" s="16" t="s">
        <v>2</v>
      </c>
      <c r="B57" s="35">
        <v>506</v>
      </c>
      <c r="C57" s="35" t="s">
        <v>47</v>
      </c>
      <c r="D57" s="38">
        <v>125529</v>
      </c>
      <c r="E57" s="40">
        <f t="shared" si="2"/>
        <v>0.1</v>
      </c>
      <c r="J57" s="114"/>
    </row>
    <row r="58" spans="1:10" ht="13.5">
      <c r="A58" s="16"/>
      <c r="B58" s="5">
        <v>524</v>
      </c>
      <c r="C58" s="5" t="s">
        <v>65</v>
      </c>
      <c r="D58" s="6">
        <v>1480154</v>
      </c>
      <c r="E58" s="10">
        <f t="shared" si="2"/>
        <v>1.5</v>
      </c>
      <c r="J58" s="114"/>
    </row>
    <row r="59" spans="1:10" ht="13.5">
      <c r="A59" s="98"/>
      <c r="B59" s="5">
        <v>551</v>
      </c>
      <c r="C59" s="5" t="s">
        <v>91</v>
      </c>
      <c r="D59" s="6">
        <v>25650</v>
      </c>
      <c r="E59" s="10">
        <f t="shared" si="2"/>
        <v>0</v>
      </c>
      <c r="J59" s="114"/>
    </row>
    <row r="60" spans="1:10" ht="14.25" thickBot="1">
      <c r="A60" s="123" t="s">
        <v>313</v>
      </c>
      <c r="B60" s="124"/>
      <c r="C60" s="124"/>
      <c r="D60" s="125">
        <f>SUM(D57:D59)</f>
        <v>1631333</v>
      </c>
      <c r="E60" s="126">
        <f t="shared" si="2"/>
        <v>1.7</v>
      </c>
      <c r="J60" s="114"/>
    </row>
    <row r="61" spans="1:10" ht="15" thickBot="1" thickTop="1">
      <c r="A61" s="129" t="s">
        <v>315</v>
      </c>
      <c r="B61" s="130"/>
      <c r="C61" s="130"/>
      <c r="D61" s="131">
        <f>SUM(D60,D56,D50,D46,D33,D27,D24,D21)</f>
        <v>95958601</v>
      </c>
      <c r="E61" s="132"/>
      <c r="J61" s="114"/>
    </row>
    <row r="62" spans="1:10" ht="13.5">
      <c r="A62" s="1"/>
      <c r="B62" s="1"/>
      <c r="C62" s="1"/>
      <c r="D62" s="1"/>
      <c r="E62" s="1"/>
      <c r="J62" s="114"/>
    </row>
    <row r="63" spans="1:10" ht="13.5">
      <c r="A63" s="1"/>
      <c r="B63" s="1"/>
      <c r="C63" s="1"/>
      <c r="D63" s="1"/>
      <c r="E63" s="1"/>
      <c r="J63" s="114"/>
    </row>
    <row r="64" spans="1:10" ht="13.5">
      <c r="A64" s="1"/>
      <c r="B64" s="1"/>
      <c r="C64" s="1"/>
      <c r="D64" s="1"/>
      <c r="E64" s="1"/>
      <c r="J64" s="114"/>
    </row>
    <row r="65" spans="1:10" ht="13.5">
      <c r="A65" s="1"/>
      <c r="B65" s="1"/>
      <c r="C65" s="1"/>
      <c r="D65" s="1"/>
      <c r="E65" s="1"/>
      <c r="J65" s="114"/>
    </row>
    <row r="66" spans="1:10" ht="13.5">
      <c r="A66" s="1"/>
      <c r="B66" s="1"/>
      <c r="C66" s="1"/>
      <c r="D66" s="1"/>
      <c r="E66" s="1"/>
      <c r="J66" s="114"/>
    </row>
    <row r="67" spans="1:10" ht="13.5">
      <c r="A67" s="1"/>
      <c r="B67" s="1"/>
      <c r="C67" s="1"/>
      <c r="D67" s="1"/>
      <c r="E67" s="1"/>
      <c r="J67" s="114"/>
    </row>
    <row r="68" spans="1:10" ht="13.5">
      <c r="A68" s="1"/>
      <c r="B68" s="1"/>
      <c r="C68" s="1"/>
      <c r="D68" s="1"/>
      <c r="E68" s="1"/>
      <c r="J68" s="114"/>
    </row>
    <row r="69" spans="1:10" ht="13.5">
      <c r="A69" s="1"/>
      <c r="B69" s="1"/>
      <c r="C69" s="1"/>
      <c r="D69" s="1"/>
      <c r="E69" s="1"/>
      <c r="J69" s="114"/>
    </row>
    <row r="70" spans="1:10" ht="13.5">
      <c r="A70" s="1"/>
      <c r="B70" s="1"/>
      <c r="C70" s="1"/>
      <c r="D70" s="1"/>
      <c r="E70" s="1"/>
      <c r="J70" s="114"/>
    </row>
    <row r="71" spans="1:10" ht="13.5">
      <c r="A71" s="1"/>
      <c r="B71" s="1"/>
      <c r="C71" s="1"/>
      <c r="D71" s="1"/>
      <c r="E71" s="1"/>
      <c r="J71" s="114"/>
    </row>
    <row r="72" spans="1:10" ht="13.5">
      <c r="A72" s="1"/>
      <c r="B72" s="1"/>
      <c r="C72" s="1"/>
      <c r="D72" s="1"/>
      <c r="E72" s="1"/>
      <c r="J72" s="114"/>
    </row>
    <row r="73" spans="1:10" ht="13.5">
      <c r="A73" s="1"/>
      <c r="B73" s="1"/>
      <c r="C73" s="1"/>
      <c r="D73" s="1"/>
      <c r="E73" s="1"/>
      <c r="J73" s="114"/>
    </row>
    <row r="74" spans="1:10" ht="13.5">
      <c r="A74" s="1"/>
      <c r="B74" s="1"/>
      <c r="C74" s="1"/>
      <c r="D74" s="1"/>
      <c r="E74" s="1"/>
      <c r="J74" s="114"/>
    </row>
    <row r="75" spans="1:10" ht="13.5">
      <c r="A75" s="1"/>
      <c r="B75" s="1"/>
      <c r="C75" s="1"/>
      <c r="D75" s="1"/>
      <c r="E75" s="1"/>
      <c r="J75" s="114"/>
    </row>
    <row r="76" spans="1:10" ht="13.5">
      <c r="A76" s="1"/>
      <c r="B76" s="1"/>
      <c r="C76" s="1"/>
      <c r="D76" s="1"/>
      <c r="E76" s="1"/>
      <c r="J76" s="114"/>
    </row>
    <row r="77" spans="1:10" ht="13.5">
      <c r="A77" s="1"/>
      <c r="B77" s="1"/>
      <c r="C77" s="1"/>
      <c r="D77" s="1"/>
      <c r="E77" s="1"/>
      <c r="J77" s="114"/>
    </row>
    <row r="78" spans="1:10" ht="13.5">
      <c r="A78" s="1"/>
      <c r="B78" s="1"/>
      <c r="C78" s="1"/>
      <c r="D78" s="1"/>
      <c r="E78" s="1"/>
      <c r="J78" s="114"/>
    </row>
    <row r="79" spans="1:10" ht="13.5">
      <c r="A79" s="1"/>
      <c r="B79" s="1"/>
      <c r="C79" s="1"/>
      <c r="D79" s="1"/>
      <c r="E79" s="1"/>
      <c r="J79" s="114"/>
    </row>
    <row r="80" spans="1:10" ht="13.5">
      <c r="A80" s="1"/>
      <c r="B80" s="1"/>
      <c r="C80" s="1"/>
      <c r="D80" s="1"/>
      <c r="E80" s="1"/>
      <c r="J80" s="114"/>
    </row>
    <row r="81" spans="1:10" ht="13.5">
      <c r="A81" s="1"/>
      <c r="B81" s="1"/>
      <c r="C81" s="1"/>
      <c r="D81" s="1"/>
      <c r="E81" s="1"/>
      <c r="J81" s="114"/>
    </row>
    <row r="82" spans="1:10" ht="13.5">
      <c r="A82" s="1"/>
      <c r="B82" s="1"/>
      <c r="C82" s="1"/>
      <c r="D82" s="1"/>
      <c r="E82" s="1"/>
      <c r="J82" s="114"/>
    </row>
    <row r="83" spans="1:10" ht="13.5">
      <c r="A83" s="1"/>
      <c r="B83" s="1"/>
      <c r="C83" s="1"/>
      <c r="D83" s="1"/>
      <c r="E83" s="1"/>
      <c r="J83" s="114"/>
    </row>
    <row r="84" spans="1:10" ht="13.5">
      <c r="A84" s="1"/>
      <c r="B84" s="1"/>
      <c r="C84" s="1"/>
      <c r="D84" s="1"/>
      <c r="E84" s="1"/>
      <c r="J84" s="114"/>
    </row>
    <row r="85" spans="1:10" ht="13.5">
      <c r="A85" s="1"/>
      <c r="B85" s="1"/>
      <c r="C85" s="1"/>
      <c r="D85" s="1"/>
      <c r="E85" s="1"/>
      <c r="J85" s="114"/>
    </row>
    <row r="86" spans="1:10" ht="13.5">
      <c r="A86" s="1"/>
      <c r="B86" s="1"/>
      <c r="C86" s="1"/>
      <c r="D86" s="1"/>
      <c r="E86" s="1"/>
      <c r="J86" s="114"/>
    </row>
    <row r="87" spans="1:10" ht="13.5">
      <c r="A87" s="1"/>
      <c r="B87" s="1"/>
      <c r="C87" s="1"/>
      <c r="D87" s="1"/>
      <c r="E87" s="1"/>
      <c r="J87" s="114"/>
    </row>
    <row r="88" spans="1:10" ht="13.5">
      <c r="A88" s="1"/>
      <c r="B88" s="1"/>
      <c r="C88" s="1"/>
      <c r="D88" s="1"/>
      <c r="E88" s="1"/>
      <c r="J88" s="114"/>
    </row>
    <row r="89" spans="1:10" ht="13.5">
      <c r="A89" s="1"/>
      <c r="B89" s="1"/>
      <c r="C89" s="1"/>
      <c r="D89" s="1"/>
      <c r="E89" s="1"/>
      <c r="J89" s="114"/>
    </row>
    <row r="90" spans="1:10" ht="13.5">
      <c r="A90" s="1"/>
      <c r="B90" s="1"/>
      <c r="C90" s="1"/>
      <c r="D90" s="1"/>
      <c r="E90" s="1"/>
      <c r="J90" s="114"/>
    </row>
    <row r="91" spans="1:10" ht="13.5">
      <c r="A91" s="1"/>
      <c r="B91" s="1"/>
      <c r="C91" s="1"/>
      <c r="D91" s="1"/>
      <c r="E91" s="1"/>
      <c r="J91" s="114"/>
    </row>
    <row r="92" spans="1:10" ht="13.5">
      <c r="A92" s="1"/>
      <c r="B92" s="1"/>
      <c r="C92" s="1"/>
      <c r="D92" s="1"/>
      <c r="E92" s="1"/>
      <c r="J92" s="114"/>
    </row>
    <row r="93" spans="1:10" ht="13.5">
      <c r="A93" s="1"/>
      <c r="B93" s="1"/>
      <c r="C93" s="1"/>
      <c r="D93" s="1"/>
      <c r="E93" s="1"/>
      <c r="J93" s="114"/>
    </row>
    <row r="94" spans="1:10" ht="13.5">
      <c r="A94" s="1"/>
      <c r="B94" s="1"/>
      <c r="C94" s="1"/>
      <c r="D94" s="1"/>
      <c r="E94" s="1"/>
      <c r="J94" s="114"/>
    </row>
    <row r="95" spans="1:10" ht="13.5">
      <c r="A95" s="1"/>
      <c r="B95" s="1"/>
      <c r="C95" s="1"/>
      <c r="D95" s="1"/>
      <c r="E95" s="1"/>
      <c r="J95" s="114"/>
    </row>
    <row r="96" spans="1:10" ht="13.5">
      <c r="A96" s="1"/>
      <c r="B96" s="1"/>
      <c r="C96" s="1"/>
      <c r="D96" s="1"/>
      <c r="E96" s="1"/>
      <c r="J96" s="114"/>
    </row>
    <row r="97" spans="1:10" ht="13.5">
      <c r="A97" s="1"/>
      <c r="B97" s="1"/>
      <c r="C97" s="1"/>
      <c r="D97" s="1"/>
      <c r="E97" s="1"/>
      <c r="J97" s="114"/>
    </row>
    <row r="98" spans="1:10" ht="13.5">
      <c r="A98" s="1"/>
      <c r="B98" s="1"/>
      <c r="C98" s="1"/>
      <c r="D98" s="1"/>
      <c r="E98" s="1"/>
      <c r="J98" s="114"/>
    </row>
    <row r="99" spans="1:5" ht="13.5">
      <c r="A99" s="1"/>
      <c r="B99" s="1"/>
      <c r="C99" s="1"/>
      <c r="D99" s="1"/>
      <c r="E99" s="1"/>
    </row>
    <row r="100" spans="1:5" ht="13.5">
      <c r="A100" s="1"/>
      <c r="B100" s="1"/>
      <c r="C100" s="1"/>
      <c r="D100" s="1"/>
      <c r="E100" s="1"/>
    </row>
    <row r="101" spans="1:5" ht="13.5">
      <c r="A101" s="1"/>
      <c r="B101" s="1"/>
      <c r="C101" s="1"/>
      <c r="D101" s="1"/>
      <c r="E101" s="1"/>
    </row>
    <row r="102" spans="1:5" ht="13.5">
      <c r="A102" s="1"/>
      <c r="B102" s="1"/>
      <c r="C102" s="1"/>
      <c r="D102" s="1"/>
      <c r="E102" s="1"/>
    </row>
    <row r="103" spans="1:5" ht="13.5">
      <c r="A103" s="1"/>
      <c r="B103" s="1"/>
      <c r="C103" s="1"/>
      <c r="D103" s="1"/>
      <c r="E103" s="1"/>
    </row>
    <row r="104" spans="1:5" ht="13.5">
      <c r="A104" s="1"/>
      <c r="B104" s="1"/>
      <c r="C104" s="1"/>
      <c r="D104" s="1"/>
      <c r="E104" s="1"/>
    </row>
    <row r="105" spans="1:5" ht="13.5">
      <c r="A105" s="1"/>
      <c r="B105" s="1"/>
      <c r="C105" s="1"/>
      <c r="D105" s="1"/>
      <c r="E105" s="1"/>
    </row>
    <row r="106" spans="1:5" ht="13.5">
      <c r="A106" s="1"/>
      <c r="B106" s="1"/>
      <c r="C106" s="1"/>
      <c r="D106" s="1"/>
      <c r="E106" s="1"/>
    </row>
    <row r="107" spans="1:5" ht="13.5">
      <c r="A107" s="1"/>
      <c r="B107" s="1"/>
      <c r="C107" s="1"/>
      <c r="D107" s="1"/>
      <c r="E107" s="1"/>
    </row>
    <row r="108" spans="1:5" ht="13.5">
      <c r="A108" s="1"/>
      <c r="B108" s="1"/>
      <c r="C108" s="1"/>
      <c r="D108" s="1"/>
      <c r="E108" s="1"/>
    </row>
    <row r="109" spans="1:5" ht="13.5">
      <c r="A109" s="1"/>
      <c r="B109" s="1"/>
      <c r="C109" s="1"/>
      <c r="D109" s="1"/>
      <c r="E109" s="1"/>
    </row>
    <row r="110" spans="1:5" ht="13.5">
      <c r="A110" s="1"/>
      <c r="B110" s="1"/>
      <c r="C110" s="1"/>
      <c r="D110" s="1"/>
      <c r="E110" s="1"/>
    </row>
    <row r="111" spans="1:5" ht="13.5">
      <c r="A111" s="1"/>
      <c r="B111" s="1"/>
      <c r="C111" s="1"/>
      <c r="D111" s="1"/>
      <c r="E111" s="1"/>
    </row>
    <row r="112" spans="1:5" ht="13.5">
      <c r="A112" s="1"/>
      <c r="B112" s="1"/>
      <c r="C112" s="1"/>
      <c r="D112" s="1"/>
      <c r="E112" s="1"/>
    </row>
    <row r="113" spans="1:5" ht="13.5">
      <c r="A113" s="1"/>
      <c r="B113" s="1"/>
      <c r="C113" s="1"/>
      <c r="D113" s="1"/>
      <c r="E113" s="1"/>
    </row>
    <row r="114" spans="1:5" ht="13.5">
      <c r="A114" s="1"/>
      <c r="B114" s="1"/>
      <c r="C114" s="1"/>
      <c r="D114" s="1"/>
      <c r="E114" s="1"/>
    </row>
    <row r="115" spans="1:5" ht="13.5">
      <c r="A115" s="1"/>
      <c r="B115" s="1"/>
      <c r="C115" s="1"/>
      <c r="D115" s="1"/>
      <c r="E115" s="1"/>
    </row>
    <row r="116" spans="1:5" ht="13.5">
      <c r="A116" s="1"/>
      <c r="B116" s="1"/>
      <c r="C116" s="1"/>
      <c r="D116" s="1"/>
      <c r="E116" s="1"/>
    </row>
    <row r="117" spans="1:5" ht="13.5">
      <c r="A117" s="1"/>
      <c r="B117" s="1"/>
      <c r="C117" s="1"/>
      <c r="D117" s="1"/>
      <c r="E117" s="1"/>
    </row>
    <row r="118" spans="1:5" ht="13.5">
      <c r="A118" s="1"/>
      <c r="B118" s="1"/>
      <c r="C118" s="1"/>
      <c r="D118" s="1"/>
      <c r="E118" s="1"/>
    </row>
    <row r="119" spans="1:5" ht="13.5">
      <c r="A119" s="1"/>
      <c r="B119" s="1"/>
      <c r="C119" s="1"/>
      <c r="D119" s="1"/>
      <c r="E119" s="1"/>
    </row>
    <row r="120" spans="1:5" ht="13.5">
      <c r="A120" s="1"/>
      <c r="B120" s="1"/>
      <c r="C120" s="1"/>
      <c r="D120" s="1"/>
      <c r="E120" s="1"/>
    </row>
    <row r="121" spans="1:5" ht="13.5">
      <c r="A121" s="1"/>
      <c r="B121" s="1"/>
      <c r="C121" s="1"/>
      <c r="D121" s="1"/>
      <c r="E121" s="1"/>
    </row>
    <row r="122" spans="1:5" ht="13.5">
      <c r="A122" s="1"/>
      <c r="B122" s="1"/>
      <c r="C122" s="1"/>
      <c r="D122" s="1"/>
      <c r="E122" s="1"/>
    </row>
    <row r="123" spans="1:5" ht="13.5">
      <c r="A123" s="1"/>
      <c r="B123" s="1"/>
      <c r="C123" s="1"/>
      <c r="D123" s="1"/>
      <c r="E123" s="1"/>
    </row>
    <row r="124" spans="1:5" ht="13.5">
      <c r="A124" s="1"/>
      <c r="B124" s="1"/>
      <c r="C124" s="1"/>
      <c r="D124" s="1"/>
      <c r="E124" s="1"/>
    </row>
    <row r="125" spans="1:5" ht="13.5">
      <c r="A125" s="1"/>
      <c r="B125" s="1"/>
      <c r="C125" s="1"/>
      <c r="D125" s="1"/>
      <c r="E125" s="1"/>
    </row>
    <row r="126" spans="1:5" ht="13.5">
      <c r="A126" s="1"/>
      <c r="B126" s="1"/>
      <c r="C126" s="1"/>
      <c r="D126" s="1"/>
      <c r="E126" s="1"/>
    </row>
    <row r="127" spans="1:5" ht="13.5">
      <c r="A127" s="1"/>
      <c r="B127" s="1"/>
      <c r="C127" s="1"/>
      <c r="D127" s="1"/>
      <c r="E127" s="1"/>
    </row>
    <row r="128" spans="1:5" ht="13.5">
      <c r="A128" s="1"/>
      <c r="B128" s="1"/>
      <c r="C128" s="1"/>
      <c r="D128" s="1"/>
      <c r="E128" s="1"/>
    </row>
    <row r="129" spans="1:5" ht="13.5">
      <c r="A129" s="1"/>
      <c r="B129" s="1"/>
      <c r="C129" s="1"/>
      <c r="D129" s="1"/>
      <c r="E129" s="1"/>
    </row>
    <row r="130" spans="1:5" ht="13.5">
      <c r="A130" s="1"/>
      <c r="B130" s="1"/>
      <c r="C130" s="1"/>
      <c r="D130" s="1"/>
      <c r="E130" s="1"/>
    </row>
    <row r="131" spans="1:5" ht="13.5">
      <c r="A131" s="1"/>
      <c r="B131" s="1"/>
      <c r="C131" s="1"/>
      <c r="D131" s="1"/>
      <c r="E131" s="1"/>
    </row>
    <row r="132" spans="1:5" ht="13.5">
      <c r="A132" s="1"/>
      <c r="B132" s="1"/>
      <c r="C132" s="1"/>
      <c r="D132" s="1"/>
      <c r="E132" s="1"/>
    </row>
    <row r="133" spans="1:5" ht="13.5">
      <c r="A133" s="1"/>
      <c r="B133" s="1"/>
      <c r="C133" s="1"/>
      <c r="D133" s="1"/>
      <c r="E133" s="1"/>
    </row>
    <row r="134" spans="1:5" ht="13.5">
      <c r="A134" s="1"/>
      <c r="B134" s="1"/>
      <c r="C134" s="1"/>
      <c r="D134" s="1"/>
      <c r="E134" s="1"/>
    </row>
    <row r="135" spans="1:5" ht="13.5">
      <c r="A135" s="1"/>
      <c r="B135" s="1"/>
      <c r="C135" s="1"/>
      <c r="D135" s="1"/>
      <c r="E135" s="1"/>
    </row>
    <row r="136" spans="1:5" ht="13.5">
      <c r="A136" s="1"/>
      <c r="B136" s="1"/>
      <c r="C136" s="1"/>
      <c r="D136" s="1"/>
      <c r="E136" s="1"/>
    </row>
    <row r="137" spans="1:5" ht="13.5">
      <c r="A137" s="1"/>
      <c r="B137" s="1"/>
      <c r="C137" s="1"/>
      <c r="D137" s="1"/>
      <c r="E137" s="1"/>
    </row>
    <row r="138" spans="1:5" ht="13.5">
      <c r="A138" s="1"/>
      <c r="B138" s="1"/>
      <c r="C138" s="1"/>
      <c r="D138" s="1"/>
      <c r="E138" s="1"/>
    </row>
    <row r="139" spans="1:5" ht="13.5">
      <c r="A139" s="1"/>
      <c r="B139" s="1"/>
      <c r="C139" s="1"/>
      <c r="D139" s="1"/>
      <c r="E139" s="1"/>
    </row>
    <row r="140" spans="1:5" ht="13.5">
      <c r="A140" s="1"/>
      <c r="B140" s="1"/>
      <c r="C140" s="1"/>
      <c r="D140" s="1"/>
      <c r="E140" s="1"/>
    </row>
    <row r="141" spans="1:5" ht="13.5">
      <c r="A141" s="1"/>
      <c r="B141" s="1"/>
      <c r="C141" s="1"/>
      <c r="D141" s="1"/>
      <c r="E141" s="1"/>
    </row>
    <row r="142" spans="1:5" ht="13.5">
      <c r="A142" s="1"/>
      <c r="B142" s="1"/>
      <c r="C142" s="1"/>
      <c r="D142" s="1"/>
      <c r="E142" s="1"/>
    </row>
    <row r="143" spans="1:5" ht="13.5">
      <c r="A143" s="1"/>
      <c r="B143" s="1"/>
      <c r="C143" s="1"/>
      <c r="D143" s="1"/>
      <c r="E143" s="1"/>
    </row>
    <row r="144" spans="1:5" ht="13.5">
      <c r="A144" s="1"/>
      <c r="B144" s="1"/>
      <c r="C144" s="1"/>
      <c r="D144" s="1"/>
      <c r="E144" s="1"/>
    </row>
    <row r="145" spans="1:5" ht="13.5">
      <c r="A145" s="1"/>
      <c r="B145" s="1"/>
      <c r="C145" s="1"/>
      <c r="D145" s="1"/>
      <c r="E145" s="1"/>
    </row>
    <row r="146" spans="1:5" ht="13.5">
      <c r="A146" s="1"/>
      <c r="B146" s="1"/>
      <c r="C146" s="1"/>
      <c r="D146" s="1"/>
      <c r="E146" s="1"/>
    </row>
    <row r="147" spans="1:5" ht="13.5">
      <c r="A147" s="1"/>
      <c r="B147" s="1"/>
      <c r="C147" s="1"/>
      <c r="D147" s="1"/>
      <c r="E147" s="1"/>
    </row>
    <row r="148" spans="1:5" ht="13.5">
      <c r="A148" s="1"/>
      <c r="B148" s="1"/>
      <c r="C148" s="1"/>
      <c r="D148" s="1"/>
      <c r="E148" s="1"/>
    </row>
    <row r="149" spans="1:5" ht="13.5">
      <c r="A149" s="1"/>
      <c r="B149" s="1"/>
      <c r="C149" s="1"/>
      <c r="D149" s="1"/>
      <c r="E149" s="1"/>
    </row>
    <row r="150" spans="1:5" ht="13.5">
      <c r="A150" s="1"/>
      <c r="B150" s="1"/>
      <c r="C150" s="1"/>
      <c r="D150" s="1"/>
      <c r="E150" s="1"/>
    </row>
    <row r="151" spans="1:5" ht="13.5">
      <c r="A151" s="1"/>
      <c r="B151" s="1"/>
      <c r="C151" s="1"/>
      <c r="D151" s="1"/>
      <c r="E151" s="1"/>
    </row>
    <row r="152" spans="1:5" ht="13.5">
      <c r="A152" s="1"/>
      <c r="B152" s="1"/>
      <c r="C152" s="1"/>
      <c r="D152" s="1"/>
      <c r="E152" s="1"/>
    </row>
    <row r="153" spans="1:5" ht="13.5">
      <c r="A153" s="1"/>
      <c r="B153" s="1"/>
      <c r="C153" s="1"/>
      <c r="D153" s="1"/>
      <c r="E153" s="1"/>
    </row>
    <row r="154" spans="1:5" ht="13.5">
      <c r="A154" s="1"/>
      <c r="B154" s="1"/>
      <c r="C154" s="1"/>
      <c r="D154" s="1"/>
      <c r="E154" s="1"/>
    </row>
    <row r="155" spans="1:5" ht="13.5">
      <c r="A155" s="1"/>
      <c r="B155" s="1"/>
      <c r="C155" s="1"/>
      <c r="D155" s="1"/>
      <c r="E155" s="1"/>
    </row>
    <row r="156" spans="1:5" ht="13.5">
      <c r="A156" s="1"/>
      <c r="B156" s="1"/>
      <c r="C156" s="1"/>
      <c r="D156" s="1"/>
      <c r="E156" s="1"/>
    </row>
    <row r="157" spans="1:5" ht="13.5">
      <c r="A157" s="1"/>
      <c r="B157" s="1"/>
      <c r="C157" s="1"/>
      <c r="D157" s="1"/>
      <c r="E157" s="1"/>
    </row>
    <row r="158" spans="1:5" ht="13.5">
      <c r="A158" s="1"/>
      <c r="B158" s="1"/>
      <c r="C158" s="1"/>
      <c r="D158" s="1"/>
      <c r="E158" s="1"/>
    </row>
    <row r="159" spans="1:5" ht="13.5">
      <c r="A159" s="1"/>
      <c r="B159" s="1"/>
      <c r="C159" s="1"/>
      <c r="D159" s="1"/>
      <c r="E159" s="1"/>
    </row>
    <row r="160" spans="1:5" ht="13.5">
      <c r="A160" s="1"/>
      <c r="B160" s="1"/>
      <c r="C160" s="1"/>
      <c r="D160" s="1"/>
      <c r="E160" s="1"/>
    </row>
    <row r="161" spans="1:5" ht="13.5">
      <c r="A161" s="1"/>
      <c r="B161" s="1"/>
      <c r="C161" s="1"/>
      <c r="D161" s="1"/>
      <c r="E161" s="1"/>
    </row>
    <row r="162" spans="1:5" ht="13.5">
      <c r="A162" s="1"/>
      <c r="B162" s="1"/>
      <c r="C162" s="1"/>
      <c r="D162" s="1"/>
      <c r="E162" s="1"/>
    </row>
    <row r="163" spans="1:5" ht="13.5">
      <c r="A163" s="1"/>
      <c r="B163" s="1"/>
      <c r="C163" s="1"/>
      <c r="D163" s="1"/>
      <c r="E163" s="1"/>
    </row>
    <row r="164" spans="1:5" ht="13.5">
      <c r="A164" s="1"/>
      <c r="B164" s="1"/>
      <c r="C164" s="1"/>
      <c r="D164" s="1"/>
      <c r="E164" s="1"/>
    </row>
    <row r="165" spans="1:5" ht="13.5">
      <c r="A165" s="1"/>
      <c r="B165" s="1"/>
      <c r="C165" s="1"/>
      <c r="D165" s="1"/>
      <c r="E165" s="1"/>
    </row>
    <row r="166" spans="1:5" ht="13.5">
      <c r="A166" s="1"/>
      <c r="B166" s="1"/>
      <c r="C166" s="1"/>
      <c r="D166" s="1"/>
      <c r="E166" s="1"/>
    </row>
    <row r="167" spans="1:5" ht="13.5">
      <c r="A167" s="1"/>
      <c r="B167" s="1"/>
      <c r="C167" s="1"/>
      <c r="D167" s="1"/>
      <c r="E167" s="1"/>
    </row>
    <row r="168" spans="1:5" ht="13.5">
      <c r="A168" s="1"/>
      <c r="B168" s="1"/>
      <c r="C168" s="1"/>
      <c r="D168" s="1"/>
      <c r="E168" s="1"/>
    </row>
    <row r="169" spans="1:5" ht="13.5">
      <c r="A169" s="1"/>
      <c r="B169" s="1"/>
      <c r="C169" s="1"/>
      <c r="D169" s="1"/>
      <c r="E169" s="1"/>
    </row>
    <row r="170" spans="1:5" ht="13.5">
      <c r="A170" s="1"/>
      <c r="B170" s="1"/>
      <c r="C170" s="1"/>
      <c r="D170" s="1"/>
      <c r="E170" s="1"/>
    </row>
    <row r="171" spans="1:5" ht="13.5">
      <c r="A171" s="1"/>
      <c r="B171" s="1"/>
      <c r="C171" s="1"/>
      <c r="D171" s="1"/>
      <c r="E171" s="1"/>
    </row>
    <row r="172" spans="1:5" ht="13.5">
      <c r="A172" s="1"/>
      <c r="B172" s="1"/>
      <c r="C172" s="1"/>
      <c r="D172" s="1"/>
      <c r="E172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  <row r="195" spans="1:5" ht="13.5">
      <c r="A195" s="1"/>
      <c r="B195" s="1"/>
      <c r="C195" s="1"/>
      <c r="D195" s="1"/>
      <c r="E195" s="1"/>
    </row>
    <row r="196" spans="1:5" ht="13.5">
      <c r="A196" s="1"/>
      <c r="B196" s="1"/>
      <c r="C196" s="1"/>
      <c r="D196" s="1"/>
      <c r="E196" s="1"/>
    </row>
    <row r="197" spans="1:5" ht="13.5">
      <c r="A197" s="1"/>
      <c r="B197" s="1"/>
      <c r="C197" s="1"/>
      <c r="D197" s="1"/>
      <c r="E197" s="1"/>
    </row>
    <row r="198" spans="1:5" ht="13.5">
      <c r="A198" s="1"/>
      <c r="B198" s="1"/>
      <c r="C198" s="1"/>
      <c r="D198" s="1"/>
      <c r="E198" s="1"/>
    </row>
    <row r="199" spans="1:5" ht="13.5">
      <c r="A199" s="1"/>
      <c r="B199" s="1"/>
      <c r="C199" s="1"/>
      <c r="D199" s="1"/>
      <c r="E199" s="1"/>
    </row>
    <row r="200" spans="1:5" ht="13.5">
      <c r="A200" s="1"/>
      <c r="B200" s="1"/>
      <c r="C200" s="1"/>
      <c r="D200" s="1"/>
      <c r="E200" s="1"/>
    </row>
    <row r="201" spans="1:5" ht="13.5">
      <c r="A201" s="1"/>
      <c r="B201" s="1"/>
      <c r="C201" s="1"/>
      <c r="D201" s="1"/>
      <c r="E201" s="1"/>
    </row>
    <row r="202" spans="1:5" ht="13.5">
      <c r="A202" s="1"/>
      <c r="B202" s="1"/>
      <c r="C202" s="1"/>
      <c r="D202" s="1"/>
      <c r="E202" s="1"/>
    </row>
    <row r="203" spans="1:5" ht="13.5">
      <c r="A203" s="1"/>
      <c r="B203" s="1"/>
      <c r="C203" s="1"/>
      <c r="D203" s="1"/>
      <c r="E203" s="1"/>
    </row>
    <row r="204" spans="1:5" ht="13.5">
      <c r="A204" s="1"/>
      <c r="B204" s="1"/>
      <c r="C204" s="1"/>
      <c r="D204" s="1"/>
      <c r="E204" s="1"/>
    </row>
    <row r="205" spans="1:5" ht="13.5">
      <c r="A205" s="1"/>
      <c r="B205" s="1"/>
      <c r="C205" s="1"/>
      <c r="D205" s="1"/>
      <c r="E205" s="1"/>
    </row>
    <row r="206" spans="1:5" ht="13.5">
      <c r="A206" s="1"/>
      <c r="B206" s="1"/>
      <c r="C206" s="1"/>
      <c r="D206" s="1"/>
      <c r="E206" s="1"/>
    </row>
    <row r="207" spans="1:5" ht="13.5">
      <c r="A207" s="1"/>
      <c r="B207" s="1"/>
      <c r="C207" s="1"/>
      <c r="D207" s="1"/>
      <c r="E207" s="1"/>
    </row>
    <row r="208" spans="1:5" ht="13.5">
      <c r="A208" s="1"/>
      <c r="B208" s="1"/>
      <c r="C208" s="1"/>
      <c r="D208" s="1"/>
      <c r="E208" s="1"/>
    </row>
    <row r="209" spans="1:5" ht="13.5">
      <c r="A209" s="1"/>
      <c r="B209" s="1"/>
      <c r="C209" s="1"/>
      <c r="D209" s="1"/>
      <c r="E209" s="1"/>
    </row>
    <row r="210" spans="1:5" ht="13.5">
      <c r="A210" s="1"/>
      <c r="B210" s="1"/>
      <c r="C210" s="1"/>
      <c r="D210" s="1"/>
      <c r="E210" s="1"/>
    </row>
    <row r="211" spans="1:5" ht="13.5">
      <c r="A211" s="1"/>
      <c r="B211" s="1"/>
      <c r="C211" s="1"/>
      <c r="D211" s="1"/>
      <c r="E211" s="1"/>
    </row>
    <row r="212" spans="1:5" ht="13.5">
      <c r="A212" s="1"/>
      <c r="B212" s="1"/>
      <c r="C212" s="1"/>
      <c r="D212" s="1"/>
      <c r="E212" s="1"/>
    </row>
    <row r="213" spans="1:5" ht="13.5">
      <c r="A213" s="1"/>
      <c r="B213" s="1"/>
      <c r="C213" s="1"/>
      <c r="D213" s="1"/>
      <c r="E213" s="1"/>
    </row>
    <row r="214" spans="1:5" ht="13.5">
      <c r="A214" s="1"/>
      <c r="B214" s="1"/>
      <c r="C214" s="1"/>
      <c r="D214" s="1"/>
      <c r="E214" s="1"/>
    </row>
    <row r="215" spans="1:5" ht="13.5">
      <c r="A215" s="1"/>
      <c r="B215" s="1"/>
      <c r="C215" s="1"/>
      <c r="D215" s="1"/>
      <c r="E215" s="1"/>
    </row>
    <row r="216" spans="1:5" ht="13.5">
      <c r="A216" s="1"/>
      <c r="B216" s="1"/>
      <c r="C216" s="1"/>
      <c r="D216" s="1"/>
      <c r="E216" s="1"/>
    </row>
    <row r="217" spans="1:5" ht="13.5">
      <c r="A217" s="1"/>
      <c r="B217" s="1"/>
      <c r="C217" s="1"/>
      <c r="D217" s="1"/>
      <c r="E217" s="1"/>
    </row>
    <row r="218" spans="1:5" ht="13.5">
      <c r="A218" s="1"/>
      <c r="B218" s="1"/>
      <c r="C218" s="1"/>
      <c r="D218" s="1"/>
      <c r="E218" s="1"/>
    </row>
    <row r="219" spans="1:5" ht="13.5">
      <c r="A219" s="1"/>
      <c r="B219" s="1"/>
      <c r="C219" s="1"/>
      <c r="D219" s="1"/>
      <c r="E219" s="1"/>
    </row>
    <row r="220" spans="1:5" ht="13.5">
      <c r="A220" s="1"/>
      <c r="B220" s="1"/>
      <c r="C220" s="1"/>
      <c r="D220" s="1"/>
      <c r="E220" s="1"/>
    </row>
    <row r="221" spans="1:5" ht="13.5">
      <c r="A221" s="1"/>
      <c r="B221" s="1"/>
      <c r="C221" s="1"/>
      <c r="D221" s="1"/>
      <c r="E221" s="1"/>
    </row>
    <row r="222" spans="1:5" ht="13.5">
      <c r="A222" s="1"/>
      <c r="B222" s="1"/>
      <c r="C222" s="1"/>
      <c r="D222" s="1"/>
      <c r="E222" s="1"/>
    </row>
    <row r="223" spans="1:5" ht="13.5">
      <c r="A223" s="1"/>
      <c r="B223" s="1"/>
      <c r="C223" s="1"/>
      <c r="D223" s="1"/>
      <c r="E223" s="1"/>
    </row>
    <row r="224" spans="1:5" ht="13.5">
      <c r="A224" s="1"/>
      <c r="B224" s="1"/>
      <c r="C224" s="1"/>
      <c r="D224" s="1"/>
      <c r="E224" s="1"/>
    </row>
    <row r="225" spans="1:5" ht="13.5">
      <c r="A225" s="1"/>
      <c r="B225" s="1"/>
      <c r="C225" s="1"/>
      <c r="D225" s="1"/>
      <c r="E225" s="1"/>
    </row>
    <row r="226" spans="1:5" ht="13.5">
      <c r="A226" s="1"/>
      <c r="B226" s="1"/>
      <c r="C226" s="1"/>
      <c r="D226" s="1"/>
      <c r="E226" s="1"/>
    </row>
    <row r="227" spans="1:5" ht="13.5">
      <c r="A227" s="1"/>
      <c r="B227" s="1"/>
      <c r="C227" s="1"/>
      <c r="D227" s="1"/>
      <c r="E227" s="1"/>
    </row>
    <row r="228" spans="1:5" ht="13.5">
      <c r="A228" s="1"/>
      <c r="B228" s="1"/>
      <c r="C228" s="1"/>
      <c r="D228" s="1"/>
      <c r="E228" s="1"/>
    </row>
    <row r="229" spans="1:5" ht="13.5">
      <c r="A229" s="1"/>
      <c r="B229" s="1"/>
      <c r="C229" s="1"/>
      <c r="D229" s="1"/>
      <c r="E229" s="1"/>
    </row>
    <row r="230" spans="1:5" ht="13.5">
      <c r="A230" s="1"/>
      <c r="B230" s="1"/>
      <c r="C230" s="1"/>
      <c r="D230" s="1"/>
      <c r="E230" s="1"/>
    </row>
    <row r="231" spans="1:5" ht="13.5">
      <c r="A231" s="1"/>
      <c r="B231" s="1"/>
      <c r="C231" s="1"/>
      <c r="D231" s="1"/>
      <c r="E231" s="1"/>
    </row>
    <row r="232" spans="1:5" ht="13.5">
      <c r="A232" s="1"/>
      <c r="B232" s="1"/>
      <c r="C232" s="1"/>
      <c r="D232" s="1"/>
      <c r="E232" s="1"/>
    </row>
    <row r="233" spans="1:5" ht="13.5">
      <c r="A233" s="1"/>
      <c r="B233" s="1"/>
      <c r="C233" s="1"/>
      <c r="D233" s="1"/>
      <c r="E233" s="1"/>
    </row>
    <row r="234" spans="1:5" ht="13.5">
      <c r="A234" s="1"/>
      <c r="B234" s="1"/>
      <c r="C234" s="1"/>
      <c r="D234" s="1"/>
      <c r="E234" s="1"/>
    </row>
    <row r="235" spans="1:5" ht="13.5">
      <c r="A235" s="1"/>
      <c r="B235" s="1"/>
      <c r="C235" s="1"/>
      <c r="D235" s="1"/>
      <c r="E235" s="1"/>
    </row>
    <row r="236" spans="1:5" ht="13.5">
      <c r="A236" s="1"/>
      <c r="B236" s="1"/>
      <c r="C236" s="1"/>
      <c r="D236" s="1"/>
      <c r="E236" s="1"/>
    </row>
    <row r="237" spans="1:5" ht="13.5">
      <c r="A237" s="1"/>
      <c r="B237" s="1"/>
      <c r="C237" s="1"/>
      <c r="D237" s="1"/>
      <c r="E237" s="1"/>
    </row>
    <row r="238" spans="1:5" ht="13.5">
      <c r="A238" s="1"/>
      <c r="B238" s="1"/>
      <c r="C238" s="1"/>
      <c r="D238" s="1"/>
      <c r="E238" s="1"/>
    </row>
    <row r="239" spans="1:5" ht="13.5">
      <c r="A239" s="1"/>
      <c r="B239" s="1"/>
      <c r="C239" s="1"/>
      <c r="D239" s="1"/>
      <c r="E239" s="1"/>
    </row>
    <row r="240" spans="1:5" ht="13.5">
      <c r="A240" s="1"/>
      <c r="B240" s="1"/>
      <c r="C240" s="1"/>
      <c r="D240" s="1"/>
      <c r="E240" s="1"/>
    </row>
    <row r="241" spans="1:5" ht="13.5">
      <c r="A241" s="1"/>
      <c r="B241" s="1"/>
      <c r="C241" s="1"/>
      <c r="D241" s="1"/>
      <c r="E241" s="1"/>
    </row>
    <row r="242" spans="1:5" ht="13.5">
      <c r="A242" s="1"/>
      <c r="B242" s="1"/>
      <c r="C242" s="1"/>
      <c r="D242" s="1"/>
      <c r="E242" s="1"/>
    </row>
    <row r="243" spans="1:5" ht="13.5">
      <c r="A243" s="1"/>
      <c r="B243" s="1"/>
      <c r="C243" s="1"/>
      <c r="D243" s="1"/>
      <c r="E243" s="1"/>
    </row>
    <row r="244" spans="1:5" ht="13.5">
      <c r="A244" s="1"/>
      <c r="B244" s="1"/>
      <c r="C244" s="1"/>
      <c r="D244" s="1"/>
      <c r="E244" s="1"/>
    </row>
    <row r="245" spans="1:5" ht="13.5">
      <c r="A245" s="1"/>
      <c r="B245" s="1"/>
      <c r="C245" s="1"/>
      <c r="D245" s="1"/>
      <c r="E245" s="1"/>
    </row>
    <row r="246" spans="1:5" ht="13.5">
      <c r="A246" s="1"/>
      <c r="B246" s="1"/>
      <c r="C246" s="1"/>
      <c r="D246" s="1"/>
      <c r="E246" s="1"/>
    </row>
    <row r="247" spans="1:5" ht="13.5">
      <c r="A247" s="1"/>
      <c r="B247" s="1"/>
      <c r="C247" s="1"/>
      <c r="D247" s="1"/>
      <c r="E247" s="1"/>
    </row>
    <row r="248" spans="1:5" ht="13.5">
      <c r="A248" s="1"/>
      <c r="B248" s="1"/>
      <c r="C248" s="1"/>
      <c r="D248" s="1"/>
      <c r="E248" s="1"/>
    </row>
    <row r="249" spans="1:5" ht="13.5">
      <c r="A249" s="1"/>
      <c r="B249" s="1"/>
      <c r="C249" s="1"/>
      <c r="D249" s="1"/>
      <c r="E249" s="1"/>
    </row>
    <row r="250" spans="1:5" ht="13.5">
      <c r="A250" s="1"/>
      <c r="B250" s="1"/>
      <c r="C250" s="1"/>
      <c r="D250" s="1"/>
      <c r="E250" s="1"/>
    </row>
    <row r="251" spans="1:5" ht="13.5">
      <c r="A251" s="1"/>
      <c r="B251" s="1"/>
      <c r="C251" s="1"/>
      <c r="D251" s="1"/>
      <c r="E251" s="1"/>
    </row>
    <row r="252" spans="1:5" ht="13.5">
      <c r="A252" s="1"/>
      <c r="B252" s="1"/>
      <c r="C252" s="1"/>
      <c r="D252" s="1"/>
      <c r="E252" s="1"/>
    </row>
    <row r="253" spans="1:5" ht="13.5">
      <c r="A253" s="1"/>
      <c r="B253" s="1"/>
      <c r="C253" s="1"/>
      <c r="D253" s="1"/>
      <c r="E253" s="1"/>
    </row>
    <row r="254" spans="1:5" ht="13.5">
      <c r="A254" s="1"/>
      <c r="B254" s="1"/>
      <c r="C254" s="1"/>
      <c r="D254" s="1"/>
      <c r="E254" s="1"/>
    </row>
    <row r="255" spans="1:5" ht="13.5">
      <c r="A255" s="1"/>
      <c r="B255" s="1"/>
      <c r="C255" s="1"/>
      <c r="D255" s="1"/>
      <c r="E255" s="1"/>
    </row>
    <row r="256" spans="1:5" ht="13.5">
      <c r="A256" s="1"/>
      <c r="B256" s="1"/>
      <c r="C256" s="1"/>
      <c r="D256" s="1"/>
      <c r="E256" s="1"/>
    </row>
    <row r="257" spans="1:5" ht="13.5">
      <c r="A257" s="1"/>
      <c r="B257" s="1"/>
      <c r="C257" s="1"/>
      <c r="D257" s="1"/>
      <c r="E257" s="1"/>
    </row>
    <row r="258" spans="1:5" ht="13.5">
      <c r="A258" s="1"/>
      <c r="B258" s="1"/>
      <c r="C258" s="1"/>
      <c r="D258" s="1"/>
      <c r="E258" s="1"/>
    </row>
    <row r="259" spans="1:5" ht="13.5">
      <c r="A259" s="1"/>
      <c r="B259" s="1"/>
      <c r="C259" s="1"/>
      <c r="D259" s="1"/>
      <c r="E259" s="1"/>
    </row>
    <row r="260" spans="1:5" ht="13.5">
      <c r="A260" s="1"/>
      <c r="B260" s="1"/>
      <c r="C260" s="1"/>
      <c r="D260" s="1"/>
      <c r="E260" s="1"/>
    </row>
    <row r="261" spans="1:5" ht="13.5">
      <c r="A261" s="1"/>
      <c r="B261" s="1"/>
      <c r="C261" s="1"/>
      <c r="D261" s="1"/>
      <c r="E261" s="1"/>
    </row>
    <row r="262" spans="1:5" ht="13.5">
      <c r="A262" s="1"/>
      <c r="B262" s="1"/>
      <c r="C262" s="1"/>
      <c r="D262" s="1"/>
      <c r="E262" s="1"/>
    </row>
    <row r="263" spans="1:5" ht="13.5">
      <c r="A263" s="1"/>
      <c r="B263" s="1"/>
      <c r="C263" s="1"/>
      <c r="D263" s="1"/>
      <c r="E263" s="1"/>
    </row>
    <row r="264" spans="1:5" ht="13.5">
      <c r="A264" s="1"/>
      <c r="B264" s="1"/>
      <c r="C264" s="1"/>
      <c r="D264" s="1"/>
      <c r="E264" s="1"/>
    </row>
    <row r="265" spans="1:5" ht="13.5">
      <c r="A265" s="1"/>
      <c r="B265" s="1"/>
      <c r="C265" s="1"/>
      <c r="D265" s="1"/>
      <c r="E265" s="1"/>
    </row>
    <row r="266" spans="1:5" ht="13.5">
      <c r="A266" s="1"/>
      <c r="B266" s="1"/>
      <c r="C266" s="1"/>
      <c r="D266" s="1"/>
      <c r="E266" s="1"/>
    </row>
    <row r="267" spans="1:5" ht="13.5">
      <c r="A267" s="1"/>
      <c r="B267" s="1"/>
      <c r="C267" s="1"/>
      <c r="D267" s="1"/>
      <c r="E267" s="1"/>
    </row>
    <row r="268" spans="1:5" ht="13.5">
      <c r="A268" s="1"/>
      <c r="B268" s="1"/>
      <c r="C268" s="1"/>
      <c r="D268" s="1"/>
      <c r="E268" s="1"/>
    </row>
    <row r="269" spans="1:5" ht="13.5">
      <c r="A269" s="1"/>
      <c r="B269" s="1"/>
      <c r="C269" s="1"/>
      <c r="D269" s="1"/>
      <c r="E269" s="1"/>
    </row>
    <row r="270" spans="1:5" ht="13.5">
      <c r="A270" s="1"/>
      <c r="B270" s="1"/>
      <c r="C270" s="1"/>
      <c r="D270" s="1"/>
      <c r="E270" s="1"/>
    </row>
    <row r="271" spans="1:5" ht="13.5">
      <c r="A271" s="1"/>
      <c r="B271" s="1"/>
      <c r="C271" s="1"/>
      <c r="D271" s="1"/>
      <c r="E271" s="1"/>
    </row>
    <row r="272" spans="1:5" ht="13.5">
      <c r="A272" s="1"/>
      <c r="B272" s="1"/>
      <c r="C272" s="1"/>
      <c r="D272" s="1"/>
      <c r="E272" s="1"/>
    </row>
    <row r="273" spans="1:5" ht="13.5">
      <c r="A273" s="1"/>
      <c r="B273" s="1"/>
      <c r="C273" s="1"/>
      <c r="D273" s="1"/>
      <c r="E273" s="1"/>
    </row>
    <row r="274" spans="1:5" ht="13.5">
      <c r="A274" s="1"/>
      <c r="B274" s="1"/>
      <c r="C274" s="1"/>
      <c r="D274" s="1"/>
      <c r="E274" s="1"/>
    </row>
    <row r="275" spans="1:5" ht="13.5">
      <c r="A275" s="1"/>
      <c r="B275" s="1"/>
      <c r="C275" s="1"/>
      <c r="D275" s="1"/>
      <c r="E275" s="1"/>
    </row>
    <row r="276" spans="1:5" ht="13.5">
      <c r="A276" s="1"/>
      <c r="B276" s="1"/>
      <c r="C276" s="1"/>
      <c r="D276" s="1"/>
      <c r="E276" s="1"/>
    </row>
    <row r="277" spans="1:5" ht="13.5">
      <c r="A277" s="1"/>
      <c r="B277" s="1"/>
      <c r="C277" s="1"/>
      <c r="D277" s="1"/>
      <c r="E277" s="1"/>
    </row>
    <row r="278" spans="1:5" ht="13.5">
      <c r="A278" s="1"/>
      <c r="B278" s="1"/>
      <c r="C278" s="1"/>
      <c r="D278" s="1"/>
      <c r="E278" s="1"/>
    </row>
    <row r="279" spans="1:5" ht="13.5">
      <c r="A279" s="1"/>
      <c r="B279" s="1"/>
      <c r="C279" s="1"/>
      <c r="D279" s="1"/>
      <c r="E279" s="1"/>
    </row>
    <row r="280" spans="1:5" ht="13.5">
      <c r="A280" s="1"/>
      <c r="B280" s="1"/>
      <c r="C280" s="1"/>
      <c r="D280" s="1"/>
      <c r="E280" s="1"/>
    </row>
    <row r="281" spans="1:5" ht="13.5">
      <c r="A281" s="1"/>
      <c r="B281" s="1"/>
      <c r="C281" s="1"/>
      <c r="D281" s="1"/>
      <c r="E281" s="1"/>
    </row>
    <row r="282" spans="1:5" ht="13.5">
      <c r="A282" s="1"/>
      <c r="B282" s="1"/>
      <c r="C282" s="1"/>
      <c r="D282" s="1"/>
      <c r="E282" s="1"/>
    </row>
    <row r="283" spans="1:5" ht="13.5">
      <c r="A283" s="1"/>
      <c r="B283" s="1"/>
      <c r="C283" s="1"/>
      <c r="D283" s="1"/>
      <c r="E283" s="1"/>
    </row>
    <row r="284" spans="1:5" ht="13.5">
      <c r="A284" s="1"/>
      <c r="B284" s="1"/>
      <c r="C284" s="1"/>
      <c r="D284" s="1"/>
      <c r="E284" s="1"/>
    </row>
    <row r="285" spans="1:5" ht="13.5">
      <c r="A285" s="1"/>
      <c r="B285" s="1"/>
      <c r="C285" s="1"/>
      <c r="D285" s="1"/>
      <c r="E285" s="1"/>
    </row>
    <row r="286" spans="1:5" ht="13.5">
      <c r="A286" s="1"/>
      <c r="B286" s="1"/>
      <c r="C286" s="1"/>
      <c r="D286" s="1"/>
      <c r="E286" s="1"/>
    </row>
    <row r="287" spans="1:5" ht="13.5">
      <c r="A287" s="1"/>
      <c r="B287" s="1"/>
      <c r="C287" s="1"/>
      <c r="D287" s="1"/>
      <c r="E287" s="1"/>
    </row>
    <row r="288" spans="1:5" ht="13.5">
      <c r="A288" s="1"/>
      <c r="B288" s="1"/>
      <c r="C288" s="1"/>
      <c r="D288" s="1"/>
      <c r="E288" s="1"/>
    </row>
    <row r="289" spans="1:5" ht="13.5">
      <c r="A289" s="1"/>
      <c r="B289" s="1"/>
      <c r="C289" s="1"/>
      <c r="D289" s="1"/>
      <c r="E289" s="1"/>
    </row>
    <row r="290" spans="1:5" ht="13.5">
      <c r="A290" s="1"/>
      <c r="B290" s="1"/>
      <c r="C290" s="1"/>
      <c r="D290" s="1"/>
      <c r="E290" s="1"/>
    </row>
    <row r="291" spans="1:5" ht="13.5">
      <c r="A291" s="1"/>
      <c r="B291" s="1"/>
      <c r="C291" s="1"/>
      <c r="D291" s="1"/>
      <c r="E291" s="1"/>
    </row>
    <row r="292" spans="1:5" ht="13.5">
      <c r="A292" s="1"/>
      <c r="B292" s="1"/>
      <c r="C292" s="1"/>
      <c r="D292" s="1"/>
      <c r="E292" s="1"/>
    </row>
    <row r="293" spans="1:5" ht="13.5">
      <c r="A293" s="1"/>
      <c r="B293" s="1"/>
      <c r="C293" s="1"/>
      <c r="D293" s="1"/>
      <c r="E293" s="1"/>
    </row>
    <row r="294" spans="1:5" ht="13.5">
      <c r="A294" s="1"/>
      <c r="B294" s="1"/>
      <c r="C294" s="1"/>
      <c r="D294" s="1"/>
      <c r="E294" s="1"/>
    </row>
    <row r="295" spans="1:5" ht="13.5">
      <c r="A295" s="1"/>
      <c r="B295" s="1"/>
      <c r="C295" s="1"/>
      <c r="D295" s="1"/>
      <c r="E295" s="1"/>
    </row>
    <row r="296" spans="1:5" ht="13.5">
      <c r="A296" s="1"/>
      <c r="B296" s="1"/>
      <c r="C296" s="1"/>
      <c r="D296" s="1"/>
      <c r="E296" s="1"/>
    </row>
    <row r="297" spans="1:5" ht="13.5">
      <c r="A297" s="1"/>
      <c r="B297" s="1"/>
      <c r="C297" s="1"/>
      <c r="D297" s="1"/>
      <c r="E297" s="1"/>
    </row>
    <row r="298" spans="1:5" ht="13.5">
      <c r="A298" s="1"/>
      <c r="B298" s="1"/>
      <c r="C298" s="1"/>
      <c r="D298" s="1"/>
      <c r="E298" s="1"/>
    </row>
    <row r="299" spans="1:5" ht="13.5">
      <c r="A299" s="1"/>
      <c r="B299" s="1"/>
      <c r="C299" s="1"/>
      <c r="D299" s="1"/>
      <c r="E299" s="1"/>
    </row>
    <row r="300" spans="1:5" ht="13.5">
      <c r="A300" s="1"/>
      <c r="B300" s="1"/>
      <c r="C300" s="1"/>
      <c r="D300" s="1"/>
      <c r="E300" s="1"/>
    </row>
    <row r="301" spans="1:5" ht="13.5">
      <c r="A301" s="1"/>
      <c r="B301" s="1"/>
      <c r="C301" s="1"/>
      <c r="D301" s="1"/>
      <c r="E301" s="1"/>
    </row>
    <row r="302" spans="1:5" ht="13.5">
      <c r="A302" s="1"/>
      <c r="B302" s="1"/>
      <c r="C302" s="1"/>
      <c r="D302" s="1"/>
      <c r="E302" s="1"/>
    </row>
    <row r="303" spans="1:5" ht="13.5">
      <c r="A303" s="1"/>
      <c r="B303" s="1"/>
      <c r="C303" s="1"/>
      <c r="D303" s="1"/>
      <c r="E303" s="1"/>
    </row>
    <row r="304" spans="1:5" ht="13.5">
      <c r="A304" s="1"/>
      <c r="B304" s="1"/>
      <c r="C304" s="1"/>
      <c r="D304" s="1"/>
      <c r="E304" s="1"/>
    </row>
    <row r="305" spans="1:5" ht="13.5">
      <c r="A305" s="1"/>
      <c r="B305" s="1"/>
      <c r="C305" s="1"/>
      <c r="D305" s="1"/>
      <c r="E305" s="1"/>
    </row>
    <row r="306" spans="1:5" ht="13.5">
      <c r="A306" s="1"/>
      <c r="B306" s="1"/>
      <c r="C306" s="1"/>
      <c r="D306" s="1"/>
      <c r="E306" s="1"/>
    </row>
    <row r="307" spans="1:5" ht="13.5">
      <c r="A307" s="1"/>
      <c r="B307" s="1"/>
      <c r="C307" s="1"/>
      <c r="D307" s="1"/>
      <c r="E307" s="1"/>
    </row>
    <row r="308" spans="1:5" ht="13.5">
      <c r="A308" s="1"/>
      <c r="B308" s="1"/>
      <c r="C308" s="1"/>
      <c r="D308" s="1"/>
      <c r="E308" s="1"/>
    </row>
    <row r="309" spans="1:5" ht="13.5">
      <c r="A309" s="1"/>
      <c r="B309" s="1"/>
      <c r="C309" s="1"/>
      <c r="D309" s="1"/>
      <c r="E309" s="1"/>
    </row>
    <row r="310" spans="1:5" ht="13.5">
      <c r="A310" s="1"/>
      <c r="B310" s="1"/>
      <c r="C310" s="1"/>
      <c r="D310" s="1"/>
      <c r="E310" s="1"/>
    </row>
    <row r="311" spans="1:5" ht="13.5">
      <c r="A311" s="1"/>
      <c r="B311" s="1"/>
      <c r="C311" s="1"/>
      <c r="D311" s="1"/>
      <c r="E311" s="1"/>
    </row>
    <row r="312" spans="1:5" ht="13.5">
      <c r="A312" s="1"/>
      <c r="B312" s="1"/>
      <c r="C312" s="1"/>
      <c r="D312" s="1"/>
      <c r="E312" s="1"/>
    </row>
    <row r="313" spans="1:5" ht="13.5">
      <c r="A313" s="1"/>
      <c r="B313" s="1"/>
      <c r="C313" s="1"/>
      <c r="D313" s="1"/>
      <c r="E313" s="1"/>
    </row>
    <row r="314" spans="1:5" ht="13.5">
      <c r="A314" s="1"/>
      <c r="B314" s="1"/>
      <c r="C314" s="1"/>
      <c r="D314" s="1"/>
      <c r="E314" s="1"/>
    </row>
    <row r="315" spans="1:5" ht="13.5">
      <c r="A315" s="1"/>
      <c r="B315" s="1"/>
      <c r="C315" s="1"/>
      <c r="D315" s="1"/>
      <c r="E315" s="1"/>
    </row>
    <row r="316" spans="1:5" ht="13.5">
      <c r="A316" s="1"/>
      <c r="B316" s="1"/>
      <c r="C316" s="1"/>
      <c r="D316" s="1"/>
      <c r="E316" s="1"/>
    </row>
    <row r="317" spans="1:5" ht="13.5">
      <c r="A317" s="1"/>
      <c r="B317" s="1"/>
      <c r="C317" s="1"/>
      <c r="D317" s="1"/>
      <c r="E317" s="1"/>
    </row>
    <row r="318" spans="1:5" ht="13.5">
      <c r="A318" s="1"/>
      <c r="B318" s="1"/>
      <c r="C318" s="1"/>
      <c r="D318" s="1"/>
      <c r="E318" s="1"/>
    </row>
    <row r="319" spans="1:5" ht="13.5">
      <c r="A319" s="1"/>
      <c r="B319" s="1"/>
      <c r="C319" s="1"/>
      <c r="D319" s="1"/>
      <c r="E319" s="1"/>
    </row>
    <row r="320" spans="1:5" ht="13.5">
      <c r="A320" s="1"/>
      <c r="B320" s="1"/>
      <c r="C320" s="1"/>
      <c r="D320" s="1"/>
      <c r="E320" s="1"/>
    </row>
    <row r="321" spans="1:5" ht="13.5">
      <c r="A321" s="1"/>
      <c r="B321" s="1"/>
      <c r="C321" s="1"/>
      <c r="D321" s="1"/>
      <c r="E321" s="1"/>
    </row>
    <row r="322" spans="1:5" ht="13.5">
      <c r="A322" s="1"/>
      <c r="B322" s="1"/>
      <c r="C322" s="1"/>
      <c r="D322" s="1"/>
      <c r="E322" s="1"/>
    </row>
    <row r="323" spans="1:5" ht="13.5">
      <c r="A323" s="1"/>
      <c r="B323" s="1"/>
      <c r="C323" s="1"/>
      <c r="D323" s="1"/>
      <c r="E323" s="1"/>
    </row>
    <row r="324" spans="1:5" ht="13.5">
      <c r="A324" s="1"/>
      <c r="B324" s="1"/>
      <c r="C324" s="1"/>
      <c r="D324" s="1"/>
      <c r="E324" s="1"/>
    </row>
    <row r="325" spans="1:5" ht="13.5">
      <c r="A325" s="1"/>
      <c r="B325" s="1"/>
      <c r="C325" s="1"/>
      <c r="D325" s="1"/>
      <c r="E325" s="1"/>
    </row>
    <row r="326" spans="1:5" ht="13.5">
      <c r="A326" s="1"/>
      <c r="B326" s="1"/>
      <c r="C326" s="1"/>
      <c r="D326" s="1"/>
      <c r="E326" s="1"/>
    </row>
    <row r="327" spans="1:5" ht="13.5">
      <c r="A327" s="1"/>
      <c r="B327" s="1"/>
      <c r="C327" s="1"/>
      <c r="D327" s="1"/>
      <c r="E327" s="1"/>
    </row>
    <row r="328" spans="1:5" ht="13.5">
      <c r="A328" s="1"/>
      <c r="B328" s="1"/>
      <c r="C328" s="1"/>
      <c r="D328" s="1"/>
      <c r="E328" s="1"/>
    </row>
    <row r="329" spans="1:5" ht="13.5">
      <c r="A329" s="1"/>
      <c r="B329" s="1"/>
      <c r="C329" s="1"/>
      <c r="D329" s="1"/>
      <c r="E329" s="1"/>
    </row>
    <row r="330" spans="1:5" ht="13.5">
      <c r="A330" s="1"/>
      <c r="B330" s="1"/>
      <c r="C330" s="1"/>
      <c r="D330" s="1"/>
      <c r="E330" s="1"/>
    </row>
    <row r="331" spans="1:5" ht="13.5">
      <c r="A331" s="1"/>
      <c r="B331" s="1"/>
      <c r="C331" s="1"/>
      <c r="D331" s="1"/>
      <c r="E331" s="1"/>
    </row>
    <row r="332" spans="1:5" ht="13.5">
      <c r="A332" s="1"/>
      <c r="B332" s="1"/>
      <c r="C332" s="1"/>
      <c r="D332" s="1"/>
      <c r="E332" s="1"/>
    </row>
    <row r="333" spans="1:5" ht="13.5">
      <c r="A333" s="1"/>
      <c r="B333" s="1"/>
      <c r="C333" s="1"/>
      <c r="D333" s="1"/>
      <c r="E333" s="1"/>
    </row>
    <row r="334" spans="1:5" ht="13.5">
      <c r="A334" s="1"/>
      <c r="B334" s="1"/>
      <c r="C334" s="1"/>
      <c r="D334" s="1"/>
      <c r="E334" s="1"/>
    </row>
    <row r="335" spans="1:5" ht="13.5">
      <c r="A335" s="1"/>
      <c r="B335" s="1"/>
      <c r="C335" s="1"/>
      <c r="D335" s="1"/>
      <c r="E335" s="1"/>
    </row>
    <row r="336" spans="1:5" ht="13.5">
      <c r="A336" s="1"/>
      <c r="B336" s="1"/>
      <c r="C336" s="1"/>
      <c r="D336" s="1"/>
      <c r="E336" s="1"/>
    </row>
    <row r="337" spans="1:5" ht="13.5">
      <c r="A337" s="1"/>
      <c r="B337" s="1"/>
      <c r="C337" s="1"/>
      <c r="D337" s="1"/>
      <c r="E337" s="1"/>
    </row>
    <row r="338" spans="1:5" ht="13.5">
      <c r="A338" s="1"/>
      <c r="B338" s="1"/>
      <c r="C338" s="1"/>
      <c r="D338" s="1"/>
      <c r="E338" s="1"/>
    </row>
    <row r="339" spans="1:5" ht="13.5">
      <c r="A339" s="1"/>
      <c r="B339" s="1"/>
      <c r="C339" s="1"/>
      <c r="D339" s="1"/>
      <c r="E339" s="1"/>
    </row>
    <row r="340" spans="1:5" ht="13.5">
      <c r="A340" s="1"/>
      <c r="B340" s="1"/>
      <c r="C340" s="1"/>
      <c r="D340" s="1"/>
      <c r="E340" s="1"/>
    </row>
    <row r="341" spans="1:5" ht="13.5">
      <c r="A341" s="1"/>
      <c r="B341" s="1"/>
      <c r="C341" s="1"/>
      <c r="D341" s="1"/>
      <c r="E341" s="1"/>
    </row>
    <row r="342" spans="1:5" ht="13.5">
      <c r="A342" s="1"/>
      <c r="B342" s="1"/>
      <c r="C342" s="1"/>
      <c r="D342" s="1"/>
      <c r="E342" s="1"/>
    </row>
    <row r="343" spans="1:5" ht="13.5">
      <c r="A343" s="1"/>
      <c r="B343" s="1"/>
      <c r="C343" s="1"/>
      <c r="D343" s="1"/>
      <c r="E343" s="1"/>
    </row>
    <row r="344" spans="1:5" ht="13.5">
      <c r="A344" s="1"/>
      <c r="B344" s="1"/>
      <c r="C344" s="1"/>
      <c r="D344" s="1"/>
      <c r="E344" s="1"/>
    </row>
    <row r="345" spans="1:5" ht="13.5">
      <c r="A345" s="1"/>
      <c r="B345" s="1"/>
      <c r="C345" s="1"/>
      <c r="D345" s="1"/>
      <c r="E345" s="1"/>
    </row>
    <row r="346" spans="1:5" ht="13.5">
      <c r="A346" s="1"/>
      <c r="B346" s="1"/>
      <c r="C346" s="1"/>
      <c r="D346" s="1"/>
      <c r="E346" s="1"/>
    </row>
    <row r="347" spans="1:5" ht="13.5">
      <c r="A347" s="1"/>
      <c r="B347" s="1"/>
      <c r="C347" s="1"/>
      <c r="D347" s="1"/>
      <c r="E347" s="1"/>
    </row>
    <row r="348" spans="1:5" ht="13.5">
      <c r="A348" s="1"/>
      <c r="B348" s="1"/>
      <c r="C348" s="1"/>
      <c r="D348" s="1"/>
      <c r="E348" s="1"/>
    </row>
    <row r="349" spans="1:5" ht="13.5">
      <c r="A349" s="1"/>
      <c r="B349" s="1"/>
      <c r="C349" s="1"/>
      <c r="D349" s="1"/>
      <c r="E349" s="1"/>
    </row>
    <row r="350" spans="1:5" ht="13.5">
      <c r="A350" s="1"/>
      <c r="B350" s="1"/>
      <c r="C350" s="1"/>
      <c r="D350" s="1"/>
      <c r="E350" s="1"/>
    </row>
    <row r="351" spans="1:5" ht="13.5">
      <c r="A351" s="1"/>
      <c r="B351" s="1"/>
      <c r="C351" s="1"/>
      <c r="D351" s="1"/>
      <c r="E351" s="1"/>
    </row>
    <row r="352" spans="1:5" ht="13.5">
      <c r="A352" s="1"/>
      <c r="B352" s="1"/>
      <c r="C352" s="1"/>
      <c r="D352" s="1"/>
      <c r="E352" s="1"/>
    </row>
    <row r="353" spans="1:5" ht="13.5">
      <c r="A353" s="1"/>
      <c r="B353" s="1"/>
      <c r="C353" s="1"/>
      <c r="D353" s="1"/>
      <c r="E353" s="1"/>
    </row>
    <row r="354" spans="1:5" ht="13.5">
      <c r="A354" s="1"/>
      <c r="B354" s="1"/>
      <c r="C354" s="1"/>
      <c r="D354" s="1"/>
      <c r="E354" s="1"/>
    </row>
    <row r="355" spans="1:5" ht="13.5">
      <c r="A355" s="1"/>
      <c r="B355" s="1"/>
      <c r="C355" s="1"/>
      <c r="D355" s="1"/>
      <c r="E355" s="1"/>
    </row>
    <row r="356" spans="1:5" ht="13.5">
      <c r="A356" s="1"/>
      <c r="B356" s="1"/>
      <c r="C356" s="1"/>
      <c r="D356" s="1"/>
      <c r="E356" s="1"/>
    </row>
    <row r="357" spans="1:5" ht="13.5">
      <c r="A357" s="1"/>
      <c r="B357" s="1"/>
      <c r="C357" s="1"/>
      <c r="D357" s="1"/>
      <c r="E357" s="1"/>
    </row>
    <row r="358" spans="1:5" ht="13.5">
      <c r="A358" s="1"/>
      <c r="B358" s="1"/>
      <c r="C358" s="1"/>
      <c r="D358" s="1"/>
      <c r="E358" s="1"/>
    </row>
    <row r="359" spans="1:5" ht="13.5">
      <c r="A359" s="1"/>
      <c r="B359" s="1"/>
      <c r="C359" s="1"/>
      <c r="D359" s="1"/>
      <c r="E359" s="1"/>
    </row>
    <row r="360" spans="1:5" ht="13.5">
      <c r="A360" s="1"/>
      <c r="B360" s="1"/>
      <c r="C360" s="1"/>
      <c r="D360" s="1"/>
      <c r="E360" s="1"/>
    </row>
    <row r="361" spans="1:5" ht="13.5">
      <c r="A361" s="1"/>
      <c r="B361" s="1"/>
      <c r="C361" s="1"/>
      <c r="D361" s="1"/>
      <c r="E361" s="1"/>
    </row>
    <row r="362" spans="1:5" ht="13.5">
      <c r="A362" s="1"/>
      <c r="B362" s="1"/>
      <c r="C362" s="1"/>
      <c r="D362" s="1"/>
      <c r="E362" s="1"/>
    </row>
    <row r="363" spans="1:5" ht="13.5">
      <c r="A363" s="1"/>
      <c r="B363" s="1"/>
      <c r="C363" s="1"/>
      <c r="D363" s="1"/>
      <c r="E363" s="1"/>
    </row>
    <row r="364" spans="1:5" ht="13.5">
      <c r="A364" s="1"/>
      <c r="B364" s="1"/>
      <c r="C364" s="1"/>
      <c r="D364" s="1"/>
      <c r="E364" s="1"/>
    </row>
    <row r="365" spans="1:5" ht="13.5">
      <c r="A365" s="1"/>
      <c r="B365" s="1"/>
      <c r="C365" s="1"/>
      <c r="D365" s="1"/>
      <c r="E365" s="1"/>
    </row>
    <row r="366" spans="1:5" ht="13.5">
      <c r="A366" s="1"/>
      <c r="B366" s="1"/>
      <c r="C366" s="1"/>
      <c r="D366" s="1"/>
      <c r="E366" s="1"/>
    </row>
    <row r="367" spans="1:5" ht="13.5">
      <c r="A367" s="1"/>
      <c r="B367" s="1"/>
      <c r="C367" s="1"/>
      <c r="D367" s="1"/>
      <c r="E367" s="1"/>
    </row>
    <row r="368" spans="1:5" ht="13.5">
      <c r="A368" s="1"/>
      <c r="B368" s="1"/>
      <c r="C368" s="1"/>
      <c r="D368" s="1"/>
      <c r="E368" s="1"/>
    </row>
    <row r="369" spans="1:5" ht="13.5">
      <c r="A369" s="1"/>
      <c r="B369" s="1"/>
      <c r="C369" s="1"/>
      <c r="D369" s="1"/>
      <c r="E369" s="1"/>
    </row>
    <row r="370" spans="1:5" ht="13.5">
      <c r="A370" s="1"/>
      <c r="B370" s="1"/>
      <c r="C370" s="1"/>
      <c r="D370" s="1"/>
      <c r="E370" s="1"/>
    </row>
    <row r="371" spans="1:5" ht="13.5">
      <c r="A371" s="1"/>
      <c r="B371" s="1"/>
      <c r="C371" s="1"/>
      <c r="D371" s="1"/>
      <c r="E371" s="1"/>
    </row>
    <row r="372" spans="1:5" ht="13.5">
      <c r="A372" s="1"/>
      <c r="B372" s="1"/>
      <c r="C372" s="1"/>
      <c r="D372" s="1"/>
      <c r="E372" s="1"/>
    </row>
    <row r="373" spans="1:5" ht="13.5">
      <c r="A373" s="1"/>
      <c r="B373" s="1"/>
      <c r="C373" s="1"/>
      <c r="D373" s="1"/>
      <c r="E373" s="1"/>
    </row>
    <row r="374" spans="1:5" ht="13.5">
      <c r="A374" s="1"/>
      <c r="B374" s="1"/>
      <c r="C374" s="1"/>
      <c r="D374" s="1"/>
      <c r="E374" s="1"/>
    </row>
    <row r="375" spans="1:5" ht="13.5">
      <c r="A375" s="1"/>
      <c r="B375" s="1"/>
      <c r="C375" s="1"/>
      <c r="D375" s="1"/>
      <c r="E375" s="1"/>
    </row>
    <row r="376" spans="1:5" ht="13.5">
      <c r="A376" s="1"/>
      <c r="B376" s="1"/>
      <c r="C376" s="1"/>
      <c r="D376" s="1"/>
      <c r="E376" s="1"/>
    </row>
    <row r="377" spans="1:5" ht="13.5">
      <c r="A377" s="1"/>
      <c r="B377" s="1"/>
      <c r="C377" s="1"/>
      <c r="D377" s="1"/>
      <c r="E377" s="1"/>
    </row>
    <row r="378" spans="1:5" ht="13.5">
      <c r="A378" s="1"/>
      <c r="B378" s="1"/>
      <c r="C378" s="1"/>
      <c r="D378" s="1"/>
      <c r="E378" s="1"/>
    </row>
    <row r="379" spans="1:5" ht="13.5">
      <c r="A379" s="1"/>
      <c r="B379" s="1"/>
      <c r="C379" s="1"/>
      <c r="D379" s="1"/>
      <c r="E379" s="1"/>
    </row>
    <row r="380" spans="1:5" ht="13.5">
      <c r="A380" s="1"/>
      <c r="B380" s="1"/>
      <c r="C380" s="1"/>
      <c r="D380" s="1"/>
      <c r="E380" s="1"/>
    </row>
    <row r="381" spans="1:5" ht="13.5">
      <c r="A381" s="1"/>
      <c r="B381" s="1"/>
      <c r="C381" s="1"/>
      <c r="D381" s="1"/>
      <c r="E381" s="1"/>
    </row>
    <row r="382" spans="1:5" ht="13.5">
      <c r="A382" s="1"/>
      <c r="B382" s="1"/>
      <c r="C382" s="1"/>
      <c r="D382" s="1"/>
      <c r="E382" s="1"/>
    </row>
    <row r="383" spans="1:5" ht="13.5">
      <c r="A383" s="1"/>
      <c r="B383" s="1"/>
      <c r="C383" s="1"/>
      <c r="D383" s="1"/>
      <c r="E383" s="1"/>
    </row>
    <row r="384" spans="1:5" ht="13.5">
      <c r="A384" s="1"/>
      <c r="B384" s="1"/>
      <c r="C384" s="1"/>
      <c r="D384" s="1"/>
      <c r="E384" s="1"/>
    </row>
    <row r="385" spans="1:5" ht="13.5">
      <c r="A385" s="1"/>
      <c r="B385" s="1"/>
      <c r="C385" s="1"/>
      <c r="D385" s="1"/>
      <c r="E385" s="1"/>
    </row>
    <row r="386" spans="1:5" ht="13.5">
      <c r="A386" s="1"/>
      <c r="B386" s="1"/>
      <c r="C386" s="1"/>
      <c r="D386" s="1"/>
      <c r="E386" s="1"/>
    </row>
    <row r="387" spans="1:5" ht="13.5">
      <c r="A387" s="1"/>
      <c r="B387" s="1"/>
      <c r="C387" s="1"/>
      <c r="D387" s="1"/>
      <c r="E387" s="1"/>
    </row>
    <row r="388" spans="1:5" ht="13.5">
      <c r="A388" s="1"/>
      <c r="B388" s="1"/>
      <c r="C388" s="1"/>
      <c r="D388" s="1"/>
      <c r="E388" s="1"/>
    </row>
    <row r="389" spans="1:5" ht="13.5">
      <c r="A389" s="1"/>
      <c r="B389" s="1"/>
      <c r="C389" s="1"/>
      <c r="D389" s="1"/>
      <c r="E389" s="1"/>
    </row>
    <row r="390" spans="1:5" ht="13.5">
      <c r="A390" s="1"/>
      <c r="B390" s="1"/>
      <c r="C390" s="1"/>
      <c r="D390" s="1"/>
      <c r="E390" s="1"/>
    </row>
    <row r="391" spans="1:5" ht="13.5">
      <c r="A391" s="1"/>
      <c r="B391" s="1"/>
      <c r="C391" s="1"/>
      <c r="D391" s="1"/>
      <c r="E391" s="1"/>
    </row>
    <row r="392" spans="1:5" ht="13.5">
      <c r="A392" s="1"/>
      <c r="B392" s="1"/>
      <c r="C392" s="1"/>
      <c r="D392" s="1"/>
      <c r="E392" s="1"/>
    </row>
    <row r="393" spans="1:5" ht="13.5">
      <c r="A393" s="1"/>
      <c r="B393" s="1"/>
      <c r="C393" s="1"/>
      <c r="D393" s="1"/>
      <c r="E393" s="1"/>
    </row>
    <row r="394" spans="1:5" ht="13.5">
      <c r="A394" s="1"/>
      <c r="B394" s="1"/>
      <c r="C394" s="1"/>
      <c r="D394" s="1"/>
      <c r="E394" s="1"/>
    </row>
    <row r="395" spans="1:5" ht="13.5">
      <c r="A395" s="1"/>
      <c r="B395" s="1"/>
      <c r="C395" s="1"/>
      <c r="D395" s="1"/>
      <c r="E395" s="1"/>
    </row>
    <row r="396" spans="1:5" ht="13.5">
      <c r="A396" s="1"/>
      <c r="B396" s="1"/>
      <c r="C396" s="1"/>
      <c r="D396" s="1"/>
      <c r="E396" s="1"/>
    </row>
    <row r="397" spans="1:5" ht="13.5">
      <c r="A397" s="1"/>
      <c r="B397" s="1"/>
      <c r="C397" s="1"/>
      <c r="D397" s="1"/>
      <c r="E397" s="1"/>
    </row>
    <row r="398" spans="1:5" ht="13.5">
      <c r="A398" s="1"/>
      <c r="B398" s="1"/>
      <c r="C398" s="1"/>
      <c r="D398" s="1"/>
      <c r="E398" s="1"/>
    </row>
    <row r="399" spans="1:5" ht="13.5">
      <c r="A399" s="1"/>
      <c r="B399" s="1"/>
      <c r="C399" s="1"/>
      <c r="D399" s="1"/>
      <c r="E399" s="1"/>
    </row>
    <row r="400" spans="1:5" ht="13.5">
      <c r="A400" s="1"/>
      <c r="B400" s="1"/>
      <c r="C400" s="1"/>
      <c r="D400" s="1"/>
      <c r="E400" s="1"/>
    </row>
    <row r="401" spans="1:5" ht="13.5">
      <c r="A401" s="1"/>
      <c r="B401" s="1"/>
      <c r="C401" s="1"/>
      <c r="D401" s="1"/>
      <c r="E401" s="1"/>
    </row>
    <row r="402" spans="1:5" ht="13.5">
      <c r="A402" s="1"/>
      <c r="B402" s="1"/>
      <c r="C402" s="1"/>
      <c r="D402" s="1"/>
      <c r="E402" s="1"/>
    </row>
    <row r="403" spans="1:5" ht="13.5">
      <c r="A403" s="1"/>
      <c r="B403" s="1"/>
      <c r="C403" s="1"/>
      <c r="D403" s="1"/>
      <c r="E403" s="1"/>
    </row>
    <row r="404" spans="1:5" ht="13.5">
      <c r="A404" s="1"/>
      <c r="B404" s="1"/>
      <c r="C404" s="1"/>
      <c r="D404" s="1"/>
      <c r="E404" s="1"/>
    </row>
    <row r="405" spans="1:5" ht="13.5">
      <c r="A405" s="1"/>
      <c r="B405" s="1"/>
      <c r="C405" s="1"/>
      <c r="D405" s="1"/>
      <c r="E405" s="1"/>
    </row>
    <row r="406" spans="1:5" ht="13.5">
      <c r="A406" s="1"/>
      <c r="B406" s="1"/>
      <c r="C406" s="1"/>
      <c r="D406" s="1"/>
      <c r="E406" s="1"/>
    </row>
    <row r="407" spans="1:5" ht="13.5">
      <c r="A407" s="1"/>
      <c r="B407" s="1"/>
      <c r="C407" s="1"/>
      <c r="D407" s="1"/>
      <c r="E407" s="1"/>
    </row>
    <row r="408" spans="1:5" ht="13.5">
      <c r="A408" s="1"/>
      <c r="B408" s="1"/>
      <c r="C408" s="1"/>
      <c r="D408" s="1"/>
      <c r="E408" s="1"/>
    </row>
    <row r="409" spans="1:5" ht="13.5">
      <c r="A409" s="1"/>
      <c r="B409" s="1"/>
      <c r="C409" s="1"/>
      <c r="D409" s="1"/>
      <c r="E409" s="1"/>
    </row>
    <row r="410" spans="1:5" ht="13.5">
      <c r="A410" s="1"/>
      <c r="B410" s="1"/>
      <c r="C410" s="1"/>
      <c r="D410" s="1"/>
      <c r="E410" s="1"/>
    </row>
    <row r="411" spans="1:5" ht="13.5">
      <c r="A411" s="1"/>
      <c r="B411" s="1"/>
      <c r="C411" s="1"/>
      <c r="D411" s="1"/>
      <c r="E411" s="1"/>
    </row>
    <row r="412" spans="1:5" ht="13.5">
      <c r="A412" s="1"/>
      <c r="B412" s="1"/>
      <c r="C412" s="1"/>
      <c r="D412" s="1"/>
      <c r="E412" s="1"/>
    </row>
    <row r="413" spans="1:5" ht="13.5">
      <c r="A413" s="1"/>
      <c r="B413" s="1"/>
      <c r="C413" s="1"/>
      <c r="D413" s="1"/>
      <c r="E413" s="1"/>
    </row>
    <row r="414" spans="1:5" ht="13.5">
      <c r="A414" s="1"/>
      <c r="B414" s="1"/>
      <c r="C414" s="1"/>
      <c r="D414" s="1"/>
      <c r="E414" s="1"/>
    </row>
    <row r="415" spans="1:5" ht="13.5">
      <c r="A415" s="1"/>
      <c r="B415" s="1"/>
      <c r="C415" s="1"/>
      <c r="D415" s="1"/>
      <c r="E415" s="1"/>
    </row>
    <row r="416" spans="1:5" ht="13.5">
      <c r="A416" s="1"/>
      <c r="B416" s="1"/>
      <c r="C416" s="1"/>
      <c r="D416" s="1"/>
      <c r="E416" s="1"/>
    </row>
    <row r="417" spans="1:5" ht="13.5">
      <c r="A417" s="1"/>
      <c r="B417" s="1"/>
      <c r="C417" s="1"/>
      <c r="D417" s="1"/>
      <c r="E417" s="1"/>
    </row>
    <row r="418" spans="1:5" ht="13.5">
      <c r="A418" s="1"/>
      <c r="B418" s="1"/>
      <c r="C418" s="1"/>
      <c r="D418" s="1"/>
      <c r="E418" s="1"/>
    </row>
    <row r="419" spans="1:5" ht="13.5">
      <c r="A419" s="1"/>
      <c r="B419" s="1"/>
      <c r="C419" s="1"/>
      <c r="D419" s="1"/>
      <c r="E419" s="1"/>
    </row>
    <row r="420" spans="1:5" ht="13.5">
      <c r="A420" s="1"/>
      <c r="B420" s="1"/>
      <c r="C420" s="1"/>
      <c r="D420" s="1"/>
      <c r="E420" s="1"/>
    </row>
    <row r="421" spans="1:5" ht="13.5">
      <c r="A421" s="1"/>
      <c r="B421" s="1"/>
      <c r="C421" s="1"/>
      <c r="D421" s="1"/>
      <c r="E421" s="1"/>
    </row>
    <row r="422" spans="1:5" ht="13.5">
      <c r="A422" s="1"/>
      <c r="B422" s="1"/>
      <c r="C422" s="1"/>
      <c r="D422" s="1"/>
      <c r="E422" s="1"/>
    </row>
    <row r="423" spans="1:5" ht="13.5">
      <c r="A423" s="1"/>
      <c r="B423" s="1"/>
      <c r="C423" s="1"/>
      <c r="D423" s="1"/>
      <c r="E423" s="1"/>
    </row>
    <row r="424" spans="1:5" ht="13.5">
      <c r="A424" s="1"/>
      <c r="B424" s="1"/>
      <c r="C424" s="1"/>
      <c r="D424" s="1"/>
      <c r="E424" s="1"/>
    </row>
    <row r="425" spans="1:5" ht="13.5">
      <c r="A425" s="1"/>
      <c r="B425" s="1"/>
      <c r="C425" s="1"/>
      <c r="D425" s="1"/>
      <c r="E425" s="1"/>
    </row>
    <row r="426" spans="1:5" ht="13.5">
      <c r="A426" s="1"/>
      <c r="B426" s="1"/>
      <c r="C426" s="1"/>
      <c r="D426" s="1"/>
      <c r="E426" s="1"/>
    </row>
    <row r="427" spans="1:5" ht="13.5">
      <c r="A427" s="1"/>
      <c r="B427" s="1"/>
      <c r="C427" s="1"/>
      <c r="D427" s="1"/>
      <c r="E427" s="1"/>
    </row>
    <row r="428" spans="1:5" ht="13.5">
      <c r="A428" s="1"/>
      <c r="B428" s="1"/>
      <c r="C428" s="1"/>
      <c r="D428" s="1"/>
      <c r="E428" s="1"/>
    </row>
    <row r="429" spans="1:5" ht="13.5">
      <c r="A429" s="1"/>
      <c r="B429" s="1"/>
      <c r="C429" s="1"/>
      <c r="D429" s="1"/>
      <c r="E429" s="1"/>
    </row>
    <row r="430" spans="1:5" ht="13.5">
      <c r="A430" s="1"/>
      <c r="B430" s="1"/>
      <c r="C430" s="1"/>
      <c r="D430" s="1"/>
      <c r="E430" s="1"/>
    </row>
    <row r="431" spans="1:5" ht="13.5">
      <c r="A431" s="1"/>
      <c r="B431" s="1"/>
      <c r="C431" s="1"/>
      <c r="D431" s="1"/>
      <c r="E431" s="1"/>
    </row>
    <row r="432" spans="1:5" ht="13.5">
      <c r="A432" s="1"/>
      <c r="B432" s="1"/>
      <c r="C432" s="1"/>
      <c r="D432" s="1"/>
      <c r="E432" s="1"/>
    </row>
    <row r="433" spans="1:5" ht="13.5">
      <c r="A433" s="1"/>
      <c r="B433" s="1"/>
      <c r="C433" s="1"/>
      <c r="D433" s="1"/>
      <c r="E433" s="1"/>
    </row>
    <row r="434" spans="1:5" ht="13.5">
      <c r="A434" s="1"/>
      <c r="B434" s="1"/>
      <c r="C434" s="1"/>
      <c r="D434" s="1"/>
      <c r="E434" s="1"/>
    </row>
    <row r="435" spans="1:5" ht="13.5">
      <c r="A435" s="1"/>
      <c r="B435" s="1"/>
      <c r="C435" s="1"/>
      <c r="D435" s="1"/>
      <c r="E435" s="1"/>
    </row>
    <row r="436" spans="1:5" ht="13.5">
      <c r="A436" s="1"/>
      <c r="B436" s="1"/>
      <c r="C436" s="1"/>
      <c r="D436" s="1"/>
      <c r="E436" s="1"/>
    </row>
    <row r="437" spans="1:5" ht="13.5">
      <c r="A437" s="1"/>
      <c r="B437" s="1"/>
      <c r="C437" s="1"/>
      <c r="D437" s="1"/>
      <c r="E437" s="1"/>
    </row>
    <row r="438" spans="1:5" ht="13.5">
      <c r="A438" s="1"/>
      <c r="B438" s="1"/>
      <c r="C438" s="1"/>
      <c r="D438" s="1"/>
      <c r="E438" s="1"/>
    </row>
    <row r="439" spans="1:5" ht="13.5">
      <c r="A439" s="1"/>
      <c r="B439" s="1"/>
      <c r="C439" s="1"/>
      <c r="D439" s="1"/>
      <c r="E439" s="1"/>
    </row>
    <row r="440" spans="1:5" ht="13.5">
      <c r="A440" s="1"/>
      <c r="B440" s="1"/>
      <c r="C440" s="1"/>
      <c r="D440" s="1"/>
      <c r="E440" s="1"/>
    </row>
    <row r="441" spans="1:5" ht="13.5">
      <c r="A441" s="1"/>
      <c r="B441" s="1"/>
      <c r="C441" s="1"/>
      <c r="D441" s="1"/>
      <c r="E441" s="1"/>
    </row>
    <row r="442" spans="1:5" ht="13.5">
      <c r="A442" s="1"/>
      <c r="B442" s="1"/>
      <c r="C442" s="1"/>
      <c r="D442" s="1"/>
      <c r="E442" s="1"/>
    </row>
    <row r="443" spans="1:5" ht="13.5">
      <c r="A443" s="1"/>
      <c r="B443" s="1"/>
      <c r="C443" s="1"/>
      <c r="D443" s="1"/>
      <c r="E443" s="1"/>
    </row>
    <row r="444" spans="1:5" ht="13.5">
      <c r="A444" s="1"/>
      <c r="B444" s="1"/>
      <c r="C444" s="1"/>
      <c r="D444" s="1"/>
      <c r="E444" s="1"/>
    </row>
    <row r="445" spans="1:5" ht="13.5">
      <c r="A445" s="1"/>
      <c r="B445" s="1"/>
      <c r="C445" s="1"/>
      <c r="D445" s="1"/>
      <c r="E445" s="1"/>
    </row>
    <row r="446" spans="1:5" ht="13.5">
      <c r="A446" s="1"/>
      <c r="B446" s="1"/>
      <c r="C446" s="1"/>
      <c r="D446" s="1"/>
      <c r="E446" s="1"/>
    </row>
    <row r="447" spans="1:5" ht="13.5">
      <c r="A447" s="1"/>
      <c r="B447" s="1"/>
      <c r="C447" s="1"/>
      <c r="D447" s="1"/>
      <c r="E447" s="1"/>
    </row>
    <row r="448" spans="1:5" ht="13.5">
      <c r="A448" s="1"/>
      <c r="B448" s="1"/>
      <c r="C448" s="1"/>
      <c r="D448" s="1"/>
      <c r="E448" s="1"/>
    </row>
    <row r="449" spans="1:5" ht="13.5">
      <c r="A449" s="1"/>
      <c r="B449" s="1"/>
      <c r="C449" s="1"/>
      <c r="D449" s="1"/>
      <c r="E449" s="1"/>
    </row>
    <row r="450" spans="1:5" ht="13.5">
      <c r="A450" s="1"/>
      <c r="B450" s="1"/>
      <c r="C450" s="1"/>
      <c r="D450" s="1"/>
      <c r="E450" s="1"/>
    </row>
    <row r="451" spans="1:5" ht="13.5">
      <c r="A451" s="1"/>
      <c r="B451" s="1"/>
      <c r="C451" s="1"/>
      <c r="D451" s="1"/>
      <c r="E451" s="1"/>
    </row>
    <row r="452" spans="1:5" ht="13.5">
      <c r="A452" s="1"/>
      <c r="B452" s="1"/>
      <c r="C452" s="1"/>
      <c r="D452" s="1"/>
      <c r="E452" s="1"/>
    </row>
    <row r="453" spans="1:5" ht="13.5">
      <c r="A453" s="1"/>
      <c r="B453" s="1"/>
      <c r="C453" s="1"/>
      <c r="D453" s="1"/>
      <c r="E453" s="1"/>
    </row>
    <row r="454" spans="1:5" ht="13.5">
      <c r="A454" s="1"/>
      <c r="B454" s="1"/>
      <c r="C454" s="1"/>
      <c r="D454" s="1"/>
      <c r="E454" s="1"/>
    </row>
    <row r="455" spans="1:5" ht="13.5">
      <c r="A455" s="1"/>
      <c r="B455" s="1"/>
      <c r="C455" s="1"/>
      <c r="D455" s="1"/>
      <c r="E455" s="1"/>
    </row>
    <row r="456" spans="1:5" ht="13.5">
      <c r="A456" s="1"/>
      <c r="B456" s="1"/>
      <c r="C456" s="1"/>
      <c r="D456" s="1"/>
      <c r="E456" s="1"/>
    </row>
    <row r="457" spans="1:5" ht="13.5">
      <c r="A457" s="1"/>
      <c r="B457" s="1"/>
      <c r="C457" s="1"/>
      <c r="D457" s="1"/>
      <c r="E457" s="1"/>
    </row>
    <row r="458" spans="1:5" ht="13.5">
      <c r="A458" s="1"/>
      <c r="B458" s="1"/>
      <c r="C458" s="1"/>
      <c r="D458" s="1"/>
      <c r="E458" s="1"/>
    </row>
    <row r="459" spans="1:5" ht="13.5">
      <c r="A459" s="1"/>
      <c r="B459" s="1"/>
      <c r="C459" s="1"/>
      <c r="D459" s="1"/>
      <c r="E459" s="1"/>
    </row>
    <row r="460" spans="1:5" ht="13.5">
      <c r="A460" s="1"/>
      <c r="B460" s="1"/>
      <c r="C460" s="1"/>
      <c r="D460" s="1"/>
      <c r="E460" s="1"/>
    </row>
    <row r="461" spans="1:5" ht="13.5">
      <c r="A461" s="1"/>
      <c r="B461" s="1"/>
      <c r="C461" s="1"/>
      <c r="D461" s="1"/>
      <c r="E461" s="1"/>
    </row>
    <row r="462" spans="1:5" ht="13.5">
      <c r="A462" s="1"/>
      <c r="B462" s="1"/>
      <c r="C462" s="1"/>
      <c r="D462" s="1"/>
      <c r="E462" s="1"/>
    </row>
    <row r="463" spans="1:5" ht="13.5">
      <c r="A463" s="1"/>
      <c r="B463" s="1"/>
      <c r="C463" s="1"/>
      <c r="D463" s="1"/>
      <c r="E463" s="1"/>
    </row>
    <row r="464" spans="1:5" ht="13.5">
      <c r="A464" s="1"/>
      <c r="B464" s="1"/>
      <c r="C464" s="1"/>
      <c r="D464" s="1"/>
      <c r="E464" s="1"/>
    </row>
    <row r="465" spans="1:5" ht="13.5">
      <c r="A465" s="1"/>
      <c r="B465" s="1"/>
      <c r="C465" s="1"/>
      <c r="D465" s="1"/>
      <c r="E465" s="1"/>
    </row>
    <row r="466" spans="1:5" ht="13.5">
      <c r="A466" s="1"/>
      <c r="B466" s="1"/>
      <c r="C466" s="1"/>
      <c r="D466" s="1"/>
      <c r="E466" s="1"/>
    </row>
    <row r="467" spans="1:5" ht="13.5">
      <c r="A467" s="1"/>
      <c r="B467" s="1"/>
      <c r="C467" s="1"/>
      <c r="D467" s="1"/>
      <c r="E467" s="1"/>
    </row>
    <row r="468" spans="1:5" ht="13.5">
      <c r="A468" s="1"/>
      <c r="B468" s="1"/>
      <c r="C468" s="1"/>
      <c r="D468" s="1"/>
      <c r="E468" s="1"/>
    </row>
    <row r="469" spans="1:5" ht="13.5">
      <c r="A469" s="1"/>
      <c r="B469" s="1"/>
      <c r="C469" s="1"/>
      <c r="D469" s="1"/>
      <c r="E469" s="1"/>
    </row>
    <row r="470" spans="1:5" ht="13.5">
      <c r="A470" s="1"/>
      <c r="B470" s="1"/>
      <c r="C470" s="1"/>
      <c r="D470" s="1"/>
      <c r="E470" s="1"/>
    </row>
    <row r="471" spans="1:5" ht="13.5">
      <c r="A471" s="1"/>
      <c r="B471" s="1"/>
      <c r="C471" s="1"/>
      <c r="D471" s="1"/>
      <c r="E471" s="1"/>
    </row>
    <row r="472" spans="1:5" ht="13.5">
      <c r="A472" s="1"/>
      <c r="B472" s="1"/>
      <c r="C472" s="1"/>
      <c r="D472" s="1"/>
      <c r="E472" s="1"/>
    </row>
    <row r="473" spans="1:5" ht="13.5">
      <c r="A473" s="1"/>
      <c r="B473" s="1"/>
      <c r="C473" s="1"/>
      <c r="D473" s="1"/>
      <c r="E473" s="1"/>
    </row>
    <row r="474" spans="1:5" ht="13.5">
      <c r="A474" s="1"/>
      <c r="B474" s="1"/>
      <c r="C474" s="1"/>
      <c r="D474" s="1"/>
      <c r="E474" s="1"/>
    </row>
    <row r="475" spans="1:5" ht="13.5">
      <c r="A475" s="1"/>
      <c r="B475" s="1"/>
      <c r="C475" s="1"/>
      <c r="D475" s="1"/>
      <c r="E475" s="1"/>
    </row>
    <row r="476" spans="1:5" ht="13.5">
      <c r="A476" s="1"/>
      <c r="B476" s="1"/>
      <c r="C476" s="1"/>
      <c r="D476" s="1"/>
      <c r="E476" s="1"/>
    </row>
    <row r="477" spans="1:5" ht="13.5">
      <c r="A477" s="1"/>
      <c r="B477" s="1"/>
      <c r="C477" s="1"/>
      <c r="D477" s="1"/>
      <c r="E477" s="1"/>
    </row>
    <row r="478" spans="1:5" ht="13.5">
      <c r="A478" s="1"/>
      <c r="B478" s="1"/>
      <c r="C478" s="1"/>
      <c r="D478" s="1"/>
      <c r="E478" s="1"/>
    </row>
    <row r="479" spans="1:5" ht="13.5">
      <c r="A479" s="1"/>
      <c r="B479" s="1"/>
      <c r="C479" s="1"/>
      <c r="D479" s="1"/>
      <c r="E479" s="1"/>
    </row>
    <row r="480" spans="1:5" ht="13.5">
      <c r="A480" s="1"/>
      <c r="B480" s="1"/>
      <c r="C480" s="1"/>
      <c r="D480" s="1"/>
      <c r="E480" s="1"/>
    </row>
    <row r="481" spans="1:5" ht="13.5">
      <c r="A481" s="1"/>
      <c r="B481" s="1"/>
      <c r="C481" s="1"/>
      <c r="D481" s="1"/>
      <c r="E481" s="1"/>
    </row>
    <row r="482" spans="1:5" ht="13.5">
      <c r="A482" s="1"/>
      <c r="B482" s="1"/>
      <c r="C482" s="1"/>
      <c r="D482" s="1"/>
      <c r="E482" s="1"/>
    </row>
    <row r="483" spans="1:5" ht="13.5">
      <c r="A483" s="1"/>
      <c r="B483" s="1"/>
      <c r="C483" s="1"/>
      <c r="D483" s="1"/>
      <c r="E483" s="1"/>
    </row>
    <row r="484" spans="1:5" ht="13.5">
      <c r="A484" s="1"/>
      <c r="B484" s="1"/>
      <c r="C484" s="1"/>
      <c r="D484" s="1"/>
      <c r="E484" s="1"/>
    </row>
    <row r="485" spans="1:5" ht="13.5">
      <c r="A485" s="1"/>
      <c r="B485" s="1"/>
      <c r="C485" s="1"/>
      <c r="D485" s="1"/>
      <c r="E485" s="1"/>
    </row>
    <row r="486" spans="1:5" ht="13.5">
      <c r="A486" s="1"/>
      <c r="B486" s="1"/>
      <c r="C486" s="1"/>
      <c r="D486" s="1"/>
      <c r="E486" s="1"/>
    </row>
    <row r="487" spans="1:5" ht="13.5">
      <c r="A487" s="1"/>
      <c r="B487" s="1"/>
      <c r="C487" s="1"/>
      <c r="D487" s="1"/>
      <c r="E487" s="1"/>
    </row>
    <row r="488" spans="1:5" ht="13.5">
      <c r="A488" s="1"/>
      <c r="B488" s="1"/>
      <c r="C488" s="1"/>
      <c r="D488" s="1"/>
      <c r="E488" s="1"/>
    </row>
    <row r="489" spans="1:5" ht="13.5">
      <c r="A489" s="1"/>
      <c r="B489" s="1"/>
      <c r="C489" s="1"/>
      <c r="D489" s="1"/>
      <c r="E489" s="1"/>
    </row>
    <row r="490" spans="1:5" ht="13.5">
      <c r="A490" s="1"/>
      <c r="B490" s="1"/>
      <c r="C490" s="1"/>
      <c r="D490" s="1"/>
      <c r="E490" s="1"/>
    </row>
    <row r="491" spans="1:5" ht="13.5">
      <c r="A491" s="1"/>
      <c r="B491" s="1"/>
      <c r="C491" s="1"/>
      <c r="D491" s="1"/>
      <c r="E491" s="1"/>
    </row>
    <row r="492" spans="1:5" ht="13.5">
      <c r="A492" s="1"/>
      <c r="B492" s="1"/>
      <c r="C492" s="1"/>
      <c r="D492" s="1"/>
      <c r="E492" s="1"/>
    </row>
    <row r="493" spans="1:5" ht="13.5">
      <c r="A493" s="1"/>
      <c r="B493" s="1"/>
      <c r="C493" s="1"/>
      <c r="D493" s="1"/>
      <c r="E493" s="1"/>
    </row>
    <row r="494" spans="1:5" ht="13.5">
      <c r="A494" s="1"/>
      <c r="B494" s="1"/>
      <c r="C494" s="1"/>
      <c r="D494" s="1"/>
      <c r="E494" s="1"/>
    </row>
    <row r="495" spans="1:5" ht="13.5">
      <c r="A495" s="1"/>
      <c r="B495" s="1"/>
      <c r="C495" s="1"/>
      <c r="D495" s="1"/>
      <c r="E495" s="1"/>
    </row>
    <row r="496" spans="1:5" ht="13.5">
      <c r="A496" s="1"/>
      <c r="B496" s="1"/>
      <c r="C496" s="1"/>
      <c r="D496" s="1"/>
      <c r="E496" s="1"/>
    </row>
    <row r="497" spans="1:5" ht="13.5">
      <c r="A497" s="1"/>
      <c r="B497" s="1"/>
      <c r="C497" s="1"/>
      <c r="D497" s="1"/>
      <c r="E497" s="1"/>
    </row>
    <row r="498" spans="1:5" ht="13.5">
      <c r="A498" s="1"/>
      <c r="B498" s="1"/>
      <c r="C498" s="1"/>
      <c r="D498" s="1"/>
      <c r="E498" s="1"/>
    </row>
    <row r="499" spans="1:5" ht="13.5">
      <c r="A499" s="1"/>
      <c r="B499" s="1"/>
      <c r="C499" s="1"/>
      <c r="D499" s="1"/>
      <c r="E499" s="1"/>
    </row>
    <row r="500" spans="1:5" ht="13.5">
      <c r="A500" s="1"/>
      <c r="B500" s="1"/>
      <c r="C500" s="1"/>
      <c r="D500" s="1"/>
      <c r="E500" s="1"/>
    </row>
    <row r="501" spans="1:5" ht="13.5">
      <c r="A501" s="1"/>
      <c r="B501" s="1"/>
      <c r="C501" s="1"/>
      <c r="D501" s="1"/>
      <c r="E501" s="1"/>
    </row>
    <row r="502" spans="1:5" ht="13.5">
      <c r="A502" s="1"/>
      <c r="B502" s="1"/>
      <c r="C502" s="1"/>
      <c r="D502" s="1"/>
      <c r="E502" s="1"/>
    </row>
    <row r="503" spans="1:5" ht="13.5">
      <c r="A503" s="1"/>
      <c r="B503" s="1"/>
      <c r="C503" s="1"/>
      <c r="D503" s="1"/>
      <c r="E503" s="1"/>
    </row>
    <row r="504" spans="1:5" ht="13.5">
      <c r="A504" s="1"/>
      <c r="B504" s="1"/>
      <c r="C504" s="1"/>
      <c r="D504" s="1"/>
      <c r="E504" s="1"/>
    </row>
    <row r="505" spans="1:5" ht="13.5">
      <c r="A505" s="1"/>
      <c r="B505" s="1"/>
      <c r="C505" s="1"/>
      <c r="D505" s="1"/>
      <c r="E505" s="1"/>
    </row>
    <row r="506" spans="1:5" ht="13.5">
      <c r="A506" s="1"/>
      <c r="B506" s="1"/>
      <c r="C506" s="1"/>
      <c r="D506" s="1"/>
      <c r="E506" s="1"/>
    </row>
    <row r="507" spans="1:5" ht="13.5">
      <c r="A507" s="1"/>
      <c r="B507" s="1"/>
      <c r="C507" s="1"/>
      <c r="D507" s="1"/>
      <c r="E507" s="1"/>
    </row>
    <row r="508" spans="1:5" ht="13.5">
      <c r="A508" s="1"/>
      <c r="B508" s="1"/>
      <c r="C508" s="1"/>
      <c r="D508" s="1"/>
      <c r="E508" s="1"/>
    </row>
    <row r="509" spans="1:5" ht="13.5">
      <c r="A509" s="1"/>
      <c r="B509" s="1"/>
      <c r="C509" s="1"/>
      <c r="D509" s="1"/>
      <c r="E509" s="1"/>
    </row>
    <row r="510" spans="1:5" ht="13.5">
      <c r="A510" s="1"/>
      <c r="B510" s="1"/>
      <c r="C510" s="1"/>
      <c r="D510" s="1"/>
      <c r="E510" s="1"/>
    </row>
    <row r="511" spans="1:5" ht="13.5">
      <c r="A511" s="1"/>
      <c r="B511" s="1"/>
      <c r="C511" s="1"/>
      <c r="D511" s="1"/>
      <c r="E511" s="1"/>
    </row>
    <row r="512" spans="1:5" ht="13.5">
      <c r="A512" s="1"/>
      <c r="B512" s="1"/>
      <c r="C512" s="1"/>
      <c r="D512" s="1"/>
      <c r="E512" s="1"/>
    </row>
    <row r="513" spans="1:5" ht="13.5">
      <c r="A513" s="1"/>
      <c r="B513" s="1"/>
      <c r="C513" s="1"/>
      <c r="D513" s="1"/>
      <c r="E513" s="1"/>
    </row>
    <row r="514" spans="1:5" ht="13.5">
      <c r="A514" s="1"/>
      <c r="B514" s="1"/>
      <c r="C514" s="1"/>
      <c r="D514" s="1"/>
      <c r="E514" s="1"/>
    </row>
    <row r="515" spans="1:5" ht="13.5">
      <c r="A515" s="1"/>
      <c r="B515" s="1"/>
      <c r="C515" s="1"/>
      <c r="D515" s="1"/>
      <c r="E515" s="1"/>
    </row>
    <row r="516" spans="1:5" ht="13.5">
      <c r="A516" s="1"/>
      <c r="B516" s="1"/>
      <c r="C516" s="1"/>
      <c r="D516" s="1"/>
      <c r="E516" s="1"/>
    </row>
    <row r="517" spans="1:5" ht="13.5">
      <c r="A517" s="1"/>
      <c r="B517" s="1"/>
      <c r="C517" s="1"/>
      <c r="D517" s="1"/>
      <c r="E517" s="1"/>
    </row>
    <row r="518" spans="1:5" ht="13.5">
      <c r="A518" s="1"/>
      <c r="B518" s="1"/>
      <c r="C518" s="1"/>
      <c r="D518" s="1"/>
      <c r="E518" s="1"/>
    </row>
    <row r="519" spans="1:5" ht="13.5">
      <c r="A519" s="1"/>
      <c r="B519" s="1"/>
      <c r="C519" s="1"/>
      <c r="D519" s="1"/>
      <c r="E519" s="1"/>
    </row>
    <row r="520" spans="1:5" ht="13.5">
      <c r="A520" s="1"/>
      <c r="B520" s="1"/>
      <c r="C520" s="1"/>
      <c r="D520" s="1"/>
      <c r="E520" s="1"/>
    </row>
    <row r="521" spans="1:5" ht="13.5">
      <c r="A521" s="1"/>
      <c r="B521" s="1"/>
      <c r="C521" s="1"/>
      <c r="D521" s="1"/>
      <c r="E521" s="1"/>
    </row>
    <row r="522" spans="1:5" ht="13.5">
      <c r="A522" s="1"/>
      <c r="B522" s="1"/>
      <c r="C522" s="1"/>
      <c r="D522" s="1"/>
      <c r="E522" s="1"/>
    </row>
    <row r="523" spans="1:5" ht="13.5">
      <c r="A523" s="1"/>
      <c r="B523" s="1"/>
      <c r="C523" s="1"/>
      <c r="D523" s="1"/>
      <c r="E523" s="1"/>
    </row>
    <row r="524" spans="1:5" ht="13.5">
      <c r="A524" s="1"/>
      <c r="B524" s="1"/>
      <c r="C524" s="1"/>
      <c r="D524" s="1"/>
      <c r="E524" s="1"/>
    </row>
    <row r="525" spans="1:5" ht="13.5">
      <c r="A525" s="1"/>
      <c r="B525" s="1"/>
      <c r="C525" s="1"/>
      <c r="D525" s="1"/>
      <c r="E525" s="1"/>
    </row>
    <row r="526" spans="1:5" ht="13.5">
      <c r="A526" s="1"/>
      <c r="B526" s="1"/>
      <c r="C526" s="1"/>
      <c r="D526" s="1"/>
      <c r="E526" s="1"/>
    </row>
    <row r="527" spans="1:5" ht="13.5">
      <c r="A527" s="1"/>
      <c r="B527" s="1"/>
      <c r="C527" s="1"/>
      <c r="D527" s="1"/>
      <c r="E527" s="1"/>
    </row>
    <row r="528" spans="1:5" ht="13.5">
      <c r="A528" s="1"/>
      <c r="B528" s="1"/>
      <c r="C528" s="1"/>
      <c r="D528" s="1"/>
      <c r="E528" s="1"/>
    </row>
    <row r="529" spans="1:5" ht="13.5">
      <c r="A529" s="1"/>
      <c r="B529" s="1"/>
      <c r="C529" s="1"/>
      <c r="D529" s="1"/>
      <c r="E529" s="1"/>
    </row>
    <row r="530" spans="1:5" ht="13.5">
      <c r="A530" s="1"/>
      <c r="B530" s="1"/>
      <c r="C530" s="1"/>
      <c r="D530" s="1"/>
      <c r="E530" s="1"/>
    </row>
    <row r="531" spans="1:5" ht="13.5">
      <c r="A531" s="1"/>
      <c r="B531" s="1"/>
      <c r="C531" s="1"/>
      <c r="D531" s="1"/>
      <c r="E531" s="1"/>
    </row>
    <row r="532" spans="1:5" ht="13.5">
      <c r="A532" s="1"/>
      <c r="B532" s="1"/>
      <c r="C532" s="1"/>
      <c r="D532" s="1"/>
      <c r="E532" s="1"/>
    </row>
    <row r="533" spans="1:5" ht="13.5">
      <c r="A533" s="1"/>
      <c r="B533" s="1"/>
      <c r="C533" s="1"/>
      <c r="D533" s="1"/>
      <c r="E533" s="1"/>
    </row>
    <row r="534" spans="1:5" ht="13.5">
      <c r="A534" s="1"/>
      <c r="B534" s="1"/>
      <c r="C534" s="1"/>
      <c r="D534" s="1"/>
      <c r="E534" s="1"/>
    </row>
    <row r="535" spans="1:5" ht="13.5">
      <c r="A535" s="1"/>
      <c r="B535" s="1"/>
      <c r="C535" s="1"/>
      <c r="D535" s="1"/>
      <c r="E535" s="1"/>
    </row>
    <row r="536" spans="1:5" ht="13.5">
      <c r="A536" s="1"/>
      <c r="B536" s="1"/>
      <c r="C536" s="1"/>
      <c r="D536" s="1"/>
      <c r="E536" s="1"/>
    </row>
    <row r="537" spans="1:5" ht="13.5">
      <c r="A537" s="1"/>
      <c r="B537" s="1"/>
      <c r="C537" s="1"/>
      <c r="D537" s="1"/>
      <c r="E537" s="1"/>
    </row>
    <row r="538" spans="1:5" ht="13.5">
      <c r="A538" s="1"/>
      <c r="B538" s="1"/>
      <c r="C538" s="1"/>
      <c r="D538" s="1"/>
      <c r="E538" s="1"/>
    </row>
    <row r="539" spans="1:5" ht="13.5">
      <c r="A539" s="1"/>
      <c r="B539" s="1"/>
      <c r="C539" s="1"/>
      <c r="D539" s="1"/>
      <c r="E539" s="1"/>
    </row>
    <row r="540" spans="1:5" ht="13.5">
      <c r="A540" s="1"/>
      <c r="B540" s="1"/>
      <c r="C540" s="1"/>
      <c r="D540" s="1"/>
      <c r="E540" s="1"/>
    </row>
    <row r="541" spans="1:5" ht="13.5">
      <c r="A541" s="1"/>
      <c r="B541" s="1"/>
      <c r="C541" s="1"/>
      <c r="D541" s="1"/>
      <c r="E541" s="1"/>
    </row>
    <row r="542" spans="1:5" ht="13.5">
      <c r="A542" s="1"/>
      <c r="B542" s="1"/>
      <c r="C542" s="1"/>
      <c r="D542" s="1"/>
      <c r="E542" s="1"/>
    </row>
    <row r="543" spans="1:5" ht="13.5">
      <c r="A543" s="1"/>
      <c r="B543" s="1"/>
      <c r="C543" s="1"/>
      <c r="D543" s="1"/>
      <c r="E543" s="1"/>
    </row>
    <row r="544" spans="1:5" ht="13.5">
      <c r="A544" s="1"/>
      <c r="B544" s="1"/>
      <c r="C544" s="1"/>
      <c r="D544" s="1"/>
      <c r="E544" s="1"/>
    </row>
    <row r="545" spans="1:5" ht="13.5">
      <c r="A545" s="1"/>
      <c r="B545" s="1"/>
      <c r="C545" s="1"/>
      <c r="D545" s="1"/>
      <c r="E545" s="1"/>
    </row>
    <row r="546" spans="1:5" ht="13.5">
      <c r="A546" s="1"/>
      <c r="B546" s="1"/>
      <c r="C546" s="1"/>
      <c r="D546" s="1"/>
      <c r="E546" s="1"/>
    </row>
    <row r="547" spans="1:5" ht="13.5">
      <c r="A547" s="1"/>
      <c r="B547" s="1"/>
      <c r="C547" s="1"/>
      <c r="D547" s="1"/>
      <c r="E547" s="1"/>
    </row>
    <row r="548" spans="1:5" ht="13.5">
      <c r="A548" s="1"/>
      <c r="B548" s="1"/>
      <c r="C548" s="1"/>
      <c r="D548" s="1"/>
      <c r="E548" s="1"/>
    </row>
    <row r="549" spans="1:5" ht="13.5">
      <c r="A549" s="1"/>
      <c r="B549" s="1"/>
      <c r="C549" s="1"/>
      <c r="D549" s="1"/>
      <c r="E549" s="1"/>
    </row>
    <row r="550" spans="1:5" ht="13.5">
      <c r="A550" s="1"/>
      <c r="B550" s="1"/>
      <c r="C550" s="1"/>
      <c r="D550" s="1"/>
      <c r="E550" s="1"/>
    </row>
    <row r="551" spans="1:5" ht="13.5">
      <c r="A551" s="1"/>
      <c r="B551" s="1"/>
      <c r="C551" s="1"/>
      <c r="D551" s="1"/>
      <c r="E551" s="1"/>
    </row>
    <row r="552" spans="1:5" ht="13.5">
      <c r="A552" s="1"/>
      <c r="B552" s="1"/>
      <c r="C552" s="1"/>
      <c r="D552" s="1"/>
      <c r="E552" s="1"/>
    </row>
    <row r="553" spans="1:5" ht="13.5">
      <c r="A553" s="1"/>
      <c r="B553" s="1"/>
      <c r="C553" s="1"/>
      <c r="D553" s="1"/>
      <c r="E553" s="1"/>
    </row>
    <row r="554" spans="1:5" ht="13.5">
      <c r="A554" s="1"/>
      <c r="B554" s="1"/>
      <c r="C554" s="1"/>
      <c r="D554" s="1"/>
      <c r="E554" s="1"/>
    </row>
    <row r="555" spans="1:5" ht="13.5">
      <c r="A555" s="1"/>
      <c r="B555" s="1"/>
      <c r="C555" s="1"/>
      <c r="D555" s="1"/>
      <c r="E555" s="1"/>
    </row>
    <row r="556" spans="1:5" ht="13.5">
      <c r="A556" s="1"/>
      <c r="B556" s="1"/>
      <c r="C556" s="1"/>
      <c r="D556" s="1"/>
      <c r="E556" s="1"/>
    </row>
    <row r="557" spans="1:5" ht="13.5">
      <c r="A557" s="1"/>
      <c r="B557" s="1"/>
      <c r="C557" s="1"/>
      <c r="D557" s="1"/>
      <c r="E557" s="1"/>
    </row>
    <row r="558" spans="1:5" ht="13.5">
      <c r="A558" s="1"/>
      <c r="B558" s="1"/>
      <c r="C558" s="1"/>
      <c r="D558" s="1"/>
      <c r="E558" s="1"/>
    </row>
    <row r="559" spans="1:5" ht="13.5">
      <c r="A559" s="1"/>
      <c r="B559" s="1"/>
      <c r="C559" s="1"/>
      <c r="D559" s="1"/>
      <c r="E559" s="1"/>
    </row>
    <row r="560" spans="1:5" ht="13.5">
      <c r="A560" s="1"/>
      <c r="B560" s="1"/>
      <c r="C560" s="1"/>
      <c r="D560" s="1"/>
      <c r="E560" s="1"/>
    </row>
    <row r="561" spans="1:5" ht="13.5">
      <c r="A561" s="1"/>
      <c r="B561" s="1"/>
      <c r="C561" s="1"/>
      <c r="D561" s="1"/>
      <c r="E561" s="1"/>
    </row>
    <row r="562" spans="1:5" ht="13.5">
      <c r="A562" s="1"/>
      <c r="B562" s="1"/>
      <c r="C562" s="1"/>
      <c r="D562" s="1"/>
      <c r="E562" s="1"/>
    </row>
    <row r="563" spans="1:5" ht="13.5">
      <c r="A563" s="1"/>
      <c r="B563" s="1"/>
      <c r="C563" s="1"/>
      <c r="D563" s="1"/>
      <c r="E563" s="1"/>
    </row>
    <row r="564" spans="1:5" ht="13.5">
      <c r="A564" s="1"/>
      <c r="B564" s="1"/>
      <c r="C564" s="1"/>
      <c r="D564" s="1"/>
      <c r="E564" s="1"/>
    </row>
    <row r="565" spans="1:5" ht="13.5">
      <c r="A565" s="1"/>
      <c r="B565" s="1"/>
      <c r="C565" s="1"/>
      <c r="D565" s="1"/>
      <c r="E565" s="1"/>
    </row>
    <row r="566" spans="1:5" ht="13.5">
      <c r="A566" s="1"/>
      <c r="B566" s="1"/>
      <c r="C566" s="1"/>
      <c r="D566" s="1"/>
      <c r="E566" s="1"/>
    </row>
    <row r="567" spans="1:5" ht="13.5">
      <c r="A567" s="1"/>
      <c r="B567" s="1"/>
      <c r="C567" s="1"/>
      <c r="D567" s="1"/>
      <c r="E567" s="1"/>
    </row>
    <row r="568" spans="1:5" ht="13.5">
      <c r="A568" s="1"/>
      <c r="B568" s="1"/>
      <c r="C568" s="1"/>
      <c r="D568" s="1"/>
      <c r="E568" s="1"/>
    </row>
    <row r="569" spans="1:5" ht="13.5">
      <c r="A569" s="1"/>
      <c r="B569" s="1"/>
      <c r="C569" s="1"/>
      <c r="D569" s="1"/>
      <c r="E569" s="1"/>
    </row>
    <row r="570" spans="1:5" ht="13.5">
      <c r="A570" s="1"/>
      <c r="B570" s="1"/>
      <c r="C570" s="1"/>
      <c r="D570" s="1"/>
      <c r="E570" s="1"/>
    </row>
    <row r="571" spans="1:5" ht="13.5">
      <c r="A571" s="1"/>
      <c r="B571" s="1"/>
      <c r="C571" s="1"/>
      <c r="D571" s="1"/>
      <c r="E571" s="1"/>
    </row>
    <row r="572" spans="1:5" ht="13.5">
      <c r="A572" s="1"/>
      <c r="B572" s="1"/>
      <c r="C572" s="1"/>
      <c r="D572" s="1"/>
      <c r="E572" s="1"/>
    </row>
    <row r="573" spans="1:5" ht="13.5">
      <c r="A573" s="1"/>
      <c r="B573" s="1"/>
      <c r="C573" s="1"/>
      <c r="D573" s="1"/>
      <c r="E573" s="1"/>
    </row>
    <row r="574" spans="1:5" ht="13.5">
      <c r="A574" s="1"/>
      <c r="B574" s="1"/>
      <c r="C574" s="1"/>
      <c r="D574" s="1"/>
      <c r="E574" s="1"/>
    </row>
    <row r="575" spans="1:5" ht="13.5">
      <c r="A575" s="1"/>
      <c r="B575" s="1"/>
      <c r="C575" s="1"/>
      <c r="D575" s="1"/>
      <c r="E575" s="1"/>
    </row>
    <row r="576" spans="1:5" ht="13.5">
      <c r="A576" s="1"/>
      <c r="B576" s="1"/>
      <c r="C576" s="1"/>
      <c r="D576" s="1"/>
      <c r="E576" s="1"/>
    </row>
    <row r="577" spans="1:5" ht="13.5">
      <c r="A577" s="1"/>
      <c r="B577" s="1"/>
      <c r="C577" s="1"/>
      <c r="D577" s="1"/>
      <c r="E577" s="1"/>
    </row>
    <row r="578" spans="1:5" ht="13.5">
      <c r="A578" s="1"/>
      <c r="B578" s="1"/>
      <c r="C578" s="1"/>
      <c r="D578" s="1"/>
      <c r="E578" s="1"/>
    </row>
    <row r="579" spans="1:5" ht="13.5">
      <c r="A579" s="1"/>
      <c r="B579" s="1"/>
      <c r="C579" s="1"/>
      <c r="D579" s="1"/>
      <c r="E579" s="1"/>
    </row>
    <row r="580" spans="1:5" ht="13.5">
      <c r="A580" s="1"/>
      <c r="B580" s="1"/>
      <c r="C580" s="1"/>
      <c r="D580" s="1"/>
      <c r="E580" s="1"/>
    </row>
    <row r="581" spans="1:5" ht="13.5">
      <c r="A581" s="1"/>
      <c r="B581" s="1"/>
      <c r="C581" s="1"/>
      <c r="D581" s="1"/>
      <c r="E581" s="1"/>
    </row>
    <row r="582" spans="1:5" ht="13.5">
      <c r="A582" s="1"/>
      <c r="B582" s="1"/>
      <c r="C582" s="1"/>
      <c r="D582" s="1"/>
      <c r="E582" s="1"/>
    </row>
    <row r="583" spans="1:5" ht="13.5">
      <c r="A583" s="1"/>
      <c r="B583" s="1"/>
      <c r="C583" s="1"/>
      <c r="D583" s="1"/>
      <c r="E583" s="1"/>
    </row>
    <row r="584" spans="1:5" ht="13.5">
      <c r="A584" s="1"/>
      <c r="B584" s="1"/>
      <c r="C584" s="1"/>
      <c r="D584" s="1"/>
      <c r="E584" s="1"/>
    </row>
    <row r="585" spans="1:5" ht="13.5">
      <c r="A585" s="1"/>
      <c r="B585" s="1"/>
      <c r="C585" s="1"/>
      <c r="D585" s="1"/>
      <c r="E585" s="1"/>
    </row>
    <row r="586" spans="1:5" ht="13.5">
      <c r="A586" s="1"/>
      <c r="B586" s="1"/>
      <c r="C586" s="1"/>
      <c r="D586" s="1"/>
      <c r="E586" s="1"/>
    </row>
    <row r="587" spans="1:5" ht="13.5">
      <c r="A587" s="1"/>
      <c r="B587" s="1"/>
      <c r="C587" s="1"/>
      <c r="D587" s="1"/>
      <c r="E587" s="1"/>
    </row>
    <row r="588" spans="1:5" ht="13.5">
      <c r="A588" s="1"/>
      <c r="B588" s="1"/>
      <c r="C588" s="1"/>
      <c r="D588" s="1"/>
      <c r="E588" s="1"/>
    </row>
    <row r="589" spans="1:5" ht="13.5">
      <c r="A589" s="1"/>
      <c r="B589" s="1"/>
      <c r="C589" s="1"/>
      <c r="D589" s="1"/>
      <c r="E589" s="1"/>
    </row>
    <row r="590" spans="1:5" ht="13.5">
      <c r="A590" s="1"/>
      <c r="B590" s="1"/>
      <c r="C590" s="1"/>
      <c r="D590" s="1"/>
      <c r="E590" s="1"/>
    </row>
    <row r="591" spans="1:5" ht="13.5">
      <c r="A591" s="1"/>
      <c r="B591" s="1"/>
      <c r="C591" s="1"/>
      <c r="D591" s="1"/>
      <c r="E591" s="1"/>
    </row>
    <row r="592" spans="1:5" ht="13.5">
      <c r="A592" s="1"/>
      <c r="B592" s="1"/>
      <c r="C592" s="1"/>
      <c r="D592" s="1"/>
      <c r="E592" s="1"/>
    </row>
    <row r="593" spans="1:5" ht="13.5">
      <c r="A593" s="1"/>
      <c r="B593" s="1"/>
      <c r="C593" s="1"/>
      <c r="D593" s="1"/>
      <c r="E593" s="1"/>
    </row>
    <row r="594" spans="1:5" ht="13.5">
      <c r="A594" s="1"/>
      <c r="B594" s="1"/>
      <c r="C594" s="1"/>
      <c r="D594" s="1"/>
      <c r="E594" s="1"/>
    </row>
    <row r="595" spans="1:5" ht="13.5">
      <c r="A595" s="1"/>
      <c r="B595" s="1"/>
      <c r="C595" s="1"/>
      <c r="D595" s="1"/>
      <c r="E595" s="1"/>
    </row>
    <row r="596" spans="1:5" ht="13.5">
      <c r="A596" s="1"/>
      <c r="B596" s="1"/>
      <c r="C596" s="1"/>
      <c r="D596" s="1"/>
      <c r="E596" s="1"/>
    </row>
    <row r="597" spans="1:5" ht="13.5">
      <c r="A597" s="1"/>
      <c r="B597" s="1"/>
      <c r="C597" s="1"/>
      <c r="D597" s="1"/>
      <c r="E597" s="1"/>
    </row>
    <row r="598" spans="1:5" ht="13.5">
      <c r="A598" s="1"/>
      <c r="B598" s="1"/>
      <c r="C598" s="1"/>
      <c r="D598" s="1"/>
      <c r="E598" s="1"/>
    </row>
    <row r="599" spans="1:5" ht="13.5">
      <c r="A599" s="1"/>
      <c r="B599" s="1"/>
      <c r="C599" s="1"/>
      <c r="D599" s="1"/>
      <c r="E599" s="1"/>
    </row>
    <row r="600" spans="1:5" ht="13.5">
      <c r="A600" s="1"/>
      <c r="B600" s="1"/>
      <c r="C600" s="1"/>
      <c r="D600" s="1"/>
      <c r="E600" s="1"/>
    </row>
    <row r="601" spans="1:5" ht="13.5">
      <c r="A601" s="1"/>
      <c r="B601" s="1"/>
      <c r="C601" s="1"/>
      <c r="D601" s="1"/>
      <c r="E601" s="1"/>
    </row>
    <row r="602" spans="1:5" ht="13.5">
      <c r="A602" s="1"/>
      <c r="B602" s="1"/>
      <c r="C602" s="1"/>
      <c r="D602" s="1"/>
      <c r="E602" s="1"/>
    </row>
    <row r="603" spans="1:5" ht="13.5">
      <c r="A603" s="1"/>
      <c r="B603" s="1"/>
      <c r="C603" s="1"/>
      <c r="D603" s="1"/>
      <c r="E603" s="1"/>
    </row>
    <row r="604" spans="1:5" ht="13.5">
      <c r="A604" s="1"/>
      <c r="B604" s="1"/>
      <c r="C604" s="1"/>
      <c r="D604" s="1"/>
      <c r="E604" s="1"/>
    </row>
    <row r="605" spans="1:5" ht="13.5">
      <c r="A605" s="1"/>
      <c r="B605" s="1"/>
      <c r="C605" s="1"/>
      <c r="D605" s="1"/>
      <c r="E605" s="1"/>
    </row>
    <row r="606" spans="1:5" ht="13.5">
      <c r="A606" s="1"/>
      <c r="B606" s="1"/>
      <c r="C606" s="1"/>
      <c r="D606" s="1"/>
      <c r="E606" s="1"/>
    </row>
    <row r="607" spans="1:5" ht="13.5">
      <c r="A607" s="1"/>
      <c r="B607" s="1"/>
      <c r="C607" s="1"/>
      <c r="D607" s="1"/>
      <c r="E607" s="1"/>
    </row>
    <row r="608" spans="1:5" ht="13.5">
      <c r="A608" s="1"/>
      <c r="B608" s="1"/>
      <c r="C608" s="1"/>
      <c r="D608" s="1"/>
      <c r="E608" s="1"/>
    </row>
    <row r="609" spans="1:5" ht="13.5">
      <c r="A609" s="1"/>
      <c r="B609" s="1"/>
      <c r="C609" s="1"/>
      <c r="D609" s="1"/>
      <c r="E609" s="1"/>
    </row>
    <row r="610" spans="1:5" ht="13.5">
      <c r="A610" s="1"/>
      <c r="B610" s="1"/>
      <c r="C610" s="1"/>
      <c r="D610" s="1"/>
      <c r="E610" s="1"/>
    </row>
    <row r="611" spans="1:5" ht="13.5">
      <c r="A611" s="1"/>
      <c r="B611" s="1"/>
      <c r="C611" s="1"/>
      <c r="D611" s="1"/>
      <c r="E611" s="1"/>
    </row>
    <row r="612" spans="1:5" ht="13.5">
      <c r="A612" s="1"/>
      <c r="B612" s="1"/>
      <c r="C612" s="1"/>
      <c r="D612" s="1"/>
      <c r="E612" s="1"/>
    </row>
    <row r="613" spans="1:5" ht="13.5">
      <c r="A613" s="1"/>
      <c r="B613" s="1"/>
      <c r="C613" s="1"/>
      <c r="D613" s="1"/>
      <c r="E613" s="1"/>
    </row>
    <row r="614" spans="1:5" ht="13.5">
      <c r="A614" s="1"/>
      <c r="B614" s="1"/>
      <c r="C614" s="1"/>
      <c r="D614" s="1"/>
      <c r="E614" s="1"/>
    </row>
    <row r="615" spans="1:5" ht="13.5">
      <c r="A615" s="1"/>
      <c r="B615" s="1"/>
      <c r="C615" s="1"/>
      <c r="D615" s="1"/>
      <c r="E615" s="1"/>
    </row>
    <row r="616" spans="1:5" ht="13.5">
      <c r="A616" s="1"/>
      <c r="B616" s="1"/>
      <c r="C616" s="1"/>
      <c r="D616" s="1"/>
      <c r="E616" s="1"/>
    </row>
    <row r="617" spans="1:5" ht="13.5">
      <c r="A617" s="1"/>
      <c r="B617" s="1"/>
      <c r="C617" s="1"/>
      <c r="D617" s="1"/>
      <c r="E617" s="1"/>
    </row>
    <row r="618" spans="1:5" ht="13.5">
      <c r="A618" s="1"/>
      <c r="B618" s="1"/>
      <c r="C618" s="1"/>
      <c r="D618" s="1"/>
      <c r="E618" s="1"/>
    </row>
    <row r="619" spans="1:5" ht="13.5">
      <c r="A619" s="1"/>
      <c r="B619" s="1"/>
      <c r="C619" s="1"/>
      <c r="D619" s="1"/>
      <c r="E619" s="1"/>
    </row>
    <row r="620" spans="1:5" ht="13.5">
      <c r="A620" s="1"/>
      <c r="B620" s="1"/>
      <c r="C620" s="1"/>
      <c r="D620" s="1"/>
      <c r="E620" s="1"/>
    </row>
    <row r="621" spans="1:5" ht="13.5">
      <c r="A621" s="1"/>
      <c r="B621" s="1"/>
      <c r="C621" s="1"/>
      <c r="D621" s="1"/>
      <c r="E621" s="1"/>
    </row>
    <row r="622" spans="1:5" ht="13.5">
      <c r="A622" s="1"/>
      <c r="B622" s="1"/>
      <c r="C622" s="1"/>
      <c r="D622" s="1"/>
      <c r="E622" s="1"/>
    </row>
    <row r="623" spans="1:5" ht="13.5">
      <c r="A623" s="1"/>
      <c r="B623" s="1"/>
      <c r="C623" s="1"/>
      <c r="D623" s="1"/>
      <c r="E623" s="1"/>
    </row>
    <row r="624" spans="1:5" ht="13.5">
      <c r="A624" s="1"/>
      <c r="B624" s="1"/>
      <c r="C624" s="1"/>
      <c r="D624" s="1"/>
      <c r="E624" s="1"/>
    </row>
    <row r="625" spans="1:5" ht="13.5">
      <c r="A625" s="1"/>
      <c r="B625" s="1"/>
      <c r="C625" s="1"/>
      <c r="D625" s="1"/>
      <c r="E625" s="1"/>
    </row>
    <row r="626" spans="1:5" ht="13.5">
      <c r="A626" s="1"/>
      <c r="B626" s="1"/>
      <c r="C626" s="1"/>
      <c r="D626" s="1"/>
      <c r="E626" s="1"/>
    </row>
    <row r="627" spans="1:5" ht="13.5">
      <c r="A627" s="1"/>
      <c r="B627" s="1"/>
      <c r="C627" s="1"/>
      <c r="D627" s="1"/>
      <c r="E627" s="1"/>
    </row>
    <row r="628" spans="1:5" ht="13.5">
      <c r="A628" s="1"/>
      <c r="B628" s="1"/>
      <c r="C628" s="1"/>
      <c r="D628" s="1"/>
      <c r="E628" s="1"/>
    </row>
    <row r="629" spans="1:5" ht="13.5">
      <c r="A629" s="1"/>
      <c r="B629" s="1"/>
      <c r="C629" s="1"/>
      <c r="D629" s="1"/>
      <c r="E629" s="1"/>
    </row>
    <row r="630" spans="1:5" ht="13.5">
      <c r="A630" s="1"/>
      <c r="B630" s="1"/>
      <c r="C630" s="1"/>
      <c r="D630" s="1"/>
      <c r="E630" s="1"/>
    </row>
    <row r="631" spans="1:5" ht="13.5">
      <c r="A631" s="1"/>
      <c r="B631" s="1"/>
      <c r="C631" s="1"/>
      <c r="D631" s="1"/>
      <c r="E631" s="1"/>
    </row>
    <row r="632" spans="1:5" ht="13.5">
      <c r="A632" s="1"/>
      <c r="B632" s="1"/>
      <c r="C632" s="1"/>
      <c r="D632" s="1"/>
      <c r="E632" s="1"/>
    </row>
    <row r="633" spans="1:5" ht="13.5">
      <c r="A633" s="1"/>
      <c r="B633" s="1"/>
      <c r="C633" s="1"/>
      <c r="D633" s="1"/>
      <c r="E633" s="1"/>
    </row>
    <row r="634" spans="1:5" ht="13.5">
      <c r="A634" s="1"/>
      <c r="B634" s="1"/>
      <c r="C634" s="1"/>
      <c r="D634" s="1"/>
      <c r="E634" s="1"/>
    </row>
    <row r="635" spans="1:5" ht="13.5">
      <c r="A635" s="1"/>
      <c r="B635" s="1"/>
      <c r="C635" s="1"/>
      <c r="D635" s="1"/>
      <c r="E635" s="1"/>
    </row>
    <row r="636" spans="1:5" ht="13.5">
      <c r="A636" s="1"/>
      <c r="B636" s="1"/>
      <c r="C636" s="1"/>
      <c r="D636" s="1"/>
      <c r="E636" s="1"/>
    </row>
    <row r="637" spans="1:5" ht="13.5">
      <c r="A637" s="1"/>
      <c r="B637" s="1"/>
      <c r="C637" s="1"/>
      <c r="D637" s="1"/>
      <c r="E637" s="1"/>
    </row>
    <row r="638" spans="1:5" ht="13.5">
      <c r="A638" s="1"/>
      <c r="B638" s="1"/>
      <c r="C638" s="1"/>
      <c r="D638" s="1"/>
      <c r="E638" s="1"/>
    </row>
    <row r="639" spans="1:5" ht="13.5">
      <c r="A639" s="1"/>
      <c r="B639" s="1"/>
      <c r="C639" s="1"/>
      <c r="D639" s="1"/>
      <c r="E639" s="1"/>
    </row>
    <row r="640" spans="1:5" ht="13.5">
      <c r="A640" s="1"/>
      <c r="B640" s="1"/>
      <c r="C640" s="1"/>
      <c r="D640" s="1"/>
      <c r="E640" s="1"/>
    </row>
    <row r="641" spans="1:5" ht="13.5">
      <c r="A641" s="1"/>
      <c r="B641" s="1"/>
      <c r="C641" s="1"/>
      <c r="D641" s="1"/>
      <c r="E641" s="1"/>
    </row>
    <row r="642" spans="1:5" ht="13.5">
      <c r="A642" s="1"/>
      <c r="B642" s="1"/>
      <c r="C642" s="1"/>
      <c r="D642" s="1"/>
      <c r="E642" s="1"/>
    </row>
    <row r="643" spans="1:5" ht="13.5">
      <c r="A643" s="1"/>
      <c r="B643" s="1"/>
      <c r="C643" s="1"/>
      <c r="D643" s="1"/>
      <c r="E643" s="1"/>
    </row>
    <row r="644" spans="1:5" ht="13.5">
      <c r="A644" s="1"/>
      <c r="B644" s="1"/>
      <c r="C644" s="1"/>
      <c r="D644" s="1"/>
      <c r="E644" s="1"/>
    </row>
    <row r="645" spans="1:5" ht="13.5">
      <c r="A645" s="1"/>
      <c r="B645" s="1"/>
      <c r="C645" s="1"/>
      <c r="D645" s="1"/>
      <c r="E645" s="1"/>
    </row>
    <row r="646" spans="1:5" ht="13.5">
      <c r="A646" s="1"/>
      <c r="B646" s="1"/>
      <c r="C646" s="1"/>
      <c r="D646" s="1"/>
      <c r="E646" s="1"/>
    </row>
    <row r="647" spans="1:5" ht="13.5">
      <c r="A647" s="1"/>
      <c r="B647" s="1"/>
      <c r="C647" s="1"/>
      <c r="D647" s="1"/>
      <c r="E647" s="1"/>
    </row>
    <row r="648" spans="1:5" ht="13.5">
      <c r="A648" s="1"/>
      <c r="B648" s="1"/>
      <c r="C648" s="1"/>
      <c r="D648" s="1"/>
      <c r="E648" s="1"/>
    </row>
    <row r="649" spans="1:5" ht="13.5">
      <c r="A649" s="1"/>
      <c r="B649" s="1"/>
      <c r="C649" s="1"/>
      <c r="D649" s="1"/>
      <c r="E649" s="1"/>
    </row>
    <row r="650" spans="1:5" ht="13.5">
      <c r="A650" s="1"/>
      <c r="B650" s="1"/>
      <c r="C650" s="1"/>
      <c r="D650" s="1"/>
      <c r="E650" s="1"/>
    </row>
    <row r="651" spans="1:5" ht="13.5">
      <c r="A651" s="1"/>
      <c r="B651" s="1"/>
      <c r="C651" s="1"/>
      <c r="D651" s="1"/>
      <c r="E651" s="1"/>
    </row>
    <row r="652" spans="1:5" ht="13.5">
      <c r="A652" s="1"/>
      <c r="B652" s="1"/>
      <c r="C652" s="1"/>
      <c r="D652" s="1"/>
      <c r="E652" s="1"/>
    </row>
    <row r="653" spans="1:5" ht="13.5">
      <c r="A653" s="1"/>
      <c r="B653" s="1"/>
      <c r="C653" s="1"/>
      <c r="D653" s="1"/>
      <c r="E653" s="1"/>
    </row>
    <row r="654" spans="1:5" ht="13.5">
      <c r="A654" s="1"/>
      <c r="B654" s="1"/>
      <c r="C654" s="1"/>
      <c r="D654" s="1"/>
      <c r="E654" s="1"/>
    </row>
    <row r="655" spans="1:5" ht="13.5">
      <c r="A655" s="1"/>
      <c r="B655" s="1"/>
      <c r="C655" s="1"/>
      <c r="D655" s="1"/>
      <c r="E655" s="1"/>
    </row>
    <row r="656" spans="1:5" ht="13.5">
      <c r="A656" s="1"/>
      <c r="B656" s="1"/>
      <c r="C656" s="1"/>
      <c r="D656" s="1"/>
      <c r="E656" s="1"/>
    </row>
    <row r="657" spans="1:5" ht="13.5">
      <c r="A657" s="1"/>
      <c r="B657" s="1"/>
      <c r="C657" s="1"/>
      <c r="D657" s="1"/>
      <c r="E657" s="1"/>
    </row>
    <row r="658" spans="1:5" ht="13.5">
      <c r="A658" s="1"/>
      <c r="B658" s="1"/>
      <c r="C658" s="1"/>
      <c r="D658" s="1"/>
      <c r="E658" s="1"/>
    </row>
    <row r="659" spans="1:5" ht="13.5">
      <c r="A659" s="1"/>
      <c r="B659" s="1"/>
      <c r="C659" s="1"/>
      <c r="D659" s="1"/>
      <c r="E659" s="1"/>
    </row>
    <row r="660" spans="1:5" ht="13.5">
      <c r="A660" s="1"/>
      <c r="B660" s="1"/>
      <c r="C660" s="1"/>
      <c r="D660" s="1"/>
      <c r="E660" s="1"/>
    </row>
    <row r="661" spans="1:5" ht="13.5">
      <c r="A661" s="1"/>
      <c r="B661" s="1"/>
      <c r="C661" s="1"/>
      <c r="D661" s="1"/>
      <c r="E661" s="1"/>
    </row>
    <row r="662" spans="1:5" ht="13.5">
      <c r="A662" s="1"/>
      <c r="B662" s="1"/>
      <c r="C662" s="1"/>
      <c r="D662" s="1"/>
      <c r="E662" s="1"/>
    </row>
    <row r="663" spans="1:5" ht="13.5">
      <c r="A663" s="1"/>
      <c r="B663" s="1"/>
      <c r="C663" s="1"/>
      <c r="D663" s="1"/>
      <c r="E663" s="1"/>
    </row>
    <row r="664" spans="1:5" ht="13.5">
      <c r="A664" s="1"/>
      <c r="B664" s="1"/>
      <c r="C664" s="1"/>
      <c r="D664" s="1"/>
      <c r="E664" s="1"/>
    </row>
    <row r="665" spans="1:5" ht="13.5">
      <c r="A665" s="1"/>
      <c r="B665" s="1"/>
      <c r="C665" s="1"/>
      <c r="D665" s="1"/>
      <c r="E665" s="1"/>
    </row>
    <row r="666" spans="1:5" ht="13.5">
      <c r="A666" s="1"/>
      <c r="B666" s="1"/>
      <c r="C666" s="1"/>
      <c r="D666" s="1"/>
      <c r="E666" s="1"/>
    </row>
    <row r="667" spans="1:5" ht="13.5">
      <c r="A667" s="1"/>
      <c r="B667" s="1"/>
      <c r="C667" s="1"/>
      <c r="D667" s="1"/>
      <c r="E667" s="1"/>
    </row>
    <row r="668" spans="1:5" ht="13.5">
      <c r="A668" s="1"/>
      <c r="B668" s="1"/>
      <c r="C668" s="1"/>
      <c r="D668" s="1"/>
      <c r="E668" s="1"/>
    </row>
    <row r="669" spans="1:5" ht="13.5">
      <c r="A669" s="1"/>
      <c r="B669" s="1"/>
      <c r="C669" s="1"/>
      <c r="D669" s="1"/>
      <c r="E669" s="1"/>
    </row>
    <row r="670" spans="1:5" ht="13.5">
      <c r="A670" s="1"/>
      <c r="B670" s="1"/>
      <c r="C670" s="1"/>
      <c r="D670" s="1"/>
      <c r="E670" s="1"/>
    </row>
    <row r="671" spans="1:5" ht="13.5">
      <c r="A671" s="1"/>
      <c r="B671" s="1"/>
      <c r="C671" s="1"/>
      <c r="D671" s="1"/>
      <c r="E671" s="1"/>
    </row>
    <row r="672" spans="1:5" ht="13.5">
      <c r="A672" s="1"/>
      <c r="B672" s="1"/>
      <c r="C672" s="1"/>
      <c r="D672" s="1"/>
      <c r="E672" s="1"/>
    </row>
    <row r="673" spans="1:5" ht="13.5">
      <c r="A673" s="1"/>
      <c r="B673" s="1"/>
      <c r="C673" s="1"/>
      <c r="D673" s="1"/>
      <c r="E673" s="1"/>
    </row>
    <row r="674" spans="1:5" ht="13.5">
      <c r="A674" s="1"/>
      <c r="B674" s="1"/>
      <c r="C674" s="1"/>
      <c r="D674" s="1"/>
      <c r="E674" s="1"/>
    </row>
    <row r="675" spans="1:5" ht="13.5">
      <c r="A675" s="1"/>
      <c r="B675" s="1"/>
      <c r="C675" s="1"/>
      <c r="D675" s="1"/>
      <c r="E675" s="1"/>
    </row>
    <row r="676" spans="1:5" ht="13.5">
      <c r="A676" s="1"/>
      <c r="B676" s="1"/>
      <c r="C676" s="1"/>
      <c r="D676" s="1"/>
      <c r="E676" s="1"/>
    </row>
    <row r="677" spans="1:5" ht="13.5">
      <c r="A677" s="1"/>
      <c r="B677" s="1"/>
      <c r="C677" s="1"/>
      <c r="D677" s="1"/>
      <c r="E677" s="1"/>
    </row>
    <row r="678" spans="1:5" ht="13.5">
      <c r="A678" s="1"/>
      <c r="B678" s="1"/>
      <c r="C678" s="1"/>
      <c r="D678" s="1"/>
      <c r="E678" s="1"/>
    </row>
    <row r="679" spans="1:5" ht="13.5">
      <c r="A679" s="1"/>
      <c r="B679" s="1"/>
      <c r="C679" s="1"/>
      <c r="D679" s="1"/>
      <c r="E679" s="1"/>
    </row>
    <row r="680" spans="1:5" ht="13.5">
      <c r="A680" s="1"/>
      <c r="B680" s="1"/>
      <c r="C680" s="1"/>
      <c r="D680" s="1"/>
      <c r="E680" s="1"/>
    </row>
    <row r="681" spans="1:5" ht="13.5">
      <c r="A681" s="1"/>
      <c r="B681" s="1"/>
      <c r="C681" s="1"/>
      <c r="D681" s="1"/>
      <c r="E681" s="1"/>
    </row>
    <row r="682" spans="1:5" ht="13.5">
      <c r="A682" s="1"/>
      <c r="B682" s="1"/>
      <c r="C682" s="1"/>
      <c r="D682" s="1"/>
      <c r="E682" s="1"/>
    </row>
    <row r="683" spans="1:5" ht="13.5">
      <c r="A683" s="1"/>
      <c r="B683" s="1"/>
      <c r="C683" s="1"/>
      <c r="D683" s="1"/>
      <c r="E683" s="1"/>
    </row>
    <row r="684" spans="1:5" ht="13.5">
      <c r="A684" s="1"/>
      <c r="B684" s="1"/>
      <c r="C684" s="1"/>
      <c r="D684" s="1"/>
      <c r="E684" s="1"/>
    </row>
    <row r="685" spans="1:5" ht="13.5">
      <c r="A685" s="1"/>
      <c r="B685" s="1"/>
      <c r="C685" s="1"/>
      <c r="D685" s="1"/>
      <c r="E685" s="1"/>
    </row>
    <row r="686" spans="1:5" ht="13.5">
      <c r="A686" s="1"/>
      <c r="B686" s="1"/>
      <c r="C686" s="1"/>
      <c r="D686" s="1"/>
      <c r="E686" s="1"/>
    </row>
    <row r="687" spans="1:5" ht="13.5">
      <c r="A687" s="1"/>
      <c r="B687" s="1"/>
      <c r="C687" s="1"/>
      <c r="D687" s="1"/>
      <c r="E687" s="1"/>
    </row>
    <row r="688" spans="1:5" ht="13.5">
      <c r="A688" s="1"/>
      <c r="B688" s="1"/>
      <c r="C688" s="1"/>
      <c r="D688" s="1"/>
      <c r="E688" s="1"/>
    </row>
    <row r="689" spans="1:5" ht="13.5">
      <c r="A689" s="1"/>
      <c r="B689" s="1"/>
      <c r="C689" s="1"/>
      <c r="D689" s="1"/>
      <c r="E689" s="1"/>
    </row>
    <row r="690" spans="1:5" ht="13.5">
      <c r="A690" s="1"/>
      <c r="B690" s="1"/>
      <c r="C690" s="1"/>
      <c r="D690" s="1"/>
      <c r="E690" s="1"/>
    </row>
    <row r="691" spans="1:5" ht="13.5">
      <c r="A691" s="1"/>
      <c r="B691" s="1"/>
      <c r="C691" s="1"/>
      <c r="D691" s="1"/>
      <c r="E691" s="1"/>
    </row>
    <row r="692" spans="1:5" ht="13.5">
      <c r="A692" s="1"/>
      <c r="B692" s="1"/>
      <c r="C692" s="1"/>
      <c r="D692" s="1"/>
      <c r="E692" s="1"/>
    </row>
    <row r="693" spans="1:5" ht="13.5">
      <c r="A693" s="1"/>
      <c r="B693" s="1"/>
      <c r="C693" s="1"/>
      <c r="D693" s="1"/>
      <c r="E693" s="1"/>
    </row>
    <row r="694" spans="1:5" ht="13.5">
      <c r="A694" s="1"/>
      <c r="B694" s="1"/>
      <c r="C694" s="1"/>
      <c r="D694" s="1"/>
      <c r="E694" s="1"/>
    </row>
    <row r="695" spans="1:5" ht="13.5">
      <c r="A695" s="1"/>
      <c r="B695" s="1"/>
      <c r="C695" s="1"/>
      <c r="D695" s="1"/>
      <c r="E695" s="1"/>
    </row>
    <row r="696" spans="1:5" ht="13.5">
      <c r="A696" s="1"/>
      <c r="B696" s="1"/>
      <c r="C696" s="1"/>
      <c r="D696" s="1"/>
      <c r="E696" s="1"/>
    </row>
    <row r="697" spans="1:5" ht="13.5">
      <c r="A697" s="1"/>
      <c r="B697" s="1"/>
      <c r="C697" s="1"/>
      <c r="D697" s="1"/>
      <c r="E697" s="1"/>
    </row>
    <row r="698" spans="1:5" ht="13.5">
      <c r="A698" s="1"/>
      <c r="B698" s="1"/>
      <c r="C698" s="1"/>
      <c r="D698" s="1"/>
      <c r="E698" s="1"/>
    </row>
    <row r="699" spans="1:5" ht="13.5">
      <c r="A699" s="1"/>
      <c r="B699" s="1"/>
      <c r="C699" s="1"/>
      <c r="D699" s="1"/>
      <c r="E699" s="1"/>
    </row>
    <row r="700" spans="1:5" ht="13.5">
      <c r="A700" s="1"/>
      <c r="B700" s="1"/>
      <c r="C700" s="1"/>
      <c r="D700" s="1"/>
      <c r="E700" s="1"/>
    </row>
    <row r="701" spans="1:5" ht="13.5">
      <c r="A701" s="1"/>
      <c r="B701" s="1"/>
      <c r="C701" s="1"/>
      <c r="D701" s="1"/>
      <c r="E701" s="1"/>
    </row>
    <row r="702" spans="1:5" ht="13.5">
      <c r="A702" s="1"/>
      <c r="B702" s="1"/>
      <c r="C702" s="1"/>
      <c r="D702" s="1"/>
      <c r="E702" s="1"/>
    </row>
    <row r="703" spans="1:5" ht="13.5">
      <c r="A703" s="1"/>
      <c r="B703" s="1"/>
      <c r="C703" s="1"/>
      <c r="D703" s="1"/>
      <c r="E703" s="1"/>
    </row>
    <row r="704" spans="1:5" ht="13.5">
      <c r="A704" s="1"/>
      <c r="B704" s="1"/>
      <c r="C704" s="1"/>
      <c r="D704" s="1"/>
      <c r="E704" s="1"/>
    </row>
    <row r="705" spans="1:5" ht="13.5">
      <c r="A705" s="1"/>
      <c r="B705" s="1"/>
      <c r="C705" s="1"/>
      <c r="D705" s="1"/>
      <c r="E705" s="1"/>
    </row>
    <row r="706" spans="1:5" ht="13.5">
      <c r="A706" s="1"/>
      <c r="B706" s="1"/>
      <c r="C706" s="1"/>
      <c r="D706" s="1"/>
      <c r="E706" s="1"/>
    </row>
    <row r="707" spans="1:5" ht="13.5">
      <c r="A707" s="1"/>
      <c r="B707" s="1"/>
      <c r="C707" s="1"/>
      <c r="D707" s="1"/>
      <c r="E707" s="1"/>
    </row>
    <row r="708" spans="1:5" ht="13.5">
      <c r="A708" s="1"/>
      <c r="B708" s="1"/>
      <c r="C708" s="1"/>
      <c r="D708" s="1"/>
      <c r="E708" s="1"/>
    </row>
    <row r="709" spans="1:5" ht="13.5">
      <c r="A709" s="1"/>
      <c r="B709" s="1"/>
      <c r="C709" s="1"/>
      <c r="D709" s="1"/>
      <c r="E709" s="1"/>
    </row>
    <row r="710" spans="1:5" ht="13.5">
      <c r="A710" s="1"/>
      <c r="B710" s="1"/>
      <c r="C710" s="1"/>
      <c r="D710" s="1"/>
      <c r="E710" s="1"/>
    </row>
    <row r="711" spans="1:5" ht="13.5">
      <c r="A711" s="1"/>
      <c r="B711" s="1"/>
      <c r="C711" s="1"/>
      <c r="D711" s="1"/>
      <c r="E711" s="1"/>
    </row>
    <row r="712" spans="1:5" ht="13.5">
      <c r="A712" s="1"/>
      <c r="B712" s="1"/>
      <c r="C712" s="1"/>
      <c r="D712" s="1"/>
      <c r="E712" s="1"/>
    </row>
    <row r="713" spans="1:5" ht="13.5">
      <c r="A713" s="1"/>
      <c r="B713" s="1"/>
      <c r="C713" s="1"/>
      <c r="D713" s="1"/>
      <c r="E713" s="1"/>
    </row>
    <row r="714" spans="1:5" ht="13.5">
      <c r="A714" s="1"/>
      <c r="B714" s="1"/>
      <c r="C714" s="1"/>
      <c r="D714" s="1"/>
      <c r="E714" s="1"/>
    </row>
    <row r="715" spans="1:5" ht="13.5">
      <c r="A715" s="1"/>
      <c r="B715" s="1"/>
      <c r="C715" s="1"/>
      <c r="D715" s="1"/>
      <c r="E715" s="1"/>
    </row>
    <row r="716" spans="1:5" ht="13.5">
      <c r="A716" s="1"/>
      <c r="B716" s="1"/>
      <c r="C716" s="1"/>
      <c r="D716" s="1"/>
      <c r="E716" s="1"/>
    </row>
    <row r="717" spans="1:5" ht="13.5">
      <c r="A717" s="1"/>
      <c r="B717" s="1"/>
      <c r="C717" s="1"/>
      <c r="D717" s="1"/>
      <c r="E717" s="1"/>
    </row>
    <row r="718" spans="1:5" ht="13.5">
      <c r="A718" s="1"/>
      <c r="B718" s="1"/>
      <c r="C718" s="1"/>
      <c r="D718" s="1"/>
      <c r="E718" s="1"/>
    </row>
    <row r="719" spans="1:5" ht="13.5">
      <c r="A719" s="1"/>
      <c r="B719" s="1"/>
      <c r="C719" s="1"/>
      <c r="D719" s="1"/>
      <c r="E719" s="1"/>
    </row>
    <row r="720" spans="1:5" ht="13.5">
      <c r="A720" s="1"/>
      <c r="B720" s="1"/>
      <c r="C720" s="1"/>
      <c r="D720" s="1"/>
      <c r="E720" s="1"/>
    </row>
    <row r="721" spans="1:5" ht="13.5">
      <c r="A721" s="1"/>
      <c r="B721" s="1"/>
      <c r="C721" s="1"/>
      <c r="D721" s="1"/>
      <c r="E721" s="1"/>
    </row>
    <row r="722" spans="1:5" ht="13.5">
      <c r="A722" s="1"/>
      <c r="B722" s="1"/>
      <c r="C722" s="1"/>
      <c r="D722" s="1"/>
      <c r="E722" s="1"/>
    </row>
    <row r="723" spans="1:5" ht="13.5">
      <c r="A723" s="1"/>
      <c r="B723" s="1"/>
      <c r="C723" s="1"/>
      <c r="D723" s="1"/>
      <c r="E723" s="1"/>
    </row>
    <row r="724" spans="1:5" ht="13.5">
      <c r="A724" s="1"/>
      <c r="B724" s="1"/>
      <c r="C724" s="1"/>
      <c r="D724" s="1"/>
      <c r="E724" s="1"/>
    </row>
    <row r="725" spans="1:5" ht="13.5">
      <c r="A725" s="1"/>
      <c r="B725" s="1"/>
      <c r="C725" s="1"/>
      <c r="D725" s="1"/>
      <c r="E725" s="1"/>
    </row>
    <row r="726" spans="1:5" ht="13.5">
      <c r="A726" s="1"/>
      <c r="B726" s="1"/>
      <c r="C726" s="1"/>
      <c r="D726" s="1"/>
      <c r="E726" s="1"/>
    </row>
    <row r="727" spans="1:5" ht="13.5">
      <c r="A727" s="1"/>
      <c r="B727" s="1"/>
      <c r="C727" s="1"/>
      <c r="D727" s="1"/>
      <c r="E727" s="1"/>
    </row>
    <row r="728" spans="1:5" ht="13.5">
      <c r="A728" s="1"/>
      <c r="B728" s="1"/>
      <c r="C728" s="1"/>
      <c r="D728" s="1"/>
      <c r="E728" s="1"/>
    </row>
    <row r="729" spans="1:5" ht="13.5">
      <c r="A729" s="1"/>
      <c r="B729" s="1"/>
      <c r="C729" s="1"/>
      <c r="D729" s="1"/>
      <c r="E729" s="1"/>
    </row>
    <row r="730" spans="1:5" ht="13.5">
      <c r="A730" s="1"/>
      <c r="B730" s="1"/>
      <c r="C730" s="1"/>
      <c r="D730" s="1"/>
      <c r="E730" s="1"/>
    </row>
    <row r="731" spans="1:5" ht="13.5">
      <c r="A731" s="1"/>
      <c r="B731" s="1"/>
      <c r="C731" s="1"/>
      <c r="D731" s="1"/>
      <c r="E731" s="1"/>
    </row>
    <row r="732" spans="1:5" ht="13.5">
      <c r="A732" s="1"/>
      <c r="B732" s="1"/>
      <c r="C732" s="1"/>
      <c r="D732" s="1"/>
      <c r="E732" s="1"/>
    </row>
    <row r="733" spans="1:5" ht="13.5">
      <c r="A733" s="1"/>
      <c r="B733" s="1"/>
      <c r="C733" s="1"/>
      <c r="D733" s="1"/>
      <c r="E733" s="1"/>
    </row>
    <row r="734" spans="1:5" ht="13.5">
      <c r="A734" s="1"/>
      <c r="B734" s="1"/>
      <c r="C734" s="1"/>
      <c r="D734" s="1"/>
      <c r="E734" s="1"/>
    </row>
    <row r="735" spans="1:5" ht="13.5">
      <c r="A735" s="1"/>
      <c r="B735" s="1"/>
      <c r="C735" s="1"/>
      <c r="D735" s="1"/>
      <c r="E735" s="1"/>
    </row>
    <row r="736" spans="1:5" ht="13.5">
      <c r="A736" s="1"/>
      <c r="B736" s="1"/>
      <c r="C736" s="1"/>
      <c r="D736" s="1"/>
      <c r="E736" s="1"/>
    </row>
    <row r="737" spans="1:5" ht="13.5">
      <c r="A737" s="1"/>
      <c r="B737" s="1"/>
      <c r="C737" s="1"/>
      <c r="D737" s="1"/>
      <c r="E737" s="1"/>
    </row>
    <row r="738" spans="1:5" ht="13.5">
      <c r="A738" s="1"/>
      <c r="B738" s="1"/>
      <c r="C738" s="1"/>
      <c r="D738" s="1"/>
      <c r="E738" s="1"/>
    </row>
    <row r="739" spans="1:5" ht="13.5">
      <c r="A739" s="1"/>
      <c r="B739" s="1"/>
      <c r="C739" s="1"/>
      <c r="D739" s="1"/>
      <c r="E739" s="1"/>
    </row>
    <row r="740" spans="1:5" ht="13.5">
      <c r="A740" s="1"/>
      <c r="B740" s="1"/>
      <c r="C740" s="1"/>
      <c r="D740" s="1"/>
      <c r="E740" s="1"/>
    </row>
    <row r="741" spans="1:5" ht="13.5">
      <c r="A741" s="1"/>
      <c r="B741" s="1"/>
      <c r="C741" s="1"/>
      <c r="D741" s="1"/>
      <c r="E741" s="1"/>
    </row>
    <row r="742" spans="1:5" ht="13.5">
      <c r="A742" s="1"/>
      <c r="B742" s="1"/>
      <c r="C742" s="1"/>
      <c r="D742" s="1"/>
      <c r="E742" s="1"/>
    </row>
    <row r="743" spans="1:5" ht="13.5">
      <c r="A743" s="1"/>
      <c r="B743" s="1"/>
      <c r="C743" s="1"/>
      <c r="D743" s="1"/>
      <c r="E743" s="1"/>
    </row>
    <row r="744" spans="1:5" ht="13.5">
      <c r="A744" s="1"/>
      <c r="B744" s="1"/>
      <c r="C744" s="1"/>
      <c r="D744" s="1"/>
      <c r="E744" s="1"/>
    </row>
    <row r="745" spans="1:5" ht="13.5">
      <c r="A745" s="1"/>
      <c r="B745" s="1"/>
      <c r="C745" s="1"/>
      <c r="D745" s="1"/>
      <c r="E745" s="1"/>
    </row>
    <row r="746" spans="1:5" ht="13.5">
      <c r="A746" s="1"/>
      <c r="B746" s="1"/>
      <c r="C746" s="1"/>
      <c r="D746" s="1"/>
      <c r="E746" s="1"/>
    </row>
    <row r="747" spans="1:5" ht="13.5">
      <c r="A747" s="1"/>
      <c r="B747" s="1"/>
      <c r="C747" s="1"/>
      <c r="D747" s="1"/>
      <c r="E747" s="1"/>
    </row>
    <row r="748" spans="1:5" ht="13.5">
      <c r="A748" s="1"/>
      <c r="B748" s="1"/>
      <c r="C748" s="1"/>
      <c r="D748" s="1"/>
      <c r="E748" s="1"/>
    </row>
    <row r="749" spans="1:5" ht="13.5">
      <c r="A749" s="1"/>
      <c r="B749" s="1"/>
      <c r="C749" s="1"/>
      <c r="D749" s="1"/>
      <c r="E749" s="1"/>
    </row>
    <row r="750" spans="1:5" ht="13.5">
      <c r="A750" s="1"/>
      <c r="B750" s="1"/>
      <c r="C750" s="1"/>
      <c r="D750" s="1"/>
      <c r="E750" s="1"/>
    </row>
    <row r="751" spans="1:5" ht="13.5">
      <c r="A751" s="1"/>
      <c r="B751" s="1"/>
      <c r="C751" s="1"/>
      <c r="D751" s="1"/>
      <c r="E751" s="1"/>
    </row>
    <row r="752" spans="1:5" ht="13.5">
      <c r="A752" s="1"/>
      <c r="B752" s="1"/>
      <c r="C752" s="1"/>
      <c r="D752" s="1"/>
      <c r="E752" s="1"/>
    </row>
    <row r="753" spans="1:5" ht="13.5">
      <c r="A753" s="1"/>
      <c r="B753" s="1"/>
      <c r="C753" s="1"/>
      <c r="D753" s="1"/>
      <c r="E753" s="1"/>
    </row>
    <row r="754" spans="1:5" ht="13.5">
      <c r="A754" s="1"/>
      <c r="B754" s="1"/>
      <c r="C754" s="1"/>
      <c r="D754" s="1"/>
      <c r="E754" s="1"/>
    </row>
    <row r="755" spans="1:5" ht="13.5">
      <c r="A755" s="1"/>
      <c r="B755" s="1"/>
      <c r="C755" s="1"/>
      <c r="D755" s="1"/>
      <c r="E755" s="1"/>
    </row>
    <row r="756" spans="1:5" ht="13.5">
      <c r="A756" s="1"/>
      <c r="B756" s="1"/>
      <c r="C756" s="1"/>
      <c r="D756" s="1"/>
      <c r="E756" s="1"/>
    </row>
    <row r="757" spans="1:5" ht="13.5">
      <c r="A757" s="1"/>
      <c r="B757" s="1"/>
      <c r="C757" s="1"/>
      <c r="D757" s="1"/>
      <c r="E757" s="1"/>
    </row>
    <row r="758" spans="1:5" ht="13.5">
      <c r="A758" s="1"/>
      <c r="B758" s="1"/>
      <c r="C758" s="1"/>
      <c r="D758" s="1"/>
      <c r="E758" s="1"/>
    </row>
    <row r="759" spans="1:5" ht="13.5">
      <c r="A759" s="1"/>
      <c r="B759" s="1"/>
      <c r="C759" s="1"/>
      <c r="D759" s="1"/>
      <c r="E759" s="1"/>
    </row>
    <row r="760" spans="1:5" ht="13.5">
      <c r="A760" s="1"/>
      <c r="B760" s="1"/>
      <c r="C760" s="1"/>
      <c r="D760" s="1"/>
      <c r="E760" s="1"/>
    </row>
    <row r="761" spans="1:5" ht="13.5">
      <c r="A761" s="1"/>
      <c r="B761" s="1"/>
      <c r="C761" s="1"/>
      <c r="D761" s="1"/>
      <c r="E761" s="1"/>
    </row>
    <row r="762" spans="1:5" ht="13.5">
      <c r="A762" s="1"/>
      <c r="B762" s="1"/>
      <c r="C762" s="1"/>
      <c r="D762" s="1"/>
      <c r="E762" s="1"/>
    </row>
    <row r="763" spans="1:5" ht="13.5">
      <c r="A763" s="1"/>
      <c r="B763" s="1"/>
      <c r="C763" s="1"/>
      <c r="D763" s="1"/>
      <c r="E763" s="1"/>
    </row>
    <row r="764" spans="1:5" ht="13.5">
      <c r="A764" s="1"/>
      <c r="B764" s="1"/>
      <c r="C764" s="1"/>
      <c r="D764" s="1"/>
      <c r="E764" s="1"/>
    </row>
    <row r="765" spans="1:5" ht="13.5">
      <c r="A765" s="1"/>
      <c r="B765" s="1"/>
      <c r="C765" s="1"/>
      <c r="D765" s="1"/>
      <c r="E765" s="1"/>
    </row>
    <row r="766" spans="1:5" ht="13.5">
      <c r="A766" s="1"/>
      <c r="B766" s="1"/>
      <c r="C766" s="1"/>
      <c r="D766" s="1"/>
      <c r="E766" s="1"/>
    </row>
    <row r="767" spans="1:5" ht="13.5">
      <c r="A767" s="1"/>
      <c r="B767" s="1"/>
      <c r="C767" s="1"/>
      <c r="D767" s="1"/>
      <c r="E767" s="1"/>
    </row>
    <row r="768" spans="1:5" ht="13.5">
      <c r="A768" s="1"/>
      <c r="B768" s="1"/>
      <c r="C768" s="1"/>
      <c r="D768" s="1"/>
      <c r="E768" s="1"/>
    </row>
    <row r="769" spans="1:5" ht="13.5">
      <c r="A769" s="1"/>
      <c r="B769" s="1"/>
      <c r="C769" s="1"/>
      <c r="D769" s="1"/>
      <c r="E769" s="1"/>
    </row>
    <row r="770" spans="1:5" ht="13.5">
      <c r="A770" s="1"/>
      <c r="B770" s="1"/>
      <c r="C770" s="1"/>
      <c r="D770" s="1"/>
      <c r="E770" s="1"/>
    </row>
    <row r="771" spans="1:5" ht="13.5">
      <c r="A771" s="1"/>
      <c r="B771" s="1"/>
      <c r="C771" s="1"/>
      <c r="D771" s="1"/>
      <c r="E771" s="1"/>
    </row>
    <row r="772" spans="1:5" ht="13.5">
      <c r="A772" s="1"/>
      <c r="B772" s="1"/>
      <c r="C772" s="1"/>
      <c r="D772" s="1"/>
      <c r="E772" s="1"/>
    </row>
    <row r="773" spans="1:5" ht="13.5">
      <c r="A773" s="1"/>
      <c r="B773" s="1"/>
      <c r="C773" s="1"/>
      <c r="D773" s="1"/>
      <c r="E773" s="1"/>
    </row>
    <row r="774" spans="1:5" ht="13.5">
      <c r="A774" s="1"/>
      <c r="B774" s="1"/>
      <c r="C774" s="1"/>
      <c r="D774" s="1"/>
      <c r="E774" s="1"/>
    </row>
    <row r="775" spans="1:5" ht="13.5">
      <c r="A775" s="1"/>
      <c r="B775" s="1"/>
      <c r="C775" s="1"/>
      <c r="D775" s="1"/>
      <c r="E775" s="1"/>
    </row>
    <row r="776" spans="1:5" ht="13.5">
      <c r="A776" s="1"/>
      <c r="B776" s="1"/>
      <c r="C776" s="1"/>
      <c r="D776" s="1"/>
      <c r="E776" s="1"/>
    </row>
    <row r="777" spans="1:5" ht="13.5">
      <c r="A777" s="1"/>
      <c r="B777" s="1"/>
      <c r="C777" s="1"/>
      <c r="D777" s="1"/>
      <c r="E777" s="1"/>
    </row>
    <row r="778" spans="1:5" ht="13.5">
      <c r="A778" s="1"/>
      <c r="B778" s="1"/>
      <c r="C778" s="1"/>
      <c r="D778" s="1"/>
      <c r="E778" s="1"/>
    </row>
    <row r="779" spans="1:5" ht="13.5">
      <c r="A779" s="1"/>
      <c r="B779" s="1"/>
      <c r="C779" s="1"/>
      <c r="D779" s="1"/>
      <c r="E779" s="1"/>
    </row>
    <row r="780" spans="1:5" ht="13.5">
      <c r="A780" s="1"/>
      <c r="B780" s="1"/>
      <c r="C780" s="1"/>
      <c r="D780" s="1"/>
      <c r="E780" s="1"/>
    </row>
    <row r="781" spans="1:5" ht="13.5">
      <c r="A781" s="1"/>
      <c r="B781" s="1"/>
      <c r="C781" s="1"/>
      <c r="D781" s="1"/>
      <c r="E781" s="1"/>
    </row>
    <row r="782" spans="1:5" ht="13.5">
      <c r="A782" s="1"/>
      <c r="B782" s="1"/>
      <c r="C782" s="1"/>
      <c r="D782" s="1"/>
      <c r="E782" s="1"/>
    </row>
    <row r="783" spans="1:5" ht="13.5">
      <c r="A783" s="1"/>
      <c r="B783" s="1"/>
      <c r="C783" s="1"/>
      <c r="D783" s="1"/>
      <c r="E783" s="1"/>
    </row>
    <row r="784" spans="1:5" ht="13.5">
      <c r="A784" s="1"/>
      <c r="B784" s="1"/>
      <c r="C784" s="1"/>
      <c r="D784" s="1"/>
      <c r="E784" s="1"/>
    </row>
    <row r="785" spans="1:5" ht="13.5">
      <c r="A785" s="1"/>
      <c r="B785" s="1"/>
      <c r="C785" s="1"/>
      <c r="D785" s="1"/>
      <c r="E785" s="1"/>
    </row>
    <row r="786" spans="1:5" ht="13.5">
      <c r="A786" s="1"/>
      <c r="B786" s="1"/>
      <c r="C786" s="1"/>
      <c r="D786" s="1"/>
      <c r="E786" s="1"/>
    </row>
    <row r="787" spans="1:5" ht="13.5">
      <c r="A787" s="1"/>
      <c r="B787" s="1"/>
      <c r="C787" s="1"/>
      <c r="D787" s="1"/>
      <c r="E787" s="1"/>
    </row>
    <row r="788" spans="1:5" ht="13.5">
      <c r="A788" s="1"/>
      <c r="B788" s="1"/>
      <c r="C788" s="1"/>
      <c r="D788" s="1"/>
      <c r="E788" s="1"/>
    </row>
    <row r="789" spans="1:5" ht="13.5">
      <c r="A789" s="1"/>
      <c r="B789" s="1"/>
      <c r="C789" s="1"/>
      <c r="D789" s="1"/>
      <c r="E789" s="1"/>
    </row>
    <row r="790" spans="1:5" ht="13.5">
      <c r="A790" s="1"/>
      <c r="B790" s="1"/>
      <c r="C790" s="1"/>
      <c r="D790" s="1"/>
      <c r="E790" s="1"/>
    </row>
    <row r="791" spans="1:5" ht="13.5">
      <c r="A791" s="1"/>
      <c r="B791" s="1"/>
      <c r="C791" s="1"/>
      <c r="D791" s="1"/>
      <c r="E791" s="1"/>
    </row>
    <row r="792" spans="1:5" ht="13.5">
      <c r="A792" s="1"/>
      <c r="B792" s="1"/>
      <c r="C792" s="1"/>
      <c r="D792" s="1"/>
      <c r="E792" s="1"/>
    </row>
    <row r="793" spans="1:5" ht="13.5">
      <c r="A793" s="1"/>
      <c r="B793" s="1"/>
      <c r="C793" s="1"/>
      <c r="D793" s="1"/>
      <c r="E793" s="1"/>
    </row>
    <row r="794" spans="1:5" ht="13.5">
      <c r="A794" s="1"/>
      <c r="B794" s="1"/>
      <c r="C794" s="1"/>
      <c r="D794" s="1"/>
      <c r="E794" s="1"/>
    </row>
    <row r="795" spans="1:5" ht="13.5">
      <c r="A795" s="1"/>
      <c r="B795" s="1"/>
      <c r="C795" s="1"/>
      <c r="D795" s="1"/>
      <c r="E795" s="1"/>
    </row>
    <row r="796" spans="1:5" ht="13.5">
      <c r="A796" s="1"/>
      <c r="B796" s="1"/>
      <c r="C796" s="1"/>
      <c r="D796" s="1"/>
      <c r="E796" s="1"/>
    </row>
    <row r="797" spans="1:5" ht="13.5">
      <c r="A797" s="1"/>
      <c r="B797" s="1"/>
      <c r="C797" s="1"/>
      <c r="D797" s="1"/>
      <c r="E797" s="1"/>
    </row>
    <row r="798" spans="1:5" ht="13.5">
      <c r="A798" s="1"/>
      <c r="B798" s="1"/>
      <c r="C798" s="1"/>
      <c r="D798" s="1"/>
      <c r="E798" s="1"/>
    </row>
    <row r="799" spans="1:5" ht="13.5">
      <c r="A799" s="1"/>
      <c r="B799" s="1"/>
      <c r="C799" s="1"/>
      <c r="D799" s="1"/>
      <c r="E799" s="1"/>
    </row>
    <row r="800" spans="1:5" ht="13.5">
      <c r="A800" s="1"/>
      <c r="B800" s="1"/>
      <c r="C800" s="1"/>
      <c r="D800" s="1"/>
      <c r="E800" s="1"/>
    </row>
    <row r="801" spans="1:5" ht="13.5">
      <c r="A801" s="1"/>
      <c r="B801" s="1"/>
      <c r="C801" s="1"/>
      <c r="D801" s="1"/>
      <c r="E801" s="1"/>
    </row>
    <row r="802" spans="1:5" ht="13.5">
      <c r="A802" s="1"/>
      <c r="B802" s="1"/>
      <c r="C802" s="1"/>
      <c r="D802" s="1"/>
      <c r="E802" s="1"/>
    </row>
    <row r="803" spans="1:5" ht="13.5">
      <c r="A803" s="1"/>
      <c r="B803" s="1"/>
      <c r="C803" s="1"/>
      <c r="D803" s="1"/>
      <c r="E803" s="1"/>
    </row>
    <row r="804" spans="1:5" ht="13.5">
      <c r="A804" s="1"/>
      <c r="B804" s="1"/>
      <c r="C804" s="1"/>
      <c r="D804" s="1"/>
      <c r="E804" s="1"/>
    </row>
    <row r="805" spans="1:5" ht="13.5">
      <c r="A805" s="1"/>
      <c r="B805" s="1"/>
      <c r="C805" s="1"/>
      <c r="D805" s="1"/>
      <c r="E805" s="1"/>
    </row>
    <row r="806" spans="1:5" ht="13.5">
      <c r="A806" s="1"/>
      <c r="B806" s="1"/>
      <c r="C806" s="1"/>
      <c r="D806" s="1"/>
      <c r="E806" s="1"/>
    </row>
    <row r="807" spans="1:5" ht="13.5">
      <c r="A807" s="1"/>
      <c r="B807" s="1"/>
      <c r="C807" s="1"/>
      <c r="D807" s="1"/>
      <c r="E807" s="1"/>
    </row>
    <row r="808" spans="1:5" ht="13.5">
      <c r="A808" s="1"/>
      <c r="B808" s="1"/>
      <c r="C808" s="1"/>
      <c r="D808" s="1"/>
      <c r="E808" s="1"/>
    </row>
    <row r="809" spans="1:5" ht="13.5">
      <c r="A809" s="1"/>
      <c r="B809" s="1"/>
      <c r="C809" s="1"/>
      <c r="D809" s="1"/>
      <c r="E809" s="1"/>
    </row>
    <row r="810" spans="1:5" ht="13.5">
      <c r="A810" s="1"/>
      <c r="B810" s="1"/>
      <c r="C810" s="1"/>
      <c r="D810" s="1"/>
      <c r="E810" s="1"/>
    </row>
    <row r="811" spans="1:5" ht="13.5">
      <c r="A811" s="1"/>
      <c r="B811" s="1"/>
      <c r="C811" s="1"/>
      <c r="D811" s="1"/>
      <c r="E811" s="1"/>
    </row>
    <row r="812" spans="1:5" ht="13.5">
      <c r="A812" s="1"/>
      <c r="B812" s="1"/>
      <c r="C812" s="1"/>
      <c r="D812" s="1"/>
      <c r="E812" s="1"/>
    </row>
    <row r="813" spans="1:5" ht="13.5">
      <c r="A813" s="1"/>
      <c r="B813" s="1"/>
      <c r="C813" s="1"/>
      <c r="D813" s="1"/>
      <c r="E813" s="1"/>
    </row>
    <row r="814" spans="1:5" ht="13.5">
      <c r="A814" s="1"/>
      <c r="B814" s="1"/>
      <c r="C814" s="1"/>
      <c r="D814" s="1"/>
      <c r="E814" s="1"/>
    </row>
    <row r="815" spans="1:5" ht="13.5">
      <c r="A815" s="1"/>
      <c r="B815" s="1"/>
      <c r="C815" s="1"/>
      <c r="D815" s="1"/>
      <c r="E815" s="1"/>
    </row>
    <row r="816" spans="1:5" ht="13.5">
      <c r="A816" s="1"/>
      <c r="B816" s="1"/>
      <c r="C816" s="1"/>
      <c r="D816" s="1"/>
      <c r="E816" s="1"/>
    </row>
    <row r="817" spans="1:5" ht="13.5">
      <c r="A817" s="1"/>
      <c r="B817" s="1"/>
      <c r="C817" s="1"/>
      <c r="D817" s="1"/>
      <c r="E817" s="1"/>
    </row>
    <row r="818" spans="1:5" ht="13.5">
      <c r="A818" s="1"/>
      <c r="B818" s="1"/>
      <c r="C818" s="1"/>
      <c r="D818" s="1"/>
      <c r="E818" s="1"/>
    </row>
    <row r="819" spans="1:5" ht="13.5">
      <c r="A819" s="1"/>
      <c r="B819" s="1"/>
      <c r="C819" s="1"/>
      <c r="D819" s="1"/>
      <c r="E819" s="1"/>
    </row>
    <row r="820" spans="1:5" ht="13.5">
      <c r="A820" s="1"/>
      <c r="B820" s="1"/>
      <c r="C820" s="1"/>
      <c r="D820" s="1"/>
      <c r="E820" s="1"/>
    </row>
    <row r="821" spans="1:5" ht="13.5">
      <c r="A821" s="1"/>
      <c r="B821" s="1"/>
      <c r="C821" s="1"/>
      <c r="D821" s="1"/>
      <c r="E821" s="1"/>
    </row>
    <row r="822" spans="1:5" ht="13.5">
      <c r="A822" s="1"/>
      <c r="B822" s="1"/>
      <c r="C822" s="1"/>
      <c r="D822" s="1"/>
      <c r="E822" s="1"/>
    </row>
    <row r="823" spans="1:5" ht="13.5">
      <c r="A823" s="1"/>
      <c r="B823" s="1"/>
      <c r="C823" s="1"/>
      <c r="D823" s="1"/>
      <c r="E823" s="1"/>
    </row>
    <row r="824" spans="1:5" ht="13.5">
      <c r="A824" s="1"/>
      <c r="B824" s="1"/>
      <c r="C824" s="1"/>
      <c r="D824" s="1"/>
      <c r="E824" s="1"/>
    </row>
    <row r="825" spans="1:5" ht="13.5">
      <c r="A825" s="1"/>
      <c r="B825" s="1"/>
      <c r="C825" s="1"/>
      <c r="D825" s="1"/>
      <c r="E825" s="1"/>
    </row>
    <row r="826" spans="1:5" ht="13.5">
      <c r="A826" s="1"/>
      <c r="B826" s="1"/>
      <c r="C826" s="1"/>
      <c r="D826" s="1"/>
      <c r="E826" s="1"/>
    </row>
    <row r="827" spans="1:5" ht="13.5">
      <c r="A827" s="1"/>
      <c r="B827" s="1"/>
      <c r="C827" s="1"/>
      <c r="D827" s="1"/>
      <c r="E827" s="1"/>
    </row>
    <row r="828" spans="1:5" ht="13.5">
      <c r="A828" s="1"/>
      <c r="B828" s="1"/>
      <c r="C828" s="1"/>
      <c r="D828" s="1"/>
      <c r="E828" s="1"/>
    </row>
    <row r="829" spans="1:5" ht="13.5">
      <c r="A829" s="1"/>
      <c r="B829" s="1"/>
      <c r="C829" s="1"/>
      <c r="D829" s="1"/>
      <c r="E829" s="1"/>
    </row>
    <row r="830" spans="1:5" ht="13.5">
      <c r="A830" s="1"/>
      <c r="B830" s="1"/>
      <c r="C830" s="1"/>
      <c r="D830" s="1"/>
      <c r="E830" s="1"/>
    </row>
    <row r="831" spans="1:5" ht="13.5">
      <c r="A831" s="1"/>
      <c r="B831" s="1"/>
      <c r="C831" s="1"/>
      <c r="D831" s="1"/>
      <c r="E831" s="1"/>
    </row>
    <row r="832" spans="1:5" ht="13.5">
      <c r="A832" s="1"/>
      <c r="B832" s="1"/>
      <c r="C832" s="1"/>
      <c r="D832" s="1"/>
      <c r="E832" s="1"/>
    </row>
    <row r="833" spans="1:5" ht="13.5">
      <c r="A833" s="1"/>
      <c r="B833" s="1"/>
      <c r="C833" s="1"/>
      <c r="D833" s="1"/>
      <c r="E833" s="1"/>
    </row>
    <row r="834" spans="1:5" ht="13.5">
      <c r="A834" s="1"/>
      <c r="B834" s="1"/>
      <c r="C834" s="1"/>
      <c r="D834" s="1"/>
      <c r="E834" s="1"/>
    </row>
    <row r="835" spans="1:5" ht="13.5">
      <c r="A835" s="1"/>
      <c r="B835" s="1"/>
      <c r="C835" s="1"/>
      <c r="D835" s="1"/>
      <c r="E835" s="1"/>
    </row>
    <row r="836" spans="1:5" ht="13.5">
      <c r="A836" s="1"/>
      <c r="B836" s="1"/>
      <c r="C836" s="1"/>
      <c r="D836" s="1"/>
      <c r="E836" s="1"/>
    </row>
    <row r="837" spans="1:5" ht="13.5">
      <c r="A837" s="1"/>
      <c r="B837" s="1"/>
      <c r="C837" s="1"/>
      <c r="D837" s="1"/>
      <c r="E837" s="1"/>
    </row>
    <row r="838" spans="1:5" ht="13.5">
      <c r="A838" s="1"/>
      <c r="B838" s="1"/>
      <c r="C838" s="1"/>
      <c r="D838" s="1"/>
      <c r="E838" s="1"/>
    </row>
    <row r="839" spans="1:5" ht="13.5">
      <c r="A839" s="1"/>
      <c r="B839" s="1"/>
      <c r="C839" s="1"/>
      <c r="D839" s="1"/>
      <c r="E839" s="1"/>
    </row>
    <row r="840" spans="1:5" ht="13.5">
      <c r="A840" s="1"/>
      <c r="B840" s="1"/>
      <c r="C840" s="1"/>
      <c r="D840" s="1"/>
      <c r="E840" s="1"/>
    </row>
    <row r="841" spans="1:5" ht="13.5">
      <c r="A841" s="1"/>
      <c r="B841" s="1"/>
      <c r="C841" s="1"/>
      <c r="D841" s="1"/>
      <c r="E841" s="1"/>
    </row>
    <row r="842" spans="1:5" ht="13.5">
      <c r="A842" s="1"/>
      <c r="B842" s="1"/>
      <c r="C842" s="1"/>
      <c r="D842" s="1"/>
      <c r="E842" s="1"/>
    </row>
    <row r="843" spans="1:5" ht="13.5">
      <c r="A843" s="1"/>
      <c r="B843" s="1"/>
      <c r="C843" s="1"/>
      <c r="D843" s="1"/>
      <c r="E843" s="1"/>
    </row>
    <row r="844" spans="1:5" ht="13.5">
      <c r="A844" s="1"/>
      <c r="B844" s="1"/>
      <c r="C844" s="1"/>
      <c r="D844" s="1"/>
      <c r="E844" s="1"/>
    </row>
    <row r="845" spans="1:5" ht="13.5">
      <c r="A845" s="1"/>
      <c r="B845" s="1"/>
      <c r="C845" s="1"/>
      <c r="D845" s="1"/>
      <c r="E845" s="1"/>
    </row>
    <row r="846" spans="1:5" ht="13.5">
      <c r="A846" s="1"/>
      <c r="B846" s="1"/>
      <c r="C846" s="1"/>
      <c r="D846" s="1"/>
      <c r="E846" s="1"/>
    </row>
    <row r="847" spans="1:5" ht="13.5">
      <c r="A847" s="1"/>
      <c r="B847" s="1"/>
      <c r="C847" s="1"/>
      <c r="D847" s="1"/>
      <c r="E847" s="1"/>
    </row>
    <row r="848" spans="1:5" ht="13.5">
      <c r="A848" s="1"/>
      <c r="B848" s="1"/>
      <c r="C848" s="1"/>
      <c r="D848" s="1"/>
      <c r="E848" s="1"/>
    </row>
    <row r="849" spans="1:5" ht="13.5">
      <c r="A849" s="1"/>
      <c r="B849" s="1"/>
      <c r="C849" s="1"/>
      <c r="D849" s="1"/>
      <c r="E849" s="1"/>
    </row>
    <row r="850" spans="1:5" ht="13.5">
      <c r="A850" s="1"/>
      <c r="B850" s="1"/>
      <c r="C850" s="1"/>
      <c r="D850" s="1"/>
      <c r="E850" s="1"/>
    </row>
    <row r="851" spans="1:5" ht="13.5">
      <c r="A851" s="1"/>
      <c r="B851" s="1"/>
      <c r="C851" s="1"/>
      <c r="D851" s="1"/>
      <c r="E851" s="1"/>
    </row>
    <row r="852" spans="1:5" ht="13.5">
      <c r="A852" s="1"/>
      <c r="B852" s="1"/>
      <c r="C852" s="1"/>
      <c r="D852" s="1"/>
      <c r="E852" s="1"/>
    </row>
    <row r="853" spans="1:5" ht="13.5">
      <c r="A853" s="1"/>
      <c r="B853" s="1"/>
      <c r="C853" s="1"/>
      <c r="D853" s="1"/>
      <c r="E853" s="1"/>
    </row>
    <row r="854" spans="1:5" ht="13.5">
      <c r="A854" s="1"/>
      <c r="B854" s="1"/>
      <c r="C854" s="1"/>
      <c r="D854" s="1"/>
      <c r="E854" s="1"/>
    </row>
    <row r="855" spans="1:5" ht="13.5">
      <c r="A855" s="1"/>
      <c r="B855" s="1"/>
      <c r="C855" s="1"/>
      <c r="D855" s="1"/>
      <c r="E855" s="1"/>
    </row>
    <row r="856" spans="1:5" ht="13.5">
      <c r="A856" s="1"/>
      <c r="B856" s="1"/>
      <c r="C856" s="1"/>
      <c r="D856" s="1"/>
      <c r="E856" s="1"/>
    </row>
    <row r="857" spans="1:5" ht="13.5">
      <c r="A857" s="1"/>
      <c r="B857" s="1"/>
      <c r="C857" s="1"/>
      <c r="D857" s="1"/>
      <c r="E857" s="1"/>
    </row>
    <row r="858" spans="1:5" ht="13.5">
      <c r="A858" s="1"/>
      <c r="B858" s="1"/>
      <c r="C858" s="1"/>
      <c r="D858" s="1"/>
      <c r="E858" s="1"/>
    </row>
    <row r="859" spans="1:5" ht="13.5">
      <c r="A859" s="1"/>
      <c r="B859" s="1"/>
      <c r="C859" s="1"/>
      <c r="D859" s="1"/>
      <c r="E859" s="1"/>
    </row>
    <row r="860" spans="1:5" ht="13.5">
      <c r="A860" s="1"/>
      <c r="B860" s="1"/>
      <c r="C860" s="1"/>
      <c r="D860" s="1"/>
      <c r="E860" s="1"/>
    </row>
    <row r="861" spans="1:5" ht="13.5">
      <c r="A861" s="1"/>
      <c r="B861" s="1"/>
      <c r="C861" s="1"/>
      <c r="D861" s="1"/>
      <c r="E861" s="1"/>
    </row>
    <row r="862" spans="1:5" ht="13.5">
      <c r="A862" s="1"/>
      <c r="B862" s="1"/>
      <c r="C862" s="1"/>
      <c r="D862" s="1"/>
      <c r="E862" s="1"/>
    </row>
    <row r="863" spans="1:5" ht="13.5">
      <c r="A863" s="1"/>
      <c r="B863" s="1"/>
      <c r="C863" s="1"/>
      <c r="D863" s="1"/>
      <c r="E863" s="1"/>
    </row>
    <row r="864" spans="1:5" ht="13.5">
      <c r="A864" s="1"/>
      <c r="B864" s="1"/>
      <c r="C864" s="1"/>
      <c r="D864" s="1"/>
      <c r="E864" s="1"/>
    </row>
    <row r="865" spans="1:5" ht="13.5">
      <c r="A865" s="1"/>
      <c r="B865" s="1"/>
      <c r="C865" s="1"/>
      <c r="D865" s="1"/>
      <c r="E865" s="1"/>
    </row>
    <row r="866" spans="1:5" ht="13.5">
      <c r="A866" s="1"/>
      <c r="B866" s="1"/>
      <c r="C866" s="1"/>
      <c r="D866" s="1"/>
      <c r="E866" s="1"/>
    </row>
    <row r="867" spans="1:5" ht="13.5">
      <c r="A867" s="1"/>
      <c r="B867" s="1"/>
      <c r="C867" s="1"/>
      <c r="D867" s="1"/>
      <c r="E867" s="1"/>
    </row>
    <row r="868" spans="1:5" ht="13.5">
      <c r="A868" s="1"/>
      <c r="B868" s="1"/>
      <c r="C868" s="1"/>
      <c r="D868" s="1"/>
      <c r="E868" s="1"/>
    </row>
    <row r="869" spans="1:5" ht="13.5">
      <c r="A869" s="1"/>
      <c r="B869" s="1"/>
      <c r="C869" s="1"/>
      <c r="D869" s="1"/>
      <c r="E869" s="1"/>
    </row>
    <row r="870" spans="1:5" ht="13.5">
      <c r="A870" s="1"/>
      <c r="B870" s="1"/>
      <c r="C870" s="1"/>
      <c r="D870" s="1"/>
      <c r="E870" s="1"/>
    </row>
    <row r="871" spans="1:5" ht="13.5">
      <c r="A871" s="1"/>
      <c r="B871" s="1"/>
      <c r="C871" s="1"/>
      <c r="D871" s="1"/>
      <c r="E871" s="1"/>
    </row>
    <row r="872" spans="1:5" ht="13.5">
      <c r="A872" s="1"/>
      <c r="B872" s="1"/>
      <c r="C872" s="1"/>
      <c r="D872" s="1"/>
      <c r="E872" s="1"/>
    </row>
    <row r="873" spans="1:5" ht="13.5">
      <c r="A873" s="1"/>
      <c r="B873" s="1"/>
      <c r="C873" s="1"/>
      <c r="D873" s="1"/>
      <c r="E873" s="1"/>
    </row>
    <row r="874" spans="1:5" ht="13.5">
      <c r="A874" s="1"/>
      <c r="B874" s="1"/>
      <c r="C874" s="1"/>
      <c r="D874" s="1"/>
      <c r="E874" s="1"/>
    </row>
    <row r="875" spans="1:5" ht="13.5">
      <c r="A875" s="1"/>
      <c r="B875" s="1"/>
      <c r="C875" s="1"/>
      <c r="D875" s="1"/>
      <c r="E875" s="1"/>
    </row>
    <row r="876" spans="1:5" ht="13.5">
      <c r="A876" s="1"/>
      <c r="B876" s="1"/>
      <c r="C876" s="1"/>
      <c r="D876" s="1"/>
      <c r="E876" s="1"/>
    </row>
    <row r="877" spans="1:5" ht="13.5">
      <c r="A877" s="1"/>
      <c r="B877" s="1"/>
      <c r="C877" s="1"/>
      <c r="D877" s="1"/>
      <c r="E877" s="1"/>
    </row>
    <row r="878" spans="1:5" ht="13.5">
      <c r="A878" s="1"/>
      <c r="B878" s="1"/>
      <c r="C878" s="1"/>
      <c r="D878" s="1"/>
      <c r="E878" s="1"/>
    </row>
    <row r="879" spans="1:5" ht="13.5">
      <c r="A879" s="1"/>
      <c r="B879" s="1"/>
      <c r="C879" s="1"/>
      <c r="D879" s="1"/>
      <c r="E879" s="1"/>
    </row>
    <row r="880" spans="1:5" ht="13.5">
      <c r="A880" s="1"/>
      <c r="B880" s="1"/>
      <c r="C880" s="1"/>
      <c r="D880" s="1"/>
      <c r="E880" s="1"/>
    </row>
    <row r="881" spans="1:5" ht="13.5">
      <c r="A881" s="1"/>
      <c r="B881" s="1"/>
      <c r="C881" s="1"/>
      <c r="D881" s="1"/>
      <c r="E881" s="1"/>
    </row>
    <row r="882" spans="1:5" ht="13.5">
      <c r="A882" s="1"/>
      <c r="B882" s="1"/>
      <c r="C882" s="1"/>
      <c r="D882" s="1"/>
      <c r="E882" s="1"/>
    </row>
    <row r="883" spans="1:5" ht="13.5">
      <c r="A883" s="1"/>
      <c r="B883" s="1"/>
      <c r="C883" s="1"/>
      <c r="D883" s="1"/>
      <c r="E883" s="1"/>
    </row>
    <row r="884" spans="1:5" ht="13.5">
      <c r="A884" s="1"/>
      <c r="B884" s="1"/>
      <c r="C884" s="1"/>
      <c r="D884" s="1"/>
      <c r="E884" s="1"/>
    </row>
    <row r="885" spans="1:5" ht="13.5">
      <c r="A885" s="1"/>
      <c r="B885" s="1"/>
      <c r="C885" s="1"/>
      <c r="D885" s="1"/>
      <c r="E885" s="1"/>
    </row>
    <row r="886" spans="1:5" ht="13.5">
      <c r="A886" s="1"/>
      <c r="B886" s="1"/>
      <c r="C886" s="1"/>
      <c r="D886" s="1"/>
      <c r="E886" s="1"/>
    </row>
    <row r="887" spans="1:5" ht="13.5">
      <c r="A887" s="1"/>
      <c r="B887" s="1"/>
      <c r="C887" s="1"/>
      <c r="D887" s="1"/>
      <c r="E887" s="1"/>
    </row>
    <row r="888" spans="1:5" ht="13.5">
      <c r="A888" s="1"/>
      <c r="B888" s="1"/>
      <c r="C888" s="1"/>
      <c r="D888" s="1"/>
      <c r="E888" s="1"/>
    </row>
    <row r="889" spans="1:5" ht="13.5">
      <c r="A889" s="1"/>
      <c r="B889" s="1"/>
      <c r="C889" s="1"/>
      <c r="D889" s="1"/>
      <c r="E889" s="1"/>
    </row>
    <row r="890" spans="1:5" ht="13.5">
      <c r="A890" s="1"/>
      <c r="B890" s="1"/>
      <c r="C890" s="1"/>
      <c r="D890" s="1"/>
      <c r="E890" s="1"/>
    </row>
    <row r="891" spans="1:5" ht="13.5">
      <c r="A891" s="1"/>
      <c r="B891" s="1"/>
      <c r="C891" s="1"/>
      <c r="D891" s="1"/>
      <c r="E891" s="1"/>
    </row>
    <row r="892" spans="1:5" ht="13.5">
      <c r="A892" s="1"/>
      <c r="B892" s="1"/>
      <c r="C892" s="1"/>
      <c r="D892" s="1"/>
      <c r="E892" s="1"/>
    </row>
    <row r="893" spans="1:5" ht="13.5">
      <c r="A893" s="1"/>
      <c r="B893" s="1"/>
      <c r="C893" s="1"/>
      <c r="D893" s="1"/>
      <c r="E893" s="1"/>
    </row>
    <row r="894" spans="1:5" ht="13.5">
      <c r="A894" s="1"/>
      <c r="B894" s="1"/>
      <c r="C894" s="1"/>
      <c r="D894" s="1"/>
      <c r="E894" s="1"/>
    </row>
    <row r="895" spans="1:5" ht="13.5">
      <c r="A895" s="1"/>
      <c r="B895" s="1"/>
      <c r="C895" s="1"/>
      <c r="D895" s="1"/>
      <c r="E895" s="1"/>
    </row>
    <row r="896" spans="1:5" ht="13.5">
      <c r="A896" s="1"/>
      <c r="B896" s="1"/>
      <c r="C896" s="1"/>
      <c r="D896" s="1"/>
      <c r="E896" s="1"/>
    </row>
    <row r="897" spans="1:5" ht="13.5">
      <c r="A897" s="1"/>
      <c r="B897" s="1"/>
      <c r="C897" s="1"/>
      <c r="D897" s="1"/>
      <c r="E897" s="1"/>
    </row>
    <row r="898" spans="1:5" ht="13.5">
      <c r="A898" s="1"/>
      <c r="B898" s="1"/>
      <c r="C898" s="1"/>
      <c r="D898" s="1"/>
      <c r="E898" s="1"/>
    </row>
    <row r="899" spans="1:5" ht="13.5">
      <c r="A899" s="1"/>
      <c r="B899" s="1"/>
      <c r="C899" s="1"/>
      <c r="D899" s="1"/>
      <c r="E899" s="1"/>
    </row>
    <row r="900" spans="1:5" ht="13.5">
      <c r="A900" s="1"/>
      <c r="B900" s="1"/>
      <c r="C900" s="1"/>
      <c r="D900" s="1"/>
      <c r="E900" s="1"/>
    </row>
    <row r="901" spans="1:5" ht="13.5">
      <c r="A901" s="1"/>
      <c r="B901" s="1"/>
      <c r="C901" s="1"/>
      <c r="D901" s="1"/>
      <c r="E901" s="1"/>
    </row>
    <row r="902" spans="1:5" ht="13.5">
      <c r="A902" s="1"/>
      <c r="B902" s="1"/>
      <c r="C902" s="1"/>
      <c r="D902" s="1"/>
      <c r="E902" s="1"/>
    </row>
    <row r="903" spans="1:5" ht="13.5">
      <c r="A903" s="1"/>
      <c r="B903" s="1"/>
      <c r="C903" s="1"/>
      <c r="D903" s="1"/>
      <c r="E903" s="1"/>
    </row>
    <row r="904" spans="1:5" ht="13.5">
      <c r="A904" s="1"/>
      <c r="B904" s="1"/>
      <c r="C904" s="1"/>
      <c r="D904" s="1"/>
      <c r="E904" s="1"/>
    </row>
    <row r="905" spans="1:5" ht="13.5">
      <c r="A905" s="1"/>
      <c r="B905" s="1"/>
      <c r="C905" s="1"/>
      <c r="D905" s="1"/>
      <c r="E905" s="1"/>
    </row>
    <row r="906" spans="1:5" ht="13.5">
      <c r="A906" s="1"/>
      <c r="B906" s="1"/>
      <c r="C906" s="1"/>
      <c r="D906" s="1"/>
      <c r="E906" s="1"/>
    </row>
    <row r="907" spans="1:5" ht="13.5">
      <c r="A907" s="1"/>
      <c r="B907" s="1"/>
      <c r="C907" s="1"/>
      <c r="D907" s="1"/>
      <c r="E907" s="1"/>
    </row>
    <row r="908" spans="1:5" ht="13.5">
      <c r="A908" s="1"/>
      <c r="B908" s="1"/>
      <c r="C908" s="1"/>
      <c r="D908" s="1"/>
      <c r="E908" s="1"/>
    </row>
    <row r="909" spans="1:5" ht="13.5">
      <c r="A909" s="1"/>
      <c r="B909" s="1"/>
      <c r="C909" s="1"/>
      <c r="D909" s="1"/>
      <c r="E909" s="1"/>
    </row>
    <row r="910" spans="1:5" ht="13.5">
      <c r="A910" s="1"/>
      <c r="B910" s="1"/>
      <c r="C910" s="1"/>
      <c r="D910" s="1"/>
      <c r="E910" s="1"/>
    </row>
    <row r="911" spans="1:5" ht="13.5">
      <c r="A911" s="1"/>
      <c r="B911" s="1"/>
      <c r="C911" s="1"/>
      <c r="D911" s="1"/>
      <c r="E911" s="1"/>
    </row>
    <row r="912" spans="1:5" ht="13.5">
      <c r="A912" s="1"/>
      <c r="B912" s="1"/>
      <c r="C912" s="1"/>
      <c r="D912" s="1"/>
      <c r="E912" s="1"/>
    </row>
    <row r="913" spans="1:5" ht="13.5">
      <c r="A913" s="1"/>
      <c r="B913" s="1"/>
      <c r="C913" s="1"/>
      <c r="D913" s="1"/>
      <c r="E913" s="1"/>
    </row>
    <row r="914" spans="1:5" ht="13.5">
      <c r="A914" s="1"/>
      <c r="B914" s="1"/>
      <c r="C914" s="1"/>
      <c r="D914" s="1"/>
      <c r="E914" s="1"/>
    </row>
    <row r="915" spans="1:5" ht="13.5">
      <c r="A915" s="1"/>
      <c r="B915" s="1"/>
      <c r="C915" s="1"/>
      <c r="D915" s="1"/>
      <c r="E915" s="1"/>
    </row>
    <row r="916" spans="1:5" ht="13.5">
      <c r="A916" s="1"/>
      <c r="B916" s="1"/>
      <c r="C916" s="1"/>
      <c r="D916" s="1"/>
      <c r="E916" s="1"/>
    </row>
    <row r="917" spans="1:5" ht="13.5">
      <c r="A917" s="1"/>
      <c r="B917" s="1"/>
      <c r="C917" s="1"/>
      <c r="D917" s="1"/>
      <c r="E917" s="1"/>
    </row>
    <row r="918" spans="1:5" ht="13.5">
      <c r="A918" s="1"/>
      <c r="B918" s="1"/>
      <c r="C918" s="1"/>
      <c r="D918" s="1"/>
      <c r="E918" s="1"/>
    </row>
    <row r="919" spans="1:5" ht="13.5">
      <c r="A919" s="1"/>
      <c r="B919" s="1"/>
      <c r="C919" s="1"/>
      <c r="D919" s="1"/>
      <c r="E919" s="1"/>
    </row>
    <row r="920" spans="1:5" ht="13.5">
      <c r="A920" s="1"/>
      <c r="B920" s="1"/>
      <c r="C920" s="1"/>
      <c r="D920" s="1"/>
      <c r="E920" s="1"/>
    </row>
    <row r="921" spans="1:5" ht="13.5">
      <c r="A921" s="1"/>
      <c r="B921" s="1"/>
      <c r="C921" s="1"/>
      <c r="D921" s="1"/>
      <c r="E921" s="1"/>
    </row>
    <row r="922" spans="1:5" ht="13.5">
      <c r="A922" s="1"/>
      <c r="B922" s="1"/>
      <c r="C922" s="1"/>
      <c r="D922" s="1"/>
      <c r="E922" s="1"/>
    </row>
    <row r="923" spans="1:5" ht="13.5">
      <c r="A923" s="1"/>
      <c r="B923" s="1"/>
      <c r="C923" s="1"/>
      <c r="D923" s="1"/>
      <c r="E923" s="1"/>
    </row>
    <row r="924" spans="1:5" ht="13.5">
      <c r="A924" s="1"/>
      <c r="B924" s="1"/>
      <c r="C924" s="1"/>
      <c r="D924" s="1"/>
      <c r="E924" s="1"/>
    </row>
    <row r="925" spans="1:5" ht="13.5">
      <c r="A925" s="1"/>
      <c r="B925" s="1"/>
      <c r="C925" s="1"/>
      <c r="D925" s="1"/>
      <c r="E925" s="1"/>
    </row>
    <row r="926" spans="1:5" ht="13.5">
      <c r="A926" s="1"/>
      <c r="B926" s="1"/>
      <c r="C926" s="1"/>
      <c r="D926" s="1"/>
      <c r="E926" s="1"/>
    </row>
    <row r="927" spans="1:5" ht="13.5">
      <c r="A927" s="1"/>
      <c r="B927" s="1"/>
      <c r="C927" s="1"/>
      <c r="D927" s="1"/>
      <c r="E927" s="1"/>
    </row>
    <row r="928" spans="1:5" ht="13.5">
      <c r="A928" s="1"/>
      <c r="B928" s="1"/>
      <c r="C928" s="1"/>
      <c r="D928" s="1"/>
      <c r="E928" s="1"/>
    </row>
    <row r="929" spans="1:5" ht="13.5">
      <c r="A929" s="1"/>
      <c r="B929" s="1"/>
      <c r="C929" s="1"/>
      <c r="D929" s="1"/>
      <c r="E929" s="1"/>
    </row>
    <row r="930" spans="1:5" ht="13.5">
      <c r="A930" s="1"/>
      <c r="B930" s="1"/>
      <c r="C930" s="1"/>
      <c r="D930" s="1"/>
      <c r="E930" s="1"/>
    </row>
    <row r="931" spans="1:5" ht="13.5">
      <c r="A931" s="1"/>
      <c r="B931" s="1"/>
      <c r="C931" s="1"/>
      <c r="D931" s="1"/>
      <c r="E931" s="1"/>
    </row>
    <row r="932" spans="1:5" ht="13.5">
      <c r="A932" s="1"/>
      <c r="B932" s="1"/>
      <c r="C932" s="1"/>
      <c r="D932" s="1"/>
      <c r="E932" s="1"/>
    </row>
    <row r="933" spans="1:5" ht="13.5">
      <c r="A933" s="1"/>
      <c r="B933" s="1"/>
      <c r="C933" s="1"/>
      <c r="D933" s="1"/>
      <c r="E933" s="1"/>
    </row>
    <row r="934" spans="1:5" ht="13.5">
      <c r="A934" s="1"/>
      <c r="B934" s="1"/>
      <c r="C934" s="1"/>
      <c r="D934" s="1"/>
      <c r="E934" s="1"/>
    </row>
    <row r="935" spans="1:5" ht="13.5">
      <c r="A935" s="1"/>
      <c r="B935" s="1"/>
      <c r="C935" s="1"/>
      <c r="D935" s="1"/>
      <c r="E935" s="1"/>
    </row>
    <row r="936" spans="1:5" ht="13.5">
      <c r="A936" s="1"/>
      <c r="B936" s="1"/>
      <c r="C936" s="1"/>
      <c r="D936" s="1"/>
      <c r="E936" s="1"/>
    </row>
    <row r="937" spans="1:5" ht="13.5">
      <c r="A937" s="1"/>
      <c r="B937" s="1"/>
      <c r="C937" s="1"/>
      <c r="D937" s="1"/>
      <c r="E937" s="1"/>
    </row>
    <row r="938" spans="1:5" ht="13.5">
      <c r="A938" s="1"/>
      <c r="B938" s="1"/>
      <c r="C938" s="1"/>
      <c r="D938" s="1"/>
      <c r="E938" s="1"/>
    </row>
    <row r="939" spans="1:5" ht="13.5">
      <c r="A939" s="1"/>
      <c r="B939" s="1"/>
      <c r="C939" s="1"/>
      <c r="D939" s="1"/>
      <c r="E939" s="1"/>
    </row>
    <row r="940" spans="1:5" ht="13.5">
      <c r="A940" s="1"/>
      <c r="B940" s="1"/>
      <c r="C940" s="1"/>
      <c r="D940" s="1"/>
      <c r="E940" s="1"/>
    </row>
    <row r="941" spans="1:5" ht="13.5">
      <c r="A941" s="1"/>
      <c r="B941" s="1"/>
      <c r="C941" s="1"/>
      <c r="D941" s="1"/>
      <c r="E941" s="1"/>
    </row>
    <row r="942" spans="1:5" ht="13.5">
      <c r="A942" s="1"/>
      <c r="B942" s="1"/>
      <c r="C942" s="1"/>
      <c r="D942" s="1"/>
      <c r="E942" s="1"/>
    </row>
    <row r="943" spans="1:5" ht="13.5">
      <c r="A943" s="1"/>
      <c r="B943" s="1"/>
      <c r="C943" s="1"/>
      <c r="D943" s="1"/>
      <c r="E943" s="1"/>
    </row>
    <row r="944" spans="1:5" ht="13.5">
      <c r="A944" s="1"/>
      <c r="B944" s="1"/>
      <c r="C944" s="1"/>
      <c r="D944" s="1"/>
      <c r="E944" s="1"/>
    </row>
    <row r="945" spans="1:5" ht="13.5">
      <c r="A945" s="1"/>
      <c r="B945" s="1"/>
      <c r="C945" s="1"/>
      <c r="D945" s="1"/>
      <c r="E945" s="1"/>
    </row>
    <row r="946" spans="1:5" ht="13.5">
      <c r="A946" s="1"/>
      <c r="B946" s="1"/>
      <c r="C946" s="1"/>
      <c r="D946" s="1"/>
      <c r="E946" s="1"/>
    </row>
    <row r="947" spans="1:5" ht="13.5">
      <c r="A947" s="1"/>
      <c r="B947" s="1"/>
      <c r="C947" s="1"/>
      <c r="D947" s="1"/>
      <c r="E947" s="1"/>
    </row>
    <row r="948" spans="1:5" ht="13.5">
      <c r="A948" s="1"/>
      <c r="B948" s="1"/>
      <c r="C948" s="1"/>
      <c r="D948" s="1"/>
      <c r="E948" s="1"/>
    </row>
    <row r="949" spans="1:5" ht="13.5">
      <c r="A949" s="1"/>
      <c r="B949" s="1"/>
      <c r="C949" s="1"/>
      <c r="D949" s="1"/>
      <c r="E949" s="1"/>
    </row>
    <row r="950" spans="1:5" ht="13.5">
      <c r="A950" s="1"/>
      <c r="B950" s="1"/>
      <c r="C950" s="1"/>
      <c r="D950" s="1"/>
      <c r="E950" s="1"/>
    </row>
    <row r="951" spans="1:5" ht="13.5">
      <c r="A951" s="1"/>
      <c r="B951" s="1"/>
      <c r="C951" s="1"/>
      <c r="D951" s="1"/>
      <c r="E951" s="1"/>
    </row>
    <row r="952" spans="1:5" ht="13.5">
      <c r="A952" s="1"/>
      <c r="B952" s="1"/>
      <c r="C952" s="1"/>
      <c r="D952" s="1"/>
      <c r="E952" s="1"/>
    </row>
    <row r="953" spans="1:5" ht="13.5">
      <c r="A953" s="1"/>
      <c r="B953" s="1"/>
      <c r="C953" s="1"/>
      <c r="D953" s="1"/>
      <c r="E953" s="1"/>
    </row>
    <row r="954" spans="1:5" ht="13.5">
      <c r="A954" s="1"/>
      <c r="B954" s="1"/>
      <c r="C954" s="1"/>
      <c r="D954" s="1"/>
      <c r="E954" s="1"/>
    </row>
    <row r="955" spans="1:5" ht="13.5">
      <c r="A955" s="1"/>
      <c r="B955" s="1"/>
      <c r="C955" s="1"/>
      <c r="D955" s="1"/>
      <c r="E955" s="1"/>
    </row>
    <row r="956" spans="1:5" ht="13.5">
      <c r="A956" s="1"/>
      <c r="B956" s="1"/>
      <c r="C956" s="1"/>
      <c r="D956" s="1"/>
      <c r="E956" s="1"/>
    </row>
    <row r="957" spans="1:5" ht="13.5">
      <c r="A957" s="1"/>
      <c r="B957" s="1"/>
      <c r="C957" s="1"/>
      <c r="D957" s="1"/>
      <c r="E957" s="1"/>
    </row>
    <row r="958" spans="1:5" ht="13.5">
      <c r="A958" s="1"/>
      <c r="B958" s="1"/>
      <c r="C958" s="1"/>
      <c r="D958" s="1"/>
      <c r="E958" s="1"/>
    </row>
    <row r="959" spans="1:5" ht="13.5">
      <c r="A959" s="1"/>
      <c r="B959" s="1"/>
      <c r="C959" s="1"/>
      <c r="D959" s="1"/>
      <c r="E959" s="1"/>
    </row>
    <row r="960" spans="1:5" ht="13.5">
      <c r="A960" s="1"/>
      <c r="B960" s="1"/>
      <c r="C960" s="1"/>
      <c r="D960" s="1"/>
      <c r="E960" s="1"/>
    </row>
    <row r="961" spans="1:5" ht="13.5">
      <c r="A961" s="1"/>
      <c r="B961" s="1"/>
      <c r="C961" s="1"/>
      <c r="D961" s="1"/>
      <c r="E961" s="1"/>
    </row>
    <row r="962" spans="1:5" ht="13.5">
      <c r="A962" s="1"/>
      <c r="B962" s="1"/>
      <c r="C962" s="1"/>
      <c r="D962" s="1"/>
      <c r="E962" s="1"/>
    </row>
    <row r="963" spans="1:5" ht="13.5">
      <c r="A963" s="1"/>
      <c r="B963" s="1"/>
      <c r="C963" s="1"/>
      <c r="D963" s="1"/>
      <c r="E963" s="1"/>
    </row>
    <row r="964" spans="1:5" ht="13.5">
      <c r="A964" s="1"/>
      <c r="B964" s="1"/>
      <c r="C964" s="1"/>
      <c r="D964" s="1"/>
      <c r="E964" s="1"/>
    </row>
    <row r="965" spans="1:5" ht="13.5">
      <c r="A965" s="1"/>
      <c r="B965" s="1"/>
      <c r="C965" s="1"/>
      <c r="D965" s="1"/>
      <c r="E965" s="1"/>
    </row>
    <row r="966" spans="1:5" ht="13.5">
      <c r="A966" s="1"/>
      <c r="B966" s="1"/>
      <c r="C966" s="1"/>
      <c r="D966" s="1"/>
      <c r="E966" s="1"/>
    </row>
    <row r="967" spans="1:5" ht="13.5">
      <c r="A967" s="1"/>
      <c r="B967" s="1"/>
      <c r="C967" s="1"/>
      <c r="D967" s="1"/>
      <c r="E967" s="1"/>
    </row>
    <row r="968" spans="1:5" ht="13.5">
      <c r="A968" s="1"/>
      <c r="B968" s="1"/>
      <c r="C968" s="1"/>
      <c r="D968" s="1"/>
      <c r="E968" s="1"/>
    </row>
    <row r="969" spans="1:5" ht="13.5">
      <c r="A969" s="1"/>
      <c r="B969" s="1"/>
      <c r="C969" s="1"/>
      <c r="D969" s="1"/>
      <c r="E969" s="1"/>
    </row>
    <row r="970" spans="1:5" ht="13.5">
      <c r="A970" s="1"/>
      <c r="B970" s="1"/>
      <c r="C970" s="1"/>
      <c r="D970" s="1"/>
      <c r="E970" s="1"/>
    </row>
    <row r="971" spans="1:5" ht="13.5">
      <c r="A971" s="1"/>
      <c r="B971" s="1"/>
      <c r="C971" s="1"/>
      <c r="D971" s="1"/>
      <c r="E971" s="1"/>
    </row>
    <row r="972" spans="1:5" ht="13.5">
      <c r="A972" s="1"/>
      <c r="B972" s="1"/>
      <c r="C972" s="1"/>
      <c r="D972" s="1"/>
      <c r="E972" s="1"/>
    </row>
    <row r="973" spans="1:5" ht="13.5">
      <c r="A973" s="1"/>
      <c r="B973" s="1"/>
      <c r="C973" s="1"/>
      <c r="D973" s="1"/>
      <c r="E973" s="1"/>
    </row>
    <row r="974" spans="1:5" ht="13.5">
      <c r="A974" s="1"/>
      <c r="B974" s="1"/>
      <c r="C974" s="1"/>
      <c r="D974" s="1"/>
      <c r="E974" s="1"/>
    </row>
    <row r="975" spans="1:5" ht="13.5">
      <c r="A975" s="1"/>
      <c r="B975" s="1"/>
      <c r="C975" s="1"/>
      <c r="D975" s="1"/>
      <c r="E975" s="1"/>
    </row>
    <row r="976" spans="1:5" ht="13.5">
      <c r="A976" s="1"/>
      <c r="B976" s="1"/>
      <c r="C976" s="1"/>
      <c r="D976" s="1"/>
      <c r="E976" s="1"/>
    </row>
    <row r="977" spans="1:5" ht="13.5">
      <c r="A977" s="1"/>
      <c r="B977" s="1"/>
      <c r="C977" s="1"/>
      <c r="D977" s="1"/>
      <c r="E977" s="1"/>
    </row>
    <row r="978" spans="1:5" ht="13.5">
      <c r="A978" s="1"/>
      <c r="B978" s="1"/>
      <c r="C978" s="1"/>
      <c r="D978" s="1"/>
      <c r="E978" s="1"/>
    </row>
    <row r="979" spans="1:5" ht="13.5">
      <c r="A979" s="1"/>
      <c r="B979" s="1"/>
      <c r="C979" s="1"/>
      <c r="D979" s="1"/>
      <c r="E979" s="1"/>
    </row>
    <row r="980" spans="1:5" ht="13.5">
      <c r="A980" s="1"/>
      <c r="B980" s="1"/>
      <c r="C980" s="1"/>
      <c r="D980" s="1"/>
      <c r="E980" s="1"/>
    </row>
    <row r="981" spans="1:5" ht="13.5">
      <c r="A981" s="1"/>
      <c r="B981" s="1"/>
      <c r="C981" s="1"/>
      <c r="D981" s="1"/>
      <c r="E981" s="1"/>
    </row>
    <row r="982" spans="1:5" ht="13.5">
      <c r="A982" s="1"/>
      <c r="B982" s="1"/>
      <c r="C982" s="1"/>
      <c r="D982" s="1"/>
      <c r="E982" s="1"/>
    </row>
    <row r="983" spans="1:5" ht="13.5">
      <c r="A983" s="1"/>
      <c r="B983" s="1"/>
      <c r="C983" s="1"/>
      <c r="D983" s="1"/>
      <c r="E983" s="1"/>
    </row>
    <row r="984" spans="1:5" ht="13.5">
      <c r="A984" s="1"/>
      <c r="B984" s="1"/>
      <c r="C984" s="1"/>
      <c r="D984" s="1"/>
      <c r="E984" s="1"/>
    </row>
    <row r="985" spans="1:5" ht="13.5">
      <c r="A985" s="1"/>
      <c r="B985" s="1"/>
      <c r="C985" s="1"/>
      <c r="D985" s="1"/>
      <c r="E985" s="1"/>
    </row>
    <row r="986" spans="1:5" ht="13.5">
      <c r="A986" s="1"/>
      <c r="B986" s="1"/>
      <c r="C986" s="1"/>
      <c r="D986" s="1"/>
      <c r="E986" s="1"/>
    </row>
    <row r="987" spans="1:5" ht="13.5">
      <c r="A987" s="1"/>
      <c r="B987" s="1"/>
      <c r="C987" s="1"/>
      <c r="D987" s="1"/>
      <c r="E987" s="1"/>
    </row>
    <row r="988" spans="1:5" ht="13.5">
      <c r="A988" s="1"/>
      <c r="B988" s="1"/>
      <c r="C988" s="1"/>
      <c r="D988" s="1"/>
      <c r="E988" s="1"/>
    </row>
    <row r="989" spans="1:5" ht="13.5">
      <c r="A989" s="1"/>
      <c r="B989" s="1"/>
      <c r="C989" s="1"/>
      <c r="D989" s="1"/>
      <c r="E989" s="1"/>
    </row>
    <row r="990" spans="1:5" ht="13.5">
      <c r="A990" s="1"/>
      <c r="B990" s="1"/>
      <c r="C990" s="1"/>
      <c r="D990" s="1"/>
      <c r="E990" s="1"/>
    </row>
    <row r="991" spans="1:5" ht="13.5">
      <c r="A991" s="1"/>
      <c r="B991" s="1"/>
      <c r="C991" s="1"/>
      <c r="D991" s="1"/>
      <c r="E991" s="1"/>
    </row>
    <row r="992" spans="1:5" ht="13.5">
      <c r="A992" s="1"/>
      <c r="B992" s="1"/>
      <c r="C992" s="1"/>
      <c r="D992" s="1"/>
      <c r="E992" s="1"/>
    </row>
    <row r="993" spans="1:5" ht="13.5">
      <c r="A993" s="1"/>
      <c r="B993" s="1"/>
      <c r="C993" s="1"/>
      <c r="D993" s="1"/>
      <c r="E993" s="1"/>
    </row>
    <row r="994" spans="1:5" ht="13.5">
      <c r="A994" s="1"/>
      <c r="B994" s="1"/>
      <c r="C994" s="1"/>
      <c r="D994" s="1"/>
      <c r="E994" s="1"/>
    </row>
    <row r="995" spans="1:5" ht="13.5">
      <c r="A995" s="1"/>
      <c r="B995" s="1"/>
      <c r="C995" s="1"/>
      <c r="D995" s="1"/>
      <c r="E995" s="1"/>
    </row>
    <row r="996" spans="1:5" ht="13.5">
      <c r="A996" s="1"/>
      <c r="B996" s="1"/>
      <c r="C996" s="1"/>
      <c r="D996" s="1"/>
      <c r="E996" s="1"/>
    </row>
    <row r="997" spans="1:5" ht="13.5">
      <c r="A997" s="1"/>
      <c r="B997" s="1"/>
      <c r="C997" s="1"/>
      <c r="D997" s="1"/>
      <c r="E997" s="1"/>
    </row>
    <row r="998" spans="1:5" ht="13.5">
      <c r="A998" s="1"/>
      <c r="B998" s="1"/>
      <c r="C998" s="1"/>
      <c r="D998" s="1"/>
      <c r="E998" s="1"/>
    </row>
    <row r="999" spans="1:5" ht="13.5">
      <c r="A999" s="1"/>
      <c r="B999" s="1"/>
      <c r="C999" s="1"/>
      <c r="D999" s="1"/>
      <c r="E999" s="1"/>
    </row>
    <row r="1000" spans="1:5" ht="13.5">
      <c r="A1000" s="1"/>
      <c r="B1000" s="1"/>
      <c r="C1000" s="1"/>
      <c r="D1000" s="1"/>
      <c r="E1000" s="1"/>
    </row>
    <row r="1001" spans="1:5" ht="13.5">
      <c r="A1001" s="1"/>
      <c r="B1001" s="1"/>
      <c r="C1001" s="1"/>
      <c r="D1001" s="1"/>
      <c r="E1001" s="1"/>
    </row>
    <row r="1002" spans="1:5" ht="13.5">
      <c r="A1002" s="1"/>
      <c r="B1002" s="1"/>
      <c r="C1002" s="1"/>
      <c r="D1002" s="1"/>
      <c r="E1002" s="1"/>
    </row>
    <row r="1003" spans="1:5" ht="13.5">
      <c r="A1003" s="1"/>
      <c r="B1003" s="1"/>
      <c r="C1003" s="1"/>
      <c r="D1003" s="1"/>
      <c r="E1003" s="1"/>
    </row>
    <row r="1004" spans="1:5" ht="13.5">
      <c r="A1004" s="1"/>
      <c r="B1004" s="1"/>
      <c r="C1004" s="1"/>
      <c r="D1004" s="1"/>
      <c r="E1004" s="1"/>
    </row>
    <row r="1005" spans="1:5" ht="13.5">
      <c r="A1005" s="1"/>
      <c r="B1005" s="1"/>
      <c r="C1005" s="1"/>
      <c r="D1005" s="1"/>
      <c r="E1005" s="1"/>
    </row>
    <row r="1006" spans="1:5" ht="13.5">
      <c r="A1006" s="1"/>
      <c r="B1006" s="1"/>
      <c r="C1006" s="1"/>
      <c r="D1006" s="1"/>
      <c r="E1006" s="1"/>
    </row>
    <row r="1007" spans="1:5" ht="13.5">
      <c r="A1007" s="1"/>
      <c r="B1007" s="1"/>
      <c r="C1007" s="1"/>
      <c r="D1007" s="1"/>
      <c r="E1007" s="1"/>
    </row>
    <row r="1008" spans="1:5" ht="13.5">
      <c r="A1008" s="1"/>
      <c r="B1008" s="1"/>
      <c r="C1008" s="1"/>
      <c r="D1008" s="1"/>
      <c r="E1008" s="1"/>
    </row>
    <row r="1009" spans="1:5" ht="13.5">
      <c r="A1009" s="1"/>
      <c r="B1009" s="1"/>
      <c r="C1009" s="1"/>
      <c r="D1009" s="1"/>
      <c r="E1009" s="1"/>
    </row>
    <row r="1010" spans="1:5" ht="13.5">
      <c r="A1010" s="1"/>
      <c r="B1010" s="1"/>
      <c r="C1010" s="1"/>
      <c r="D1010" s="1"/>
      <c r="E1010" s="1"/>
    </row>
    <row r="1011" spans="1:5" ht="13.5">
      <c r="A1011" s="1"/>
      <c r="B1011" s="1"/>
      <c r="C1011" s="1"/>
      <c r="D1011" s="1"/>
      <c r="E1011" s="1"/>
    </row>
    <row r="1012" spans="1:5" ht="13.5">
      <c r="A1012" s="1"/>
      <c r="B1012" s="1"/>
      <c r="C1012" s="1"/>
      <c r="D1012" s="1"/>
      <c r="E1012" s="1"/>
    </row>
    <row r="1013" spans="1:5" ht="13.5">
      <c r="A1013" s="1"/>
      <c r="B1013" s="1"/>
      <c r="C1013" s="1"/>
      <c r="D1013" s="1"/>
      <c r="E1013" s="1"/>
    </row>
    <row r="1014" spans="1:5" ht="13.5">
      <c r="A1014" s="1"/>
      <c r="B1014" s="1"/>
      <c r="C1014" s="1"/>
      <c r="D1014" s="1"/>
      <c r="E1014" s="1"/>
    </row>
    <row r="1015" spans="1:5" ht="13.5">
      <c r="A1015" s="1"/>
      <c r="B1015" s="1"/>
      <c r="C1015" s="1"/>
      <c r="D1015" s="1"/>
      <c r="E1015" s="1"/>
    </row>
    <row r="1016" spans="1:5" ht="13.5">
      <c r="A1016" s="1"/>
      <c r="B1016" s="1"/>
      <c r="C1016" s="1"/>
      <c r="D1016" s="1"/>
      <c r="E1016" s="1"/>
    </row>
    <row r="1017" spans="1:5" ht="13.5">
      <c r="A1017" s="1"/>
      <c r="B1017" s="1"/>
      <c r="C1017" s="1"/>
      <c r="D1017" s="1"/>
      <c r="E1017" s="1"/>
    </row>
    <row r="1018" spans="1:5" ht="13.5">
      <c r="A1018" s="1"/>
      <c r="B1018" s="1"/>
      <c r="C1018" s="1"/>
      <c r="D1018" s="1"/>
      <c r="E1018" s="1"/>
    </row>
    <row r="1019" spans="1:5" ht="13.5">
      <c r="A1019" s="1"/>
      <c r="B1019" s="1"/>
      <c r="C1019" s="1"/>
      <c r="D1019" s="1"/>
      <c r="E1019" s="1"/>
    </row>
    <row r="1020" spans="1:5" ht="13.5">
      <c r="A1020" s="1"/>
      <c r="B1020" s="1"/>
      <c r="C1020" s="1"/>
      <c r="D1020" s="1"/>
      <c r="E1020" s="1"/>
    </row>
    <row r="1021" spans="1:5" ht="13.5">
      <c r="A1021" s="1"/>
      <c r="B1021" s="1"/>
      <c r="C1021" s="1"/>
      <c r="D1021" s="1"/>
      <c r="E1021" s="1"/>
    </row>
    <row r="1022" spans="1:5" ht="13.5">
      <c r="A1022" s="1"/>
      <c r="B1022" s="1"/>
      <c r="C1022" s="1"/>
      <c r="D1022" s="1"/>
      <c r="E1022" s="1"/>
    </row>
    <row r="1023" spans="1:5" ht="13.5">
      <c r="A1023" s="1"/>
      <c r="B1023" s="1"/>
      <c r="C1023" s="1"/>
      <c r="D1023" s="1"/>
      <c r="E1023" s="1"/>
    </row>
    <row r="1024" spans="1:5" ht="13.5">
      <c r="A1024" s="1"/>
      <c r="B1024" s="1"/>
      <c r="C1024" s="1"/>
      <c r="D1024" s="1"/>
      <c r="E1024" s="1"/>
    </row>
    <row r="1025" spans="1:5" ht="13.5">
      <c r="A1025" s="1"/>
      <c r="B1025" s="1"/>
      <c r="C1025" s="1"/>
      <c r="D1025" s="1"/>
      <c r="E1025" s="1"/>
    </row>
  </sheetData>
  <printOptions/>
  <pageMargins left="0.75" right="0.75" top="0.72" bottom="1" header="0.512" footer="0.512"/>
  <pageSetup firstPageNumber="12" useFirstPageNumber="1" horizontalDpi="600" verticalDpi="6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00390625" style="0" customWidth="1"/>
    <col min="2" max="2" width="3.75390625" style="0" customWidth="1"/>
    <col min="3" max="3" width="17.125" style="0" customWidth="1"/>
    <col min="4" max="4" width="13.625" style="0" customWidth="1"/>
    <col min="6" max="6" width="6.125" style="0" customWidth="1"/>
    <col min="7" max="7" width="8.00390625" style="0" customWidth="1"/>
    <col min="8" max="8" width="3.75390625" style="0" customWidth="1"/>
    <col min="9" max="9" width="17.125" style="0" customWidth="1"/>
    <col min="10" max="10" width="13.625" style="0" customWidth="1"/>
  </cols>
  <sheetData>
    <row r="1" spans="1:7" ht="17.25">
      <c r="A1" s="65" t="s">
        <v>317</v>
      </c>
      <c r="G1" s="3"/>
    </row>
    <row r="2" spans="1:11" ht="14.25" thickBot="1">
      <c r="A2" s="65" t="s">
        <v>300</v>
      </c>
      <c r="E2" s="64" t="s">
        <v>301</v>
      </c>
      <c r="G2" s="65" t="s">
        <v>302</v>
      </c>
      <c r="K2" s="64" t="s">
        <v>301</v>
      </c>
    </row>
    <row r="3" spans="1:11" ht="13.5">
      <c r="A3" s="89" t="s">
        <v>0</v>
      </c>
      <c r="B3" s="90" t="s">
        <v>321</v>
      </c>
      <c r="C3" s="90" t="s">
        <v>15</v>
      </c>
      <c r="D3" s="121" t="s">
        <v>303</v>
      </c>
      <c r="E3" s="122" t="s">
        <v>260</v>
      </c>
      <c r="G3" s="89" t="s">
        <v>0</v>
      </c>
      <c r="H3" s="90" t="s">
        <v>323</v>
      </c>
      <c r="I3" s="90" t="s">
        <v>15</v>
      </c>
      <c r="J3" s="121" t="s">
        <v>303</v>
      </c>
      <c r="K3" s="122" t="s">
        <v>260</v>
      </c>
    </row>
    <row r="4" spans="1:11" ht="13.5">
      <c r="A4" s="15" t="s">
        <v>1</v>
      </c>
      <c r="B4" s="5">
        <v>103</v>
      </c>
      <c r="C4" s="5" t="s">
        <v>16</v>
      </c>
      <c r="D4" s="6">
        <v>13561691</v>
      </c>
      <c r="E4" s="95">
        <f aca="true" t="shared" si="0" ref="E4:E35">ROUND((D4/2239192964)*100,1)</f>
        <v>0.6</v>
      </c>
      <c r="G4" s="15" t="s">
        <v>1</v>
      </c>
      <c r="H4" s="5">
        <v>103</v>
      </c>
      <c r="I4" s="5" t="s">
        <v>16</v>
      </c>
      <c r="J4" s="6">
        <v>7005350</v>
      </c>
      <c r="K4" s="133">
        <f aca="true" t="shared" si="1" ref="K4:K35">ROUND((J4/486520529)*100,1)</f>
        <v>1.4</v>
      </c>
    </row>
    <row r="5" spans="1:11" ht="13.5">
      <c r="A5" s="16"/>
      <c r="B5" s="5">
        <v>104</v>
      </c>
      <c r="C5" s="5" t="s">
        <v>17</v>
      </c>
      <c r="D5" s="6">
        <v>403328</v>
      </c>
      <c r="E5" s="10">
        <f t="shared" si="0"/>
        <v>0</v>
      </c>
      <c r="G5" s="16"/>
      <c r="H5" s="5">
        <v>105</v>
      </c>
      <c r="I5" s="5" t="s">
        <v>18</v>
      </c>
      <c r="J5" s="6">
        <v>18099072</v>
      </c>
      <c r="K5" s="134">
        <f t="shared" si="1"/>
        <v>3.7</v>
      </c>
    </row>
    <row r="6" spans="1:11" ht="13.5">
      <c r="A6" s="16"/>
      <c r="B6" s="5">
        <v>105</v>
      </c>
      <c r="C6" s="5" t="s">
        <v>18</v>
      </c>
      <c r="D6" s="6">
        <v>11464591</v>
      </c>
      <c r="E6" s="10">
        <f t="shared" si="0"/>
        <v>0.5</v>
      </c>
      <c r="G6" s="16"/>
      <c r="H6" s="5">
        <v>106</v>
      </c>
      <c r="I6" s="5" t="s">
        <v>19</v>
      </c>
      <c r="J6" s="6">
        <v>1573148</v>
      </c>
      <c r="K6" s="134">
        <f t="shared" si="1"/>
        <v>0.3</v>
      </c>
    </row>
    <row r="7" spans="1:11" ht="13.5">
      <c r="A7" s="16"/>
      <c r="B7" s="5">
        <v>106</v>
      </c>
      <c r="C7" s="5" t="s">
        <v>19</v>
      </c>
      <c r="D7" s="6">
        <v>33261282</v>
      </c>
      <c r="E7" s="10">
        <f t="shared" si="0"/>
        <v>1.5</v>
      </c>
      <c r="G7" s="16"/>
      <c r="H7" s="5">
        <v>108</v>
      </c>
      <c r="I7" s="5" t="s">
        <v>21</v>
      </c>
      <c r="J7" s="6">
        <v>28140</v>
      </c>
      <c r="K7" s="134">
        <f t="shared" si="1"/>
        <v>0</v>
      </c>
    </row>
    <row r="8" spans="1:11" ht="13.5">
      <c r="A8" s="16"/>
      <c r="B8" s="5">
        <v>108</v>
      </c>
      <c r="C8" s="5" t="s">
        <v>21</v>
      </c>
      <c r="D8" s="6">
        <v>2336839</v>
      </c>
      <c r="E8" s="10">
        <f t="shared" si="0"/>
        <v>0.1</v>
      </c>
      <c r="G8" s="16"/>
      <c r="H8" s="5">
        <v>110</v>
      </c>
      <c r="I8" s="5" t="s">
        <v>22</v>
      </c>
      <c r="J8" s="6">
        <v>567165</v>
      </c>
      <c r="K8" s="134">
        <f t="shared" si="1"/>
        <v>0.1</v>
      </c>
    </row>
    <row r="9" spans="1:11" ht="13.5">
      <c r="A9" s="16"/>
      <c r="B9" s="5">
        <v>110</v>
      </c>
      <c r="C9" s="5" t="s">
        <v>22</v>
      </c>
      <c r="D9" s="6">
        <v>55576</v>
      </c>
      <c r="E9" s="10">
        <f t="shared" si="0"/>
        <v>0</v>
      </c>
      <c r="G9" s="16"/>
      <c r="H9" s="5">
        <v>111</v>
      </c>
      <c r="I9" s="5" t="s">
        <v>23</v>
      </c>
      <c r="J9" s="6">
        <v>6130816</v>
      </c>
      <c r="K9" s="134">
        <f t="shared" si="1"/>
        <v>1.3</v>
      </c>
    </row>
    <row r="10" spans="1:11" ht="13.5">
      <c r="A10" s="16"/>
      <c r="B10" s="5">
        <v>111</v>
      </c>
      <c r="C10" s="5" t="s">
        <v>23</v>
      </c>
      <c r="D10" s="6">
        <v>1520896</v>
      </c>
      <c r="E10" s="10">
        <f t="shared" si="0"/>
        <v>0.1</v>
      </c>
      <c r="G10" s="16"/>
      <c r="H10" s="5">
        <v>112</v>
      </c>
      <c r="I10" s="5" t="s">
        <v>24</v>
      </c>
      <c r="J10" s="6">
        <v>21732</v>
      </c>
      <c r="K10" s="134">
        <f t="shared" si="1"/>
        <v>0</v>
      </c>
    </row>
    <row r="11" spans="1:11" ht="13.5">
      <c r="A11" s="16"/>
      <c r="B11" s="5">
        <v>112</v>
      </c>
      <c r="C11" s="5" t="s">
        <v>24</v>
      </c>
      <c r="D11" s="6">
        <v>437343</v>
      </c>
      <c r="E11" s="10">
        <f t="shared" si="0"/>
        <v>0</v>
      </c>
      <c r="G11" s="16"/>
      <c r="H11" s="5">
        <v>113</v>
      </c>
      <c r="I11" s="5" t="s">
        <v>25</v>
      </c>
      <c r="J11" s="6">
        <v>5551589</v>
      </c>
      <c r="K11" s="134">
        <f t="shared" si="1"/>
        <v>1.1</v>
      </c>
    </row>
    <row r="12" spans="1:11" ht="13.5">
      <c r="A12" s="16"/>
      <c r="B12" s="5">
        <v>113</v>
      </c>
      <c r="C12" s="5" t="s">
        <v>25</v>
      </c>
      <c r="D12" s="6">
        <v>261148</v>
      </c>
      <c r="E12" s="10">
        <f t="shared" si="0"/>
        <v>0</v>
      </c>
      <c r="G12" s="16"/>
      <c r="H12" s="5">
        <v>117</v>
      </c>
      <c r="I12" s="5" t="s">
        <v>27</v>
      </c>
      <c r="J12" s="6">
        <v>2912749</v>
      </c>
      <c r="K12" s="134">
        <f t="shared" si="1"/>
        <v>0.6</v>
      </c>
    </row>
    <row r="13" spans="1:11" ht="13.5">
      <c r="A13" s="16"/>
      <c r="B13" s="5">
        <v>117</v>
      </c>
      <c r="C13" s="5" t="s">
        <v>27</v>
      </c>
      <c r="D13" s="6">
        <v>22092</v>
      </c>
      <c r="E13" s="10">
        <f t="shared" si="0"/>
        <v>0</v>
      </c>
      <c r="G13" s="16"/>
      <c r="H13" s="5">
        <v>118</v>
      </c>
      <c r="I13" s="5" t="s">
        <v>28</v>
      </c>
      <c r="J13" s="6">
        <v>4087073</v>
      </c>
      <c r="K13" s="134">
        <f t="shared" si="1"/>
        <v>0.8</v>
      </c>
    </row>
    <row r="14" spans="1:11" ht="13.5">
      <c r="A14" s="16"/>
      <c r="B14" s="5">
        <v>118</v>
      </c>
      <c r="C14" s="5" t="s">
        <v>28</v>
      </c>
      <c r="D14" s="6">
        <v>1688669</v>
      </c>
      <c r="E14" s="10">
        <f t="shared" si="0"/>
        <v>0.1</v>
      </c>
      <c r="G14" s="16"/>
      <c r="H14" s="5">
        <v>122</v>
      </c>
      <c r="I14" s="5" t="s">
        <v>31</v>
      </c>
      <c r="J14" s="6">
        <v>4061</v>
      </c>
      <c r="K14" s="134">
        <f t="shared" si="1"/>
        <v>0</v>
      </c>
    </row>
    <row r="15" spans="1:11" ht="13.5">
      <c r="A15" s="16"/>
      <c r="B15" s="5">
        <v>123</v>
      </c>
      <c r="C15" s="5" t="s">
        <v>32</v>
      </c>
      <c r="D15" s="6">
        <v>1279274</v>
      </c>
      <c r="E15" s="10">
        <f t="shared" si="0"/>
        <v>0.1</v>
      </c>
      <c r="G15" s="16"/>
      <c r="H15" s="5">
        <v>123</v>
      </c>
      <c r="I15" s="5" t="s">
        <v>32</v>
      </c>
      <c r="J15" s="6">
        <v>269291</v>
      </c>
      <c r="K15" s="134">
        <f t="shared" si="1"/>
        <v>0.1</v>
      </c>
    </row>
    <row r="16" spans="1:11" ht="13.5">
      <c r="A16" s="16"/>
      <c r="B16" s="5">
        <v>124</v>
      </c>
      <c r="C16" s="5" t="s">
        <v>33</v>
      </c>
      <c r="D16" s="6">
        <v>329325</v>
      </c>
      <c r="E16" s="10">
        <f t="shared" si="0"/>
        <v>0</v>
      </c>
      <c r="G16" s="16"/>
      <c r="H16" s="5"/>
      <c r="I16" s="5" t="s">
        <v>324</v>
      </c>
      <c r="J16" s="6">
        <f>SUM(J4,J6,J7,J10)</f>
        <v>8628370</v>
      </c>
      <c r="K16" s="134">
        <f t="shared" si="1"/>
        <v>1.8</v>
      </c>
    </row>
    <row r="17" spans="1:11" ht="13.5">
      <c r="A17" s="16"/>
      <c r="B17" s="5">
        <v>127</v>
      </c>
      <c r="C17" s="5" t="s">
        <v>36</v>
      </c>
      <c r="D17" s="6">
        <v>28157</v>
      </c>
      <c r="E17" s="10">
        <f t="shared" si="0"/>
        <v>0</v>
      </c>
      <c r="G17" s="98"/>
      <c r="H17" s="5"/>
      <c r="I17" s="5" t="s">
        <v>325</v>
      </c>
      <c r="J17" s="6">
        <f>SUM(J9,J11,J12,J13)</f>
        <v>18682227</v>
      </c>
      <c r="K17" s="134">
        <f t="shared" si="1"/>
        <v>3.8</v>
      </c>
    </row>
    <row r="18" spans="1:11" ht="14.25" thickBot="1">
      <c r="A18" s="16"/>
      <c r="B18" s="5">
        <v>129</v>
      </c>
      <c r="C18" s="5" t="s">
        <v>38</v>
      </c>
      <c r="D18" s="6">
        <v>3331</v>
      </c>
      <c r="E18" s="10">
        <f t="shared" si="0"/>
        <v>0</v>
      </c>
      <c r="G18" s="42" t="s">
        <v>304</v>
      </c>
      <c r="H18" s="43"/>
      <c r="I18" s="43"/>
      <c r="J18" s="46">
        <f>SUM(J4:J15)</f>
        <v>46250186</v>
      </c>
      <c r="K18" s="135">
        <f t="shared" si="1"/>
        <v>9.5</v>
      </c>
    </row>
    <row r="19" spans="1:11" ht="13.5">
      <c r="A19" s="16"/>
      <c r="B19" s="5"/>
      <c r="C19" s="5" t="s">
        <v>324</v>
      </c>
      <c r="D19" s="6">
        <f>SUM(D4,D7,D8,D11)</f>
        <v>49597155</v>
      </c>
      <c r="E19" s="10">
        <f t="shared" si="0"/>
        <v>2.2</v>
      </c>
      <c r="G19" s="16" t="s">
        <v>4</v>
      </c>
      <c r="H19" s="35">
        <v>601</v>
      </c>
      <c r="I19" s="35" t="s">
        <v>124</v>
      </c>
      <c r="J19" s="38">
        <v>661771</v>
      </c>
      <c r="K19" s="136">
        <f t="shared" si="1"/>
        <v>0.1</v>
      </c>
    </row>
    <row r="20" spans="1:11" ht="13.5">
      <c r="A20" s="98"/>
      <c r="B20" s="5"/>
      <c r="C20" s="5" t="s">
        <v>325</v>
      </c>
      <c r="D20" s="6">
        <f>SUM(D10,D12,D13,D14)</f>
        <v>3492805</v>
      </c>
      <c r="E20" s="10">
        <f t="shared" si="0"/>
        <v>0.2</v>
      </c>
      <c r="G20" s="16"/>
      <c r="H20" s="5">
        <v>602</v>
      </c>
      <c r="I20" s="5" t="s">
        <v>125</v>
      </c>
      <c r="J20" s="6">
        <v>250292</v>
      </c>
      <c r="K20" s="134">
        <f t="shared" si="1"/>
        <v>0.1</v>
      </c>
    </row>
    <row r="21" spans="1:11" ht="14.25" thickBot="1">
      <c r="A21" s="42" t="s">
        <v>304</v>
      </c>
      <c r="B21" s="43"/>
      <c r="C21" s="43"/>
      <c r="D21" s="46">
        <f>SUM(D4:D18)</f>
        <v>66653542</v>
      </c>
      <c r="E21" s="48">
        <f t="shared" si="0"/>
        <v>3</v>
      </c>
      <c r="G21" s="98"/>
      <c r="H21" s="5">
        <v>606</v>
      </c>
      <c r="I21" s="5" t="s">
        <v>127</v>
      </c>
      <c r="J21" s="6">
        <v>5152480</v>
      </c>
      <c r="K21" s="134">
        <f t="shared" si="1"/>
        <v>1.1</v>
      </c>
    </row>
    <row r="22" spans="1:11" ht="14.25" thickBot="1">
      <c r="A22" s="16" t="s">
        <v>4</v>
      </c>
      <c r="B22" s="35">
        <v>601</v>
      </c>
      <c r="C22" s="35" t="s">
        <v>124</v>
      </c>
      <c r="D22" s="38">
        <v>10401899</v>
      </c>
      <c r="E22" s="40">
        <f t="shared" si="0"/>
        <v>0.5</v>
      </c>
      <c r="G22" s="42" t="s">
        <v>305</v>
      </c>
      <c r="H22" s="43"/>
      <c r="I22" s="43"/>
      <c r="J22" s="46">
        <f>SUM(J19:J21)</f>
        <v>6064543</v>
      </c>
      <c r="K22" s="135">
        <f t="shared" si="1"/>
        <v>1.2</v>
      </c>
    </row>
    <row r="23" spans="1:11" ht="13.5">
      <c r="A23" s="16"/>
      <c r="B23" s="5">
        <v>602</v>
      </c>
      <c r="C23" s="5" t="s">
        <v>125</v>
      </c>
      <c r="D23" s="6">
        <v>6461</v>
      </c>
      <c r="E23" s="10">
        <f t="shared" si="0"/>
        <v>0</v>
      </c>
      <c r="G23" s="16" t="s">
        <v>7</v>
      </c>
      <c r="H23" s="35">
        <v>302</v>
      </c>
      <c r="I23" s="35" t="s">
        <v>225</v>
      </c>
      <c r="J23" s="38">
        <v>2638167</v>
      </c>
      <c r="K23" s="136">
        <f t="shared" si="1"/>
        <v>0.5</v>
      </c>
    </row>
    <row r="24" spans="1:11" ht="13.5">
      <c r="A24" s="98"/>
      <c r="B24" s="5">
        <v>606</v>
      </c>
      <c r="C24" s="5" t="s">
        <v>127</v>
      </c>
      <c r="D24" s="6">
        <v>45902</v>
      </c>
      <c r="E24" s="10">
        <f t="shared" si="0"/>
        <v>0</v>
      </c>
      <c r="G24" s="98"/>
      <c r="H24" s="5">
        <v>304</v>
      </c>
      <c r="I24" s="5" t="s">
        <v>226</v>
      </c>
      <c r="J24" s="6">
        <v>29056458</v>
      </c>
      <c r="K24" s="134">
        <f t="shared" si="1"/>
        <v>6</v>
      </c>
    </row>
    <row r="25" spans="1:11" ht="14.25" thickBot="1">
      <c r="A25" s="42" t="s">
        <v>305</v>
      </c>
      <c r="B25" s="43"/>
      <c r="C25" s="43"/>
      <c r="D25" s="46">
        <f>SUM(D22:D24)</f>
        <v>10454262</v>
      </c>
      <c r="E25" s="48">
        <f t="shared" si="0"/>
        <v>0.5</v>
      </c>
      <c r="G25" s="42" t="s">
        <v>306</v>
      </c>
      <c r="H25" s="43"/>
      <c r="I25" s="43"/>
      <c r="J25" s="46">
        <f>SUM(J23:J24)</f>
        <v>31694625</v>
      </c>
      <c r="K25" s="135">
        <f t="shared" si="1"/>
        <v>6.5</v>
      </c>
    </row>
    <row r="26" spans="1:11" ht="13.5">
      <c r="A26" s="16" t="s">
        <v>7</v>
      </c>
      <c r="B26" s="35">
        <v>302</v>
      </c>
      <c r="C26" s="35" t="s">
        <v>225</v>
      </c>
      <c r="D26" s="38">
        <v>60381965</v>
      </c>
      <c r="E26" s="40">
        <f t="shared" si="0"/>
        <v>2.7</v>
      </c>
      <c r="G26" s="16" t="s">
        <v>6</v>
      </c>
      <c r="H26" s="35">
        <v>305</v>
      </c>
      <c r="I26" s="35" t="s">
        <v>181</v>
      </c>
      <c r="J26" s="38">
        <v>13073935</v>
      </c>
      <c r="K26" s="136">
        <f t="shared" si="1"/>
        <v>2.7</v>
      </c>
    </row>
    <row r="27" spans="1:11" ht="13.5">
      <c r="A27" s="98"/>
      <c r="B27" s="5">
        <v>304</v>
      </c>
      <c r="C27" s="5" t="s">
        <v>226</v>
      </c>
      <c r="D27" s="6">
        <v>1882784530</v>
      </c>
      <c r="E27" s="10">
        <f t="shared" si="0"/>
        <v>84.1</v>
      </c>
      <c r="G27" s="16"/>
      <c r="H27" s="5">
        <v>324</v>
      </c>
      <c r="I27" s="5" t="s">
        <v>198</v>
      </c>
      <c r="J27" s="6">
        <v>90932</v>
      </c>
      <c r="K27" s="134">
        <f t="shared" si="1"/>
        <v>0</v>
      </c>
    </row>
    <row r="28" spans="1:11" ht="14.25" thickBot="1">
      <c r="A28" s="42" t="s">
        <v>306</v>
      </c>
      <c r="B28" s="43"/>
      <c r="C28" s="43"/>
      <c r="D28" s="46">
        <f>SUM(D26:D27)</f>
        <v>1943166495</v>
      </c>
      <c r="E28" s="48">
        <f t="shared" si="0"/>
        <v>86.8</v>
      </c>
      <c r="G28" s="16"/>
      <c r="H28" s="5">
        <v>410</v>
      </c>
      <c r="I28" s="5" t="s">
        <v>221</v>
      </c>
      <c r="J28" s="6">
        <v>5601197</v>
      </c>
      <c r="K28" s="134">
        <f t="shared" si="1"/>
        <v>1.2</v>
      </c>
    </row>
    <row r="29" spans="1:11" ht="13.5">
      <c r="A29" s="16" t="s">
        <v>6</v>
      </c>
      <c r="B29" s="35">
        <v>305</v>
      </c>
      <c r="C29" s="35" t="s">
        <v>181</v>
      </c>
      <c r="D29" s="38">
        <v>12529361</v>
      </c>
      <c r="E29" s="40">
        <f t="shared" si="0"/>
        <v>0.6</v>
      </c>
      <c r="G29" s="98"/>
      <c r="H29" s="5">
        <v>413</v>
      </c>
      <c r="I29" s="5" t="s">
        <v>224</v>
      </c>
      <c r="J29" s="6">
        <v>1753</v>
      </c>
      <c r="K29" s="134">
        <f t="shared" si="1"/>
        <v>0</v>
      </c>
    </row>
    <row r="30" spans="1:11" ht="14.25" thickBot="1">
      <c r="A30" s="16"/>
      <c r="B30" s="5">
        <v>308</v>
      </c>
      <c r="C30" s="5" t="s">
        <v>184</v>
      </c>
      <c r="D30" s="6">
        <v>21588</v>
      </c>
      <c r="E30" s="10">
        <f t="shared" si="0"/>
        <v>0</v>
      </c>
      <c r="G30" s="42" t="s">
        <v>307</v>
      </c>
      <c r="H30" s="43"/>
      <c r="I30" s="43"/>
      <c r="J30" s="46">
        <f>SUM(J26:J29)</f>
        <v>18767817</v>
      </c>
      <c r="K30" s="135">
        <f t="shared" si="1"/>
        <v>3.9</v>
      </c>
    </row>
    <row r="31" spans="1:11" ht="13.5">
      <c r="A31" s="16"/>
      <c r="B31" s="5">
        <v>312</v>
      </c>
      <c r="C31" s="5" t="s">
        <v>188</v>
      </c>
      <c r="D31" s="6">
        <v>25224116</v>
      </c>
      <c r="E31" s="10">
        <f t="shared" si="0"/>
        <v>1.1</v>
      </c>
      <c r="G31" s="16" t="s">
        <v>3</v>
      </c>
      <c r="H31" s="35">
        <v>201</v>
      </c>
      <c r="I31" s="35" t="s">
        <v>99</v>
      </c>
      <c r="J31" s="38">
        <v>9701</v>
      </c>
      <c r="K31" s="136">
        <f t="shared" si="1"/>
        <v>0</v>
      </c>
    </row>
    <row r="32" spans="1:11" ht="13.5">
      <c r="A32" s="16"/>
      <c r="B32" s="5">
        <v>314</v>
      </c>
      <c r="C32" s="5" t="s">
        <v>189</v>
      </c>
      <c r="D32" s="6">
        <v>283210</v>
      </c>
      <c r="E32" s="10">
        <f t="shared" si="0"/>
        <v>0</v>
      </c>
      <c r="G32" s="16"/>
      <c r="H32" s="5">
        <v>202</v>
      </c>
      <c r="I32" s="5" t="s">
        <v>100</v>
      </c>
      <c r="J32" s="6">
        <v>62317</v>
      </c>
      <c r="K32" s="134">
        <f t="shared" si="1"/>
        <v>0</v>
      </c>
    </row>
    <row r="33" spans="1:11" ht="13.5">
      <c r="A33" s="16"/>
      <c r="B33" s="5">
        <v>315</v>
      </c>
      <c r="C33" s="5" t="s">
        <v>190</v>
      </c>
      <c r="D33" s="6">
        <v>292722</v>
      </c>
      <c r="E33" s="10">
        <f t="shared" si="0"/>
        <v>0</v>
      </c>
      <c r="G33" s="16"/>
      <c r="H33" s="5">
        <v>203</v>
      </c>
      <c r="I33" s="5" t="s">
        <v>101</v>
      </c>
      <c r="J33" s="6">
        <v>17716627</v>
      </c>
      <c r="K33" s="134">
        <f t="shared" si="1"/>
        <v>3.6</v>
      </c>
    </row>
    <row r="34" spans="1:11" ht="13.5">
      <c r="A34" s="16"/>
      <c r="B34" s="5">
        <v>316</v>
      </c>
      <c r="C34" s="5" t="s">
        <v>191</v>
      </c>
      <c r="D34" s="6">
        <v>782241</v>
      </c>
      <c r="E34" s="10">
        <f t="shared" si="0"/>
        <v>0</v>
      </c>
      <c r="G34" s="16"/>
      <c r="H34" s="5">
        <v>204</v>
      </c>
      <c r="I34" s="5" t="s">
        <v>102</v>
      </c>
      <c r="J34" s="6">
        <v>2035075</v>
      </c>
      <c r="K34" s="134">
        <f t="shared" si="1"/>
        <v>0.4</v>
      </c>
    </row>
    <row r="35" spans="1:11" ht="13.5">
      <c r="A35" s="16"/>
      <c r="B35" s="5">
        <v>319</v>
      </c>
      <c r="C35" s="5" t="s">
        <v>193</v>
      </c>
      <c r="D35" s="6">
        <v>620716</v>
      </c>
      <c r="E35" s="10">
        <f t="shared" si="0"/>
        <v>0</v>
      </c>
      <c r="G35" s="16"/>
      <c r="H35" s="5">
        <v>205</v>
      </c>
      <c r="I35" s="5" t="s">
        <v>103</v>
      </c>
      <c r="J35" s="6">
        <v>62720049</v>
      </c>
      <c r="K35" s="134">
        <f t="shared" si="1"/>
        <v>12.9</v>
      </c>
    </row>
    <row r="36" spans="1:11" ht="13.5">
      <c r="A36" s="16"/>
      <c r="B36" s="5">
        <v>320</v>
      </c>
      <c r="C36" s="5" t="s">
        <v>194</v>
      </c>
      <c r="D36" s="6">
        <v>571154</v>
      </c>
      <c r="E36" s="10">
        <f aca="true" t="shared" si="2" ref="E36:E67">ROUND((D36/2239192964)*100,1)</f>
        <v>0</v>
      </c>
      <c r="G36" s="16"/>
      <c r="H36" s="5">
        <v>207</v>
      </c>
      <c r="I36" s="5" t="s">
        <v>105</v>
      </c>
      <c r="J36" s="6">
        <v>1080689</v>
      </c>
      <c r="K36" s="134">
        <f aca="true" t="shared" si="3" ref="K36:K59">ROUND((J36/486520529)*100,1)</f>
        <v>0.2</v>
      </c>
    </row>
    <row r="37" spans="1:11" ht="13.5">
      <c r="A37" s="16"/>
      <c r="B37" s="5">
        <v>322</v>
      </c>
      <c r="C37" s="5" t="s">
        <v>196</v>
      </c>
      <c r="D37" s="6">
        <v>103808</v>
      </c>
      <c r="E37" s="10">
        <f t="shared" si="2"/>
        <v>0</v>
      </c>
      <c r="G37" s="16"/>
      <c r="H37" s="5">
        <v>208</v>
      </c>
      <c r="I37" s="5" t="s">
        <v>106</v>
      </c>
      <c r="J37" s="6">
        <v>38003208</v>
      </c>
      <c r="K37" s="134">
        <f t="shared" si="3"/>
        <v>7.8</v>
      </c>
    </row>
    <row r="38" spans="1:11" ht="13.5">
      <c r="A38" s="16"/>
      <c r="B38" s="5">
        <v>324</v>
      </c>
      <c r="C38" s="5" t="s">
        <v>198</v>
      </c>
      <c r="D38" s="6">
        <v>21438442</v>
      </c>
      <c r="E38" s="10">
        <f t="shared" si="2"/>
        <v>1</v>
      </c>
      <c r="G38" s="16"/>
      <c r="H38" s="5">
        <v>210</v>
      </c>
      <c r="I38" s="5" t="s">
        <v>108</v>
      </c>
      <c r="J38" s="6">
        <v>1510366</v>
      </c>
      <c r="K38" s="134">
        <f t="shared" si="3"/>
        <v>0.3</v>
      </c>
    </row>
    <row r="39" spans="1:11" ht="13.5">
      <c r="A39" s="16"/>
      <c r="B39" s="5">
        <v>325</v>
      </c>
      <c r="C39" s="5" t="s">
        <v>199</v>
      </c>
      <c r="D39" s="6">
        <v>264548</v>
      </c>
      <c r="E39" s="10">
        <f t="shared" si="2"/>
        <v>0</v>
      </c>
      <c r="G39" s="16"/>
      <c r="H39" s="5">
        <v>213</v>
      </c>
      <c r="I39" s="5" t="s">
        <v>109</v>
      </c>
      <c r="J39" s="6">
        <v>191724963</v>
      </c>
      <c r="K39" s="134">
        <f t="shared" si="3"/>
        <v>39.4</v>
      </c>
    </row>
    <row r="40" spans="1:11" ht="13.5">
      <c r="A40" s="16"/>
      <c r="B40" s="5">
        <v>326</v>
      </c>
      <c r="C40" s="5" t="s">
        <v>200</v>
      </c>
      <c r="D40" s="6">
        <v>696788</v>
      </c>
      <c r="E40" s="10">
        <f t="shared" si="2"/>
        <v>0</v>
      </c>
      <c r="G40" s="16"/>
      <c r="H40" s="5">
        <v>215</v>
      </c>
      <c r="I40" s="5" t="s">
        <v>110</v>
      </c>
      <c r="J40" s="6">
        <v>54123</v>
      </c>
      <c r="K40" s="134">
        <f t="shared" si="3"/>
        <v>0</v>
      </c>
    </row>
    <row r="41" spans="1:11" ht="13.5">
      <c r="A41" s="16"/>
      <c r="B41" s="5">
        <v>327</v>
      </c>
      <c r="C41" s="5" t="s">
        <v>201</v>
      </c>
      <c r="D41" s="6">
        <v>258592</v>
      </c>
      <c r="E41" s="10">
        <f t="shared" si="2"/>
        <v>0</v>
      </c>
      <c r="G41" s="16"/>
      <c r="H41" s="5">
        <v>217</v>
      </c>
      <c r="I41" s="5" t="s">
        <v>111</v>
      </c>
      <c r="J41" s="6">
        <v>4040</v>
      </c>
      <c r="K41" s="134">
        <f t="shared" si="3"/>
        <v>0</v>
      </c>
    </row>
    <row r="42" spans="1:11" ht="13.5">
      <c r="A42" s="16"/>
      <c r="B42" s="5">
        <v>328</v>
      </c>
      <c r="C42" s="5" t="s">
        <v>202</v>
      </c>
      <c r="D42" s="6">
        <v>65886</v>
      </c>
      <c r="E42" s="10">
        <f t="shared" si="2"/>
        <v>0</v>
      </c>
      <c r="G42" s="16"/>
      <c r="H42" s="5">
        <v>218</v>
      </c>
      <c r="I42" s="5" t="s">
        <v>112</v>
      </c>
      <c r="J42" s="6">
        <v>9452033</v>
      </c>
      <c r="K42" s="134">
        <f t="shared" si="3"/>
        <v>1.9</v>
      </c>
    </row>
    <row r="43" spans="1:11" ht="13.5">
      <c r="A43" s="16"/>
      <c r="B43" s="5">
        <v>329</v>
      </c>
      <c r="C43" s="5" t="s">
        <v>203</v>
      </c>
      <c r="D43" s="6">
        <v>52382</v>
      </c>
      <c r="E43" s="10">
        <f t="shared" si="2"/>
        <v>0</v>
      </c>
      <c r="G43" s="16"/>
      <c r="H43" s="5">
        <v>220</v>
      </c>
      <c r="I43" s="5" t="s">
        <v>114</v>
      </c>
      <c r="J43" s="6">
        <v>2345468</v>
      </c>
      <c r="K43" s="134">
        <f t="shared" si="3"/>
        <v>0.5</v>
      </c>
    </row>
    <row r="44" spans="1:11" ht="13.5">
      <c r="A44" s="16"/>
      <c r="B44" s="5">
        <v>330</v>
      </c>
      <c r="C44" s="5" t="s">
        <v>204</v>
      </c>
      <c r="D44" s="6">
        <v>65402</v>
      </c>
      <c r="E44" s="10">
        <f t="shared" si="2"/>
        <v>0</v>
      </c>
      <c r="G44" s="16"/>
      <c r="H44" s="5">
        <v>225</v>
      </c>
      <c r="I44" s="5" t="s">
        <v>117</v>
      </c>
      <c r="J44" s="6">
        <v>4312096</v>
      </c>
      <c r="K44" s="134">
        <f t="shared" si="3"/>
        <v>0.9</v>
      </c>
    </row>
    <row r="45" spans="1:11" ht="13.5">
      <c r="A45" s="16"/>
      <c r="B45" s="5">
        <v>333</v>
      </c>
      <c r="C45" s="5" t="s">
        <v>207</v>
      </c>
      <c r="D45" s="6">
        <v>47080</v>
      </c>
      <c r="E45" s="10">
        <f t="shared" si="2"/>
        <v>0</v>
      </c>
      <c r="G45" s="16"/>
      <c r="H45" s="5">
        <v>233</v>
      </c>
      <c r="I45" s="5" t="s">
        <v>120</v>
      </c>
      <c r="J45" s="6">
        <v>780</v>
      </c>
      <c r="K45" s="134">
        <f t="shared" si="3"/>
        <v>0</v>
      </c>
    </row>
    <row r="46" spans="1:11" ht="13.5">
      <c r="A46" s="16"/>
      <c r="B46" s="5">
        <v>334</v>
      </c>
      <c r="C46" s="5" t="s">
        <v>208</v>
      </c>
      <c r="D46" s="6">
        <v>5784</v>
      </c>
      <c r="E46" s="10">
        <f t="shared" si="2"/>
        <v>0</v>
      </c>
      <c r="G46" s="16"/>
      <c r="H46" s="5">
        <v>242</v>
      </c>
      <c r="I46" s="5" t="s">
        <v>123</v>
      </c>
      <c r="J46" s="6">
        <v>116098</v>
      </c>
      <c r="K46" s="134">
        <f t="shared" si="3"/>
        <v>0</v>
      </c>
    </row>
    <row r="47" spans="1:11" ht="13.5">
      <c r="A47" s="16"/>
      <c r="B47" s="5">
        <v>335</v>
      </c>
      <c r="C47" s="5" t="s">
        <v>209</v>
      </c>
      <c r="D47" s="6">
        <v>221997</v>
      </c>
      <c r="E47" s="10">
        <f t="shared" si="2"/>
        <v>0</v>
      </c>
      <c r="G47" s="16"/>
      <c r="H47" s="5"/>
      <c r="I47" s="5" t="s">
        <v>326</v>
      </c>
      <c r="J47" s="6">
        <f>SUM(J33:J39,J41:J46,J50,J52:J54)</f>
        <v>344521027</v>
      </c>
      <c r="K47" s="134">
        <f t="shared" si="3"/>
        <v>70.8</v>
      </c>
    </row>
    <row r="48" spans="1:11" ht="13.5">
      <c r="A48" s="16"/>
      <c r="B48" s="5">
        <v>336</v>
      </c>
      <c r="C48" s="5" t="s">
        <v>210</v>
      </c>
      <c r="D48" s="6">
        <v>22665</v>
      </c>
      <c r="E48" s="10">
        <f t="shared" si="2"/>
        <v>0</v>
      </c>
      <c r="G48" s="98"/>
      <c r="H48" s="5"/>
      <c r="I48" s="5" t="s">
        <v>327</v>
      </c>
      <c r="J48" s="6">
        <f>SUM(J31:J32,J40)</f>
        <v>126141</v>
      </c>
      <c r="K48" s="134">
        <f t="shared" si="3"/>
        <v>0</v>
      </c>
    </row>
    <row r="49" spans="1:11" ht="14.25" thickBot="1">
      <c r="A49" s="16"/>
      <c r="B49" s="5">
        <v>401</v>
      </c>
      <c r="C49" s="5" t="s">
        <v>212</v>
      </c>
      <c r="D49" s="6">
        <v>82960</v>
      </c>
      <c r="E49" s="10">
        <f t="shared" si="2"/>
        <v>0</v>
      </c>
      <c r="G49" s="42" t="s">
        <v>308</v>
      </c>
      <c r="H49" s="43"/>
      <c r="I49" s="43"/>
      <c r="J49" s="46">
        <f>SUM(J31:J46)</f>
        <v>331147633</v>
      </c>
      <c r="K49" s="135">
        <f t="shared" si="3"/>
        <v>68.1</v>
      </c>
    </row>
    <row r="50" spans="1:11" ht="13.5">
      <c r="A50" s="16"/>
      <c r="B50" s="5">
        <v>403</v>
      </c>
      <c r="C50" s="5" t="s">
        <v>214</v>
      </c>
      <c r="D50" s="6">
        <v>6197</v>
      </c>
      <c r="E50" s="10">
        <f t="shared" si="2"/>
        <v>0</v>
      </c>
      <c r="G50" s="16" t="s">
        <v>309</v>
      </c>
      <c r="H50" s="35">
        <v>223</v>
      </c>
      <c r="I50" s="35" t="s">
        <v>168</v>
      </c>
      <c r="J50" s="38">
        <v>354</v>
      </c>
      <c r="K50" s="136">
        <f t="shared" si="3"/>
        <v>0</v>
      </c>
    </row>
    <row r="51" spans="1:11" ht="13.5">
      <c r="A51" s="16"/>
      <c r="B51" s="5">
        <v>405</v>
      </c>
      <c r="C51" s="5" t="s">
        <v>216</v>
      </c>
      <c r="D51" s="6">
        <v>784957</v>
      </c>
      <c r="E51" s="10">
        <f t="shared" si="2"/>
        <v>0</v>
      </c>
      <c r="G51" s="16"/>
      <c r="H51" s="5">
        <v>224</v>
      </c>
      <c r="I51" s="5" t="s">
        <v>169</v>
      </c>
      <c r="J51" s="6">
        <v>2662640</v>
      </c>
      <c r="K51" s="134">
        <f t="shared" si="3"/>
        <v>0.5</v>
      </c>
    </row>
    <row r="52" spans="1:11" ht="13.5">
      <c r="A52" s="16"/>
      <c r="B52" s="5">
        <v>406</v>
      </c>
      <c r="C52" s="5" t="s">
        <v>217</v>
      </c>
      <c r="D52" s="6">
        <v>4182</v>
      </c>
      <c r="E52" s="10">
        <f t="shared" si="2"/>
        <v>0</v>
      </c>
      <c r="G52" s="16"/>
      <c r="H52" s="5">
        <v>227</v>
      </c>
      <c r="I52" s="5" t="s">
        <v>170</v>
      </c>
      <c r="J52" s="6">
        <v>4976370</v>
      </c>
      <c r="K52" s="134">
        <f t="shared" si="3"/>
        <v>1</v>
      </c>
    </row>
    <row r="53" spans="1:11" ht="13.5">
      <c r="A53" s="16"/>
      <c r="B53" s="5">
        <v>407</v>
      </c>
      <c r="C53" s="5" t="s">
        <v>218</v>
      </c>
      <c r="D53" s="6">
        <v>16559</v>
      </c>
      <c r="E53" s="10">
        <f t="shared" si="2"/>
        <v>0</v>
      </c>
      <c r="G53" s="16"/>
      <c r="H53" s="5">
        <v>237</v>
      </c>
      <c r="I53" s="5" t="s">
        <v>175</v>
      </c>
      <c r="J53" s="6">
        <v>46252</v>
      </c>
      <c r="K53" s="134">
        <f t="shared" si="3"/>
        <v>0</v>
      </c>
    </row>
    <row r="54" spans="1:11" ht="13.5">
      <c r="A54" s="16"/>
      <c r="B54" s="5">
        <v>409</v>
      </c>
      <c r="C54" s="5" t="s">
        <v>220</v>
      </c>
      <c r="D54" s="6">
        <v>7476475</v>
      </c>
      <c r="E54" s="10">
        <f t="shared" si="2"/>
        <v>0.3</v>
      </c>
      <c r="G54" s="98"/>
      <c r="H54" s="5">
        <v>246</v>
      </c>
      <c r="I54" s="5" t="s">
        <v>180</v>
      </c>
      <c r="J54" s="6">
        <v>8476559</v>
      </c>
      <c r="K54" s="134">
        <f t="shared" si="3"/>
        <v>1.7</v>
      </c>
    </row>
    <row r="55" spans="1:11" ht="14.25" thickBot="1">
      <c r="A55" s="16"/>
      <c r="B55" s="5">
        <v>410</v>
      </c>
      <c r="C55" s="5" t="s">
        <v>221</v>
      </c>
      <c r="D55" s="6">
        <v>201952</v>
      </c>
      <c r="E55" s="10">
        <f t="shared" si="2"/>
        <v>0</v>
      </c>
      <c r="G55" s="42" t="s">
        <v>312</v>
      </c>
      <c r="H55" s="43"/>
      <c r="I55" s="43"/>
      <c r="J55" s="46">
        <f>SUM(J50:J54)</f>
        <v>16162175</v>
      </c>
      <c r="K55" s="135">
        <f t="shared" si="3"/>
        <v>3.3</v>
      </c>
    </row>
    <row r="56" spans="1:11" ht="13.5">
      <c r="A56" s="16"/>
      <c r="B56" s="5">
        <v>411</v>
      </c>
      <c r="C56" s="5" t="s">
        <v>222</v>
      </c>
      <c r="D56" s="6">
        <v>26928</v>
      </c>
      <c r="E56" s="10">
        <f t="shared" si="2"/>
        <v>0</v>
      </c>
      <c r="G56" s="98" t="s">
        <v>5</v>
      </c>
      <c r="H56" s="35">
        <v>143</v>
      </c>
      <c r="I56" s="35" t="s">
        <v>153</v>
      </c>
      <c r="J56" s="38">
        <v>34735</v>
      </c>
      <c r="K56" s="136">
        <f t="shared" si="3"/>
        <v>0</v>
      </c>
    </row>
    <row r="57" spans="1:11" ht="14.25" thickBot="1">
      <c r="A57" s="98"/>
      <c r="B57" s="5">
        <v>413</v>
      </c>
      <c r="C57" s="5" t="s">
        <v>224</v>
      </c>
      <c r="D57" s="6">
        <v>110893</v>
      </c>
      <c r="E57" s="10">
        <f t="shared" si="2"/>
        <v>0</v>
      </c>
      <c r="G57" s="42" t="s">
        <v>311</v>
      </c>
      <c r="H57" s="43"/>
      <c r="I57" s="43"/>
      <c r="J57" s="46">
        <f>SUM(J56)</f>
        <v>34735</v>
      </c>
      <c r="K57" s="135">
        <f t="shared" si="3"/>
        <v>0</v>
      </c>
    </row>
    <row r="58" spans="1:11" ht="14.25" thickBot="1">
      <c r="A58" s="42" t="s">
        <v>307</v>
      </c>
      <c r="B58" s="43"/>
      <c r="C58" s="43"/>
      <c r="D58" s="46">
        <f>SUM(D29:D57)</f>
        <v>72279585</v>
      </c>
      <c r="E58" s="48">
        <f t="shared" si="2"/>
        <v>3.2</v>
      </c>
      <c r="G58" s="98" t="s">
        <v>2</v>
      </c>
      <c r="H58" s="35">
        <v>551</v>
      </c>
      <c r="I58" s="35" t="s">
        <v>91</v>
      </c>
      <c r="J58" s="38">
        <v>36398815</v>
      </c>
      <c r="K58" s="136">
        <f t="shared" si="3"/>
        <v>7.5</v>
      </c>
    </row>
    <row r="59" spans="1:11" ht="14.25" thickBot="1">
      <c r="A59" s="16" t="s">
        <v>3</v>
      </c>
      <c r="B59" s="35">
        <v>201</v>
      </c>
      <c r="C59" s="35" t="s">
        <v>99</v>
      </c>
      <c r="D59" s="38">
        <v>1164652</v>
      </c>
      <c r="E59" s="40">
        <f t="shared" si="2"/>
        <v>0.1</v>
      </c>
      <c r="G59" s="123" t="s">
        <v>313</v>
      </c>
      <c r="H59" s="124"/>
      <c r="I59" s="124"/>
      <c r="J59" s="125">
        <f>SUM(J58)</f>
        <v>36398815</v>
      </c>
      <c r="K59" s="137">
        <f t="shared" si="3"/>
        <v>7.5</v>
      </c>
    </row>
    <row r="60" spans="1:11" ht="15" thickBot="1" thickTop="1">
      <c r="A60" s="16"/>
      <c r="B60" s="5">
        <v>202</v>
      </c>
      <c r="C60" s="5" t="s">
        <v>100</v>
      </c>
      <c r="D60" s="6">
        <v>7779459</v>
      </c>
      <c r="E60" s="10">
        <f t="shared" si="2"/>
        <v>0.3</v>
      </c>
      <c r="G60" s="127" t="s">
        <v>318</v>
      </c>
      <c r="H60" s="50"/>
      <c r="I60" s="50"/>
      <c r="J60" s="53">
        <f>SUM(J59,J57,J55,J49,J30,J25,J22,J18)</f>
        <v>486520529</v>
      </c>
      <c r="K60" s="138"/>
    </row>
    <row r="61" spans="1:11" ht="13.5">
      <c r="A61" s="16"/>
      <c r="B61" s="5">
        <v>203</v>
      </c>
      <c r="C61" s="5" t="s">
        <v>101</v>
      </c>
      <c r="D61" s="6">
        <v>3800329</v>
      </c>
      <c r="E61" s="10">
        <f t="shared" si="2"/>
        <v>0.2</v>
      </c>
      <c r="G61" s="1"/>
      <c r="H61" s="1"/>
      <c r="I61" s="1"/>
      <c r="J61" s="128"/>
      <c r="K61" s="139"/>
    </row>
    <row r="62" spans="1:11" ht="13.5">
      <c r="A62" s="16"/>
      <c r="B62" s="5">
        <v>204</v>
      </c>
      <c r="C62" s="5" t="s">
        <v>102</v>
      </c>
      <c r="D62" s="6">
        <v>10360793</v>
      </c>
      <c r="E62" s="10">
        <f t="shared" si="2"/>
        <v>0.5</v>
      </c>
      <c r="G62" s="1"/>
      <c r="H62" s="1"/>
      <c r="I62" s="1"/>
      <c r="J62" s="128"/>
      <c r="K62" s="139"/>
    </row>
    <row r="63" spans="1:11" ht="13.5">
      <c r="A63" s="16"/>
      <c r="B63" s="5">
        <v>205</v>
      </c>
      <c r="C63" s="5" t="s">
        <v>103</v>
      </c>
      <c r="D63" s="6">
        <v>25825243</v>
      </c>
      <c r="E63" s="10">
        <f t="shared" si="2"/>
        <v>1.2</v>
      </c>
      <c r="G63" s="1"/>
      <c r="H63" s="1"/>
      <c r="I63" s="1"/>
      <c r="J63" s="128"/>
      <c r="K63" s="1"/>
    </row>
    <row r="64" spans="1:11" ht="13.5">
      <c r="A64" s="16"/>
      <c r="B64" s="5">
        <v>206</v>
      </c>
      <c r="C64" s="5" t="s">
        <v>104</v>
      </c>
      <c r="D64" s="6">
        <v>4653664</v>
      </c>
      <c r="E64" s="10">
        <f t="shared" si="2"/>
        <v>0.2</v>
      </c>
      <c r="G64" s="1"/>
      <c r="H64" s="1"/>
      <c r="I64" s="1"/>
      <c r="J64" s="128"/>
      <c r="K64" s="1"/>
    </row>
    <row r="65" spans="1:11" ht="13.5">
      <c r="A65" s="16"/>
      <c r="B65" s="5">
        <v>207</v>
      </c>
      <c r="C65" s="5" t="s">
        <v>105</v>
      </c>
      <c r="D65" s="6">
        <v>4525686</v>
      </c>
      <c r="E65" s="10">
        <f t="shared" si="2"/>
        <v>0.2</v>
      </c>
      <c r="G65" s="1"/>
      <c r="H65" s="1"/>
      <c r="I65" s="1"/>
      <c r="J65" s="128"/>
      <c r="K65" s="1"/>
    </row>
    <row r="66" spans="1:11" ht="13.5">
      <c r="A66" s="16"/>
      <c r="B66" s="5">
        <v>208</v>
      </c>
      <c r="C66" s="5" t="s">
        <v>106</v>
      </c>
      <c r="D66" s="6">
        <v>24760572</v>
      </c>
      <c r="E66" s="10">
        <f t="shared" si="2"/>
        <v>1.1</v>
      </c>
      <c r="G66" s="1"/>
      <c r="H66" s="1"/>
      <c r="I66" s="1"/>
      <c r="J66" s="128"/>
      <c r="K66" s="1"/>
    </row>
    <row r="67" spans="1:11" ht="13.5">
      <c r="A67" s="16"/>
      <c r="B67" s="5">
        <v>210</v>
      </c>
      <c r="C67" s="5" t="s">
        <v>108</v>
      </c>
      <c r="D67" s="6">
        <v>192749</v>
      </c>
      <c r="E67" s="10">
        <f t="shared" si="2"/>
        <v>0</v>
      </c>
      <c r="G67" s="1"/>
      <c r="H67" s="1"/>
      <c r="I67" s="1"/>
      <c r="J67" s="128"/>
      <c r="K67" s="1"/>
    </row>
    <row r="68" spans="1:11" ht="13.5">
      <c r="A68" s="16"/>
      <c r="B68" s="5">
        <v>213</v>
      </c>
      <c r="C68" s="5" t="s">
        <v>109</v>
      </c>
      <c r="D68" s="6">
        <v>21164333</v>
      </c>
      <c r="E68" s="10">
        <f aca="true" t="shared" si="4" ref="E68:E99">ROUND((D68/2239192964)*100,1)</f>
        <v>0.9</v>
      </c>
      <c r="G68" s="1"/>
      <c r="H68" s="1"/>
      <c r="I68" s="1"/>
      <c r="J68" s="128"/>
      <c r="K68" s="1"/>
    </row>
    <row r="69" spans="1:11" ht="13.5">
      <c r="A69" s="16"/>
      <c r="B69" s="5">
        <v>215</v>
      </c>
      <c r="C69" s="5" t="s">
        <v>110</v>
      </c>
      <c r="D69" s="6">
        <v>2379519</v>
      </c>
      <c r="E69" s="10">
        <f t="shared" si="4"/>
        <v>0.1</v>
      </c>
      <c r="G69" s="1"/>
      <c r="H69" s="1"/>
      <c r="I69" s="1"/>
      <c r="J69" s="128"/>
      <c r="K69" s="1"/>
    </row>
    <row r="70" spans="1:11" ht="13.5">
      <c r="A70" s="16"/>
      <c r="B70" s="5">
        <v>217</v>
      </c>
      <c r="C70" s="5" t="s">
        <v>111</v>
      </c>
      <c r="D70" s="6">
        <v>1090737</v>
      </c>
      <c r="E70" s="10">
        <f t="shared" si="4"/>
        <v>0</v>
      </c>
      <c r="G70" s="1"/>
      <c r="H70" s="1"/>
      <c r="I70" s="1"/>
      <c r="J70" s="128"/>
      <c r="K70" s="1"/>
    </row>
    <row r="71" spans="1:11" ht="13.5">
      <c r="A71" s="16"/>
      <c r="B71" s="5">
        <v>218</v>
      </c>
      <c r="C71" s="5" t="s">
        <v>112</v>
      </c>
      <c r="D71" s="6">
        <v>9406371</v>
      </c>
      <c r="E71" s="10">
        <f t="shared" si="4"/>
        <v>0.4</v>
      </c>
      <c r="G71" s="1"/>
      <c r="H71" s="1"/>
      <c r="I71" s="1"/>
      <c r="J71" s="128"/>
      <c r="K71" s="1"/>
    </row>
    <row r="72" spans="1:11" ht="13.5">
      <c r="A72" s="16"/>
      <c r="B72" s="5">
        <v>219</v>
      </c>
      <c r="C72" s="5" t="s">
        <v>113</v>
      </c>
      <c r="D72" s="6">
        <v>149571</v>
      </c>
      <c r="E72" s="10">
        <f t="shared" si="4"/>
        <v>0</v>
      </c>
      <c r="G72" s="1"/>
      <c r="H72" s="1"/>
      <c r="I72" s="1"/>
      <c r="J72" s="128"/>
      <c r="K72" s="1"/>
    </row>
    <row r="73" spans="1:11" ht="13.5">
      <c r="A73" s="16"/>
      <c r="B73" s="5">
        <v>220</v>
      </c>
      <c r="C73" s="5" t="s">
        <v>114</v>
      </c>
      <c r="D73" s="6">
        <v>251116</v>
      </c>
      <c r="E73" s="10">
        <f t="shared" si="4"/>
        <v>0</v>
      </c>
      <c r="G73" s="1"/>
      <c r="H73" s="1"/>
      <c r="I73" s="1"/>
      <c r="J73" s="128"/>
      <c r="K73" s="1"/>
    </row>
    <row r="74" spans="1:11" ht="13.5">
      <c r="A74" s="16"/>
      <c r="B74" s="5">
        <v>222</v>
      </c>
      <c r="C74" s="5" t="s">
        <v>116</v>
      </c>
      <c r="D74" s="6">
        <v>17006086</v>
      </c>
      <c r="E74" s="10">
        <f t="shared" si="4"/>
        <v>0.8</v>
      </c>
      <c r="G74" s="1"/>
      <c r="H74" s="1"/>
      <c r="I74" s="1"/>
      <c r="J74" s="128"/>
      <c r="K74" s="1"/>
    </row>
    <row r="75" spans="1:11" ht="13.5">
      <c r="A75" s="16"/>
      <c r="B75" s="5">
        <v>225</v>
      </c>
      <c r="C75" s="5" t="s">
        <v>117</v>
      </c>
      <c r="D75" s="6">
        <v>3840115</v>
      </c>
      <c r="E75" s="10">
        <f t="shared" si="4"/>
        <v>0.2</v>
      </c>
      <c r="G75" s="1"/>
      <c r="H75" s="1"/>
      <c r="I75" s="1"/>
      <c r="J75" s="128"/>
      <c r="K75" s="1"/>
    </row>
    <row r="76" spans="1:11" ht="13.5">
      <c r="A76" s="16"/>
      <c r="B76" s="5">
        <v>228</v>
      </c>
      <c r="C76" s="5" t="s">
        <v>118</v>
      </c>
      <c r="D76" s="6">
        <v>12250</v>
      </c>
      <c r="E76" s="10">
        <f t="shared" si="4"/>
        <v>0</v>
      </c>
      <c r="G76" s="1"/>
      <c r="H76" s="1"/>
      <c r="I76" s="1"/>
      <c r="J76" s="128"/>
      <c r="K76" s="1"/>
    </row>
    <row r="77" spans="1:11" ht="13.5">
      <c r="A77" s="16"/>
      <c r="B77" s="5">
        <v>233</v>
      </c>
      <c r="C77" s="5" t="s">
        <v>120</v>
      </c>
      <c r="D77" s="6">
        <v>4005</v>
      </c>
      <c r="E77" s="10">
        <f t="shared" si="4"/>
        <v>0</v>
      </c>
      <c r="G77" s="1"/>
      <c r="H77" s="1"/>
      <c r="I77" s="1"/>
      <c r="J77" s="128"/>
      <c r="K77" s="1"/>
    </row>
    <row r="78" spans="1:11" ht="13.5">
      <c r="A78" s="16"/>
      <c r="B78" s="5">
        <v>234</v>
      </c>
      <c r="C78" s="5" t="s">
        <v>121</v>
      </c>
      <c r="D78" s="6">
        <v>469220</v>
      </c>
      <c r="E78" s="10">
        <f t="shared" si="4"/>
        <v>0</v>
      </c>
      <c r="G78" s="1"/>
      <c r="H78" s="1"/>
      <c r="I78" s="1"/>
      <c r="J78" s="128"/>
      <c r="K78" s="1"/>
    </row>
    <row r="79" spans="1:11" ht="13.5">
      <c r="A79" s="16"/>
      <c r="B79" s="5">
        <v>242</v>
      </c>
      <c r="C79" s="5" t="s">
        <v>123</v>
      </c>
      <c r="D79" s="6">
        <v>7957</v>
      </c>
      <c r="E79" s="10">
        <f t="shared" si="4"/>
        <v>0</v>
      </c>
      <c r="G79" s="1"/>
      <c r="H79" s="1"/>
      <c r="I79" s="1"/>
      <c r="J79" s="128"/>
      <c r="K79" s="1"/>
    </row>
    <row r="80" spans="1:11" ht="13.5">
      <c r="A80" s="16"/>
      <c r="B80" s="5"/>
      <c r="C80" s="5" t="s">
        <v>331</v>
      </c>
      <c r="D80" s="6">
        <f>SUM(D61:D68,D70:D75,D77,D79,D83,D85,D86:D90)</f>
        <v>130947555</v>
      </c>
      <c r="E80" s="10">
        <f t="shared" si="4"/>
        <v>5.8</v>
      </c>
      <c r="G80" s="1"/>
      <c r="H80" s="1"/>
      <c r="I80" s="1"/>
      <c r="J80" s="128"/>
      <c r="K80" s="1"/>
    </row>
    <row r="81" spans="1:11" ht="13.5">
      <c r="A81" s="98"/>
      <c r="B81" s="5"/>
      <c r="C81" s="5" t="s">
        <v>332</v>
      </c>
      <c r="D81" s="6">
        <f>SUM(D59:D60,D69)</f>
        <v>11323630</v>
      </c>
      <c r="E81" s="10">
        <f t="shared" si="4"/>
        <v>0.5</v>
      </c>
      <c r="G81" s="1"/>
      <c r="H81" s="1"/>
      <c r="I81" s="1"/>
      <c r="J81" s="128"/>
      <c r="K81" s="1"/>
    </row>
    <row r="82" spans="1:11" ht="14.25" thickBot="1">
      <c r="A82" s="42" t="s">
        <v>308</v>
      </c>
      <c r="B82" s="43"/>
      <c r="C82" s="43"/>
      <c r="D82" s="46">
        <f>SUM(D59:D79)</f>
        <v>138844427</v>
      </c>
      <c r="E82" s="48">
        <f t="shared" si="4"/>
        <v>6.2</v>
      </c>
      <c r="G82" s="1"/>
      <c r="H82" s="1"/>
      <c r="I82" s="1"/>
      <c r="J82" s="128"/>
      <c r="K82" s="1"/>
    </row>
    <row r="83" spans="1:10" ht="13.5">
      <c r="A83" s="16" t="s">
        <v>309</v>
      </c>
      <c r="B83" s="35">
        <v>223</v>
      </c>
      <c r="C83" s="35" t="s">
        <v>168</v>
      </c>
      <c r="D83" s="38">
        <v>2993231</v>
      </c>
      <c r="E83" s="40">
        <f t="shared" si="4"/>
        <v>0.1</v>
      </c>
      <c r="J83" s="114"/>
    </row>
    <row r="84" spans="1:10" ht="13.5">
      <c r="A84" s="16"/>
      <c r="B84" s="5">
        <v>224</v>
      </c>
      <c r="C84" s="5" t="s">
        <v>169</v>
      </c>
      <c r="D84" s="6">
        <v>1686252</v>
      </c>
      <c r="E84" s="10">
        <f t="shared" si="4"/>
        <v>0.1</v>
      </c>
      <c r="J84" s="114"/>
    </row>
    <row r="85" spans="1:10" ht="13.5">
      <c r="A85" s="16"/>
      <c r="B85" s="5">
        <v>227</v>
      </c>
      <c r="C85" s="5" t="s">
        <v>170</v>
      </c>
      <c r="D85" s="6">
        <v>217152</v>
      </c>
      <c r="E85" s="10">
        <f t="shared" si="4"/>
        <v>0</v>
      </c>
      <c r="J85" s="114"/>
    </row>
    <row r="86" spans="1:10" ht="13.5">
      <c r="A86" s="16"/>
      <c r="B86" s="5">
        <v>235</v>
      </c>
      <c r="C86" s="5" t="s">
        <v>173</v>
      </c>
      <c r="D86" s="6">
        <v>69030</v>
      </c>
      <c r="E86" s="10">
        <f t="shared" si="4"/>
        <v>0</v>
      </c>
      <c r="J86" s="114"/>
    </row>
    <row r="87" spans="1:10" ht="13.5">
      <c r="A87" s="16"/>
      <c r="B87" s="5">
        <v>236</v>
      </c>
      <c r="C87" s="5" t="s">
        <v>174</v>
      </c>
      <c r="D87" s="6">
        <v>102013</v>
      </c>
      <c r="E87" s="10">
        <f t="shared" si="4"/>
        <v>0</v>
      </c>
      <c r="J87" s="114"/>
    </row>
    <row r="88" spans="1:10" ht="13.5">
      <c r="A88" s="16"/>
      <c r="B88" s="5">
        <v>237</v>
      </c>
      <c r="C88" s="5" t="s">
        <v>175</v>
      </c>
      <c r="D88" s="6">
        <v>37867</v>
      </c>
      <c r="E88" s="10">
        <f t="shared" si="4"/>
        <v>0</v>
      </c>
      <c r="J88" s="114"/>
    </row>
    <row r="89" spans="1:10" ht="13.5">
      <c r="A89" s="16"/>
      <c r="B89" s="5">
        <v>245</v>
      </c>
      <c r="C89" s="5" t="s">
        <v>179</v>
      </c>
      <c r="D89" s="6">
        <v>426978</v>
      </c>
      <c r="E89" s="10">
        <f t="shared" si="4"/>
        <v>0</v>
      </c>
      <c r="J89" s="114"/>
    </row>
    <row r="90" spans="1:10" ht="13.5">
      <c r="A90" s="98"/>
      <c r="B90" s="5">
        <v>246</v>
      </c>
      <c r="C90" s="5" t="s">
        <v>180</v>
      </c>
      <c r="D90" s="6">
        <v>61957</v>
      </c>
      <c r="E90" s="10">
        <f t="shared" si="4"/>
        <v>0</v>
      </c>
      <c r="J90" s="114"/>
    </row>
    <row r="91" spans="1:10" ht="14.25" thickBot="1">
      <c r="A91" s="42" t="s">
        <v>312</v>
      </c>
      <c r="B91" s="43"/>
      <c r="C91" s="43"/>
      <c r="D91" s="46">
        <f>SUM(D83:D90)</f>
        <v>5594480</v>
      </c>
      <c r="E91" s="48">
        <f t="shared" si="4"/>
        <v>0.2</v>
      </c>
      <c r="J91" s="114"/>
    </row>
    <row r="92" spans="1:10" ht="13.5">
      <c r="A92" s="16" t="s">
        <v>5</v>
      </c>
      <c r="B92" s="35">
        <v>133</v>
      </c>
      <c r="C92" s="35" t="s">
        <v>146</v>
      </c>
      <c r="D92" s="38">
        <v>26273</v>
      </c>
      <c r="E92" s="40">
        <f t="shared" si="4"/>
        <v>0</v>
      </c>
      <c r="J92" s="114"/>
    </row>
    <row r="93" spans="1:10" ht="13.5">
      <c r="A93" s="16"/>
      <c r="B93" s="5">
        <v>137</v>
      </c>
      <c r="C93" s="5" t="s">
        <v>149</v>
      </c>
      <c r="D93" s="6">
        <v>557260</v>
      </c>
      <c r="E93" s="10">
        <f t="shared" si="4"/>
        <v>0</v>
      </c>
      <c r="J93" s="114"/>
    </row>
    <row r="94" spans="1:10" ht="13.5">
      <c r="A94" s="16"/>
      <c r="B94" s="5">
        <v>143</v>
      </c>
      <c r="C94" s="5" t="s">
        <v>153</v>
      </c>
      <c r="D94" s="6">
        <v>316053</v>
      </c>
      <c r="E94" s="10">
        <f t="shared" si="4"/>
        <v>0</v>
      </c>
      <c r="J94" s="114"/>
    </row>
    <row r="95" spans="1:10" ht="13.5">
      <c r="A95" s="98"/>
      <c r="B95" s="5">
        <v>147</v>
      </c>
      <c r="C95" s="5" t="s">
        <v>157</v>
      </c>
      <c r="D95" s="6">
        <v>420048</v>
      </c>
      <c r="E95" s="10">
        <f t="shared" si="4"/>
        <v>0</v>
      </c>
      <c r="J95" s="114"/>
    </row>
    <row r="96" spans="1:10" ht="14.25" thickBot="1">
      <c r="A96" s="42" t="s">
        <v>311</v>
      </c>
      <c r="B96" s="43"/>
      <c r="C96" s="43"/>
      <c r="D96" s="46">
        <f>SUM(D92:D95)</f>
        <v>1319634</v>
      </c>
      <c r="E96" s="48">
        <f t="shared" si="4"/>
        <v>0.1</v>
      </c>
      <c r="J96" s="114"/>
    </row>
    <row r="97" spans="1:10" ht="13.5">
      <c r="A97" s="16" t="s">
        <v>2</v>
      </c>
      <c r="B97" s="35">
        <v>501</v>
      </c>
      <c r="C97" s="35" t="s">
        <v>42</v>
      </c>
      <c r="D97" s="38">
        <v>371343</v>
      </c>
      <c r="E97" s="40">
        <f t="shared" si="4"/>
        <v>0</v>
      </c>
      <c r="J97" s="114"/>
    </row>
    <row r="98" spans="1:10" ht="13.5">
      <c r="A98" s="16"/>
      <c r="B98" s="5">
        <v>503</v>
      </c>
      <c r="C98" s="5" t="s">
        <v>44</v>
      </c>
      <c r="D98" s="6">
        <v>316988</v>
      </c>
      <c r="E98" s="10">
        <f t="shared" si="4"/>
        <v>0</v>
      </c>
      <c r="J98" s="114"/>
    </row>
    <row r="99" spans="1:10" ht="13.5">
      <c r="A99" s="16"/>
      <c r="B99" s="5">
        <v>514</v>
      </c>
      <c r="C99" s="5" t="s">
        <v>55</v>
      </c>
      <c r="D99" s="6">
        <v>1275</v>
      </c>
      <c r="E99" s="10">
        <f t="shared" si="4"/>
        <v>0</v>
      </c>
      <c r="J99" s="114"/>
    </row>
    <row r="100" spans="1:10" ht="13.5">
      <c r="A100" s="16"/>
      <c r="B100" s="5">
        <v>519</v>
      </c>
      <c r="C100" s="5" t="s">
        <v>60</v>
      </c>
      <c r="D100" s="6">
        <v>67178</v>
      </c>
      <c r="E100" s="10">
        <f aca="true" t="shared" si="5" ref="E100:E106">ROUND((D100/2239192964)*100,1)</f>
        <v>0</v>
      </c>
      <c r="J100" s="114"/>
    </row>
    <row r="101" spans="1:10" ht="13.5">
      <c r="A101" s="16"/>
      <c r="B101" s="5">
        <v>522</v>
      </c>
      <c r="C101" s="5" t="s">
        <v>63</v>
      </c>
      <c r="D101" s="6">
        <v>11290</v>
      </c>
      <c r="E101" s="10">
        <f t="shared" si="5"/>
        <v>0</v>
      </c>
      <c r="J101" s="114"/>
    </row>
    <row r="102" spans="1:10" ht="13.5">
      <c r="A102" s="16"/>
      <c r="B102" s="5">
        <v>533</v>
      </c>
      <c r="C102" s="5" t="s">
        <v>74</v>
      </c>
      <c r="D102" s="6">
        <v>36150</v>
      </c>
      <c r="E102" s="10">
        <f t="shared" si="5"/>
        <v>0</v>
      </c>
      <c r="J102" s="114"/>
    </row>
    <row r="103" spans="1:10" ht="13.5">
      <c r="A103" s="16"/>
      <c r="B103" s="5">
        <v>541</v>
      </c>
      <c r="C103" s="5" t="s">
        <v>81</v>
      </c>
      <c r="D103" s="6">
        <v>1149</v>
      </c>
      <c r="E103" s="10">
        <f t="shared" si="5"/>
        <v>0</v>
      </c>
      <c r="J103" s="114"/>
    </row>
    <row r="104" spans="1:10" ht="13.5">
      <c r="A104" s="16"/>
      <c r="B104" s="5">
        <v>542</v>
      </c>
      <c r="C104" s="5" t="s">
        <v>82</v>
      </c>
      <c r="D104" s="6">
        <v>3883</v>
      </c>
      <c r="E104" s="10">
        <f t="shared" si="5"/>
        <v>0</v>
      </c>
      <c r="J104" s="114"/>
    </row>
    <row r="105" spans="1:10" ht="13.5">
      <c r="A105" s="98"/>
      <c r="B105" s="5">
        <v>551</v>
      </c>
      <c r="C105" s="5" t="s">
        <v>91</v>
      </c>
      <c r="D105" s="6">
        <v>71283</v>
      </c>
      <c r="E105" s="10">
        <f t="shared" si="5"/>
        <v>0</v>
      </c>
      <c r="J105" s="114"/>
    </row>
    <row r="106" spans="1:10" ht="14.25" thickBot="1">
      <c r="A106" s="123" t="s">
        <v>313</v>
      </c>
      <c r="B106" s="124"/>
      <c r="C106" s="124"/>
      <c r="D106" s="125">
        <f>SUM(D97:D105)</f>
        <v>880539</v>
      </c>
      <c r="E106" s="126">
        <f t="shared" si="5"/>
        <v>0</v>
      </c>
      <c r="J106" s="114"/>
    </row>
    <row r="107" spans="1:10" ht="15" thickBot="1" thickTop="1">
      <c r="A107" s="17" t="s">
        <v>318</v>
      </c>
      <c r="B107" s="50"/>
      <c r="C107" s="50"/>
      <c r="D107" s="53">
        <f>SUM(D106,D96,D91,D82,D58,D28,D25,D21)</f>
        <v>2239192964</v>
      </c>
      <c r="E107" s="88"/>
      <c r="J107" s="114"/>
    </row>
    <row r="108" spans="1:10" ht="13.5">
      <c r="A108" s="1"/>
      <c r="B108" s="1"/>
      <c r="C108" s="1"/>
      <c r="D108" s="1"/>
      <c r="E108" s="1"/>
      <c r="J108" s="114"/>
    </row>
    <row r="109" spans="1:10" ht="13.5">
      <c r="A109" s="1"/>
      <c r="B109" s="1"/>
      <c r="C109" s="1"/>
      <c r="D109" s="1"/>
      <c r="E109" s="1"/>
      <c r="J109" s="114"/>
    </row>
    <row r="110" spans="1:10" ht="13.5">
      <c r="A110" s="1"/>
      <c r="B110" s="1"/>
      <c r="C110" s="1"/>
      <c r="D110" s="1"/>
      <c r="E110" s="1"/>
      <c r="J110" s="114"/>
    </row>
    <row r="111" spans="1:10" ht="13.5">
      <c r="A111" s="1"/>
      <c r="B111" s="1"/>
      <c r="C111" s="1"/>
      <c r="D111" s="1"/>
      <c r="E111" s="1"/>
      <c r="J111" s="114"/>
    </row>
    <row r="112" spans="1:10" ht="13.5">
      <c r="A112" s="1"/>
      <c r="B112" s="1"/>
      <c r="C112" s="1"/>
      <c r="D112" s="1"/>
      <c r="E112" s="1"/>
      <c r="J112" s="114"/>
    </row>
    <row r="113" spans="1:10" ht="13.5">
      <c r="A113" s="1"/>
      <c r="B113" s="1"/>
      <c r="C113" s="1"/>
      <c r="D113" s="1"/>
      <c r="E113" s="1"/>
      <c r="J113" s="114"/>
    </row>
    <row r="114" spans="1:10" ht="13.5">
      <c r="A114" s="1"/>
      <c r="B114" s="1"/>
      <c r="C114" s="1"/>
      <c r="D114" s="1"/>
      <c r="E114" s="1"/>
      <c r="J114" s="114"/>
    </row>
    <row r="115" spans="1:10" ht="13.5">
      <c r="A115" s="1"/>
      <c r="B115" s="1"/>
      <c r="C115" s="1"/>
      <c r="D115" s="1"/>
      <c r="E115" s="1"/>
      <c r="J115" s="114"/>
    </row>
    <row r="116" spans="1:10" ht="13.5">
      <c r="A116" s="1"/>
      <c r="B116" s="1"/>
      <c r="C116" s="1"/>
      <c r="D116" s="1"/>
      <c r="E116" s="1"/>
      <c r="J116" s="114"/>
    </row>
    <row r="117" spans="1:10" ht="13.5">
      <c r="A117" s="1"/>
      <c r="B117" s="1"/>
      <c r="C117" s="1"/>
      <c r="D117" s="1"/>
      <c r="E117" s="1"/>
      <c r="J117" s="114"/>
    </row>
    <row r="118" spans="1:10" ht="13.5">
      <c r="A118" s="1"/>
      <c r="B118" s="1"/>
      <c r="C118" s="1"/>
      <c r="D118" s="1"/>
      <c r="E118" s="1"/>
      <c r="J118" s="114"/>
    </row>
    <row r="119" spans="1:10" ht="13.5">
      <c r="A119" s="1"/>
      <c r="B119" s="1"/>
      <c r="C119" s="1"/>
      <c r="D119" s="1"/>
      <c r="E119" s="1"/>
      <c r="J119" s="114"/>
    </row>
    <row r="120" spans="1:10" ht="13.5">
      <c r="A120" s="1"/>
      <c r="B120" s="1"/>
      <c r="C120" s="1"/>
      <c r="D120" s="1"/>
      <c r="E120" s="1"/>
      <c r="J120" s="114"/>
    </row>
    <row r="121" spans="1:10" ht="13.5">
      <c r="A121" s="1"/>
      <c r="B121" s="1"/>
      <c r="C121" s="1"/>
      <c r="D121" s="1"/>
      <c r="E121" s="1"/>
      <c r="J121" s="114"/>
    </row>
    <row r="122" spans="1:10" ht="13.5">
      <c r="A122" s="1"/>
      <c r="B122" s="1"/>
      <c r="C122" s="1"/>
      <c r="D122" s="1"/>
      <c r="E122" s="1"/>
      <c r="J122" s="114"/>
    </row>
    <row r="123" spans="1:10" ht="13.5">
      <c r="A123" s="1"/>
      <c r="B123" s="1"/>
      <c r="C123" s="1"/>
      <c r="D123" s="1"/>
      <c r="E123" s="1"/>
      <c r="J123" s="114"/>
    </row>
    <row r="124" spans="1:10" ht="13.5">
      <c r="A124" s="1"/>
      <c r="B124" s="1"/>
      <c r="C124" s="1"/>
      <c r="D124" s="1"/>
      <c r="E124" s="1"/>
      <c r="J124" s="114"/>
    </row>
    <row r="125" spans="1:10" ht="13.5">
      <c r="A125" s="1"/>
      <c r="B125" s="1"/>
      <c r="C125" s="1"/>
      <c r="D125" s="1"/>
      <c r="E125" s="1"/>
      <c r="J125" s="114"/>
    </row>
    <row r="126" spans="1:10" ht="13.5">
      <c r="A126" s="1"/>
      <c r="B126" s="1"/>
      <c r="C126" s="1"/>
      <c r="D126" s="1"/>
      <c r="E126" s="1"/>
      <c r="J126" s="114"/>
    </row>
    <row r="127" spans="1:10" ht="13.5">
      <c r="A127" s="1"/>
      <c r="B127" s="1"/>
      <c r="C127" s="1"/>
      <c r="D127" s="1"/>
      <c r="E127" s="1"/>
      <c r="J127" s="114"/>
    </row>
    <row r="128" ht="13.5">
      <c r="J128" s="114"/>
    </row>
    <row r="129" ht="13.5">
      <c r="J129" s="114"/>
    </row>
    <row r="130" ht="13.5">
      <c r="J130" s="114"/>
    </row>
    <row r="131" ht="13.5">
      <c r="J131" s="114"/>
    </row>
    <row r="132" ht="13.5">
      <c r="J132" s="114"/>
    </row>
    <row r="133" ht="13.5">
      <c r="J133" s="114"/>
    </row>
    <row r="134" ht="13.5">
      <c r="J134" s="114"/>
    </row>
    <row r="135" ht="13.5">
      <c r="J135" s="114"/>
    </row>
    <row r="136" ht="13.5">
      <c r="J136" s="114"/>
    </row>
    <row r="137" ht="13.5">
      <c r="J137" s="114"/>
    </row>
    <row r="138" ht="13.5">
      <c r="J138" s="114"/>
    </row>
    <row r="139" ht="13.5">
      <c r="J139" s="114"/>
    </row>
    <row r="140" ht="13.5">
      <c r="J140" s="114"/>
    </row>
    <row r="141" ht="13.5">
      <c r="J141" s="114"/>
    </row>
    <row r="142" ht="13.5">
      <c r="J142" s="114"/>
    </row>
    <row r="143" ht="13.5">
      <c r="J143" s="114"/>
    </row>
    <row r="144" ht="13.5">
      <c r="J144" s="114"/>
    </row>
    <row r="145" ht="13.5">
      <c r="J145" s="114"/>
    </row>
    <row r="146" ht="13.5">
      <c r="J146" s="114"/>
    </row>
    <row r="147" ht="13.5">
      <c r="J147" s="114"/>
    </row>
    <row r="148" ht="13.5">
      <c r="J148" s="114"/>
    </row>
    <row r="149" ht="13.5">
      <c r="J149" s="114"/>
    </row>
    <row r="150" ht="13.5">
      <c r="J150" s="114"/>
    </row>
    <row r="151" ht="13.5">
      <c r="J151" s="114"/>
    </row>
    <row r="152" ht="13.5">
      <c r="J152" s="114"/>
    </row>
    <row r="153" ht="13.5">
      <c r="J153" s="114"/>
    </row>
    <row r="154" ht="13.5">
      <c r="J154" s="114"/>
    </row>
    <row r="155" ht="13.5">
      <c r="J155" s="114"/>
    </row>
    <row r="156" ht="13.5">
      <c r="J156" s="114"/>
    </row>
    <row r="157" ht="13.5">
      <c r="J157" s="114"/>
    </row>
    <row r="158" ht="13.5">
      <c r="J158" s="114"/>
    </row>
    <row r="159" ht="13.5">
      <c r="J159" s="114"/>
    </row>
    <row r="160" ht="13.5">
      <c r="J160" s="114"/>
    </row>
    <row r="161" ht="13.5">
      <c r="J161" s="114"/>
    </row>
    <row r="162" ht="13.5">
      <c r="J162" s="114"/>
    </row>
    <row r="163" ht="13.5">
      <c r="J163" s="114"/>
    </row>
    <row r="164" ht="13.5">
      <c r="J164" s="114"/>
    </row>
    <row r="165" ht="13.5">
      <c r="J165" s="114"/>
    </row>
    <row r="166" ht="13.5">
      <c r="J166" s="114"/>
    </row>
    <row r="167" ht="13.5">
      <c r="J167" s="114"/>
    </row>
    <row r="168" ht="13.5">
      <c r="J168" s="114"/>
    </row>
    <row r="169" ht="13.5">
      <c r="J169" s="114"/>
    </row>
    <row r="170" ht="13.5">
      <c r="J170" s="114"/>
    </row>
    <row r="171" ht="13.5">
      <c r="J171" s="114"/>
    </row>
    <row r="172" ht="13.5">
      <c r="J172" s="114"/>
    </row>
    <row r="173" ht="13.5">
      <c r="J173" s="114"/>
    </row>
    <row r="174" ht="13.5">
      <c r="J174" s="114"/>
    </row>
    <row r="175" ht="13.5">
      <c r="J175" s="114"/>
    </row>
    <row r="176" ht="13.5">
      <c r="J176" s="114"/>
    </row>
    <row r="177" ht="13.5">
      <c r="J177" s="114"/>
    </row>
    <row r="178" ht="13.5">
      <c r="J178" s="114"/>
    </row>
    <row r="179" ht="13.5">
      <c r="J179" s="114"/>
    </row>
    <row r="180" ht="13.5">
      <c r="J180" s="114"/>
    </row>
    <row r="181" ht="13.5">
      <c r="J181" s="114"/>
    </row>
    <row r="182" ht="13.5">
      <c r="J182" s="114"/>
    </row>
    <row r="183" ht="13.5">
      <c r="J183" s="114"/>
    </row>
    <row r="184" ht="13.5">
      <c r="J184" s="114"/>
    </row>
    <row r="185" ht="13.5">
      <c r="J185" s="114"/>
    </row>
    <row r="186" ht="13.5">
      <c r="J186" s="114"/>
    </row>
    <row r="187" ht="13.5">
      <c r="J187" s="114"/>
    </row>
    <row r="188" ht="13.5">
      <c r="J188" s="114"/>
    </row>
    <row r="189" ht="13.5">
      <c r="J189" s="114"/>
    </row>
    <row r="190" ht="13.5">
      <c r="J190" s="114"/>
    </row>
    <row r="191" ht="13.5">
      <c r="J191" s="114"/>
    </row>
    <row r="192" ht="13.5">
      <c r="J192" s="114"/>
    </row>
    <row r="193" ht="13.5">
      <c r="J193" s="114"/>
    </row>
    <row r="194" ht="13.5">
      <c r="J194" s="114"/>
    </row>
    <row r="195" ht="13.5">
      <c r="J195" s="114"/>
    </row>
    <row r="196" ht="13.5">
      <c r="J196" s="114"/>
    </row>
    <row r="197" ht="13.5">
      <c r="J197" s="114"/>
    </row>
    <row r="198" ht="13.5">
      <c r="J198" s="114"/>
    </row>
    <row r="199" ht="13.5">
      <c r="J199" s="114"/>
    </row>
    <row r="200" ht="13.5">
      <c r="J200" s="114"/>
    </row>
    <row r="201" ht="13.5">
      <c r="J201" s="114"/>
    </row>
    <row r="202" ht="13.5">
      <c r="J202" s="114"/>
    </row>
    <row r="203" ht="13.5">
      <c r="J203" s="114"/>
    </row>
    <row r="204" ht="13.5">
      <c r="J204" s="114"/>
    </row>
    <row r="205" ht="13.5">
      <c r="J205" s="114"/>
    </row>
    <row r="206" ht="13.5">
      <c r="J206" s="114"/>
    </row>
    <row r="207" ht="13.5">
      <c r="J207" s="114"/>
    </row>
    <row r="208" ht="13.5">
      <c r="J208" s="114"/>
    </row>
    <row r="209" ht="13.5">
      <c r="J209" s="114"/>
    </row>
    <row r="210" ht="13.5">
      <c r="J210" s="114"/>
    </row>
    <row r="211" ht="13.5">
      <c r="J211" s="114"/>
    </row>
    <row r="212" ht="13.5">
      <c r="J212" s="114"/>
    </row>
    <row r="213" ht="13.5">
      <c r="J213" s="114"/>
    </row>
    <row r="214" ht="13.5">
      <c r="J214" s="114"/>
    </row>
    <row r="215" ht="13.5">
      <c r="J215" s="114"/>
    </row>
    <row r="216" ht="13.5">
      <c r="J216" s="114"/>
    </row>
    <row r="217" ht="13.5">
      <c r="J217" s="114"/>
    </row>
    <row r="218" ht="13.5">
      <c r="J218" s="114"/>
    </row>
    <row r="219" ht="13.5">
      <c r="J219" s="114"/>
    </row>
    <row r="220" ht="13.5">
      <c r="J220" s="114"/>
    </row>
    <row r="221" ht="13.5">
      <c r="J221" s="114"/>
    </row>
    <row r="222" ht="13.5">
      <c r="J222" s="114"/>
    </row>
    <row r="223" ht="13.5">
      <c r="J223" s="114"/>
    </row>
    <row r="224" ht="13.5">
      <c r="J224" s="114"/>
    </row>
    <row r="225" ht="13.5">
      <c r="J225" s="114"/>
    </row>
    <row r="226" ht="13.5">
      <c r="J226" s="114"/>
    </row>
    <row r="227" ht="13.5">
      <c r="J227" s="114"/>
    </row>
    <row r="228" ht="13.5">
      <c r="J228" s="114"/>
    </row>
    <row r="229" ht="13.5">
      <c r="J229" s="114"/>
    </row>
    <row r="230" ht="13.5">
      <c r="J230" s="114"/>
    </row>
    <row r="231" ht="13.5">
      <c r="J231" s="114"/>
    </row>
    <row r="232" ht="13.5">
      <c r="J232" s="114"/>
    </row>
    <row r="233" ht="13.5">
      <c r="J233" s="114"/>
    </row>
    <row r="234" ht="13.5">
      <c r="J234" s="114"/>
    </row>
    <row r="235" ht="13.5">
      <c r="J235" s="114"/>
    </row>
    <row r="236" ht="13.5">
      <c r="J236" s="114"/>
    </row>
    <row r="237" ht="13.5">
      <c r="J237" s="114"/>
    </row>
    <row r="238" ht="13.5">
      <c r="J238" s="114"/>
    </row>
    <row r="239" ht="13.5">
      <c r="J239" s="114"/>
    </row>
    <row r="240" ht="13.5">
      <c r="J240" s="114"/>
    </row>
    <row r="241" ht="13.5">
      <c r="J241" s="114"/>
    </row>
    <row r="242" ht="13.5">
      <c r="J242" s="114"/>
    </row>
    <row r="243" ht="13.5">
      <c r="J243" s="114"/>
    </row>
    <row r="244" ht="13.5">
      <c r="J244" s="114"/>
    </row>
    <row r="245" ht="13.5">
      <c r="J245" s="114"/>
    </row>
    <row r="246" ht="13.5">
      <c r="J246" s="114"/>
    </row>
    <row r="247" ht="13.5">
      <c r="J247" s="114"/>
    </row>
    <row r="248" ht="13.5">
      <c r="J248" s="114"/>
    </row>
    <row r="249" ht="13.5">
      <c r="J249" s="114"/>
    </row>
    <row r="250" ht="13.5">
      <c r="J250" s="114"/>
    </row>
    <row r="251" ht="13.5">
      <c r="J251" s="114"/>
    </row>
    <row r="252" ht="13.5">
      <c r="J252" s="114"/>
    </row>
    <row r="253" ht="13.5">
      <c r="J253" s="114"/>
    </row>
    <row r="254" ht="13.5">
      <c r="J254" s="114"/>
    </row>
    <row r="255" ht="13.5">
      <c r="J255" s="114"/>
    </row>
    <row r="256" ht="13.5">
      <c r="J256" s="114"/>
    </row>
    <row r="257" ht="13.5">
      <c r="J257" s="114"/>
    </row>
    <row r="258" ht="13.5">
      <c r="J258" s="114"/>
    </row>
    <row r="259" ht="13.5">
      <c r="J259" s="114"/>
    </row>
    <row r="260" ht="13.5">
      <c r="J260" s="114"/>
    </row>
    <row r="261" ht="13.5">
      <c r="J261" s="114"/>
    </row>
    <row r="262" ht="13.5">
      <c r="J262" s="114"/>
    </row>
    <row r="263" ht="13.5">
      <c r="J263" s="114"/>
    </row>
    <row r="264" ht="13.5">
      <c r="J264" s="114"/>
    </row>
    <row r="265" ht="13.5">
      <c r="J265" s="114"/>
    </row>
    <row r="266" ht="13.5">
      <c r="J266" s="114"/>
    </row>
    <row r="267" ht="13.5">
      <c r="J267" s="114"/>
    </row>
    <row r="268" ht="13.5">
      <c r="J268" s="114"/>
    </row>
    <row r="269" ht="13.5">
      <c r="J269" s="114"/>
    </row>
    <row r="270" ht="13.5">
      <c r="J270" s="114"/>
    </row>
    <row r="271" ht="13.5">
      <c r="J271" s="114"/>
    </row>
    <row r="272" ht="13.5">
      <c r="J272" s="114"/>
    </row>
    <row r="273" ht="13.5">
      <c r="J273" s="114"/>
    </row>
    <row r="274" ht="13.5">
      <c r="J274" s="114"/>
    </row>
    <row r="275" ht="13.5">
      <c r="J275" s="114"/>
    </row>
    <row r="276" ht="13.5">
      <c r="J276" s="114"/>
    </row>
    <row r="277" ht="13.5">
      <c r="J277" s="114"/>
    </row>
    <row r="278" ht="13.5">
      <c r="J278" s="114"/>
    </row>
    <row r="279" ht="13.5">
      <c r="J279" s="114"/>
    </row>
    <row r="280" ht="13.5">
      <c r="J280" s="114"/>
    </row>
    <row r="281" ht="13.5">
      <c r="J281" s="114"/>
    </row>
    <row r="282" ht="13.5">
      <c r="J282" s="114"/>
    </row>
    <row r="283" ht="13.5">
      <c r="J283" s="114"/>
    </row>
    <row r="284" ht="13.5">
      <c r="J284" s="114"/>
    </row>
    <row r="285" ht="13.5">
      <c r="J285" s="114"/>
    </row>
    <row r="286" ht="13.5">
      <c r="J286" s="114"/>
    </row>
    <row r="287" ht="13.5">
      <c r="J287" s="114"/>
    </row>
    <row r="288" ht="13.5">
      <c r="J288" s="114"/>
    </row>
    <row r="289" ht="13.5">
      <c r="J289" s="114"/>
    </row>
    <row r="290" ht="13.5">
      <c r="J290" s="114"/>
    </row>
    <row r="291" ht="13.5">
      <c r="J291" s="114"/>
    </row>
    <row r="292" ht="13.5">
      <c r="J292" s="114"/>
    </row>
    <row r="293" ht="13.5">
      <c r="J293" s="114"/>
    </row>
    <row r="294" ht="13.5">
      <c r="J294" s="114"/>
    </row>
    <row r="295" ht="13.5">
      <c r="J295" s="114"/>
    </row>
    <row r="296" ht="13.5">
      <c r="J296" s="114"/>
    </row>
    <row r="297" ht="13.5">
      <c r="J297" s="114"/>
    </row>
    <row r="298" ht="13.5">
      <c r="J298" s="114"/>
    </row>
    <row r="299" ht="13.5">
      <c r="J299" s="114"/>
    </row>
    <row r="300" ht="13.5">
      <c r="J300" s="114"/>
    </row>
    <row r="301" ht="13.5">
      <c r="J301" s="114"/>
    </row>
    <row r="302" ht="13.5">
      <c r="J302" s="114"/>
    </row>
    <row r="303" ht="13.5">
      <c r="J303" s="114"/>
    </row>
    <row r="304" ht="13.5">
      <c r="J304" s="114"/>
    </row>
    <row r="305" ht="13.5">
      <c r="J305" s="114"/>
    </row>
    <row r="306" ht="13.5">
      <c r="J306" s="114"/>
    </row>
    <row r="307" ht="13.5">
      <c r="J307" s="114"/>
    </row>
    <row r="308" ht="13.5">
      <c r="J308" s="114"/>
    </row>
    <row r="309" ht="13.5">
      <c r="J309" s="114"/>
    </row>
    <row r="310" ht="13.5">
      <c r="J310" s="114"/>
    </row>
    <row r="311" ht="13.5">
      <c r="J311" s="114"/>
    </row>
    <row r="312" ht="13.5">
      <c r="J312" s="114"/>
    </row>
    <row r="313" ht="13.5">
      <c r="J313" s="114"/>
    </row>
    <row r="314" ht="13.5">
      <c r="J314" s="114"/>
    </row>
    <row r="315" ht="13.5">
      <c r="J315" s="114"/>
    </row>
    <row r="316" ht="13.5">
      <c r="J316" s="114"/>
    </row>
    <row r="317" ht="13.5">
      <c r="J317" s="114"/>
    </row>
    <row r="318" ht="13.5">
      <c r="J318" s="114"/>
    </row>
    <row r="319" ht="13.5">
      <c r="J319" s="114"/>
    </row>
    <row r="320" ht="13.5">
      <c r="J320" s="114"/>
    </row>
    <row r="321" ht="13.5">
      <c r="J321" s="114"/>
    </row>
    <row r="322" ht="13.5">
      <c r="J322" s="114"/>
    </row>
    <row r="323" ht="13.5">
      <c r="J323" s="114"/>
    </row>
    <row r="324" ht="13.5">
      <c r="J324" s="114"/>
    </row>
    <row r="325" ht="13.5">
      <c r="J325" s="114"/>
    </row>
    <row r="326" ht="13.5">
      <c r="J326" s="114"/>
    </row>
    <row r="327" ht="13.5">
      <c r="J327" s="114"/>
    </row>
    <row r="328" ht="13.5">
      <c r="J328" s="114"/>
    </row>
    <row r="329" ht="13.5">
      <c r="J329" s="114"/>
    </row>
    <row r="330" ht="13.5">
      <c r="J330" s="114"/>
    </row>
    <row r="331" ht="13.5">
      <c r="J331" s="114"/>
    </row>
    <row r="332" ht="13.5">
      <c r="J332" s="114"/>
    </row>
    <row r="333" ht="13.5">
      <c r="J333" s="114"/>
    </row>
    <row r="334" ht="13.5">
      <c r="J334" s="114"/>
    </row>
    <row r="335" ht="13.5">
      <c r="J335" s="114"/>
    </row>
    <row r="336" ht="13.5">
      <c r="J336" s="114"/>
    </row>
    <row r="337" ht="13.5">
      <c r="J337" s="114"/>
    </row>
    <row r="338" ht="13.5">
      <c r="J338" s="114"/>
    </row>
    <row r="339" ht="13.5">
      <c r="J339" s="114"/>
    </row>
    <row r="340" ht="13.5">
      <c r="J340" s="114"/>
    </row>
    <row r="341" ht="13.5">
      <c r="J341" s="114"/>
    </row>
    <row r="342" ht="13.5">
      <c r="J342" s="114"/>
    </row>
    <row r="343" ht="13.5">
      <c r="J343" s="114"/>
    </row>
    <row r="344" ht="13.5">
      <c r="J344" s="114"/>
    </row>
    <row r="345" ht="13.5">
      <c r="J345" s="114"/>
    </row>
    <row r="346" ht="13.5">
      <c r="J346" s="114"/>
    </row>
    <row r="347" ht="13.5">
      <c r="J347" s="114"/>
    </row>
    <row r="348" ht="13.5">
      <c r="J348" s="114"/>
    </row>
    <row r="349" ht="13.5">
      <c r="J349" s="114"/>
    </row>
    <row r="350" ht="13.5">
      <c r="J350" s="114"/>
    </row>
    <row r="351" ht="13.5">
      <c r="J351" s="114"/>
    </row>
    <row r="352" ht="13.5">
      <c r="J352" s="114"/>
    </row>
    <row r="353" ht="13.5">
      <c r="J353" s="114"/>
    </row>
    <row r="354" ht="13.5">
      <c r="J354" s="114"/>
    </row>
    <row r="355" ht="13.5">
      <c r="J355" s="114"/>
    </row>
    <row r="356" ht="13.5">
      <c r="J356" s="114"/>
    </row>
    <row r="357" ht="13.5">
      <c r="J357" s="114"/>
    </row>
    <row r="358" ht="13.5">
      <c r="J358" s="114"/>
    </row>
    <row r="359" ht="13.5">
      <c r="J359" s="114"/>
    </row>
    <row r="360" ht="13.5">
      <c r="J360" s="114"/>
    </row>
    <row r="361" ht="13.5">
      <c r="J361" s="114"/>
    </row>
    <row r="362" ht="13.5">
      <c r="J362" s="114"/>
    </row>
    <row r="363" ht="13.5">
      <c r="J363" s="114"/>
    </row>
    <row r="364" ht="13.5">
      <c r="J364" s="114"/>
    </row>
    <row r="365" ht="13.5">
      <c r="J365" s="114"/>
    </row>
    <row r="366" ht="13.5">
      <c r="J366" s="114"/>
    </row>
    <row r="367" ht="13.5">
      <c r="J367" s="114"/>
    </row>
    <row r="368" ht="13.5">
      <c r="J368" s="114"/>
    </row>
    <row r="369" ht="13.5">
      <c r="J369" s="114"/>
    </row>
    <row r="370" ht="13.5">
      <c r="J370" s="114"/>
    </row>
    <row r="371" ht="13.5">
      <c r="J371" s="114"/>
    </row>
    <row r="372" ht="13.5">
      <c r="J372" s="114"/>
    </row>
    <row r="373" ht="13.5">
      <c r="J373" s="114"/>
    </row>
    <row r="374" ht="13.5">
      <c r="J374" s="114"/>
    </row>
    <row r="375" ht="13.5">
      <c r="J375" s="114"/>
    </row>
    <row r="376" ht="13.5">
      <c r="J376" s="114"/>
    </row>
    <row r="377" ht="13.5">
      <c r="J377" s="114"/>
    </row>
    <row r="378" ht="13.5">
      <c r="J378" s="114"/>
    </row>
    <row r="379" ht="13.5">
      <c r="J379" s="114"/>
    </row>
    <row r="380" ht="13.5">
      <c r="J380" s="114"/>
    </row>
    <row r="381" ht="13.5">
      <c r="J381" s="114"/>
    </row>
    <row r="382" ht="13.5">
      <c r="J382" s="114"/>
    </row>
    <row r="383" ht="13.5">
      <c r="J383" s="114"/>
    </row>
    <row r="384" ht="13.5">
      <c r="J384" s="114"/>
    </row>
    <row r="385" ht="13.5">
      <c r="J385" s="114"/>
    </row>
    <row r="386" ht="13.5">
      <c r="J386" s="114"/>
    </row>
    <row r="387" ht="13.5">
      <c r="J387" s="114"/>
    </row>
    <row r="388" ht="13.5">
      <c r="J388" s="114"/>
    </row>
    <row r="389" ht="13.5">
      <c r="J389" s="114"/>
    </row>
    <row r="390" ht="13.5">
      <c r="J390" s="114"/>
    </row>
    <row r="391" ht="13.5">
      <c r="J391" s="114"/>
    </row>
    <row r="392" ht="13.5">
      <c r="J392" s="114"/>
    </row>
    <row r="393" ht="13.5">
      <c r="J393" s="114"/>
    </row>
    <row r="394" ht="13.5">
      <c r="J394" s="114"/>
    </row>
    <row r="395" ht="13.5">
      <c r="J395" s="114"/>
    </row>
    <row r="396" ht="13.5">
      <c r="J396" s="114"/>
    </row>
    <row r="397" ht="13.5">
      <c r="J397" s="114"/>
    </row>
    <row r="398" ht="13.5">
      <c r="J398" s="114"/>
    </row>
    <row r="399" ht="13.5">
      <c r="J399" s="114"/>
    </row>
    <row r="400" ht="13.5">
      <c r="J400" s="114"/>
    </row>
    <row r="401" ht="13.5">
      <c r="J401" s="114"/>
    </row>
    <row r="402" ht="13.5">
      <c r="J402" s="114"/>
    </row>
    <row r="403" ht="13.5">
      <c r="J403" s="114"/>
    </row>
    <row r="404" ht="13.5">
      <c r="J404" s="114"/>
    </row>
    <row r="405" ht="13.5">
      <c r="J405" s="114"/>
    </row>
    <row r="406" ht="13.5">
      <c r="J406" s="114"/>
    </row>
    <row r="407" ht="13.5">
      <c r="J407" s="114"/>
    </row>
    <row r="408" ht="13.5">
      <c r="J408" s="114"/>
    </row>
    <row r="409" ht="13.5">
      <c r="J409" s="114"/>
    </row>
    <row r="410" ht="13.5">
      <c r="J410" s="114"/>
    </row>
    <row r="411" ht="13.5">
      <c r="J411" s="114"/>
    </row>
    <row r="412" ht="13.5">
      <c r="J412" s="114"/>
    </row>
    <row r="413" ht="13.5">
      <c r="J413" s="114"/>
    </row>
    <row r="414" ht="13.5">
      <c r="J414" s="114"/>
    </row>
    <row r="415" ht="13.5">
      <c r="J415" s="114"/>
    </row>
    <row r="416" ht="13.5">
      <c r="J416" s="114"/>
    </row>
    <row r="417" ht="13.5">
      <c r="J417" s="114"/>
    </row>
    <row r="418" ht="13.5">
      <c r="J418" s="114"/>
    </row>
    <row r="419" ht="13.5">
      <c r="J419" s="114"/>
    </row>
    <row r="420" ht="13.5">
      <c r="J420" s="114"/>
    </row>
    <row r="421" ht="13.5">
      <c r="J421" s="114"/>
    </row>
    <row r="422" ht="13.5">
      <c r="J422" s="114"/>
    </row>
    <row r="423" ht="13.5">
      <c r="J423" s="114"/>
    </row>
    <row r="424" ht="13.5">
      <c r="J424" s="114"/>
    </row>
    <row r="425" ht="13.5">
      <c r="J425" s="114"/>
    </row>
    <row r="426" ht="13.5">
      <c r="J426" s="114"/>
    </row>
    <row r="427" ht="13.5">
      <c r="J427" s="114"/>
    </row>
    <row r="428" ht="13.5">
      <c r="J428" s="114"/>
    </row>
    <row r="429" ht="13.5">
      <c r="J429" s="114"/>
    </row>
    <row r="430" ht="13.5">
      <c r="J430" s="114"/>
    </row>
    <row r="431" ht="13.5">
      <c r="J431" s="114"/>
    </row>
    <row r="432" ht="13.5">
      <c r="J432" s="114"/>
    </row>
    <row r="433" ht="13.5">
      <c r="J433" s="114"/>
    </row>
    <row r="434" ht="13.5">
      <c r="J434" s="114"/>
    </row>
    <row r="435" ht="13.5">
      <c r="J435" s="114"/>
    </row>
    <row r="436" ht="13.5">
      <c r="J436" s="114"/>
    </row>
    <row r="437" ht="13.5">
      <c r="J437" s="114"/>
    </row>
    <row r="438" ht="13.5">
      <c r="J438" s="114"/>
    </row>
    <row r="439" ht="13.5">
      <c r="J439" s="114"/>
    </row>
    <row r="440" ht="13.5">
      <c r="J440" s="114"/>
    </row>
    <row r="441" ht="13.5">
      <c r="J441" s="114"/>
    </row>
    <row r="442" ht="13.5">
      <c r="J442" s="114"/>
    </row>
    <row r="443" ht="13.5">
      <c r="J443" s="114"/>
    </row>
    <row r="444" ht="13.5">
      <c r="J444" s="114"/>
    </row>
    <row r="445" ht="13.5">
      <c r="J445" s="114"/>
    </row>
    <row r="446" ht="13.5">
      <c r="J446" s="114"/>
    </row>
    <row r="447" ht="13.5">
      <c r="J447" s="114"/>
    </row>
    <row r="448" ht="13.5">
      <c r="J448" s="114"/>
    </row>
    <row r="449" ht="13.5">
      <c r="J449" s="114"/>
    </row>
    <row r="450" ht="13.5">
      <c r="J450" s="114"/>
    </row>
    <row r="451" ht="13.5">
      <c r="J451" s="114"/>
    </row>
    <row r="452" ht="13.5">
      <c r="J452" s="114"/>
    </row>
    <row r="453" ht="13.5">
      <c r="J453" s="114"/>
    </row>
    <row r="454" ht="13.5">
      <c r="J454" s="114"/>
    </row>
    <row r="455" ht="13.5">
      <c r="J455" s="114"/>
    </row>
    <row r="456" ht="13.5">
      <c r="J456" s="114"/>
    </row>
    <row r="457" ht="13.5">
      <c r="J457" s="114"/>
    </row>
    <row r="458" ht="13.5">
      <c r="J458" s="114"/>
    </row>
    <row r="459" ht="13.5">
      <c r="J459" s="114"/>
    </row>
    <row r="460" ht="13.5">
      <c r="J460" s="114"/>
    </row>
    <row r="461" ht="13.5">
      <c r="J461" s="114"/>
    </row>
    <row r="462" ht="13.5">
      <c r="J462" s="114"/>
    </row>
    <row r="463" ht="13.5">
      <c r="J463" s="114"/>
    </row>
    <row r="464" ht="13.5">
      <c r="J464" s="114"/>
    </row>
    <row r="465" ht="13.5">
      <c r="J465" s="114"/>
    </row>
    <row r="466" ht="13.5">
      <c r="J466" s="114"/>
    </row>
    <row r="467" ht="13.5">
      <c r="J467" s="114"/>
    </row>
    <row r="468" ht="13.5">
      <c r="J468" s="114"/>
    </row>
    <row r="469" ht="13.5">
      <c r="J469" s="114"/>
    </row>
    <row r="470" ht="13.5">
      <c r="J470" s="114"/>
    </row>
    <row r="471" ht="13.5">
      <c r="J471" s="114"/>
    </row>
    <row r="472" ht="13.5">
      <c r="J472" s="114"/>
    </row>
    <row r="473" ht="13.5">
      <c r="J473" s="114"/>
    </row>
    <row r="474" ht="13.5">
      <c r="J474" s="114"/>
    </row>
    <row r="475" ht="13.5">
      <c r="J475" s="114"/>
    </row>
    <row r="476" ht="13.5">
      <c r="J476" s="114"/>
    </row>
    <row r="477" ht="13.5">
      <c r="J477" s="114"/>
    </row>
    <row r="478" ht="13.5">
      <c r="J478" s="114"/>
    </row>
    <row r="479" ht="13.5">
      <c r="J479" s="114"/>
    </row>
    <row r="480" ht="13.5">
      <c r="J480" s="114"/>
    </row>
    <row r="481" ht="13.5">
      <c r="J481" s="114"/>
    </row>
    <row r="482" ht="13.5">
      <c r="J482" s="114"/>
    </row>
    <row r="483" ht="13.5">
      <c r="J483" s="114"/>
    </row>
    <row r="484" ht="13.5">
      <c r="J484" s="114"/>
    </row>
    <row r="485" ht="13.5">
      <c r="J485" s="114"/>
    </row>
    <row r="486" ht="13.5">
      <c r="J486" s="114"/>
    </row>
    <row r="487" ht="13.5">
      <c r="J487" s="114"/>
    </row>
    <row r="488" ht="13.5">
      <c r="J488" s="114"/>
    </row>
    <row r="489" ht="13.5">
      <c r="J489" s="114"/>
    </row>
    <row r="490" ht="13.5">
      <c r="J490" s="114"/>
    </row>
    <row r="491" ht="13.5">
      <c r="J491" s="114"/>
    </row>
    <row r="492" ht="13.5">
      <c r="J492" s="114"/>
    </row>
    <row r="493" ht="13.5">
      <c r="J493" s="114"/>
    </row>
    <row r="494" ht="13.5">
      <c r="J494" s="114"/>
    </row>
    <row r="495" ht="13.5">
      <c r="J495" s="114"/>
    </row>
    <row r="496" ht="13.5">
      <c r="J496" s="114"/>
    </row>
    <row r="497" ht="13.5">
      <c r="J497" s="114"/>
    </row>
    <row r="498" ht="13.5">
      <c r="J498" s="114"/>
    </row>
    <row r="499" ht="13.5">
      <c r="J499" s="114"/>
    </row>
    <row r="500" ht="13.5">
      <c r="J500" s="114"/>
    </row>
    <row r="501" ht="13.5">
      <c r="J501" s="114"/>
    </row>
    <row r="502" ht="13.5">
      <c r="J502" s="114"/>
    </row>
    <row r="503" ht="13.5">
      <c r="J503" s="114"/>
    </row>
    <row r="504" ht="13.5">
      <c r="J504" s="114"/>
    </row>
    <row r="505" ht="13.5">
      <c r="J505" s="114"/>
    </row>
    <row r="506" ht="13.5">
      <c r="J506" s="114"/>
    </row>
    <row r="507" ht="13.5">
      <c r="J507" s="114"/>
    </row>
    <row r="508" ht="13.5">
      <c r="J508" s="114"/>
    </row>
    <row r="509" ht="13.5">
      <c r="J509" s="114"/>
    </row>
    <row r="510" ht="13.5">
      <c r="J510" s="114"/>
    </row>
    <row r="511" ht="13.5">
      <c r="J511" s="114"/>
    </row>
    <row r="512" ht="13.5">
      <c r="J512" s="114"/>
    </row>
    <row r="513" ht="13.5">
      <c r="J513" s="114"/>
    </row>
    <row r="514" ht="13.5">
      <c r="J514" s="114"/>
    </row>
    <row r="515" ht="13.5">
      <c r="J515" s="114"/>
    </row>
    <row r="516" ht="13.5">
      <c r="J516" s="114"/>
    </row>
    <row r="517" ht="13.5">
      <c r="J517" s="114"/>
    </row>
    <row r="518" ht="13.5">
      <c r="J518" s="114"/>
    </row>
    <row r="519" ht="13.5">
      <c r="J519" s="114"/>
    </row>
    <row r="520" ht="13.5">
      <c r="J520" s="114"/>
    </row>
    <row r="521" ht="13.5">
      <c r="J521" s="114"/>
    </row>
    <row r="522" ht="13.5">
      <c r="J522" s="114"/>
    </row>
    <row r="523" ht="13.5">
      <c r="J523" s="114"/>
    </row>
    <row r="524" ht="13.5">
      <c r="J524" s="114"/>
    </row>
    <row r="525" ht="13.5">
      <c r="J525" s="114"/>
    </row>
    <row r="526" ht="13.5">
      <c r="J526" s="114"/>
    </row>
    <row r="527" ht="13.5">
      <c r="J527" s="114"/>
    </row>
    <row r="528" ht="13.5">
      <c r="J528" s="114"/>
    </row>
    <row r="529" ht="13.5">
      <c r="J529" s="114"/>
    </row>
    <row r="530" ht="13.5">
      <c r="J530" s="114"/>
    </row>
    <row r="531" ht="13.5">
      <c r="J531" s="114"/>
    </row>
    <row r="532" ht="13.5">
      <c r="J532" s="114"/>
    </row>
    <row r="533" ht="13.5">
      <c r="J533" s="114"/>
    </row>
    <row r="534" ht="13.5">
      <c r="J534" s="114"/>
    </row>
    <row r="535" ht="13.5">
      <c r="J535" s="114"/>
    </row>
    <row r="536" ht="13.5">
      <c r="J536" s="114"/>
    </row>
    <row r="537" ht="13.5">
      <c r="J537" s="114"/>
    </row>
    <row r="538" ht="13.5">
      <c r="J538" s="114"/>
    </row>
    <row r="539" ht="13.5">
      <c r="J539" s="114"/>
    </row>
    <row r="540" ht="13.5">
      <c r="J540" s="114"/>
    </row>
    <row r="541" ht="13.5">
      <c r="J541" s="114"/>
    </row>
    <row r="542" ht="13.5">
      <c r="J542" s="114"/>
    </row>
    <row r="543" ht="13.5">
      <c r="J543" s="114"/>
    </row>
    <row r="544" ht="13.5">
      <c r="J544" s="114"/>
    </row>
    <row r="545" ht="13.5">
      <c r="J545" s="114"/>
    </row>
    <row r="546" ht="13.5">
      <c r="J546" s="114"/>
    </row>
    <row r="547" ht="13.5">
      <c r="J547" s="114"/>
    </row>
    <row r="548" ht="13.5">
      <c r="J548" s="114"/>
    </row>
    <row r="549" ht="13.5">
      <c r="J549" s="114"/>
    </row>
    <row r="550" ht="13.5">
      <c r="J550" s="114"/>
    </row>
    <row r="551" ht="13.5">
      <c r="J551" s="114"/>
    </row>
    <row r="552" ht="13.5">
      <c r="J552" s="114"/>
    </row>
    <row r="553" ht="13.5">
      <c r="J553" s="114"/>
    </row>
    <row r="554" ht="13.5">
      <c r="J554" s="114"/>
    </row>
    <row r="555" ht="13.5">
      <c r="J555" s="114"/>
    </row>
    <row r="556" ht="13.5">
      <c r="J556" s="114"/>
    </row>
    <row r="557" ht="13.5">
      <c r="J557" s="114"/>
    </row>
    <row r="558" ht="13.5">
      <c r="J558" s="114"/>
    </row>
    <row r="559" ht="13.5">
      <c r="J559" s="114"/>
    </row>
    <row r="560" ht="13.5">
      <c r="J560" s="114"/>
    </row>
    <row r="561" ht="13.5">
      <c r="J561" s="114"/>
    </row>
    <row r="562" ht="13.5">
      <c r="J562" s="114"/>
    </row>
    <row r="563" ht="13.5">
      <c r="J563" s="114"/>
    </row>
    <row r="564" ht="13.5">
      <c r="J564" s="114"/>
    </row>
    <row r="565" ht="13.5">
      <c r="J565" s="114"/>
    </row>
    <row r="566" ht="13.5">
      <c r="J566" s="114"/>
    </row>
    <row r="567" ht="13.5">
      <c r="J567" s="114"/>
    </row>
    <row r="568" ht="13.5">
      <c r="J568" s="114"/>
    </row>
    <row r="569" ht="13.5">
      <c r="J569" s="114"/>
    </row>
    <row r="570" ht="13.5">
      <c r="J570" s="114"/>
    </row>
    <row r="571" ht="13.5">
      <c r="J571" s="114"/>
    </row>
    <row r="572" ht="13.5">
      <c r="J572" s="114"/>
    </row>
    <row r="573" ht="13.5">
      <c r="J573" s="114"/>
    </row>
    <row r="574" ht="13.5">
      <c r="J574" s="114"/>
    </row>
    <row r="575" ht="13.5">
      <c r="J575" s="114"/>
    </row>
    <row r="576" ht="13.5">
      <c r="J576" s="114"/>
    </row>
    <row r="577" ht="13.5">
      <c r="J577" s="114"/>
    </row>
    <row r="578" ht="13.5">
      <c r="J578" s="114"/>
    </row>
    <row r="579" ht="13.5">
      <c r="J579" s="114"/>
    </row>
    <row r="580" ht="13.5">
      <c r="J580" s="114"/>
    </row>
    <row r="581" ht="13.5">
      <c r="J581" s="114"/>
    </row>
    <row r="582" ht="13.5">
      <c r="J582" s="114"/>
    </row>
    <row r="583" ht="13.5">
      <c r="J583" s="114"/>
    </row>
    <row r="584" ht="13.5">
      <c r="J584" s="114"/>
    </row>
    <row r="585" ht="13.5">
      <c r="J585" s="114"/>
    </row>
    <row r="586" ht="13.5">
      <c r="J586" s="114"/>
    </row>
    <row r="587" ht="13.5">
      <c r="J587" s="114"/>
    </row>
    <row r="588" ht="13.5">
      <c r="J588" s="114"/>
    </row>
    <row r="589" ht="13.5">
      <c r="J589" s="114"/>
    </row>
    <row r="590" ht="13.5">
      <c r="J590" s="114"/>
    </row>
    <row r="591" ht="13.5">
      <c r="J591" s="114"/>
    </row>
    <row r="592" ht="13.5">
      <c r="J592" s="114"/>
    </row>
    <row r="593" ht="13.5">
      <c r="J593" s="114"/>
    </row>
    <row r="594" ht="13.5">
      <c r="J594" s="114"/>
    </row>
    <row r="595" ht="13.5">
      <c r="J595" s="114"/>
    </row>
    <row r="596" ht="13.5">
      <c r="J596" s="114"/>
    </row>
    <row r="597" ht="13.5">
      <c r="J597" s="114"/>
    </row>
    <row r="598" ht="13.5">
      <c r="J598" s="114"/>
    </row>
    <row r="599" ht="13.5">
      <c r="J599" s="114"/>
    </row>
    <row r="600" ht="13.5">
      <c r="J600" s="114"/>
    </row>
    <row r="601" ht="13.5">
      <c r="J601" s="114"/>
    </row>
    <row r="602" ht="13.5">
      <c r="J602" s="114"/>
    </row>
    <row r="603" ht="13.5">
      <c r="J603" s="114"/>
    </row>
    <row r="604" ht="13.5">
      <c r="J604" s="114"/>
    </row>
    <row r="605" ht="13.5">
      <c r="J605" s="114"/>
    </row>
    <row r="606" ht="13.5">
      <c r="J606" s="114"/>
    </row>
    <row r="607" ht="13.5">
      <c r="J607" s="114"/>
    </row>
    <row r="608" ht="13.5">
      <c r="J608" s="114"/>
    </row>
    <row r="609" ht="13.5">
      <c r="J609" s="114"/>
    </row>
    <row r="610" ht="13.5">
      <c r="J610" s="114"/>
    </row>
    <row r="611" ht="13.5">
      <c r="J611" s="114"/>
    </row>
    <row r="612" ht="13.5">
      <c r="J612" s="114"/>
    </row>
    <row r="613" ht="13.5">
      <c r="J613" s="114"/>
    </row>
    <row r="614" ht="13.5">
      <c r="J614" s="114"/>
    </row>
    <row r="615" ht="13.5">
      <c r="J615" s="114"/>
    </row>
    <row r="616" ht="13.5">
      <c r="J616" s="114"/>
    </row>
    <row r="617" ht="13.5">
      <c r="J617" s="114"/>
    </row>
    <row r="618" ht="13.5">
      <c r="J618" s="114"/>
    </row>
    <row r="619" ht="13.5">
      <c r="J619" s="114"/>
    </row>
    <row r="620" ht="13.5">
      <c r="J620" s="114"/>
    </row>
    <row r="621" ht="13.5">
      <c r="J621" s="114"/>
    </row>
    <row r="622" ht="13.5">
      <c r="J622" s="114"/>
    </row>
    <row r="623" ht="13.5">
      <c r="J623" s="114"/>
    </row>
    <row r="624" ht="13.5">
      <c r="J624" s="114"/>
    </row>
    <row r="625" ht="13.5">
      <c r="J625" s="114"/>
    </row>
    <row r="626" ht="13.5">
      <c r="J626" s="114"/>
    </row>
    <row r="627" ht="13.5">
      <c r="J627" s="114"/>
    </row>
    <row r="628" ht="13.5">
      <c r="J628" s="114"/>
    </row>
    <row r="629" ht="13.5">
      <c r="J629" s="114"/>
    </row>
    <row r="630" ht="13.5">
      <c r="J630" s="114"/>
    </row>
    <row r="631" ht="13.5">
      <c r="J631" s="114"/>
    </row>
    <row r="632" ht="13.5">
      <c r="J632" s="114"/>
    </row>
    <row r="633" ht="13.5">
      <c r="J633" s="114"/>
    </row>
    <row r="634" ht="13.5">
      <c r="J634" s="114"/>
    </row>
    <row r="635" ht="13.5">
      <c r="J635" s="114"/>
    </row>
    <row r="636" ht="13.5">
      <c r="J636" s="114"/>
    </row>
    <row r="637" ht="13.5">
      <c r="J637" s="114"/>
    </row>
    <row r="638" ht="13.5">
      <c r="J638" s="114"/>
    </row>
    <row r="639" ht="13.5">
      <c r="J639" s="114"/>
    </row>
    <row r="640" ht="13.5">
      <c r="J640" s="114"/>
    </row>
    <row r="641" ht="13.5">
      <c r="J641" s="114"/>
    </row>
    <row r="642" ht="13.5">
      <c r="J642" s="114"/>
    </row>
    <row r="643" ht="13.5">
      <c r="J643" s="114"/>
    </row>
    <row r="644" ht="13.5">
      <c r="J644" s="114"/>
    </row>
    <row r="645" ht="13.5">
      <c r="J645" s="114"/>
    </row>
    <row r="646" ht="13.5">
      <c r="J646" s="114"/>
    </row>
    <row r="647" ht="13.5">
      <c r="J647" s="114"/>
    </row>
    <row r="648" ht="13.5">
      <c r="J648" s="114"/>
    </row>
    <row r="649" ht="13.5">
      <c r="J649" s="114"/>
    </row>
    <row r="650" ht="13.5">
      <c r="J650" s="114"/>
    </row>
    <row r="651" ht="13.5">
      <c r="J651" s="114"/>
    </row>
    <row r="652" ht="13.5">
      <c r="J652" s="114"/>
    </row>
    <row r="653" ht="13.5">
      <c r="J653" s="114"/>
    </row>
    <row r="654" ht="13.5">
      <c r="J654" s="114"/>
    </row>
    <row r="655" ht="13.5">
      <c r="J655" s="114"/>
    </row>
    <row r="656" ht="13.5">
      <c r="J656" s="114"/>
    </row>
    <row r="657" ht="13.5">
      <c r="J657" s="114"/>
    </row>
    <row r="658" ht="13.5">
      <c r="J658" s="114"/>
    </row>
    <row r="659" ht="13.5">
      <c r="J659" s="114"/>
    </row>
    <row r="660" ht="13.5">
      <c r="J660" s="114"/>
    </row>
    <row r="661" ht="13.5">
      <c r="J661" s="114"/>
    </row>
    <row r="662" ht="13.5">
      <c r="J662" s="114"/>
    </row>
    <row r="663" ht="13.5">
      <c r="J663" s="114"/>
    </row>
    <row r="664" ht="13.5">
      <c r="J664" s="114"/>
    </row>
    <row r="665" ht="13.5">
      <c r="J665" s="114"/>
    </row>
    <row r="666" ht="13.5">
      <c r="J666" s="114"/>
    </row>
    <row r="667" ht="13.5">
      <c r="J667" s="114"/>
    </row>
    <row r="668" ht="13.5">
      <c r="J668" s="114"/>
    </row>
    <row r="669" ht="13.5">
      <c r="J669" s="114"/>
    </row>
    <row r="670" ht="13.5">
      <c r="J670" s="114"/>
    </row>
    <row r="671" ht="13.5">
      <c r="J671" s="114"/>
    </row>
    <row r="672" ht="13.5">
      <c r="J672" s="114"/>
    </row>
    <row r="673" ht="13.5">
      <c r="J673" s="114"/>
    </row>
    <row r="674" ht="13.5">
      <c r="J674" s="114"/>
    </row>
    <row r="675" ht="13.5">
      <c r="J675" s="114"/>
    </row>
    <row r="676" ht="13.5">
      <c r="J676" s="114"/>
    </row>
    <row r="677" ht="13.5">
      <c r="J677" s="114"/>
    </row>
    <row r="678" ht="13.5">
      <c r="J678" s="114"/>
    </row>
    <row r="679" ht="13.5">
      <c r="J679" s="114"/>
    </row>
    <row r="680" ht="13.5">
      <c r="J680" s="114"/>
    </row>
    <row r="681" ht="13.5">
      <c r="J681" s="114"/>
    </row>
    <row r="682" ht="13.5">
      <c r="J682" s="114"/>
    </row>
    <row r="683" ht="13.5">
      <c r="J683" s="114"/>
    </row>
    <row r="684" ht="13.5">
      <c r="J684" s="114"/>
    </row>
    <row r="685" ht="13.5">
      <c r="J685" s="114"/>
    </row>
    <row r="686" ht="13.5">
      <c r="J686" s="114"/>
    </row>
    <row r="687" ht="13.5">
      <c r="J687" s="114"/>
    </row>
    <row r="688" ht="13.5">
      <c r="J688" s="114"/>
    </row>
    <row r="689" ht="13.5">
      <c r="J689" s="114"/>
    </row>
    <row r="690" ht="13.5">
      <c r="J690" s="114"/>
    </row>
  </sheetData>
  <printOptions/>
  <pageMargins left="0.75" right="0.75" top="0.63" bottom="0.45" header="0.512" footer="0.31"/>
  <pageSetup firstPageNumber="13" useFirstPageNumber="1" horizontalDpi="600" verticalDpi="600" orientation="portrait" paperSize="9" scale="7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125" style="0" customWidth="1"/>
    <col min="2" max="2" width="3.75390625" style="0" customWidth="1"/>
    <col min="3" max="3" width="17.125" style="0" customWidth="1"/>
    <col min="4" max="4" width="13.625" style="0" customWidth="1"/>
    <col min="6" max="6" width="6.375" style="0" customWidth="1"/>
    <col min="7" max="7" width="8.125" style="0" customWidth="1"/>
    <col min="8" max="8" width="3.75390625" style="0" customWidth="1"/>
    <col min="9" max="9" width="17.125" style="0" customWidth="1"/>
    <col min="10" max="10" width="13.625" style="0" customWidth="1"/>
  </cols>
  <sheetData>
    <row r="1" spans="1:7" ht="17.25">
      <c r="A1" s="65" t="s">
        <v>319</v>
      </c>
      <c r="G1" s="3"/>
    </row>
    <row r="2" spans="1:11" ht="14.25" thickBot="1">
      <c r="A2" s="65" t="s">
        <v>300</v>
      </c>
      <c r="E2" s="64" t="s">
        <v>301</v>
      </c>
      <c r="G2" s="65" t="s">
        <v>302</v>
      </c>
      <c r="K2" s="64" t="s">
        <v>301</v>
      </c>
    </row>
    <row r="3" spans="1:11" ht="13.5">
      <c r="A3" s="89" t="s">
        <v>0</v>
      </c>
      <c r="B3" s="90" t="s">
        <v>321</v>
      </c>
      <c r="C3" s="90" t="s">
        <v>15</v>
      </c>
      <c r="D3" s="121" t="s">
        <v>303</v>
      </c>
      <c r="E3" s="122" t="s">
        <v>260</v>
      </c>
      <c r="G3" s="140" t="s">
        <v>0</v>
      </c>
      <c r="H3" s="90" t="s">
        <v>323</v>
      </c>
      <c r="I3" s="90" t="s">
        <v>15</v>
      </c>
      <c r="J3" s="121" t="s">
        <v>303</v>
      </c>
      <c r="K3" s="122" t="s">
        <v>260</v>
      </c>
    </row>
    <row r="4" spans="1:11" ht="13.5">
      <c r="A4" s="15" t="s">
        <v>1</v>
      </c>
      <c r="B4" s="5">
        <v>103</v>
      </c>
      <c r="C4" s="5" t="s">
        <v>16</v>
      </c>
      <c r="D4" s="6">
        <v>11898824</v>
      </c>
      <c r="E4" s="95">
        <f aca="true" t="shared" si="0" ref="E4:E35">ROUND((D4/165257146)*100,1)</f>
        <v>7.2</v>
      </c>
      <c r="G4" s="15" t="s">
        <v>1</v>
      </c>
      <c r="H4" s="5">
        <v>103</v>
      </c>
      <c r="I4" s="5" t="s">
        <v>16</v>
      </c>
      <c r="J4" s="6">
        <v>21732665</v>
      </c>
      <c r="K4" s="95">
        <f aca="true" t="shared" si="1" ref="K4:K35">ROUND((J4/689233915)*100,1)</f>
        <v>3.2</v>
      </c>
    </row>
    <row r="5" spans="1:11" ht="13.5">
      <c r="A5" s="16"/>
      <c r="B5" s="5">
        <v>105</v>
      </c>
      <c r="C5" s="5" t="s">
        <v>18</v>
      </c>
      <c r="D5" s="6">
        <v>20093123</v>
      </c>
      <c r="E5" s="134">
        <f t="shared" si="0"/>
        <v>12.2</v>
      </c>
      <c r="G5" s="16"/>
      <c r="H5" s="5">
        <v>104</v>
      </c>
      <c r="I5" s="5" t="s">
        <v>17</v>
      </c>
      <c r="J5" s="6">
        <v>912</v>
      </c>
      <c r="K5" s="10">
        <f t="shared" si="1"/>
        <v>0</v>
      </c>
    </row>
    <row r="6" spans="1:11" ht="13.5">
      <c r="A6" s="16"/>
      <c r="B6" s="5">
        <v>106</v>
      </c>
      <c r="C6" s="5" t="s">
        <v>19</v>
      </c>
      <c r="D6" s="6">
        <v>7203022</v>
      </c>
      <c r="E6" s="134">
        <f t="shared" si="0"/>
        <v>4.4</v>
      </c>
      <c r="G6" s="16"/>
      <c r="H6" s="5">
        <v>105</v>
      </c>
      <c r="I6" s="5" t="s">
        <v>18</v>
      </c>
      <c r="J6" s="6">
        <v>117540172</v>
      </c>
      <c r="K6" s="10">
        <f t="shared" si="1"/>
        <v>17.1</v>
      </c>
    </row>
    <row r="7" spans="1:11" ht="13.5">
      <c r="A7" s="16"/>
      <c r="B7" s="5">
        <v>108</v>
      </c>
      <c r="C7" s="5" t="s">
        <v>21</v>
      </c>
      <c r="D7" s="6">
        <v>2913155</v>
      </c>
      <c r="E7" s="134">
        <f t="shared" si="0"/>
        <v>1.8</v>
      </c>
      <c r="G7" s="16"/>
      <c r="H7" s="5">
        <v>106</v>
      </c>
      <c r="I7" s="5" t="s">
        <v>19</v>
      </c>
      <c r="J7" s="6">
        <v>119920365</v>
      </c>
      <c r="K7" s="10">
        <f t="shared" si="1"/>
        <v>17.4</v>
      </c>
    </row>
    <row r="8" spans="1:11" ht="13.5">
      <c r="A8" s="16"/>
      <c r="B8" s="5">
        <v>110</v>
      </c>
      <c r="C8" s="5" t="s">
        <v>22</v>
      </c>
      <c r="D8" s="6">
        <v>77979</v>
      </c>
      <c r="E8" s="134">
        <f t="shared" si="0"/>
        <v>0</v>
      </c>
      <c r="G8" s="16"/>
      <c r="H8" s="5">
        <v>107</v>
      </c>
      <c r="I8" s="5" t="s">
        <v>20</v>
      </c>
      <c r="J8" s="6">
        <v>971</v>
      </c>
      <c r="K8" s="10">
        <f t="shared" si="1"/>
        <v>0</v>
      </c>
    </row>
    <row r="9" spans="1:11" ht="13.5">
      <c r="A9" s="16"/>
      <c r="B9" s="5">
        <v>111</v>
      </c>
      <c r="C9" s="5" t="s">
        <v>23</v>
      </c>
      <c r="D9" s="6">
        <v>5908539</v>
      </c>
      <c r="E9" s="134">
        <f t="shared" si="0"/>
        <v>3.6</v>
      </c>
      <c r="G9" s="16"/>
      <c r="H9" s="5">
        <v>108</v>
      </c>
      <c r="I9" s="5" t="s">
        <v>21</v>
      </c>
      <c r="J9" s="6">
        <v>3719034</v>
      </c>
      <c r="K9" s="10">
        <f t="shared" si="1"/>
        <v>0.5</v>
      </c>
    </row>
    <row r="10" spans="1:11" ht="13.5">
      <c r="A10" s="16"/>
      <c r="B10" s="5">
        <v>112</v>
      </c>
      <c r="C10" s="5" t="s">
        <v>24</v>
      </c>
      <c r="D10" s="6">
        <v>3857376</v>
      </c>
      <c r="E10" s="134">
        <f t="shared" si="0"/>
        <v>2.3</v>
      </c>
      <c r="G10" s="16"/>
      <c r="H10" s="5">
        <v>110</v>
      </c>
      <c r="I10" s="5" t="s">
        <v>22</v>
      </c>
      <c r="J10" s="6">
        <v>2191647</v>
      </c>
      <c r="K10" s="10">
        <f t="shared" si="1"/>
        <v>0.3</v>
      </c>
    </row>
    <row r="11" spans="1:11" ht="13.5">
      <c r="A11" s="16"/>
      <c r="B11" s="5">
        <v>113</v>
      </c>
      <c r="C11" s="5" t="s">
        <v>25</v>
      </c>
      <c r="D11" s="6">
        <v>33908216</v>
      </c>
      <c r="E11" s="134">
        <f t="shared" si="0"/>
        <v>20.5</v>
      </c>
      <c r="G11" s="16"/>
      <c r="H11" s="5">
        <v>111</v>
      </c>
      <c r="I11" s="5" t="s">
        <v>23</v>
      </c>
      <c r="J11" s="6">
        <v>27394144</v>
      </c>
      <c r="K11" s="10">
        <f t="shared" si="1"/>
        <v>4</v>
      </c>
    </row>
    <row r="12" spans="1:11" ht="13.5">
      <c r="A12" s="16"/>
      <c r="B12" s="5">
        <v>116</v>
      </c>
      <c r="C12" s="5" t="s">
        <v>26</v>
      </c>
      <c r="D12" s="6">
        <v>361</v>
      </c>
      <c r="E12" s="134">
        <f t="shared" si="0"/>
        <v>0</v>
      </c>
      <c r="G12" s="16"/>
      <c r="H12" s="5">
        <v>112</v>
      </c>
      <c r="I12" s="5" t="s">
        <v>24</v>
      </c>
      <c r="J12" s="6">
        <v>10004868</v>
      </c>
      <c r="K12" s="10">
        <f t="shared" si="1"/>
        <v>1.5</v>
      </c>
    </row>
    <row r="13" spans="1:11" ht="13.5">
      <c r="A13" s="16"/>
      <c r="B13" s="5">
        <v>117</v>
      </c>
      <c r="C13" s="5" t="s">
        <v>27</v>
      </c>
      <c r="D13" s="6">
        <v>14425500</v>
      </c>
      <c r="E13" s="134">
        <f t="shared" si="0"/>
        <v>8.7</v>
      </c>
      <c r="G13" s="16"/>
      <c r="H13" s="5">
        <v>113</v>
      </c>
      <c r="I13" s="5" t="s">
        <v>25</v>
      </c>
      <c r="J13" s="6">
        <v>11378375</v>
      </c>
      <c r="K13" s="10">
        <f t="shared" si="1"/>
        <v>1.7</v>
      </c>
    </row>
    <row r="14" spans="1:11" ht="13.5">
      <c r="A14" s="16"/>
      <c r="B14" s="5">
        <v>118</v>
      </c>
      <c r="C14" s="5" t="s">
        <v>28</v>
      </c>
      <c r="D14" s="6">
        <v>481356</v>
      </c>
      <c r="E14" s="134">
        <f t="shared" si="0"/>
        <v>0.3</v>
      </c>
      <c r="G14" s="16"/>
      <c r="H14" s="5">
        <v>117</v>
      </c>
      <c r="I14" s="5" t="s">
        <v>27</v>
      </c>
      <c r="J14" s="6">
        <v>4063183</v>
      </c>
      <c r="K14" s="10">
        <f t="shared" si="1"/>
        <v>0.6</v>
      </c>
    </row>
    <row r="15" spans="1:11" ht="13.5">
      <c r="A15" s="16"/>
      <c r="B15" s="5">
        <v>122</v>
      </c>
      <c r="C15" s="5" t="s">
        <v>31</v>
      </c>
      <c r="D15" s="6">
        <v>10078</v>
      </c>
      <c r="E15" s="134">
        <f t="shared" si="0"/>
        <v>0</v>
      </c>
      <c r="G15" s="16"/>
      <c r="H15" s="5">
        <v>118</v>
      </c>
      <c r="I15" s="5" t="s">
        <v>28</v>
      </c>
      <c r="J15" s="6">
        <v>4150928</v>
      </c>
      <c r="K15" s="10">
        <f t="shared" si="1"/>
        <v>0.6</v>
      </c>
    </row>
    <row r="16" spans="1:11" ht="13.5">
      <c r="A16" s="16"/>
      <c r="B16" s="5">
        <v>123</v>
      </c>
      <c r="C16" s="5" t="s">
        <v>32</v>
      </c>
      <c r="D16" s="6">
        <v>398270</v>
      </c>
      <c r="E16" s="134">
        <f t="shared" si="0"/>
        <v>0.2</v>
      </c>
      <c r="G16" s="16"/>
      <c r="H16" s="5">
        <v>120</v>
      </c>
      <c r="I16" s="5" t="s">
        <v>29</v>
      </c>
      <c r="J16" s="6">
        <v>34038</v>
      </c>
      <c r="K16" s="10">
        <f t="shared" si="1"/>
        <v>0</v>
      </c>
    </row>
    <row r="17" spans="1:11" ht="13.5">
      <c r="A17" s="16"/>
      <c r="B17" s="5">
        <v>124</v>
      </c>
      <c r="C17" s="5" t="s">
        <v>33</v>
      </c>
      <c r="D17" s="6">
        <v>35099</v>
      </c>
      <c r="E17" s="134">
        <f t="shared" si="0"/>
        <v>0</v>
      </c>
      <c r="G17" s="16"/>
      <c r="H17" s="5">
        <v>122</v>
      </c>
      <c r="I17" s="5" t="s">
        <v>31</v>
      </c>
      <c r="J17" s="6">
        <v>40200</v>
      </c>
      <c r="K17" s="10">
        <f t="shared" si="1"/>
        <v>0</v>
      </c>
    </row>
    <row r="18" spans="1:11" ht="13.5">
      <c r="A18" s="16"/>
      <c r="B18" s="5">
        <v>125</v>
      </c>
      <c r="C18" s="5" t="s">
        <v>34</v>
      </c>
      <c r="D18" s="6">
        <v>46895</v>
      </c>
      <c r="E18" s="134">
        <f t="shared" si="0"/>
        <v>0</v>
      </c>
      <c r="G18" s="16"/>
      <c r="H18" s="5">
        <v>123</v>
      </c>
      <c r="I18" s="5" t="s">
        <v>32</v>
      </c>
      <c r="J18" s="6">
        <v>899069</v>
      </c>
      <c r="K18" s="10">
        <f t="shared" si="1"/>
        <v>0.1</v>
      </c>
    </row>
    <row r="19" spans="1:11" ht="13.5">
      <c r="A19" s="16"/>
      <c r="B19" s="5">
        <v>127</v>
      </c>
      <c r="C19" s="5" t="s">
        <v>36</v>
      </c>
      <c r="D19" s="6">
        <v>25762</v>
      </c>
      <c r="E19" s="134">
        <f t="shared" si="0"/>
        <v>0</v>
      </c>
      <c r="G19" s="16"/>
      <c r="H19" s="5">
        <v>124</v>
      </c>
      <c r="I19" s="5" t="s">
        <v>33</v>
      </c>
      <c r="J19" s="6">
        <v>32116</v>
      </c>
      <c r="K19" s="10">
        <f t="shared" si="1"/>
        <v>0</v>
      </c>
    </row>
    <row r="20" spans="1:11" ht="13.5">
      <c r="A20" s="16"/>
      <c r="B20" s="5">
        <v>129</v>
      </c>
      <c r="C20" s="5" t="s">
        <v>38</v>
      </c>
      <c r="D20" s="6">
        <v>1251</v>
      </c>
      <c r="E20" s="134">
        <f t="shared" si="0"/>
        <v>0</v>
      </c>
      <c r="G20" s="16"/>
      <c r="H20" s="5">
        <v>125</v>
      </c>
      <c r="I20" s="5" t="s">
        <v>34</v>
      </c>
      <c r="J20" s="6">
        <v>353598</v>
      </c>
      <c r="K20" s="10">
        <f t="shared" si="1"/>
        <v>0.1</v>
      </c>
    </row>
    <row r="21" spans="1:11" ht="13.5">
      <c r="A21" s="16"/>
      <c r="B21" s="5"/>
      <c r="C21" s="5" t="s">
        <v>324</v>
      </c>
      <c r="D21" s="6">
        <f>SUM(D4,D6,D7,D10)</f>
        <v>25872377</v>
      </c>
      <c r="E21" s="134">
        <f t="shared" si="0"/>
        <v>15.7</v>
      </c>
      <c r="G21" s="16"/>
      <c r="H21" s="5">
        <v>127</v>
      </c>
      <c r="I21" s="5" t="s">
        <v>36</v>
      </c>
      <c r="J21" s="6">
        <v>28872</v>
      </c>
      <c r="K21" s="10">
        <f t="shared" si="1"/>
        <v>0</v>
      </c>
    </row>
    <row r="22" spans="1:11" ht="13.5">
      <c r="A22" s="98"/>
      <c r="B22" s="5"/>
      <c r="C22" s="5" t="s">
        <v>325</v>
      </c>
      <c r="D22" s="6">
        <f>SUM(D9,D11,D13,D14)</f>
        <v>54723611</v>
      </c>
      <c r="E22" s="134">
        <f t="shared" si="0"/>
        <v>33.1</v>
      </c>
      <c r="G22" s="16"/>
      <c r="H22" s="5">
        <v>128</v>
      </c>
      <c r="I22" s="5" t="s">
        <v>37</v>
      </c>
      <c r="J22" s="6">
        <v>7425</v>
      </c>
      <c r="K22" s="10">
        <f t="shared" si="1"/>
        <v>0</v>
      </c>
    </row>
    <row r="23" spans="1:11" ht="14.25" thickBot="1">
      <c r="A23" s="42" t="s">
        <v>304</v>
      </c>
      <c r="B23" s="43"/>
      <c r="C23" s="43"/>
      <c r="D23" s="46">
        <f>SUM(D4:D20)</f>
        <v>101284806</v>
      </c>
      <c r="E23" s="135">
        <f t="shared" si="0"/>
        <v>61.3</v>
      </c>
      <c r="G23" s="16"/>
      <c r="H23" s="5">
        <v>129</v>
      </c>
      <c r="I23" s="5" t="s">
        <v>38</v>
      </c>
      <c r="J23" s="6">
        <v>6824</v>
      </c>
      <c r="K23" s="10">
        <f t="shared" si="1"/>
        <v>0</v>
      </c>
    </row>
    <row r="24" spans="1:11" ht="13.5">
      <c r="A24" s="16" t="s">
        <v>4</v>
      </c>
      <c r="B24" s="35">
        <v>601</v>
      </c>
      <c r="C24" s="35" t="s">
        <v>124</v>
      </c>
      <c r="D24" s="38">
        <v>968883</v>
      </c>
      <c r="E24" s="136">
        <f t="shared" si="0"/>
        <v>0.6</v>
      </c>
      <c r="G24" s="16"/>
      <c r="H24" s="5">
        <v>131</v>
      </c>
      <c r="I24" s="5" t="s">
        <v>40</v>
      </c>
      <c r="J24" s="6">
        <v>7237</v>
      </c>
      <c r="K24" s="10">
        <f t="shared" si="1"/>
        <v>0</v>
      </c>
    </row>
    <row r="25" spans="1:11" ht="13.5">
      <c r="A25" s="16"/>
      <c r="B25" s="5">
        <v>606</v>
      </c>
      <c r="C25" s="5" t="s">
        <v>127</v>
      </c>
      <c r="D25" s="6">
        <v>51675</v>
      </c>
      <c r="E25" s="134">
        <f t="shared" si="0"/>
        <v>0</v>
      </c>
      <c r="G25" s="16"/>
      <c r="H25" s="5"/>
      <c r="I25" s="5" t="s">
        <v>324</v>
      </c>
      <c r="J25" s="6">
        <f>SUM(J4,J7,J9,J12)</f>
        <v>155376932</v>
      </c>
      <c r="K25" s="10">
        <f t="shared" si="1"/>
        <v>22.5</v>
      </c>
    </row>
    <row r="26" spans="1:11" ht="13.5">
      <c r="A26" s="16"/>
      <c r="B26" s="5">
        <v>612</v>
      </c>
      <c r="C26" s="5" t="s">
        <v>132</v>
      </c>
      <c r="D26" s="6">
        <v>213</v>
      </c>
      <c r="E26" s="134">
        <f t="shared" si="0"/>
        <v>0</v>
      </c>
      <c r="G26" s="98"/>
      <c r="H26" s="5"/>
      <c r="I26" s="5" t="s">
        <v>325</v>
      </c>
      <c r="J26" s="6">
        <f>SUM(J11,J13,J14,J15)</f>
        <v>46986630</v>
      </c>
      <c r="K26" s="10">
        <f t="shared" si="1"/>
        <v>6.8</v>
      </c>
    </row>
    <row r="27" spans="1:11" ht="14.25" thickBot="1">
      <c r="A27" s="16"/>
      <c r="B27" s="5">
        <v>618</v>
      </c>
      <c r="C27" s="5" t="s">
        <v>137</v>
      </c>
      <c r="D27" s="6">
        <v>8211</v>
      </c>
      <c r="E27" s="134">
        <f t="shared" si="0"/>
        <v>0</v>
      </c>
      <c r="G27" s="42" t="s">
        <v>304</v>
      </c>
      <c r="H27" s="43"/>
      <c r="I27" s="43"/>
      <c r="J27" s="46">
        <f>SUM(J4:J24)</f>
        <v>323506643</v>
      </c>
      <c r="K27" s="48">
        <f t="shared" si="1"/>
        <v>46.9</v>
      </c>
    </row>
    <row r="28" spans="1:11" ht="13.5">
      <c r="A28" s="98"/>
      <c r="B28" s="5">
        <v>620</v>
      </c>
      <c r="C28" s="5" t="s">
        <v>139</v>
      </c>
      <c r="D28" s="6">
        <v>7740</v>
      </c>
      <c r="E28" s="134">
        <f t="shared" si="0"/>
        <v>0</v>
      </c>
      <c r="G28" s="16" t="s">
        <v>4</v>
      </c>
      <c r="H28" s="35">
        <v>601</v>
      </c>
      <c r="I28" s="35" t="s">
        <v>124</v>
      </c>
      <c r="J28" s="38">
        <v>1898997</v>
      </c>
      <c r="K28" s="40">
        <f t="shared" si="1"/>
        <v>0.3</v>
      </c>
    </row>
    <row r="29" spans="1:11" ht="14.25" thickBot="1">
      <c r="A29" s="42" t="s">
        <v>305</v>
      </c>
      <c r="B29" s="43"/>
      <c r="C29" s="43"/>
      <c r="D29" s="46">
        <f>SUM(D24:D28)</f>
        <v>1036722</v>
      </c>
      <c r="E29" s="135">
        <f t="shared" si="0"/>
        <v>0.6</v>
      </c>
      <c r="G29" s="16"/>
      <c r="H29" s="5">
        <v>602</v>
      </c>
      <c r="I29" s="5" t="s">
        <v>125</v>
      </c>
      <c r="J29" s="6">
        <v>445544</v>
      </c>
      <c r="K29" s="10">
        <f t="shared" si="1"/>
        <v>0.1</v>
      </c>
    </row>
    <row r="30" spans="1:11" ht="13.5">
      <c r="A30" s="16" t="s">
        <v>7</v>
      </c>
      <c r="B30" s="35">
        <v>302</v>
      </c>
      <c r="C30" s="35" t="s">
        <v>225</v>
      </c>
      <c r="D30" s="38">
        <v>2089054</v>
      </c>
      <c r="E30" s="136">
        <f t="shared" si="0"/>
        <v>1.3</v>
      </c>
      <c r="G30" s="16"/>
      <c r="H30" s="5">
        <v>606</v>
      </c>
      <c r="I30" s="5" t="s">
        <v>127</v>
      </c>
      <c r="J30" s="6">
        <v>395705</v>
      </c>
      <c r="K30" s="10">
        <f t="shared" si="1"/>
        <v>0.1</v>
      </c>
    </row>
    <row r="31" spans="1:11" ht="13.5">
      <c r="A31" s="98"/>
      <c r="B31" s="5">
        <v>304</v>
      </c>
      <c r="C31" s="5" t="s">
        <v>226</v>
      </c>
      <c r="D31" s="6">
        <v>28698414</v>
      </c>
      <c r="E31" s="134">
        <f t="shared" si="0"/>
        <v>17.4</v>
      </c>
      <c r="G31" s="16"/>
      <c r="H31" s="5">
        <v>608</v>
      </c>
      <c r="I31" s="5" t="s">
        <v>231</v>
      </c>
      <c r="J31" s="6">
        <v>30316</v>
      </c>
      <c r="K31" s="10">
        <f t="shared" si="1"/>
        <v>0</v>
      </c>
    </row>
    <row r="32" spans="1:11" ht="14.25" thickBot="1">
      <c r="A32" s="42" t="s">
        <v>306</v>
      </c>
      <c r="B32" s="43"/>
      <c r="C32" s="43"/>
      <c r="D32" s="46">
        <f>SUM(D30:D31)</f>
        <v>30787468</v>
      </c>
      <c r="E32" s="135">
        <f t="shared" si="0"/>
        <v>18.6</v>
      </c>
      <c r="G32" s="16"/>
      <c r="H32" s="5">
        <v>612</v>
      </c>
      <c r="I32" s="5" t="s">
        <v>132</v>
      </c>
      <c r="J32" s="6">
        <v>57359</v>
      </c>
      <c r="K32" s="10">
        <f t="shared" si="1"/>
        <v>0</v>
      </c>
    </row>
    <row r="33" spans="1:11" ht="13.5">
      <c r="A33" s="16" t="s">
        <v>6</v>
      </c>
      <c r="B33" s="35">
        <v>305</v>
      </c>
      <c r="C33" s="35" t="s">
        <v>181</v>
      </c>
      <c r="D33" s="38">
        <v>174462</v>
      </c>
      <c r="E33" s="136">
        <f t="shared" si="0"/>
        <v>0.1</v>
      </c>
      <c r="G33" s="16"/>
      <c r="H33" s="5">
        <v>613</v>
      </c>
      <c r="I33" s="5" t="s">
        <v>133</v>
      </c>
      <c r="J33" s="6">
        <v>4956</v>
      </c>
      <c r="K33" s="10">
        <f t="shared" si="1"/>
        <v>0</v>
      </c>
    </row>
    <row r="34" spans="1:11" ht="13.5">
      <c r="A34" s="16"/>
      <c r="B34" s="5">
        <v>306</v>
      </c>
      <c r="C34" s="5" t="s">
        <v>182</v>
      </c>
      <c r="D34" s="6">
        <v>4018</v>
      </c>
      <c r="E34" s="134">
        <f t="shared" si="0"/>
        <v>0</v>
      </c>
      <c r="G34" s="16"/>
      <c r="H34" s="5">
        <v>617</v>
      </c>
      <c r="I34" s="5" t="s">
        <v>136</v>
      </c>
      <c r="J34" s="6">
        <v>28103</v>
      </c>
      <c r="K34" s="10">
        <f t="shared" si="1"/>
        <v>0</v>
      </c>
    </row>
    <row r="35" spans="1:11" ht="13.5">
      <c r="A35" s="16"/>
      <c r="B35" s="5">
        <v>307</v>
      </c>
      <c r="C35" s="5" t="s">
        <v>183</v>
      </c>
      <c r="D35" s="6">
        <v>1717</v>
      </c>
      <c r="E35" s="134">
        <f t="shared" si="0"/>
        <v>0</v>
      </c>
      <c r="G35" s="16"/>
      <c r="H35" s="5">
        <v>619</v>
      </c>
      <c r="I35" s="5" t="s">
        <v>138</v>
      </c>
      <c r="J35" s="6">
        <v>3829</v>
      </c>
      <c r="K35" s="10">
        <f t="shared" si="1"/>
        <v>0</v>
      </c>
    </row>
    <row r="36" spans="1:11" ht="13.5">
      <c r="A36" s="16"/>
      <c r="B36" s="5">
        <v>309</v>
      </c>
      <c r="C36" s="5" t="s">
        <v>185</v>
      </c>
      <c r="D36" s="6">
        <v>7338</v>
      </c>
      <c r="E36" s="134">
        <f aca="true" t="shared" si="2" ref="E36:E67">ROUND((D36/165257146)*100,1)</f>
        <v>0</v>
      </c>
      <c r="G36" s="16"/>
      <c r="H36" s="5">
        <v>620</v>
      </c>
      <c r="I36" s="5" t="s">
        <v>139</v>
      </c>
      <c r="J36" s="6">
        <v>38633</v>
      </c>
      <c r="K36" s="10">
        <f aca="true" t="shared" si="3" ref="K36:K67">ROUND((J36/689233915)*100,1)</f>
        <v>0</v>
      </c>
    </row>
    <row r="37" spans="1:11" ht="13.5">
      <c r="A37" s="16"/>
      <c r="B37" s="5">
        <v>310</v>
      </c>
      <c r="C37" s="5" t="s">
        <v>186</v>
      </c>
      <c r="D37" s="6">
        <v>740</v>
      </c>
      <c r="E37" s="134">
        <f t="shared" si="2"/>
        <v>0</v>
      </c>
      <c r="G37" s="16"/>
      <c r="H37" s="5">
        <v>625</v>
      </c>
      <c r="I37" s="5" t="s">
        <v>142</v>
      </c>
      <c r="J37" s="6">
        <v>10263</v>
      </c>
      <c r="K37" s="10">
        <f t="shared" si="3"/>
        <v>0</v>
      </c>
    </row>
    <row r="38" spans="1:11" ht="13.5">
      <c r="A38" s="16"/>
      <c r="B38" s="5">
        <v>311</v>
      </c>
      <c r="C38" s="5" t="s">
        <v>187</v>
      </c>
      <c r="D38" s="6">
        <v>13975140</v>
      </c>
      <c r="E38" s="134">
        <f t="shared" si="2"/>
        <v>8.5</v>
      </c>
      <c r="G38" s="16"/>
      <c r="H38" s="5">
        <v>626</v>
      </c>
      <c r="I38" s="5" t="s">
        <v>143</v>
      </c>
      <c r="J38" s="6">
        <v>571</v>
      </c>
      <c r="K38" s="10">
        <f t="shared" si="3"/>
        <v>0</v>
      </c>
    </row>
    <row r="39" spans="1:11" ht="13.5">
      <c r="A39" s="16"/>
      <c r="B39" s="5">
        <v>312</v>
      </c>
      <c r="C39" s="5" t="s">
        <v>188</v>
      </c>
      <c r="D39" s="6">
        <v>340</v>
      </c>
      <c r="E39" s="134">
        <f t="shared" si="2"/>
        <v>0</v>
      </c>
      <c r="G39" s="98"/>
      <c r="H39" s="5">
        <v>628</v>
      </c>
      <c r="I39" s="5" t="s">
        <v>145</v>
      </c>
      <c r="J39" s="6">
        <v>112680</v>
      </c>
      <c r="K39" s="10">
        <f t="shared" si="3"/>
        <v>0</v>
      </c>
    </row>
    <row r="40" spans="1:11" ht="14.25" thickBot="1">
      <c r="A40" s="16"/>
      <c r="B40" s="5">
        <v>316</v>
      </c>
      <c r="C40" s="5" t="s">
        <v>191</v>
      </c>
      <c r="D40" s="6">
        <v>1360</v>
      </c>
      <c r="E40" s="134">
        <f t="shared" si="2"/>
        <v>0</v>
      </c>
      <c r="G40" s="42" t="s">
        <v>305</v>
      </c>
      <c r="H40" s="43"/>
      <c r="I40" s="43"/>
      <c r="J40" s="46">
        <f>SUM(J28:J39)</f>
        <v>3026956</v>
      </c>
      <c r="K40" s="48">
        <f t="shared" si="3"/>
        <v>0.4</v>
      </c>
    </row>
    <row r="41" spans="1:11" ht="13.5">
      <c r="A41" s="16"/>
      <c r="B41" s="5">
        <v>320</v>
      </c>
      <c r="C41" s="5" t="s">
        <v>194</v>
      </c>
      <c r="D41" s="6">
        <v>2404</v>
      </c>
      <c r="E41" s="134">
        <f t="shared" si="2"/>
        <v>0</v>
      </c>
      <c r="G41" s="16" t="s">
        <v>7</v>
      </c>
      <c r="H41" s="35">
        <v>302</v>
      </c>
      <c r="I41" s="35" t="s">
        <v>225</v>
      </c>
      <c r="J41" s="38">
        <v>5198327</v>
      </c>
      <c r="K41" s="40">
        <f t="shared" si="3"/>
        <v>0.8</v>
      </c>
    </row>
    <row r="42" spans="1:11" ht="13.5">
      <c r="A42" s="16"/>
      <c r="B42" s="5">
        <v>323</v>
      </c>
      <c r="C42" s="5" t="s">
        <v>197</v>
      </c>
      <c r="D42" s="6">
        <v>30500</v>
      </c>
      <c r="E42" s="134">
        <f t="shared" si="2"/>
        <v>0</v>
      </c>
      <c r="G42" s="98"/>
      <c r="H42" s="5">
        <v>304</v>
      </c>
      <c r="I42" s="5" t="s">
        <v>226</v>
      </c>
      <c r="J42" s="6">
        <v>123493454</v>
      </c>
      <c r="K42" s="10">
        <f t="shared" si="3"/>
        <v>17.9</v>
      </c>
    </row>
    <row r="43" spans="1:11" ht="14.25" thickBot="1">
      <c r="A43" s="16"/>
      <c r="B43" s="5">
        <v>324</v>
      </c>
      <c r="C43" s="5" t="s">
        <v>198</v>
      </c>
      <c r="D43" s="6">
        <v>11024</v>
      </c>
      <c r="E43" s="134">
        <f t="shared" si="2"/>
        <v>0</v>
      </c>
      <c r="G43" s="42" t="s">
        <v>306</v>
      </c>
      <c r="H43" s="43"/>
      <c r="I43" s="43"/>
      <c r="J43" s="46">
        <f>SUM(J41:J42)</f>
        <v>128691781</v>
      </c>
      <c r="K43" s="48">
        <f t="shared" si="3"/>
        <v>18.7</v>
      </c>
    </row>
    <row r="44" spans="1:11" ht="13.5">
      <c r="A44" s="16"/>
      <c r="B44" s="5">
        <v>336</v>
      </c>
      <c r="C44" s="5" t="s">
        <v>210</v>
      </c>
      <c r="D44" s="6">
        <v>2300</v>
      </c>
      <c r="E44" s="134">
        <f t="shared" si="2"/>
        <v>0</v>
      </c>
      <c r="G44" s="16" t="s">
        <v>6</v>
      </c>
      <c r="H44" s="35">
        <v>305</v>
      </c>
      <c r="I44" s="35" t="s">
        <v>181</v>
      </c>
      <c r="J44" s="38">
        <v>2487326</v>
      </c>
      <c r="K44" s="40">
        <f t="shared" si="3"/>
        <v>0.4</v>
      </c>
    </row>
    <row r="45" spans="1:11" ht="13.5">
      <c r="A45" s="16"/>
      <c r="B45" s="5">
        <v>401</v>
      </c>
      <c r="C45" s="5" t="s">
        <v>212</v>
      </c>
      <c r="D45" s="6">
        <v>67285</v>
      </c>
      <c r="E45" s="134">
        <f t="shared" si="2"/>
        <v>0</v>
      </c>
      <c r="G45" s="16"/>
      <c r="H45" s="5">
        <v>306</v>
      </c>
      <c r="I45" s="5" t="s">
        <v>182</v>
      </c>
      <c r="J45" s="6">
        <v>29254</v>
      </c>
      <c r="K45" s="10">
        <f t="shared" si="3"/>
        <v>0</v>
      </c>
    </row>
    <row r="46" spans="1:11" ht="13.5">
      <c r="A46" s="16"/>
      <c r="B46" s="5">
        <v>402</v>
      </c>
      <c r="C46" s="5" t="s">
        <v>213</v>
      </c>
      <c r="D46" s="6">
        <v>23353</v>
      </c>
      <c r="E46" s="134">
        <f t="shared" si="2"/>
        <v>0</v>
      </c>
      <c r="G46" s="16"/>
      <c r="H46" s="5">
        <v>307</v>
      </c>
      <c r="I46" s="5" t="s">
        <v>183</v>
      </c>
      <c r="J46" s="6">
        <v>13747</v>
      </c>
      <c r="K46" s="10">
        <f t="shared" si="3"/>
        <v>0</v>
      </c>
    </row>
    <row r="47" spans="1:11" ht="13.5">
      <c r="A47" s="16"/>
      <c r="B47" s="5">
        <v>406</v>
      </c>
      <c r="C47" s="5" t="s">
        <v>217</v>
      </c>
      <c r="D47" s="6">
        <v>15896</v>
      </c>
      <c r="E47" s="134">
        <f t="shared" si="2"/>
        <v>0</v>
      </c>
      <c r="G47" s="16"/>
      <c r="H47" s="5">
        <v>308</v>
      </c>
      <c r="I47" s="5" t="s">
        <v>184</v>
      </c>
      <c r="J47" s="6">
        <v>1320</v>
      </c>
      <c r="K47" s="10">
        <f t="shared" si="3"/>
        <v>0</v>
      </c>
    </row>
    <row r="48" spans="1:11" ht="13.5">
      <c r="A48" s="16"/>
      <c r="B48" s="5">
        <v>407</v>
      </c>
      <c r="C48" s="5" t="s">
        <v>218</v>
      </c>
      <c r="D48" s="6">
        <v>47198</v>
      </c>
      <c r="E48" s="134">
        <f t="shared" si="2"/>
        <v>0</v>
      </c>
      <c r="G48" s="16"/>
      <c r="H48" s="5">
        <v>309</v>
      </c>
      <c r="I48" s="5" t="s">
        <v>185</v>
      </c>
      <c r="J48" s="6">
        <v>4773</v>
      </c>
      <c r="K48" s="10">
        <f t="shared" si="3"/>
        <v>0</v>
      </c>
    </row>
    <row r="49" spans="1:11" ht="13.5">
      <c r="A49" s="16"/>
      <c r="B49" s="5">
        <v>408</v>
      </c>
      <c r="C49" s="5" t="s">
        <v>219</v>
      </c>
      <c r="D49" s="6">
        <v>1788</v>
      </c>
      <c r="E49" s="134">
        <f t="shared" si="2"/>
        <v>0</v>
      </c>
      <c r="G49" s="16"/>
      <c r="H49" s="5">
        <v>311</v>
      </c>
      <c r="I49" s="5" t="s">
        <v>187</v>
      </c>
      <c r="J49" s="6">
        <v>261821</v>
      </c>
      <c r="K49" s="10">
        <f t="shared" si="3"/>
        <v>0</v>
      </c>
    </row>
    <row r="50" spans="1:11" ht="13.5">
      <c r="A50" s="16"/>
      <c r="B50" s="5">
        <v>409</v>
      </c>
      <c r="C50" s="5" t="s">
        <v>220</v>
      </c>
      <c r="D50" s="6">
        <v>19847</v>
      </c>
      <c r="E50" s="134">
        <f t="shared" si="2"/>
        <v>0</v>
      </c>
      <c r="G50" s="16"/>
      <c r="H50" s="5">
        <v>312</v>
      </c>
      <c r="I50" s="5" t="s">
        <v>188</v>
      </c>
      <c r="J50" s="6">
        <v>1219</v>
      </c>
      <c r="K50" s="10">
        <f t="shared" si="3"/>
        <v>0</v>
      </c>
    </row>
    <row r="51" spans="1:11" ht="13.5">
      <c r="A51" s="16"/>
      <c r="B51" s="5">
        <v>410</v>
      </c>
      <c r="C51" s="5" t="s">
        <v>221</v>
      </c>
      <c r="D51" s="6">
        <v>856756</v>
      </c>
      <c r="E51" s="134">
        <f t="shared" si="2"/>
        <v>0.5</v>
      </c>
      <c r="G51" s="16"/>
      <c r="H51" s="5">
        <v>321</v>
      </c>
      <c r="I51" s="5" t="s">
        <v>195</v>
      </c>
      <c r="J51" s="6">
        <v>1091</v>
      </c>
      <c r="K51" s="10">
        <f t="shared" si="3"/>
        <v>0</v>
      </c>
    </row>
    <row r="52" spans="1:11" ht="13.5">
      <c r="A52" s="16"/>
      <c r="B52" s="5">
        <v>412</v>
      </c>
      <c r="C52" s="5" t="s">
        <v>223</v>
      </c>
      <c r="D52" s="6">
        <v>751</v>
      </c>
      <c r="E52" s="134">
        <f t="shared" si="2"/>
        <v>0</v>
      </c>
      <c r="G52" s="16"/>
      <c r="H52" s="5">
        <v>323</v>
      </c>
      <c r="I52" s="5" t="s">
        <v>197</v>
      </c>
      <c r="J52" s="6">
        <v>863</v>
      </c>
      <c r="K52" s="10">
        <f t="shared" si="3"/>
        <v>0</v>
      </c>
    </row>
    <row r="53" spans="1:11" ht="13.5">
      <c r="A53" s="98"/>
      <c r="B53" s="5">
        <v>413</v>
      </c>
      <c r="C53" s="5" t="s">
        <v>224</v>
      </c>
      <c r="D53" s="6">
        <v>28776</v>
      </c>
      <c r="E53" s="134">
        <f t="shared" si="2"/>
        <v>0</v>
      </c>
      <c r="G53" s="16"/>
      <c r="H53" s="5">
        <v>324</v>
      </c>
      <c r="I53" s="5" t="s">
        <v>198</v>
      </c>
      <c r="J53" s="6">
        <v>55558364</v>
      </c>
      <c r="K53" s="10">
        <f t="shared" si="3"/>
        <v>8.1</v>
      </c>
    </row>
    <row r="54" spans="1:11" ht="14.25" thickBot="1">
      <c r="A54" s="42" t="s">
        <v>307</v>
      </c>
      <c r="B54" s="43"/>
      <c r="C54" s="43"/>
      <c r="D54" s="46">
        <f>SUM(D33:D53)</f>
        <v>15272993</v>
      </c>
      <c r="E54" s="135">
        <f t="shared" si="2"/>
        <v>9.2</v>
      </c>
      <c r="G54" s="16"/>
      <c r="H54" s="5">
        <v>327</v>
      </c>
      <c r="I54" s="5" t="s">
        <v>201</v>
      </c>
      <c r="J54" s="6">
        <v>253</v>
      </c>
      <c r="K54" s="10">
        <f t="shared" si="3"/>
        <v>0</v>
      </c>
    </row>
    <row r="55" spans="1:11" ht="13.5">
      <c r="A55" s="16" t="s">
        <v>3</v>
      </c>
      <c r="B55" s="35">
        <v>202</v>
      </c>
      <c r="C55" s="35" t="s">
        <v>100</v>
      </c>
      <c r="D55" s="38">
        <v>158173</v>
      </c>
      <c r="E55" s="136">
        <f t="shared" si="2"/>
        <v>0.1</v>
      </c>
      <c r="G55" s="16"/>
      <c r="H55" s="5">
        <v>401</v>
      </c>
      <c r="I55" s="5" t="s">
        <v>212</v>
      </c>
      <c r="J55" s="6">
        <v>24520</v>
      </c>
      <c r="K55" s="10">
        <f t="shared" si="3"/>
        <v>0</v>
      </c>
    </row>
    <row r="56" spans="1:11" ht="13.5">
      <c r="A56" s="16"/>
      <c r="B56" s="5">
        <v>203</v>
      </c>
      <c r="C56" s="5" t="s">
        <v>101</v>
      </c>
      <c r="D56" s="6">
        <v>808321</v>
      </c>
      <c r="E56" s="134">
        <f t="shared" si="2"/>
        <v>0.5</v>
      </c>
      <c r="G56" s="16"/>
      <c r="H56" s="5">
        <v>402</v>
      </c>
      <c r="I56" s="5" t="s">
        <v>213</v>
      </c>
      <c r="J56" s="6">
        <v>207</v>
      </c>
      <c r="K56" s="10">
        <f t="shared" si="3"/>
        <v>0</v>
      </c>
    </row>
    <row r="57" spans="1:11" ht="13.5">
      <c r="A57" s="16"/>
      <c r="B57" s="5">
        <v>204</v>
      </c>
      <c r="C57" s="5" t="s">
        <v>102</v>
      </c>
      <c r="D57" s="6">
        <v>266127</v>
      </c>
      <c r="E57" s="134">
        <f t="shared" si="2"/>
        <v>0.2</v>
      </c>
      <c r="G57" s="16"/>
      <c r="H57" s="5">
        <v>404</v>
      </c>
      <c r="I57" s="5" t="s">
        <v>215</v>
      </c>
      <c r="J57" s="6">
        <v>1092</v>
      </c>
      <c r="K57" s="10">
        <f t="shared" si="3"/>
        <v>0</v>
      </c>
    </row>
    <row r="58" spans="1:11" ht="13.5">
      <c r="A58" s="16"/>
      <c r="B58" s="5">
        <v>205</v>
      </c>
      <c r="C58" s="5" t="s">
        <v>103</v>
      </c>
      <c r="D58" s="6">
        <v>1324540</v>
      </c>
      <c r="E58" s="134">
        <f t="shared" si="2"/>
        <v>0.8</v>
      </c>
      <c r="G58" s="16"/>
      <c r="H58" s="5">
        <v>405</v>
      </c>
      <c r="I58" s="5" t="s">
        <v>216</v>
      </c>
      <c r="J58" s="6">
        <v>317</v>
      </c>
      <c r="K58" s="10">
        <f t="shared" si="3"/>
        <v>0</v>
      </c>
    </row>
    <row r="59" spans="1:11" ht="13.5">
      <c r="A59" s="16"/>
      <c r="B59" s="5">
        <v>206</v>
      </c>
      <c r="C59" s="5" t="s">
        <v>104</v>
      </c>
      <c r="D59" s="6">
        <v>644102</v>
      </c>
      <c r="E59" s="134">
        <f t="shared" si="2"/>
        <v>0.4</v>
      </c>
      <c r="G59" s="16"/>
      <c r="H59" s="5">
        <v>406</v>
      </c>
      <c r="I59" s="5" t="s">
        <v>217</v>
      </c>
      <c r="J59" s="6">
        <v>763</v>
      </c>
      <c r="K59" s="10">
        <f t="shared" si="3"/>
        <v>0</v>
      </c>
    </row>
    <row r="60" spans="1:11" ht="13.5">
      <c r="A60" s="16"/>
      <c r="B60" s="5">
        <v>207</v>
      </c>
      <c r="C60" s="5" t="s">
        <v>105</v>
      </c>
      <c r="D60" s="6">
        <v>733702</v>
      </c>
      <c r="E60" s="134">
        <f t="shared" si="2"/>
        <v>0.4</v>
      </c>
      <c r="G60" s="16"/>
      <c r="H60" s="5">
        <v>407</v>
      </c>
      <c r="I60" s="5" t="s">
        <v>218</v>
      </c>
      <c r="J60" s="6">
        <v>116640</v>
      </c>
      <c r="K60" s="10">
        <f t="shared" si="3"/>
        <v>0</v>
      </c>
    </row>
    <row r="61" spans="1:11" ht="13.5">
      <c r="A61" s="16"/>
      <c r="B61" s="5">
        <v>208</v>
      </c>
      <c r="C61" s="5" t="s">
        <v>106</v>
      </c>
      <c r="D61" s="6">
        <v>202114</v>
      </c>
      <c r="E61" s="134">
        <f t="shared" si="2"/>
        <v>0.1</v>
      </c>
      <c r="G61" s="16"/>
      <c r="H61" s="5">
        <v>408</v>
      </c>
      <c r="I61" s="5" t="s">
        <v>219</v>
      </c>
      <c r="J61" s="6">
        <v>10545</v>
      </c>
      <c r="K61" s="10">
        <f t="shared" si="3"/>
        <v>0</v>
      </c>
    </row>
    <row r="62" spans="1:11" ht="13.5">
      <c r="A62" s="16"/>
      <c r="B62" s="5">
        <v>209</v>
      </c>
      <c r="C62" s="5" t="s">
        <v>107</v>
      </c>
      <c r="D62" s="6">
        <v>30582</v>
      </c>
      <c r="E62" s="134">
        <f t="shared" si="2"/>
        <v>0</v>
      </c>
      <c r="G62" s="16"/>
      <c r="H62" s="5">
        <v>409</v>
      </c>
      <c r="I62" s="5" t="s">
        <v>220</v>
      </c>
      <c r="J62" s="6">
        <v>11456</v>
      </c>
      <c r="K62" s="10">
        <f t="shared" si="3"/>
        <v>0</v>
      </c>
    </row>
    <row r="63" spans="1:11" ht="13.5">
      <c r="A63" s="16"/>
      <c r="B63" s="5">
        <v>210</v>
      </c>
      <c r="C63" s="5" t="s">
        <v>108</v>
      </c>
      <c r="D63" s="6">
        <v>700895</v>
      </c>
      <c r="E63" s="134">
        <f t="shared" si="2"/>
        <v>0.4</v>
      </c>
      <c r="G63" s="16"/>
      <c r="H63" s="5">
        <v>410</v>
      </c>
      <c r="I63" s="5" t="s">
        <v>221</v>
      </c>
      <c r="J63" s="6">
        <v>719986</v>
      </c>
      <c r="K63" s="10">
        <f t="shared" si="3"/>
        <v>0.1</v>
      </c>
    </row>
    <row r="64" spans="1:11" ht="13.5">
      <c r="A64" s="16"/>
      <c r="B64" s="5">
        <v>213</v>
      </c>
      <c r="C64" s="5" t="s">
        <v>109</v>
      </c>
      <c r="D64" s="6">
        <v>4949579</v>
      </c>
      <c r="E64" s="134">
        <f t="shared" si="2"/>
        <v>3</v>
      </c>
      <c r="G64" s="16"/>
      <c r="H64" s="5">
        <v>412</v>
      </c>
      <c r="I64" s="5" t="s">
        <v>223</v>
      </c>
      <c r="J64" s="6">
        <v>11445</v>
      </c>
      <c r="K64" s="10">
        <f t="shared" si="3"/>
        <v>0</v>
      </c>
    </row>
    <row r="65" spans="1:11" ht="13.5">
      <c r="A65" s="16"/>
      <c r="B65" s="5">
        <v>215</v>
      </c>
      <c r="C65" s="5" t="s">
        <v>110</v>
      </c>
      <c r="D65" s="6">
        <v>433641</v>
      </c>
      <c r="E65" s="134">
        <f t="shared" si="2"/>
        <v>0.3</v>
      </c>
      <c r="G65" s="98"/>
      <c r="H65" s="5">
        <v>413</v>
      </c>
      <c r="I65" s="5" t="s">
        <v>224</v>
      </c>
      <c r="J65" s="6">
        <v>178485</v>
      </c>
      <c r="K65" s="10">
        <f t="shared" si="3"/>
        <v>0</v>
      </c>
    </row>
    <row r="66" spans="1:11" ht="14.25" thickBot="1">
      <c r="A66" s="16"/>
      <c r="B66" s="5">
        <v>217</v>
      </c>
      <c r="C66" s="5" t="s">
        <v>111</v>
      </c>
      <c r="D66" s="6">
        <v>29069</v>
      </c>
      <c r="E66" s="134">
        <f t="shared" si="2"/>
        <v>0</v>
      </c>
      <c r="G66" s="42" t="s">
        <v>307</v>
      </c>
      <c r="H66" s="43"/>
      <c r="I66" s="43"/>
      <c r="J66" s="46">
        <f>SUM(J44:J65)</f>
        <v>59435487</v>
      </c>
      <c r="K66" s="48">
        <f t="shared" si="3"/>
        <v>8.6</v>
      </c>
    </row>
    <row r="67" spans="1:11" ht="13.5">
      <c r="A67" s="16"/>
      <c r="B67" s="5">
        <v>218</v>
      </c>
      <c r="C67" s="5" t="s">
        <v>112</v>
      </c>
      <c r="D67" s="6">
        <v>257600</v>
      </c>
      <c r="E67" s="134">
        <f t="shared" si="2"/>
        <v>0.2</v>
      </c>
      <c r="G67" s="16" t="s">
        <v>3</v>
      </c>
      <c r="H67" s="35">
        <v>201</v>
      </c>
      <c r="I67" s="35" t="s">
        <v>99</v>
      </c>
      <c r="J67" s="38">
        <v>30142</v>
      </c>
      <c r="K67" s="40">
        <f t="shared" si="3"/>
        <v>0</v>
      </c>
    </row>
    <row r="68" spans="1:11" ht="13.5">
      <c r="A68" s="16"/>
      <c r="B68" s="5">
        <v>220</v>
      </c>
      <c r="C68" s="5" t="s">
        <v>114</v>
      </c>
      <c r="D68" s="6">
        <v>702158</v>
      </c>
      <c r="E68" s="134">
        <f aca="true" t="shared" si="4" ref="E68:E99">ROUND((D68/165257146)*100,1)</f>
        <v>0.4</v>
      </c>
      <c r="G68" s="16"/>
      <c r="H68" s="5">
        <v>202</v>
      </c>
      <c r="I68" s="5" t="s">
        <v>100</v>
      </c>
      <c r="J68" s="6">
        <v>326206</v>
      </c>
      <c r="K68" s="10">
        <f aca="true" t="shared" si="5" ref="K68:K99">ROUND((J68/689233915)*100,1)</f>
        <v>0</v>
      </c>
    </row>
    <row r="69" spans="1:11" ht="13.5">
      <c r="A69" s="16"/>
      <c r="B69" s="5">
        <v>222</v>
      </c>
      <c r="C69" s="5" t="s">
        <v>116</v>
      </c>
      <c r="D69" s="6">
        <v>2219137</v>
      </c>
      <c r="E69" s="134">
        <f t="shared" si="4"/>
        <v>1.3</v>
      </c>
      <c r="G69" s="16"/>
      <c r="H69" s="5">
        <v>203</v>
      </c>
      <c r="I69" s="5" t="s">
        <v>101</v>
      </c>
      <c r="J69" s="6">
        <v>6568735</v>
      </c>
      <c r="K69" s="10">
        <f t="shared" si="5"/>
        <v>1</v>
      </c>
    </row>
    <row r="70" spans="1:11" ht="13.5">
      <c r="A70" s="16"/>
      <c r="B70" s="5">
        <v>225</v>
      </c>
      <c r="C70" s="5" t="s">
        <v>117</v>
      </c>
      <c r="D70" s="6">
        <v>194414</v>
      </c>
      <c r="E70" s="134">
        <f t="shared" si="4"/>
        <v>0.1</v>
      </c>
      <c r="G70" s="16"/>
      <c r="H70" s="5">
        <v>204</v>
      </c>
      <c r="I70" s="5" t="s">
        <v>102</v>
      </c>
      <c r="J70" s="6">
        <v>819776</v>
      </c>
      <c r="K70" s="10">
        <f t="shared" si="5"/>
        <v>0.1</v>
      </c>
    </row>
    <row r="71" spans="1:11" ht="13.5">
      <c r="A71" s="16"/>
      <c r="B71" s="5">
        <v>228</v>
      </c>
      <c r="C71" s="5" t="s">
        <v>118</v>
      </c>
      <c r="D71" s="6">
        <v>1121</v>
      </c>
      <c r="E71" s="134">
        <f t="shared" si="4"/>
        <v>0</v>
      </c>
      <c r="G71" s="16"/>
      <c r="H71" s="5">
        <v>205</v>
      </c>
      <c r="I71" s="5" t="s">
        <v>103</v>
      </c>
      <c r="J71" s="6">
        <v>10848676</v>
      </c>
      <c r="K71" s="10">
        <f t="shared" si="5"/>
        <v>1.6</v>
      </c>
    </row>
    <row r="72" spans="1:11" ht="13.5">
      <c r="A72" s="16"/>
      <c r="B72" s="5">
        <v>230</v>
      </c>
      <c r="C72" s="5" t="s">
        <v>119</v>
      </c>
      <c r="D72" s="6">
        <v>10163</v>
      </c>
      <c r="E72" s="134">
        <f t="shared" si="4"/>
        <v>0</v>
      </c>
      <c r="G72" s="16"/>
      <c r="H72" s="5">
        <v>206</v>
      </c>
      <c r="I72" s="5" t="s">
        <v>104</v>
      </c>
      <c r="J72" s="6">
        <v>71090234</v>
      </c>
      <c r="K72" s="10">
        <f t="shared" si="5"/>
        <v>10.3</v>
      </c>
    </row>
    <row r="73" spans="1:11" ht="13.5">
      <c r="A73" s="16"/>
      <c r="B73" s="5">
        <v>233</v>
      </c>
      <c r="C73" s="5" t="s">
        <v>120</v>
      </c>
      <c r="D73" s="6">
        <v>571</v>
      </c>
      <c r="E73" s="134">
        <f t="shared" si="4"/>
        <v>0</v>
      </c>
      <c r="G73" s="16"/>
      <c r="H73" s="5">
        <v>207</v>
      </c>
      <c r="I73" s="5" t="s">
        <v>105</v>
      </c>
      <c r="J73" s="6">
        <v>2660076</v>
      </c>
      <c r="K73" s="10">
        <f t="shared" si="5"/>
        <v>0.4</v>
      </c>
    </row>
    <row r="74" spans="1:11" ht="13.5">
      <c r="A74" s="16"/>
      <c r="B74" s="5">
        <v>234</v>
      </c>
      <c r="C74" s="5" t="s">
        <v>121</v>
      </c>
      <c r="D74" s="6">
        <v>153524</v>
      </c>
      <c r="E74" s="134">
        <f t="shared" si="4"/>
        <v>0.1</v>
      </c>
      <c r="G74" s="16"/>
      <c r="H74" s="5">
        <v>208</v>
      </c>
      <c r="I74" s="5" t="s">
        <v>106</v>
      </c>
      <c r="J74" s="6">
        <v>5544651</v>
      </c>
      <c r="K74" s="10">
        <f t="shared" si="5"/>
        <v>0.8</v>
      </c>
    </row>
    <row r="75" spans="1:11" ht="13.5">
      <c r="A75" s="16"/>
      <c r="B75" s="5">
        <v>242</v>
      </c>
      <c r="C75" s="5" t="s">
        <v>123</v>
      </c>
      <c r="D75" s="6">
        <v>771</v>
      </c>
      <c r="E75" s="134">
        <f t="shared" si="4"/>
        <v>0</v>
      </c>
      <c r="G75" s="16"/>
      <c r="H75" s="5">
        <v>209</v>
      </c>
      <c r="I75" s="5" t="s">
        <v>107</v>
      </c>
      <c r="J75" s="6">
        <v>24410</v>
      </c>
      <c r="K75" s="10">
        <f t="shared" si="5"/>
        <v>0</v>
      </c>
    </row>
    <row r="76" spans="1:11" ht="13.5">
      <c r="A76" s="16"/>
      <c r="B76" s="5"/>
      <c r="C76" s="5" t="s">
        <v>326</v>
      </c>
      <c r="D76" s="6">
        <f>SUM(D56:D64,D66:D70,D72:D73,D75,D79,D83:D85)</f>
        <v>14427627</v>
      </c>
      <c r="E76" s="134">
        <f t="shared" si="4"/>
        <v>8.7</v>
      </c>
      <c r="G76" s="16"/>
      <c r="H76" s="5">
        <v>210</v>
      </c>
      <c r="I76" s="5" t="s">
        <v>108</v>
      </c>
      <c r="J76" s="6">
        <v>11034872</v>
      </c>
      <c r="K76" s="10">
        <f t="shared" si="5"/>
        <v>1.6</v>
      </c>
    </row>
    <row r="77" spans="1:11" ht="13.5">
      <c r="A77" s="98"/>
      <c r="B77" s="5"/>
      <c r="C77" s="5" t="s">
        <v>327</v>
      </c>
      <c r="D77" s="6">
        <f>SUM(D55,D65)</f>
        <v>591814</v>
      </c>
      <c r="E77" s="134">
        <f t="shared" si="4"/>
        <v>0.4</v>
      </c>
      <c r="G77" s="16"/>
      <c r="H77" s="5">
        <v>211</v>
      </c>
      <c r="I77" s="5" t="s">
        <v>227</v>
      </c>
      <c r="J77" s="6">
        <v>37550</v>
      </c>
      <c r="K77" s="10">
        <f t="shared" si="5"/>
        <v>0</v>
      </c>
    </row>
    <row r="78" spans="1:11" ht="14.25" thickBot="1">
      <c r="A78" s="42" t="s">
        <v>308</v>
      </c>
      <c r="B78" s="43"/>
      <c r="C78" s="43"/>
      <c r="D78" s="46">
        <f>SUM(D55:D75)</f>
        <v>13820304</v>
      </c>
      <c r="E78" s="135">
        <f t="shared" si="4"/>
        <v>8.4</v>
      </c>
      <c r="G78" s="16"/>
      <c r="H78" s="5">
        <v>213</v>
      </c>
      <c r="I78" s="5" t="s">
        <v>109</v>
      </c>
      <c r="J78" s="6">
        <v>36229565</v>
      </c>
      <c r="K78" s="10">
        <f t="shared" si="5"/>
        <v>5.3</v>
      </c>
    </row>
    <row r="79" spans="1:11" ht="13.5">
      <c r="A79" s="16" t="s">
        <v>309</v>
      </c>
      <c r="B79" s="35">
        <v>223</v>
      </c>
      <c r="C79" s="35" t="s">
        <v>168</v>
      </c>
      <c r="D79" s="38">
        <v>40787</v>
      </c>
      <c r="E79" s="136">
        <f t="shared" si="4"/>
        <v>0</v>
      </c>
      <c r="G79" s="16"/>
      <c r="H79" s="5">
        <v>215</v>
      </c>
      <c r="I79" s="5" t="s">
        <v>110</v>
      </c>
      <c r="J79" s="6">
        <v>2525811</v>
      </c>
      <c r="K79" s="10">
        <f t="shared" si="5"/>
        <v>0.4</v>
      </c>
    </row>
    <row r="80" spans="1:11" ht="13.5">
      <c r="A80" s="16"/>
      <c r="B80" s="5">
        <v>224</v>
      </c>
      <c r="C80" s="5" t="s">
        <v>169</v>
      </c>
      <c r="D80" s="6">
        <v>17979</v>
      </c>
      <c r="E80" s="134">
        <f t="shared" si="4"/>
        <v>0</v>
      </c>
      <c r="G80" s="16"/>
      <c r="H80" s="5">
        <v>217</v>
      </c>
      <c r="I80" s="5" t="s">
        <v>111</v>
      </c>
      <c r="J80" s="6">
        <v>1253532</v>
      </c>
      <c r="K80" s="10">
        <f t="shared" si="5"/>
        <v>0.2</v>
      </c>
    </row>
    <row r="81" spans="1:11" ht="13.5">
      <c r="A81" s="16"/>
      <c r="B81" s="5">
        <v>227</v>
      </c>
      <c r="C81" s="5" t="s">
        <v>170</v>
      </c>
      <c r="D81" s="6">
        <v>1328533</v>
      </c>
      <c r="E81" s="134">
        <f t="shared" si="4"/>
        <v>0.8</v>
      </c>
      <c r="G81" s="16"/>
      <c r="H81" s="5">
        <v>218</v>
      </c>
      <c r="I81" s="5" t="s">
        <v>112</v>
      </c>
      <c r="J81" s="6">
        <v>2868722</v>
      </c>
      <c r="K81" s="10">
        <f t="shared" si="5"/>
        <v>0.4</v>
      </c>
    </row>
    <row r="82" spans="1:11" ht="13.5">
      <c r="A82" s="16"/>
      <c r="B82" s="5">
        <v>232</v>
      </c>
      <c r="C82" s="5" t="s">
        <v>172</v>
      </c>
      <c r="D82" s="6">
        <v>338</v>
      </c>
      <c r="E82" s="134">
        <f t="shared" si="4"/>
        <v>0</v>
      </c>
      <c r="G82" s="16"/>
      <c r="H82" s="5">
        <v>220</v>
      </c>
      <c r="I82" s="5" t="s">
        <v>114</v>
      </c>
      <c r="J82" s="6">
        <v>16315344</v>
      </c>
      <c r="K82" s="10">
        <f t="shared" si="5"/>
        <v>2.4</v>
      </c>
    </row>
    <row r="83" spans="1:11" ht="13.5">
      <c r="A83" s="16"/>
      <c r="B83" s="5">
        <v>235</v>
      </c>
      <c r="C83" s="5" t="s">
        <v>173</v>
      </c>
      <c r="D83" s="6">
        <v>869335</v>
      </c>
      <c r="E83" s="134">
        <f t="shared" si="4"/>
        <v>0.5</v>
      </c>
      <c r="G83" s="16"/>
      <c r="H83" s="5">
        <v>221</v>
      </c>
      <c r="I83" s="5" t="s">
        <v>115</v>
      </c>
      <c r="J83" s="6">
        <v>8408</v>
      </c>
      <c r="K83" s="10">
        <f t="shared" si="5"/>
        <v>0</v>
      </c>
    </row>
    <row r="84" spans="1:11" ht="13.5">
      <c r="A84" s="16"/>
      <c r="B84" s="5">
        <v>245</v>
      </c>
      <c r="C84" s="5" t="s">
        <v>179</v>
      </c>
      <c r="D84" s="6">
        <v>443112</v>
      </c>
      <c r="E84" s="134">
        <f t="shared" si="4"/>
        <v>0.3</v>
      </c>
      <c r="G84" s="16"/>
      <c r="H84" s="5">
        <v>222</v>
      </c>
      <c r="I84" s="5" t="s">
        <v>116</v>
      </c>
      <c r="J84" s="6">
        <v>303025</v>
      </c>
      <c r="K84" s="10">
        <f t="shared" si="5"/>
        <v>0</v>
      </c>
    </row>
    <row r="85" spans="1:11" ht="13.5">
      <c r="A85" s="98"/>
      <c r="B85" s="5">
        <v>246</v>
      </c>
      <c r="C85" s="5" t="s">
        <v>180</v>
      </c>
      <c r="D85" s="6">
        <v>548</v>
      </c>
      <c r="E85" s="134">
        <f t="shared" si="4"/>
        <v>0</v>
      </c>
      <c r="G85" s="16"/>
      <c r="H85" s="5">
        <v>225</v>
      </c>
      <c r="I85" s="5" t="s">
        <v>117</v>
      </c>
      <c r="J85" s="6">
        <v>1388564</v>
      </c>
      <c r="K85" s="10">
        <f t="shared" si="5"/>
        <v>0.2</v>
      </c>
    </row>
    <row r="86" spans="1:11" ht="14.25" thickBot="1">
      <c r="A86" s="42" t="s">
        <v>312</v>
      </c>
      <c r="B86" s="43"/>
      <c r="C86" s="43"/>
      <c r="D86" s="46">
        <f>SUM(D79:D85)</f>
        <v>2700632</v>
      </c>
      <c r="E86" s="135">
        <f t="shared" si="4"/>
        <v>1.6</v>
      </c>
      <c r="G86" s="16"/>
      <c r="H86" s="5">
        <v>228</v>
      </c>
      <c r="I86" s="5" t="s">
        <v>118</v>
      </c>
      <c r="J86" s="6">
        <v>1144</v>
      </c>
      <c r="K86" s="10">
        <f t="shared" si="5"/>
        <v>0</v>
      </c>
    </row>
    <row r="87" spans="1:11" ht="13.5">
      <c r="A87" s="16" t="s">
        <v>5</v>
      </c>
      <c r="B87" s="35">
        <v>133</v>
      </c>
      <c r="C87" s="35" t="s">
        <v>146</v>
      </c>
      <c r="D87" s="38">
        <v>1410</v>
      </c>
      <c r="E87" s="136">
        <f t="shared" si="4"/>
        <v>0</v>
      </c>
      <c r="G87" s="16"/>
      <c r="H87" s="5">
        <v>230</v>
      </c>
      <c r="I87" s="5" t="s">
        <v>119</v>
      </c>
      <c r="J87" s="6">
        <v>34831</v>
      </c>
      <c r="K87" s="10">
        <f t="shared" si="5"/>
        <v>0</v>
      </c>
    </row>
    <row r="88" spans="1:11" ht="13.5">
      <c r="A88" s="16"/>
      <c r="B88" s="5">
        <v>135</v>
      </c>
      <c r="C88" s="5" t="s">
        <v>148</v>
      </c>
      <c r="D88" s="6">
        <v>1766</v>
      </c>
      <c r="E88" s="134">
        <f t="shared" si="4"/>
        <v>0</v>
      </c>
      <c r="G88" s="16"/>
      <c r="H88" s="5">
        <v>234</v>
      </c>
      <c r="I88" s="5" t="s">
        <v>121</v>
      </c>
      <c r="J88" s="6">
        <v>553253</v>
      </c>
      <c r="K88" s="10">
        <f t="shared" si="5"/>
        <v>0.1</v>
      </c>
    </row>
    <row r="89" spans="1:11" ht="13.5">
      <c r="A89" s="16"/>
      <c r="B89" s="5">
        <v>137</v>
      </c>
      <c r="C89" s="5" t="s">
        <v>149</v>
      </c>
      <c r="D89" s="6">
        <v>19538</v>
      </c>
      <c r="E89" s="134">
        <f t="shared" si="4"/>
        <v>0</v>
      </c>
      <c r="G89" s="16"/>
      <c r="H89" s="5">
        <v>242</v>
      </c>
      <c r="I89" s="5" t="s">
        <v>123</v>
      </c>
      <c r="J89" s="6">
        <v>171306</v>
      </c>
      <c r="K89" s="10">
        <f t="shared" si="5"/>
        <v>0</v>
      </c>
    </row>
    <row r="90" spans="1:11" ht="13.5">
      <c r="A90" s="16"/>
      <c r="B90" s="5">
        <v>138</v>
      </c>
      <c r="C90" s="5" t="s">
        <v>150</v>
      </c>
      <c r="D90" s="6">
        <v>1601</v>
      </c>
      <c r="E90" s="134">
        <f t="shared" si="4"/>
        <v>0</v>
      </c>
      <c r="G90" s="16"/>
      <c r="H90" s="5">
        <v>243</v>
      </c>
      <c r="I90" s="5" t="s">
        <v>229</v>
      </c>
      <c r="J90" s="6">
        <v>204</v>
      </c>
      <c r="K90" s="10">
        <f t="shared" si="5"/>
        <v>0</v>
      </c>
    </row>
    <row r="91" spans="1:11" ht="13.5">
      <c r="A91" s="16"/>
      <c r="B91" s="5">
        <v>140</v>
      </c>
      <c r="C91" s="5" t="s">
        <v>151</v>
      </c>
      <c r="D91" s="6">
        <v>441</v>
      </c>
      <c r="E91" s="134">
        <f t="shared" si="4"/>
        <v>0</v>
      </c>
      <c r="G91" s="16"/>
      <c r="H91" s="5">
        <v>244</v>
      </c>
      <c r="I91" s="5" t="s">
        <v>230</v>
      </c>
      <c r="J91" s="6">
        <v>6730</v>
      </c>
      <c r="K91" s="10">
        <f t="shared" si="5"/>
        <v>0</v>
      </c>
    </row>
    <row r="92" spans="1:11" ht="13.5">
      <c r="A92" s="16"/>
      <c r="B92" s="5">
        <v>143</v>
      </c>
      <c r="C92" s="5" t="s">
        <v>153</v>
      </c>
      <c r="D92" s="6">
        <v>91891</v>
      </c>
      <c r="E92" s="134">
        <f t="shared" si="4"/>
        <v>0.1</v>
      </c>
      <c r="G92" s="16"/>
      <c r="H92" s="5"/>
      <c r="I92" s="5" t="s">
        <v>333</v>
      </c>
      <c r="J92" s="6">
        <f>SUM(J69:J78,J80:J85,J87,J89,J99,J101,J104:J106,J108:J109)</f>
        <v>169182708</v>
      </c>
      <c r="K92" s="10">
        <f t="shared" si="5"/>
        <v>24.5</v>
      </c>
    </row>
    <row r="93" spans="1:11" ht="13.5">
      <c r="A93" s="16"/>
      <c r="B93" s="5">
        <v>144</v>
      </c>
      <c r="C93" s="5" t="s">
        <v>154</v>
      </c>
      <c r="D93" s="6">
        <v>3039</v>
      </c>
      <c r="E93" s="134">
        <f t="shared" si="4"/>
        <v>0</v>
      </c>
      <c r="G93" s="98"/>
      <c r="H93" s="5"/>
      <c r="I93" s="5" t="s">
        <v>334</v>
      </c>
      <c r="J93" s="6">
        <f>SUM(J67:J68,J79)</f>
        <v>2882159</v>
      </c>
      <c r="K93" s="10">
        <f t="shared" si="5"/>
        <v>0.4</v>
      </c>
    </row>
    <row r="94" spans="1:11" ht="14.25" thickBot="1">
      <c r="A94" s="16"/>
      <c r="B94" s="5">
        <v>145</v>
      </c>
      <c r="C94" s="5" t="s">
        <v>155</v>
      </c>
      <c r="D94" s="6">
        <v>4733</v>
      </c>
      <c r="E94" s="134">
        <f t="shared" si="4"/>
        <v>0</v>
      </c>
      <c r="G94" s="42" t="s">
        <v>308</v>
      </c>
      <c r="H94" s="43"/>
      <c r="I94" s="43"/>
      <c r="J94" s="46">
        <f>SUM(J67:J91)</f>
        <v>170645767</v>
      </c>
      <c r="K94" s="48">
        <f t="shared" si="5"/>
        <v>24.8</v>
      </c>
    </row>
    <row r="95" spans="1:11" ht="13.5">
      <c r="A95" s="16"/>
      <c r="B95" s="5">
        <v>146</v>
      </c>
      <c r="C95" s="5" t="s">
        <v>156</v>
      </c>
      <c r="D95" s="6">
        <v>2753</v>
      </c>
      <c r="E95" s="134">
        <f t="shared" si="4"/>
        <v>0</v>
      </c>
      <c r="G95" s="16" t="s">
        <v>309</v>
      </c>
      <c r="H95" s="35">
        <v>153</v>
      </c>
      <c r="I95" s="35" t="s">
        <v>163</v>
      </c>
      <c r="J95" s="38">
        <v>19585</v>
      </c>
      <c r="K95" s="40">
        <f t="shared" si="5"/>
        <v>0</v>
      </c>
    </row>
    <row r="96" spans="1:11" ht="13.5">
      <c r="A96" s="98"/>
      <c r="B96" s="5">
        <v>147</v>
      </c>
      <c r="C96" s="5" t="s">
        <v>157</v>
      </c>
      <c r="D96" s="6">
        <v>82652</v>
      </c>
      <c r="E96" s="134">
        <f t="shared" si="4"/>
        <v>0.1</v>
      </c>
      <c r="G96" s="16"/>
      <c r="H96" s="5">
        <v>154</v>
      </c>
      <c r="I96" s="5" t="s">
        <v>164</v>
      </c>
      <c r="J96" s="6">
        <v>458</v>
      </c>
      <c r="K96" s="10">
        <f t="shared" si="5"/>
        <v>0</v>
      </c>
    </row>
    <row r="97" spans="1:11" ht="14.25" thickBot="1">
      <c r="A97" s="42" t="s">
        <v>311</v>
      </c>
      <c r="B97" s="43"/>
      <c r="C97" s="43"/>
      <c r="D97" s="46">
        <f>SUM(D87:D96)</f>
        <v>209824</v>
      </c>
      <c r="E97" s="135">
        <f t="shared" si="4"/>
        <v>0.1</v>
      </c>
      <c r="G97" s="16"/>
      <c r="H97" s="5">
        <v>156</v>
      </c>
      <c r="I97" s="5" t="s">
        <v>166</v>
      </c>
      <c r="J97" s="6">
        <v>14042</v>
      </c>
      <c r="K97" s="10">
        <f t="shared" si="5"/>
        <v>0</v>
      </c>
    </row>
    <row r="98" spans="1:11" ht="13.5">
      <c r="A98" s="16" t="s">
        <v>2</v>
      </c>
      <c r="B98" s="35">
        <v>501</v>
      </c>
      <c r="C98" s="35" t="s">
        <v>42</v>
      </c>
      <c r="D98" s="38">
        <v>11994</v>
      </c>
      <c r="E98" s="136">
        <f t="shared" si="4"/>
        <v>0</v>
      </c>
      <c r="G98" s="16"/>
      <c r="H98" s="5">
        <v>157</v>
      </c>
      <c r="I98" s="5" t="s">
        <v>167</v>
      </c>
      <c r="J98" s="6">
        <v>927</v>
      </c>
      <c r="K98" s="10">
        <f t="shared" si="5"/>
        <v>0</v>
      </c>
    </row>
    <row r="99" spans="1:11" ht="13.5">
      <c r="A99" s="16"/>
      <c r="B99" s="5">
        <v>503</v>
      </c>
      <c r="C99" s="5" t="s">
        <v>44</v>
      </c>
      <c r="D99" s="6">
        <v>1568</v>
      </c>
      <c r="E99" s="134">
        <f t="shared" si="4"/>
        <v>0</v>
      </c>
      <c r="G99" s="16"/>
      <c r="H99" s="5">
        <v>223</v>
      </c>
      <c r="I99" s="5" t="s">
        <v>168</v>
      </c>
      <c r="J99" s="6">
        <v>524353</v>
      </c>
      <c r="K99" s="10">
        <f t="shared" si="5"/>
        <v>0.1</v>
      </c>
    </row>
    <row r="100" spans="1:11" ht="13.5">
      <c r="A100" s="16"/>
      <c r="B100" s="5">
        <v>504</v>
      </c>
      <c r="C100" s="5" t="s">
        <v>45</v>
      </c>
      <c r="D100" s="6">
        <v>284</v>
      </c>
      <c r="E100" s="134">
        <f aca="true" t="shared" si="6" ref="E100:E107">ROUND((D100/165257146)*100,1)</f>
        <v>0</v>
      </c>
      <c r="G100" s="16"/>
      <c r="H100" s="5">
        <v>224</v>
      </c>
      <c r="I100" s="5" t="s">
        <v>169</v>
      </c>
      <c r="J100" s="6">
        <v>354583</v>
      </c>
      <c r="K100" s="10">
        <f aca="true" t="shared" si="7" ref="K100:K131">ROUND((J100/689233915)*100,1)</f>
        <v>0.1</v>
      </c>
    </row>
    <row r="101" spans="1:11" ht="13.5">
      <c r="A101" s="16"/>
      <c r="B101" s="5">
        <v>506</v>
      </c>
      <c r="C101" s="5" t="s">
        <v>47</v>
      </c>
      <c r="D101" s="6">
        <v>10706</v>
      </c>
      <c r="E101" s="134">
        <f t="shared" si="6"/>
        <v>0</v>
      </c>
      <c r="G101" s="16"/>
      <c r="H101" s="5">
        <v>227</v>
      </c>
      <c r="I101" s="5" t="s">
        <v>170</v>
      </c>
      <c r="J101" s="6">
        <v>270888</v>
      </c>
      <c r="K101" s="10">
        <f t="shared" si="7"/>
        <v>0</v>
      </c>
    </row>
    <row r="102" spans="1:11" ht="13.5">
      <c r="A102" s="16"/>
      <c r="B102" s="5">
        <v>509</v>
      </c>
      <c r="C102" s="5" t="s">
        <v>50</v>
      </c>
      <c r="D102" s="6">
        <v>300</v>
      </c>
      <c r="E102" s="134">
        <f t="shared" si="6"/>
        <v>0</v>
      </c>
      <c r="G102" s="16"/>
      <c r="H102" s="5">
        <v>231</v>
      </c>
      <c r="I102" s="5" t="s">
        <v>171</v>
      </c>
      <c r="J102" s="6">
        <v>50660</v>
      </c>
      <c r="K102" s="10">
        <f t="shared" si="7"/>
        <v>0</v>
      </c>
    </row>
    <row r="103" spans="1:11" ht="13.5">
      <c r="A103" s="16"/>
      <c r="B103" s="5">
        <v>524</v>
      </c>
      <c r="C103" s="5" t="s">
        <v>65</v>
      </c>
      <c r="D103" s="6">
        <v>380</v>
      </c>
      <c r="E103" s="134">
        <f t="shared" si="6"/>
        <v>0</v>
      </c>
      <c r="G103" s="16"/>
      <c r="H103" s="5">
        <v>232</v>
      </c>
      <c r="I103" s="5" t="s">
        <v>172</v>
      </c>
      <c r="J103" s="6">
        <v>45536</v>
      </c>
      <c r="K103" s="10">
        <f t="shared" si="7"/>
        <v>0</v>
      </c>
    </row>
    <row r="104" spans="1:11" ht="13.5">
      <c r="A104" s="16"/>
      <c r="B104" s="5">
        <v>546</v>
      </c>
      <c r="C104" s="5" t="s">
        <v>86</v>
      </c>
      <c r="D104" s="6">
        <v>325</v>
      </c>
      <c r="E104" s="134">
        <f t="shared" si="6"/>
        <v>0</v>
      </c>
      <c r="G104" s="16"/>
      <c r="H104" s="5">
        <v>235</v>
      </c>
      <c r="I104" s="5" t="s">
        <v>173</v>
      </c>
      <c r="J104" s="6">
        <v>4418</v>
      </c>
      <c r="K104" s="10">
        <f t="shared" si="7"/>
        <v>0</v>
      </c>
    </row>
    <row r="105" spans="1:11" ht="13.5">
      <c r="A105" s="16"/>
      <c r="B105" s="5">
        <v>547</v>
      </c>
      <c r="C105" s="5" t="s">
        <v>87</v>
      </c>
      <c r="D105" s="6">
        <v>588</v>
      </c>
      <c r="E105" s="134">
        <f t="shared" si="6"/>
        <v>0</v>
      </c>
      <c r="G105" s="16"/>
      <c r="H105" s="5">
        <v>236</v>
      </c>
      <c r="I105" s="5" t="s">
        <v>174</v>
      </c>
      <c r="J105" s="6">
        <v>5837</v>
      </c>
      <c r="K105" s="10">
        <f t="shared" si="7"/>
        <v>0</v>
      </c>
    </row>
    <row r="106" spans="1:11" ht="13.5">
      <c r="A106" s="98"/>
      <c r="B106" s="5">
        <v>551</v>
      </c>
      <c r="C106" s="5" t="s">
        <v>91</v>
      </c>
      <c r="D106" s="6">
        <v>118252</v>
      </c>
      <c r="E106" s="134">
        <f t="shared" si="6"/>
        <v>0.1</v>
      </c>
      <c r="G106" s="16"/>
      <c r="H106" s="5">
        <v>237</v>
      </c>
      <c r="I106" s="5" t="s">
        <v>175</v>
      </c>
      <c r="J106" s="6">
        <v>4464</v>
      </c>
      <c r="K106" s="10">
        <f t="shared" si="7"/>
        <v>0</v>
      </c>
    </row>
    <row r="107" spans="1:11" ht="14.25" thickBot="1">
      <c r="A107" s="115" t="s">
        <v>313</v>
      </c>
      <c r="B107" s="116"/>
      <c r="C107" s="116"/>
      <c r="D107" s="141">
        <f>SUM(D98:D106)</f>
        <v>144397</v>
      </c>
      <c r="E107" s="142">
        <f t="shared" si="6"/>
        <v>0.1</v>
      </c>
      <c r="G107" s="16"/>
      <c r="H107" s="5">
        <v>238</v>
      </c>
      <c r="I107" s="5" t="s">
        <v>176</v>
      </c>
      <c r="J107" s="6">
        <v>5094</v>
      </c>
      <c r="K107" s="10">
        <f t="shared" si="7"/>
        <v>0</v>
      </c>
    </row>
    <row r="108" spans="1:11" ht="15" thickBot="1" thickTop="1">
      <c r="A108" s="110" t="s">
        <v>314</v>
      </c>
      <c r="B108" s="111"/>
      <c r="C108" s="111"/>
      <c r="D108" s="143">
        <f>SUM(D107,D97,D86,D78,D54,D32,D29,D23)</f>
        <v>165257146</v>
      </c>
      <c r="E108" s="144"/>
      <c r="G108" s="16"/>
      <c r="H108" s="5">
        <v>245</v>
      </c>
      <c r="I108" s="5" t="s">
        <v>179</v>
      </c>
      <c r="J108" s="6">
        <v>648933</v>
      </c>
      <c r="K108" s="10">
        <f t="shared" si="7"/>
        <v>0.1</v>
      </c>
    </row>
    <row r="109" spans="1:11" ht="13.5">
      <c r="A109" s="1"/>
      <c r="B109" s="1"/>
      <c r="C109" s="1"/>
      <c r="D109" s="1"/>
      <c r="G109" s="98"/>
      <c r="H109" s="5">
        <v>246</v>
      </c>
      <c r="I109" s="5" t="s">
        <v>180</v>
      </c>
      <c r="J109" s="6">
        <v>521538</v>
      </c>
      <c r="K109" s="10">
        <f t="shared" si="7"/>
        <v>0.1</v>
      </c>
    </row>
    <row r="110" spans="1:11" ht="14.25" thickBot="1">
      <c r="A110" s="1"/>
      <c r="B110" s="1"/>
      <c r="C110" s="1"/>
      <c r="D110" s="1"/>
      <c r="G110" s="42" t="s">
        <v>312</v>
      </c>
      <c r="H110" s="43"/>
      <c r="I110" s="43"/>
      <c r="J110" s="46">
        <f>SUM(J95:J109)</f>
        <v>2471316</v>
      </c>
      <c r="K110" s="48">
        <f t="shared" si="7"/>
        <v>0.4</v>
      </c>
    </row>
    <row r="111" spans="1:11" ht="13.5">
      <c r="A111" s="1"/>
      <c r="B111" s="1"/>
      <c r="C111" s="1"/>
      <c r="D111" s="1"/>
      <c r="G111" s="16" t="s">
        <v>5</v>
      </c>
      <c r="H111" s="35">
        <v>133</v>
      </c>
      <c r="I111" s="35" t="s">
        <v>146</v>
      </c>
      <c r="J111" s="38">
        <v>391373</v>
      </c>
      <c r="K111" s="40">
        <f t="shared" si="7"/>
        <v>0.1</v>
      </c>
    </row>
    <row r="112" spans="1:11" ht="13.5">
      <c r="A112" s="1"/>
      <c r="B112" s="1"/>
      <c r="C112" s="1"/>
      <c r="D112" s="1"/>
      <c r="G112" s="16"/>
      <c r="H112" s="5">
        <v>135</v>
      </c>
      <c r="I112" s="5" t="s">
        <v>148</v>
      </c>
      <c r="J112" s="6">
        <v>1228</v>
      </c>
      <c r="K112" s="10">
        <f t="shared" si="7"/>
        <v>0</v>
      </c>
    </row>
    <row r="113" spans="1:11" ht="13.5">
      <c r="A113" s="1"/>
      <c r="B113" s="1"/>
      <c r="C113" s="1"/>
      <c r="D113" s="1"/>
      <c r="G113" s="16"/>
      <c r="H113" s="5">
        <v>137</v>
      </c>
      <c r="I113" s="5" t="s">
        <v>149</v>
      </c>
      <c r="J113" s="6">
        <v>82594</v>
      </c>
      <c r="K113" s="10">
        <f t="shared" si="7"/>
        <v>0</v>
      </c>
    </row>
    <row r="114" spans="1:11" ht="13.5">
      <c r="A114" s="1"/>
      <c r="B114" s="1"/>
      <c r="C114" s="1"/>
      <c r="D114" s="1"/>
      <c r="G114" s="16"/>
      <c r="H114" s="5">
        <v>138</v>
      </c>
      <c r="I114" s="5" t="s">
        <v>150</v>
      </c>
      <c r="J114" s="6">
        <v>1389</v>
      </c>
      <c r="K114" s="10">
        <f t="shared" si="7"/>
        <v>0</v>
      </c>
    </row>
    <row r="115" spans="1:11" ht="13.5">
      <c r="A115" s="1"/>
      <c r="B115" s="1"/>
      <c r="C115" s="1"/>
      <c r="D115" s="1"/>
      <c r="G115" s="16"/>
      <c r="H115" s="5">
        <v>140</v>
      </c>
      <c r="I115" s="5" t="s">
        <v>151</v>
      </c>
      <c r="J115" s="6">
        <v>3480</v>
      </c>
      <c r="K115" s="10">
        <f t="shared" si="7"/>
        <v>0</v>
      </c>
    </row>
    <row r="116" spans="1:11" ht="13.5">
      <c r="A116" s="1"/>
      <c r="B116" s="1"/>
      <c r="C116" s="1"/>
      <c r="D116" s="1"/>
      <c r="G116" s="16"/>
      <c r="H116" s="5">
        <v>141</v>
      </c>
      <c r="I116" s="5" t="s">
        <v>152</v>
      </c>
      <c r="J116" s="6">
        <v>3979</v>
      </c>
      <c r="K116" s="10">
        <f t="shared" si="7"/>
        <v>0</v>
      </c>
    </row>
    <row r="117" spans="1:11" ht="13.5">
      <c r="A117" s="1"/>
      <c r="B117" s="1"/>
      <c r="C117" s="1"/>
      <c r="D117" s="1"/>
      <c r="G117" s="16"/>
      <c r="H117" s="5">
        <v>143</v>
      </c>
      <c r="I117" s="5" t="s">
        <v>153</v>
      </c>
      <c r="J117" s="6">
        <v>476176</v>
      </c>
      <c r="K117" s="10">
        <f t="shared" si="7"/>
        <v>0.1</v>
      </c>
    </row>
    <row r="118" spans="1:11" ht="13.5">
      <c r="A118" s="1"/>
      <c r="B118" s="1"/>
      <c r="C118" s="1"/>
      <c r="D118" s="1"/>
      <c r="G118" s="16"/>
      <c r="H118" s="5">
        <v>144</v>
      </c>
      <c r="I118" s="5" t="s">
        <v>154</v>
      </c>
      <c r="J118" s="6">
        <v>3200</v>
      </c>
      <c r="K118" s="10">
        <f t="shared" si="7"/>
        <v>0</v>
      </c>
    </row>
    <row r="119" spans="1:11" ht="13.5">
      <c r="A119" s="1"/>
      <c r="B119" s="1"/>
      <c r="C119" s="1"/>
      <c r="D119" s="1"/>
      <c r="G119" s="16"/>
      <c r="H119" s="5">
        <v>146</v>
      </c>
      <c r="I119" s="5" t="s">
        <v>156</v>
      </c>
      <c r="J119" s="6">
        <v>2500</v>
      </c>
      <c r="K119" s="10">
        <f t="shared" si="7"/>
        <v>0</v>
      </c>
    </row>
    <row r="120" spans="1:11" ht="13.5">
      <c r="A120" s="1"/>
      <c r="B120" s="1"/>
      <c r="C120" s="1"/>
      <c r="D120" s="1"/>
      <c r="G120" s="98"/>
      <c r="H120" s="5">
        <v>147</v>
      </c>
      <c r="I120" s="5" t="s">
        <v>157</v>
      </c>
      <c r="J120" s="6">
        <v>55247</v>
      </c>
      <c r="K120" s="10">
        <f t="shared" si="7"/>
        <v>0</v>
      </c>
    </row>
    <row r="121" spans="1:11" ht="14.25" thickBot="1">
      <c r="A121" s="1"/>
      <c r="B121" s="1"/>
      <c r="C121" s="1"/>
      <c r="D121" s="1"/>
      <c r="G121" s="42" t="s">
        <v>311</v>
      </c>
      <c r="H121" s="43"/>
      <c r="I121" s="43"/>
      <c r="J121" s="46">
        <f>SUM(J111:J120)</f>
        <v>1021166</v>
      </c>
      <c r="K121" s="48">
        <f t="shared" si="7"/>
        <v>0.1</v>
      </c>
    </row>
    <row r="122" spans="1:11" ht="13.5">
      <c r="A122" s="1"/>
      <c r="B122" s="1"/>
      <c r="C122" s="1"/>
      <c r="D122" s="1"/>
      <c r="G122" s="16" t="s">
        <v>2</v>
      </c>
      <c r="H122" s="35">
        <v>501</v>
      </c>
      <c r="I122" s="35" t="s">
        <v>42</v>
      </c>
      <c r="J122" s="38">
        <v>4048</v>
      </c>
      <c r="K122" s="40">
        <f t="shared" si="7"/>
        <v>0</v>
      </c>
    </row>
    <row r="123" spans="1:11" ht="13.5">
      <c r="A123" s="1"/>
      <c r="B123" s="1"/>
      <c r="C123" s="1"/>
      <c r="D123" s="1"/>
      <c r="G123" s="16"/>
      <c r="H123" s="5">
        <v>503</v>
      </c>
      <c r="I123" s="5" t="s">
        <v>44</v>
      </c>
      <c r="J123" s="6">
        <v>1756</v>
      </c>
      <c r="K123" s="10">
        <f t="shared" si="7"/>
        <v>0</v>
      </c>
    </row>
    <row r="124" spans="1:11" ht="13.5">
      <c r="A124" s="1"/>
      <c r="B124" s="1"/>
      <c r="C124" s="1"/>
      <c r="D124" s="1"/>
      <c r="G124" s="16"/>
      <c r="H124" s="5">
        <v>504</v>
      </c>
      <c r="I124" s="5" t="s">
        <v>45</v>
      </c>
      <c r="J124" s="6">
        <v>45961</v>
      </c>
      <c r="K124" s="10">
        <f t="shared" si="7"/>
        <v>0</v>
      </c>
    </row>
    <row r="125" spans="1:11" ht="13.5">
      <c r="A125" s="1"/>
      <c r="B125" s="1"/>
      <c r="C125" s="1"/>
      <c r="D125" s="1"/>
      <c r="G125" s="16"/>
      <c r="H125" s="5">
        <v>506</v>
      </c>
      <c r="I125" s="5" t="s">
        <v>47</v>
      </c>
      <c r="J125" s="6">
        <v>3488</v>
      </c>
      <c r="K125" s="10">
        <f t="shared" si="7"/>
        <v>0</v>
      </c>
    </row>
    <row r="126" spans="1:11" ht="13.5">
      <c r="A126" s="1"/>
      <c r="B126" s="1"/>
      <c r="C126" s="1"/>
      <c r="D126" s="1"/>
      <c r="G126" s="16"/>
      <c r="H126" s="5">
        <v>510</v>
      </c>
      <c r="I126" s="5" t="s">
        <v>51</v>
      </c>
      <c r="J126" s="6">
        <v>1941</v>
      </c>
      <c r="K126" s="10">
        <f t="shared" si="7"/>
        <v>0</v>
      </c>
    </row>
    <row r="127" spans="1:11" ht="13.5">
      <c r="A127" s="1"/>
      <c r="B127" s="1"/>
      <c r="C127" s="1"/>
      <c r="D127" s="1"/>
      <c r="G127" s="16"/>
      <c r="H127" s="5">
        <v>513</v>
      </c>
      <c r="I127" s="5" t="s">
        <v>54</v>
      </c>
      <c r="J127" s="6">
        <v>355</v>
      </c>
      <c r="K127" s="10">
        <f t="shared" si="7"/>
        <v>0</v>
      </c>
    </row>
    <row r="128" spans="1:11" ht="13.5">
      <c r="A128" s="1"/>
      <c r="B128" s="1"/>
      <c r="C128" s="1"/>
      <c r="D128" s="1"/>
      <c r="G128" s="16"/>
      <c r="H128" s="5">
        <v>519</v>
      </c>
      <c r="I128" s="5" t="s">
        <v>60</v>
      </c>
      <c r="J128" s="6">
        <v>441</v>
      </c>
      <c r="K128" s="10">
        <f t="shared" si="7"/>
        <v>0</v>
      </c>
    </row>
    <row r="129" spans="1:11" ht="13.5">
      <c r="A129" s="1"/>
      <c r="B129" s="1"/>
      <c r="C129" s="1"/>
      <c r="D129" s="1"/>
      <c r="G129" s="16"/>
      <c r="H129" s="5">
        <v>527</v>
      </c>
      <c r="I129" s="5" t="s">
        <v>68</v>
      </c>
      <c r="J129" s="6">
        <v>1071</v>
      </c>
      <c r="K129" s="10">
        <f t="shared" si="7"/>
        <v>0</v>
      </c>
    </row>
    <row r="130" spans="1:11" ht="13.5">
      <c r="A130" s="1"/>
      <c r="B130" s="1"/>
      <c r="C130" s="1"/>
      <c r="D130" s="1"/>
      <c r="G130" s="16"/>
      <c r="H130" s="5">
        <v>541</v>
      </c>
      <c r="I130" s="5" t="s">
        <v>81</v>
      </c>
      <c r="J130" s="6">
        <v>30631</v>
      </c>
      <c r="K130" s="10">
        <f t="shared" si="7"/>
        <v>0</v>
      </c>
    </row>
    <row r="131" spans="1:11" ht="13.5">
      <c r="A131" s="1"/>
      <c r="B131" s="1"/>
      <c r="C131" s="1"/>
      <c r="D131" s="1"/>
      <c r="G131" s="16"/>
      <c r="H131" s="5">
        <v>543</v>
      </c>
      <c r="I131" s="5" t="s">
        <v>83</v>
      </c>
      <c r="J131" s="6">
        <v>1047</v>
      </c>
      <c r="K131" s="10">
        <f t="shared" si="7"/>
        <v>0</v>
      </c>
    </row>
    <row r="132" spans="1:11" ht="13.5">
      <c r="A132" s="1"/>
      <c r="B132" s="1"/>
      <c r="C132" s="1"/>
      <c r="D132" s="1"/>
      <c r="G132" s="16"/>
      <c r="H132" s="5">
        <v>544</v>
      </c>
      <c r="I132" s="5" t="s">
        <v>84</v>
      </c>
      <c r="J132" s="6">
        <v>548</v>
      </c>
      <c r="K132" s="10">
        <f aca="true" t="shared" si="8" ref="K132:K139">ROUND((J132/689233915)*100,1)</f>
        <v>0</v>
      </c>
    </row>
    <row r="133" spans="7:11" ht="13.5">
      <c r="G133" s="16"/>
      <c r="H133" s="5">
        <v>546</v>
      </c>
      <c r="I133" s="5" t="s">
        <v>86</v>
      </c>
      <c r="J133" s="6">
        <v>299</v>
      </c>
      <c r="K133" s="10">
        <f t="shared" si="8"/>
        <v>0</v>
      </c>
    </row>
    <row r="134" spans="7:11" ht="13.5">
      <c r="G134" s="16"/>
      <c r="H134" s="5">
        <v>547</v>
      </c>
      <c r="I134" s="5" t="s">
        <v>87</v>
      </c>
      <c r="J134" s="6">
        <v>2932</v>
      </c>
      <c r="K134" s="10">
        <f t="shared" si="8"/>
        <v>0</v>
      </c>
    </row>
    <row r="135" spans="7:11" ht="13.5">
      <c r="G135" s="16"/>
      <c r="H135" s="5">
        <v>549</v>
      </c>
      <c r="I135" s="5" t="s">
        <v>89</v>
      </c>
      <c r="J135" s="6">
        <v>2543</v>
      </c>
      <c r="K135" s="10">
        <f t="shared" si="8"/>
        <v>0</v>
      </c>
    </row>
    <row r="136" spans="7:11" ht="13.5">
      <c r="G136" s="16"/>
      <c r="H136" s="5">
        <v>551</v>
      </c>
      <c r="I136" s="5" t="s">
        <v>91</v>
      </c>
      <c r="J136" s="6">
        <v>333663</v>
      </c>
      <c r="K136" s="10">
        <f t="shared" si="8"/>
        <v>0</v>
      </c>
    </row>
    <row r="137" spans="7:11" ht="13.5">
      <c r="G137" s="16"/>
      <c r="H137" s="5">
        <v>554</v>
      </c>
      <c r="I137" s="5" t="s">
        <v>94</v>
      </c>
      <c r="J137" s="6">
        <v>508</v>
      </c>
      <c r="K137" s="10">
        <f t="shared" si="8"/>
        <v>0</v>
      </c>
    </row>
    <row r="138" spans="7:11" ht="13.5">
      <c r="G138" s="98"/>
      <c r="H138" s="5">
        <v>556</v>
      </c>
      <c r="I138" s="5" t="s">
        <v>96</v>
      </c>
      <c r="J138" s="6">
        <v>3567</v>
      </c>
      <c r="K138" s="10">
        <f t="shared" si="8"/>
        <v>0</v>
      </c>
    </row>
    <row r="139" spans="7:11" ht="14.25" thickBot="1">
      <c r="G139" s="115" t="s">
        <v>313</v>
      </c>
      <c r="H139" s="116"/>
      <c r="I139" s="116"/>
      <c r="J139" s="141">
        <f>SUM(J122:J138)</f>
        <v>434799</v>
      </c>
      <c r="K139" s="145">
        <f t="shared" si="8"/>
        <v>0.1</v>
      </c>
    </row>
    <row r="140" spans="7:11" ht="15" thickBot="1" thickTop="1">
      <c r="G140" s="110" t="s">
        <v>314</v>
      </c>
      <c r="H140" s="111"/>
      <c r="I140" s="111"/>
      <c r="J140" s="143">
        <f>SUM(J139,J121,J110,J94,J66,J43,J40,J27)</f>
        <v>689233915</v>
      </c>
      <c r="K140" s="146"/>
    </row>
    <row r="141" spans="7:11" ht="13.5">
      <c r="G141" s="1"/>
      <c r="H141" s="1"/>
      <c r="I141" s="1"/>
      <c r="J141" s="128"/>
      <c r="K141" s="147"/>
    </row>
    <row r="142" spans="10:11" ht="13.5">
      <c r="J142" s="114"/>
      <c r="K142" s="148"/>
    </row>
    <row r="143" spans="10:11" ht="13.5">
      <c r="J143" s="114"/>
      <c r="K143" s="148"/>
    </row>
    <row r="144" spans="10:11" ht="13.5">
      <c r="J144" s="114"/>
      <c r="K144" s="148"/>
    </row>
    <row r="145" spans="10:11" ht="13.5">
      <c r="J145" s="114"/>
      <c r="K145" s="148"/>
    </row>
    <row r="146" spans="10:11" ht="13.5">
      <c r="J146" s="114"/>
      <c r="K146" s="148"/>
    </row>
    <row r="147" spans="10:11" ht="13.5">
      <c r="J147" s="114"/>
      <c r="K147" s="148"/>
    </row>
    <row r="148" spans="10:11" ht="13.5">
      <c r="J148" s="114"/>
      <c r="K148" s="148"/>
    </row>
    <row r="149" spans="10:11" ht="13.5">
      <c r="J149" s="114"/>
      <c r="K149" s="148"/>
    </row>
    <row r="150" ht="13.5">
      <c r="K150" s="148"/>
    </row>
    <row r="151" ht="13.5">
      <c r="K151" s="148"/>
    </row>
    <row r="152" ht="13.5">
      <c r="K152" s="148"/>
    </row>
    <row r="153" ht="13.5">
      <c r="K153" s="148"/>
    </row>
    <row r="154" ht="13.5">
      <c r="K154" s="148"/>
    </row>
    <row r="155" ht="13.5">
      <c r="K155" s="148"/>
    </row>
    <row r="156" ht="13.5">
      <c r="K156" s="148"/>
    </row>
    <row r="157" ht="13.5">
      <c r="K157" s="148"/>
    </row>
    <row r="158" ht="13.5">
      <c r="K158" s="148"/>
    </row>
    <row r="159" ht="13.5">
      <c r="K159" s="148"/>
    </row>
    <row r="160" ht="13.5">
      <c r="K160" s="148"/>
    </row>
    <row r="161" ht="13.5">
      <c r="K161" s="148"/>
    </row>
    <row r="162" ht="13.5">
      <c r="K162" s="148"/>
    </row>
    <row r="163" ht="13.5">
      <c r="K163" s="148"/>
    </row>
    <row r="164" ht="13.5">
      <c r="K164" s="148"/>
    </row>
    <row r="165" ht="13.5">
      <c r="K165" s="148"/>
    </row>
    <row r="166" ht="13.5">
      <c r="K166" s="148"/>
    </row>
  </sheetData>
  <autoFilter ref="A3:K3"/>
  <printOptions/>
  <pageMargins left="0.75" right="0.75" top="0.64" bottom="0.5" header="0.512" footer="0.31"/>
  <pageSetup firstPageNumber="15" useFirstPageNumber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2005-10-20T13:39:06Z</cp:lastPrinted>
  <dcterms:created xsi:type="dcterms:W3CDTF">2005-06-24T06:31:34Z</dcterms:created>
  <dcterms:modified xsi:type="dcterms:W3CDTF">2008-05-28T02:33:35Z</dcterms:modified>
  <cp:category/>
  <cp:version/>
  <cp:contentType/>
  <cp:contentStatus/>
</cp:coreProperties>
</file>