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4簡易水道\"/>
    </mc:Choice>
  </mc:AlternateContent>
  <xr:revisionPtr revIDLastSave="0" documentId="8_{35A49E9E-86A9-4906-B2AF-3D2E0DE07DC4}" xr6:coauthVersionLast="47" xr6:coauthVersionMax="47" xr10:uidLastSave="{00000000-0000-0000-0000-000000000000}"/>
  <workbookProtection workbookAlgorithmName="SHA-512" workbookHashValue="uq0Yw69M2TXxr7wD8tkuu04XsYkGCCPEBeYkuvPBwNeTnZvRMMp5eE49BmWQJYFtvvIBQxjBI5SUL9q2LFDuUQ==" workbookSaltValue="5//FWzXLBaqL02uw+NBP9A==" workbookSpinCount="100000" lockStructure="1"/>
  <bookViews>
    <workbookView xWindow="-110" yWindow="-110" windowWidth="22780" windowHeight="146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E85" i="4"/>
  <c r="BB10" i="4"/>
  <c r="AT10" i="4"/>
  <c r="AL10" i="4"/>
  <c r="P10" i="4"/>
  <c r="B10" i="4"/>
  <c r="AT8" i="4"/>
  <c r="AD8" i="4"/>
  <c r="W8" i="4"/>
  <c r="P8" i="4"/>
  <c r="I8" i="4"/>
  <c r="B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<sst xmlns="http://schemas.openxmlformats.org/spreadsheetml/2006/main" count="233" uniqueCount="119">
  <si>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</si>
  <si>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</si>
  <si>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</si>
  <si>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</si>
  <si>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</si>
  <si>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</si>
  <si>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</si>
  <si>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</si>
  <si>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</si>
  <si>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</si>
  <si>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</si>
  <si>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</si>
  <si>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</si>
  <si>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</si>
  <si>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</si>
  <si>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</si>
  <si>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</si>
  <si>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</si>
  <si>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</si>
  <si>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</si>
  <si>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</si>
  <si>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</si>
  <si>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</si>
  <si>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</si>
  <si>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</si>
  <si>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</si>
  <si>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</si>
  <si>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</si>
  <si>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</si>
  <si>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</si>
  <si>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</si>
  <si>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</si>
  <si>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</si>
  <si>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</si>
  <si>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</si>
  <si>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</si>
  <si>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</si>
  <si>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</si>
  <si>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</si>
  <si>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</si>
  <si>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</si>
  <si>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</si>
  <si>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</si>
  <si>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</si>
  <si>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</si>
  <si>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</si>
  <si>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</si>
  <si>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</si>
  <si>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</si>
  <si>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</si>
  <si>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</si>
  <si>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</si>
  <si>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</si>
  <si>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</si>
  <si>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</si>
  <si>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</si>
  <si>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</si>
  <si>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</si>
  <si>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</si>
  <si>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</si>
  <si>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</si>
  <si>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</si>
  <si>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</si>
  <si>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</si>
  <si>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</si>
  <si>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</si>
  <si>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</si>
  <si>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</si>
  <si>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</si>
  <si>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</si>
  <si>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</si>
  <si>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</si>
  <si>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</si>
  <si>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</si>
  <si>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</si>
  <si>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</si>
  <si>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</si>
  <si>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</si>
  <si>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</si>
  <si>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</si>
  <si>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</si>
  <si>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</si>
  <si>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</si>
  <si>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</si>
  <si>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</si>
  <si>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</si>
  <si>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</si>
  <si>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</si>
  <si>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</si>
  <si>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</si>
  <si>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</si>
  <si>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</si>
  <si>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</si>
  <si>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</si>
  <si>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</si>
  <si>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</si>
  <si>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</si>
  <si>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豊根村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</si>
  <si>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</si>
  <si>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</si>
  <si>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</si>
  <si>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</si>
  <si>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</si>
  <si>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</si>
  <si>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</si>
  <si>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</si>
  <si>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</si>
  <si>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</si>
  <si>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</si>
  <si>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</si>
  <si>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</si>
  <si>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</si>
  <si>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</si>
  <si>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</si>
  <si>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</si>
  <si>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</si>
  <si>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継続した配水管や水道施設の更新が必要となるため、平成28年度に策定した経営戦略に基づき、財源確保に努めるとともに施設の統合も視野に入れ、管理体制の効率化等による経費削減を図るなど、収支の将来性を鑑みた経営計画の見直しが必要である。また、供給した配水量の効率性を高めていくことも課題である。
　経営戦略の見直し時期について、令和8年度を予定している。</t>
    <phoneticPr fontId="4"/>
  </si>
  <si>
    <t>配水管や電気計装機器等の老朽化に伴い計画的に更新を行っているが、配管延長が長いことや数多くの水道施設を有しているため、財源確保が厳しい状況下での更新はスローペースとなっている。更新の必要性が高い地区から引き続き効率的に更新を図っていく。
③管路更新率
令和２年度と令和３年度を比較すると減少しているが、これは管路布設場所の工法の違いによるものであり、近年では類似団体より高い水準で推移しており、計画的に管路の更新が進んでいると言える。しかし、まだまだ経年劣化している管路が多く存在するというのが現状。</t>
    <rPh sb="143" eb="145">
      <t>ゲンショウ</t>
    </rPh>
    <phoneticPr fontId="4"/>
  </si>
  <si>
    <r>
      <rPr>
        <sz val="10"/>
        <color theme="1"/>
        <rFont val="ＭＳ ゴシック"/>
        <family val="3"/>
        <charset val="128"/>
      </rPr>
      <t>①収益的収支比率　
　愛知県で最も標高が高い地域であり、山間地域特有の起伏に富んだ地形で集落が点在しているため、管路が長く浄水場・配水地等の水道施設も数多いことから、維持管理の経常経費が嵩み、尚且つ人口減少により水道使用料の収益も年々減収傾向にあり厳しい経営状況が続いている。
④企業債残高対給水収益比率
　企業債残高対給水収益比率は料金収入に対する企業債残高の割合であるが、前述のとおり管路が長く、水道施設も多いため施設整備等の維持管理費用が嵩む一方、料金収入は人口減少により年々減収傾向にあり、配水管布設替えなどの大規模な工事は企業債に頼らざるを得ず、類似団体平均より高く推移している。
⑤料金回収率
　給水収益に比べ一般会計からの繰入金の方が多く、収益だけでは賄えず類似団体よりも回収率は低い。</t>
    </r>
    <r>
      <rPr>
        <sz val="11"/>
        <color theme="1"/>
        <rFont val="ＭＳ ゴシック"/>
        <family val="3"/>
        <charset val="128"/>
      </rPr>
      <t xml:space="preserve">
</t>
    </r>
    <r>
      <rPr>
        <sz val="10"/>
        <color theme="1"/>
        <rFont val="ＭＳ ゴシック"/>
        <family val="3"/>
        <charset val="128"/>
      </rPr>
      <t>⑥給水原価
　老朽化している配水管の布設替や計装機器整備等を毎年実施している結果、原価は類似団体の平均よりも高くなっている。人口の減少により有収水量も減収が見込まれるため、経費削減などの改善が必要である。
⑦施設利用率
　類似団体平均より高水準ではあるものの、人口減少により確実に効率の悪い施設もでてきているため、施設の統廃合などの検討も必要になっている。</t>
    </r>
    <r>
      <rPr>
        <sz val="11"/>
        <color theme="1"/>
        <rFont val="ＭＳ ゴシック"/>
        <family val="3"/>
        <charset val="128"/>
      </rPr>
      <t xml:space="preserve">　
</t>
    </r>
    <r>
      <rPr>
        <sz val="10"/>
        <color theme="1"/>
        <rFont val="ＭＳ ゴシック"/>
        <family val="3"/>
        <charset val="128"/>
      </rPr>
      <t>⑧有収率
　有収率の低い要因として、老朽管の漏水、水質維持や冬期の水道管凍結防止のための捨て水がある。類似団体より低水準であるが、管路更新や漏水箇所の調査・修繕の成果もありわずかながら上昇を続けている。</t>
    </r>
    <rPh sb="626" eb="62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</si>
</sst>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1.32</c:v>
                </c:pt>
                <c:pt idx="1">
                  <c:v>1.36</c:v>
                </c:pt>
                <c:pt idx="2">
                  <c:v>0.72</c:v>
                </c:pt>
                <c:pt idx="3">
                  <c:v>1.21</c:v>
                </c:pt>
                <c:pt idx="4">
                  <c:v>1.1100000000000001</c:v>
                </c:pt>
              </c:numCache>
            </c:numRef>
          </c:val>
          <c:extLst>
            <c:ext xmlns:c16="http://schemas.microsoft.com/office/drawing/2014/chart" uri="{C3380CC4-5D6E-409C-BE32-E72D297353CC}">
              <c16:uniqueId val="{00000000-7600-4867-945E-AAF03D6ED99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7600-4867-945E-AAF03D6ED99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63.53</c:v>
                </c:pt>
                <c:pt idx="1">
                  <c:v>64.42</c:v>
                </c:pt>
                <c:pt idx="2">
                  <c:v>55.13</c:v>
                </c:pt>
                <c:pt idx="3">
                  <c:v>55.86</c:v>
                </c:pt>
                <c:pt idx="4">
                  <c:v>55.14</c:v>
                </c:pt>
              </c:numCache>
            </c:numRef>
          </c:val>
          <c:extLst>
            <c:ext xmlns:c16="http://schemas.microsoft.com/office/drawing/2014/chart" uri="{C3380CC4-5D6E-409C-BE32-E72D297353CC}">
              <c16:uniqueId val="{00000000-9A6A-4C71-95FC-B74A87FCFD7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9A6A-4C71-95FC-B74A87FCFD7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50.78</c:v>
                </c:pt>
                <c:pt idx="1">
                  <c:v>49.2</c:v>
                </c:pt>
                <c:pt idx="2">
                  <c:v>55.83</c:v>
                </c:pt>
                <c:pt idx="3">
                  <c:v>57.11</c:v>
                </c:pt>
                <c:pt idx="4">
                  <c:v>57.48</c:v>
                </c:pt>
              </c:numCache>
            </c:numRef>
          </c:val>
          <c:extLst>
            <c:ext xmlns:c16="http://schemas.microsoft.com/office/drawing/2014/chart" uri="{C3380CC4-5D6E-409C-BE32-E72D297353CC}">
              <c16:uniqueId val="{00000000-4E9D-4AC4-8EAE-3E10855C6C9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4E9D-4AC4-8EAE-3E10855C6C9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54.56</c:v>
                </c:pt>
                <c:pt idx="1">
                  <c:v>52.75</c:v>
                </c:pt>
                <c:pt idx="2">
                  <c:v>51.86</c:v>
                </c:pt>
                <c:pt idx="3">
                  <c:v>59.18</c:v>
                </c:pt>
                <c:pt idx="4">
                  <c:v>52.69</c:v>
                </c:pt>
              </c:numCache>
            </c:numRef>
          </c:val>
          <c:extLst>
            <c:ext xmlns:c16="http://schemas.microsoft.com/office/drawing/2014/chart" uri="{C3380CC4-5D6E-409C-BE32-E72D297353CC}">
              <c16:uniqueId val="{00000000-650F-4CD8-91BE-E62D86EF258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650F-4CD8-91BE-E62D86EF258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F5-4639-BCC6-B49D8D5ACDE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5-4639-BCC6-B49D8D5ACDE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4-4822-9629-45CD9EA5427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4-4822-9629-45CD9EA5427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C-445F-8006-261EE80D80C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C-445F-8006-261EE80D80C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E-41B5-BD91-5DE1AF2B5F5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E-41B5-BD91-5DE1AF2B5F5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1697.37</c:v>
                </c:pt>
                <c:pt idx="1">
                  <c:v>1604.58</c:v>
                </c:pt>
                <c:pt idx="2">
                  <c:v>1520.58</c:v>
                </c:pt>
                <c:pt idx="3">
                  <c:v>1406.72</c:v>
                </c:pt>
                <c:pt idx="4">
                  <c:v>1328.5</c:v>
                </c:pt>
              </c:numCache>
            </c:numRef>
          </c:val>
          <c:extLst>
            <c:ext xmlns:c16="http://schemas.microsoft.com/office/drawing/2014/chart" uri="{C3380CC4-5D6E-409C-BE32-E72D297353CC}">
              <c16:uniqueId val="{00000000-305E-423C-A6C5-8DD910D96F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05E-423C-A6C5-8DD910D96F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37.14</c:v>
                </c:pt>
                <c:pt idx="1">
                  <c:v>37.76</c:v>
                </c:pt>
                <c:pt idx="2">
                  <c:v>36.299999999999997</c:v>
                </c:pt>
                <c:pt idx="3">
                  <c:v>34.590000000000003</c:v>
                </c:pt>
                <c:pt idx="4">
                  <c:v>30.15</c:v>
                </c:pt>
              </c:numCache>
            </c:numRef>
          </c:val>
          <c:extLst>
            <c:ext xmlns:c16="http://schemas.microsoft.com/office/drawing/2014/chart" uri="{C3380CC4-5D6E-409C-BE32-E72D297353CC}">
              <c16:uniqueId val="{00000000-EF21-4057-8AEE-E1E896F128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EF21-4057-8AEE-E1E896F128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545.91</c:v>
                </c:pt>
                <c:pt idx="1">
                  <c:v>545.84</c:v>
                </c:pt>
                <c:pt idx="2">
                  <c:v>577.1</c:v>
                </c:pt>
                <c:pt idx="3">
                  <c:v>599.29999999999995</c:v>
                </c:pt>
                <c:pt idx="4">
                  <c:v>698.09</c:v>
                </c:pt>
              </c:numCache>
            </c:numRef>
          </c:val>
          <c:extLst>
            <c:ext xmlns:c16="http://schemas.microsoft.com/office/drawing/2014/chart" uri="{C3380CC4-5D6E-409C-BE32-E72D297353CC}">
              <c16:uniqueId val="{00000000-2151-4964-9ABA-2EF13D63234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151-4964-9ABA-2EF13D63234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愛知県　豊根村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1030</v>
      </c>
      <c r="AM8" s="60"/>
      <c r="AN8" s="60"/>
      <c r="AO8" s="60"/>
      <c r="AP8" s="60"/>
      <c r="AQ8" s="60"/>
      <c r="AR8" s="60"/>
      <c r="AS8" s="60"/>
      <c r="AT8" s="36">
        <f>データ!$S$6</f>
        <v>155.88</v>
      </c>
      <c r="AU8" s="36"/>
      <c r="AV8" s="36"/>
      <c r="AW8" s="36"/>
      <c r="AX8" s="36"/>
      <c r="AY8" s="36"/>
      <c r="AZ8" s="36"/>
      <c r="BA8" s="36"/>
      <c r="BB8" s="36">
        <f>データ!$T$6</f>
        <v>6.61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99.7</v>
      </c>
      <c r="Q10" s="36"/>
      <c r="R10" s="36"/>
      <c r="S10" s="36"/>
      <c r="T10" s="36"/>
      <c r="U10" s="36"/>
      <c r="V10" s="36"/>
      <c r="W10" s="60">
        <f>データ!$Q$6</f>
        <v>2750</v>
      </c>
      <c r="X10" s="60"/>
      <c r="Y10" s="60"/>
      <c r="Z10" s="60"/>
      <c r="AA10" s="60"/>
      <c r="AB10" s="60"/>
      <c r="AC10" s="60"/>
      <c r="AD10" s="2"/>
      <c r="AE10" s="2"/>
      <c r="AF10" s="2"/>
      <c r="AG10" s="2"/>
      <c r="AH10" s="2"/>
      <c r="AI10" s="2"/>
      <c r="AJ10" s="2"/>
      <c r="AK10" s="2"/>
      <c r="AL10" s="60">
        <f>データ!$U$6</f>
        <v>999</v>
      </c>
      <c r="AM10" s="60"/>
      <c r="AN10" s="60"/>
      <c r="AO10" s="60"/>
      <c r="AP10" s="60"/>
      <c r="AQ10" s="60"/>
      <c r="AR10" s="60"/>
      <c r="AS10" s="60"/>
      <c r="AT10" s="36">
        <f>データ!$V$6</f>
        <v>18.760000000000002</v>
      </c>
      <c r="AU10" s="36"/>
      <c r="AV10" s="36"/>
      <c r="AW10" s="36"/>
      <c r="AX10" s="36"/>
      <c r="AY10" s="36"/>
      <c r="AZ10" s="36"/>
      <c r="BA10" s="36"/>
      <c r="BB10" s="36">
        <f>データ!$W$6</f>
        <v>53.25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118</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i1+67obn8x5VDiFfqgnFEF5WHUCb0NOVaDaE49uKeUk8jdl3JCYkKfK85xgHsp+Xls6mTvoEg0oi7UVKtNS+FA==" saltValue="pX+GwEiTQNxTiYUNpHrv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2">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2">
      <c r="A6" s="15" t="s">
        <v>96</v>
      </c>
      <c r="B6" s="20">
        <f>B7</f>
        <v>2021</v>
      </c>
      <c r="C6" s="20">
        <f t="shared" ref="C6:W6" si="3">C7</f>
        <v>235636</v>
      </c>
      <c r="D6" s="20">
        <f t="shared" si="3"/>
        <v>47</v>
      </c>
      <c r="E6" s="20">
        <f t="shared" si="3"/>
        <v>1</v>
      </c>
      <c r="F6" s="20">
        <f t="shared" si="3"/>
        <v>0</v>
      </c>
      <c r="G6" s="20">
        <f t="shared" si="3"/>
        <v>0</v>
      </c>
      <c r="H6" s="20" t="str">
        <f t="shared" si="3"/>
        <v>愛知県　豊根村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99.7</v>
      </c>
      <c r="Q6" s="21">
        <f t="shared" si="3"/>
        <v>2750</v>
      </c>
      <c r="R6" s="21">
        <f t="shared" si="3"/>
        <v>1030</v>
      </c>
      <c r="S6" s="21">
        <f t="shared" si="3"/>
        <v>155.88</v>
      </c>
      <c r="T6" s="21">
        <f t="shared" si="3"/>
        <v>6.61</v>
      </c>
      <c r="U6" s="21">
        <f t="shared" si="3"/>
        <v>999</v>
      </c>
      <c r="V6" s="21">
        <f t="shared" si="3"/>
        <v>18.760000000000002</v>
      </c>
      <c r="W6" s="21">
        <f t="shared" si="3"/>
        <v>53.25</v>
      </c>
      <c r="X6" s="22">
        <f>IF(X7="",NA(),X7)</f>
        <v>54.56</v>
      </c>
      <c r="Y6" s="22">
        <f t="shared" ref="Y6:AG6" si="4">IF(Y7="",NA(),Y7)</f>
        <v>52.75</v>
      </c>
      <c r="Z6" s="22">
        <f t="shared" si="4"/>
        <v>51.86</v>
      </c>
      <c r="AA6" s="22">
        <f t="shared" si="4"/>
        <v>59.18</v>
      </c>
      <c r="AB6" s="22">
        <f t="shared" si="4"/>
        <v>52.69</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1697.37</v>
      </c>
      <c r="BF6" s="22">
        <f t="shared" ref="BF6:BN6" si="7">IF(BF7="",NA(),BF7)</f>
        <v>1604.58</v>
      </c>
      <c r="BG6" s="22">
        <f t="shared" si="7"/>
        <v>1520.58</v>
      </c>
      <c r="BH6" s="22">
        <f t="shared" si="7"/>
        <v>1406.72</v>
      </c>
      <c r="BI6" s="22">
        <f t="shared" si="7"/>
        <v>1328.5</v>
      </c>
      <c r="BJ6" s="22">
        <f t="shared" si="7"/>
        <v>1302.33</v>
      </c>
      <c r="BK6" s="22">
        <f t="shared" si="7"/>
        <v>1274.21</v>
      </c>
      <c r="BL6" s="22">
        <f t="shared" si="7"/>
        <v>1183.92</v>
      </c>
      <c r="BM6" s="22">
        <f t="shared" si="7"/>
        <v>1128.72</v>
      </c>
      <c r="BN6" s="22">
        <f t="shared" si="7"/>
        <v>1125.25</v>
      </c>
      <c r="BO6" s="21" t="str">
        <f>IF(BO7="","",IF(BO7="-","【-】","【"&amp;SUBSTITUTE(TEXT(BO7,"#,##0.00"),"-","△")&amp;"】"))</f>
        <v>【940.88】</v>
      </c>
      <c r="BP6" s="22">
        <f>IF(BP7="",NA(),BP7)</f>
        <v>37.14</v>
      </c>
      <c r="BQ6" s="22">
        <f t="shared" ref="BQ6:BY6" si="8">IF(BQ7="",NA(),BQ7)</f>
        <v>37.76</v>
      </c>
      <c r="BR6" s="22">
        <f t="shared" si="8"/>
        <v>36.299999999999997</v>
      </c>
      <c r="BS6" s="22">
        <f t="shared" si="8"/>
        <v>34.590000000000003</v>
      </c>
      <c r="BT6" s="22">
        <f t="shared" si="8"/>
        <v>30.15</v>
      </c>
      <c r="BU6" s="22">
        <f t="shared" si="8"/>
        <v>40.89</v>
      </c>
      <c r="BV6" s="22">
        <f t="shared" si="8"/>
        <v>41.25</v>
      </c>
      <c r="BW6" s="22">
        <f t="shared" si="8"/>
        <v>42.5</v>
      </c>
      <c r="BX6" s="22">
        <f t="shared" si="8"/>
        <v>41.84</v>
      </c>
      <c r="BY6" s="22">
        <f t="shared" si="8"/>
        <v>41.44</v>
      </c>
      <c r="BZ6" s="21" t="str">
        <f>IF(BZ7="","",IF(BZ7="-","【-】","【"&amp;SUBSTITUTE(TEXT(BZ7,"#,##0.00"),"-","△")&amp;"】"))</f>
        <v>【54.59】</v>
      </c>
      <c r="CA6" s="22">
        <f>IF(CA7="",NA(),CA7)</f>
        <v>545.91</v>
      </c>
      <c r="CB6" s="22">
        <f t="shared" ref="CB6:CJ6" si="9">IF(CB7="",NA(),CB7)</f>
        <v>545.84</v>
      </c>
      <c r="CC6" s="22">
        <f t="shared" si="9"/>
        <v>577.1</v>
      </c>
      <c r="CD6" s="22">
        <f t="shared" si="9"/>
        <v>599.29999999999995</v>
      </c>
      <c r="CE6" s="22">
        <f t="shared" si="9"/>
        <v>698.09</v>
      </c>
      <c r="CF6" s="22">
        <f t="shared" si="9"/>
        <v>383.2</v>
      </c>
      <c r="CG6" s="22">
        <f t="shared" si="9"/>
        <v>383.25</v>
      </c>
      <c r="CH6" s="22">
        <f t="shared" si="9"/>
        <v>377.72</v>
      </c>
      <c r="CI6" s="22">
        <f t="shared" si="9"/>
        <v>390.47</v>
      </c>
      <c r="CJ6" s="22">
        <f t="shared" si="9"/>
        <v>403.61</v>
      </c>
      <c r="CK6" s="21" t="str">
        <f>IF(CK7="","",IF(CK7="-","【-】","【"&amp;SUBSTITUTE(TEXT(CK7,"#,##0.00"),"-","△")&amp;"】"))</f>
        <v>【301.20】</v>
      </c>
      <c r="CL6" s="22">
        <f>IF(CL7="",NA(),CL7)</f>
        <v>63.53</v>
      </c>
      <c r="CM6" s="22">
        <f t="shared" ref="CM6:CU6" si="10">IF(CM7="",NA(),CM7)</f>
        <v>64.42</v>
      </c>
      <c r="CN6" s="22">
        <f t="shared" si="10"/>
        <v>55.13</v>
      </c>
      <c r="CO6" s="22">
        <f t="shared" si="10"/>
        <v>55.86</v>
      </c>
      <c r="CP6" s="22">
        <f t="shared" si="10"/>
        <v>55.14</v>
      </c>
      <c r="CQ6" s="22">
        <f t="shared" si="10"/>
        <v>47.95</v>
      </c>
      <c r="CR6" s="22">
        <f t="shared" si="10"/>
        <v>48.26</v>
      </c>
      <c r="CS6" s="22">
        <f t="shared" si="10"/>
        <v>48.01</v>
      </c>
      <c r="CT6" s="22">
        <f t="shared" si="10"/>
        <v>49.08</v>
      </c>
      <c r="CU6" s="22">
        <f t="shared" si="10"/>
        <v>51.46</v>
      </c>
      <c r="CV6" s="21" t="str">
        <f>IF(CV7="","",IF(CV7="-","【-】","【"&amp;SUBSTITUTE(TEXT(CV7,"#,##0.00"),"-","△")&amp;"】"))</f>
        <v>【56.42】</v>
      </c>
      <c r="CW6" s="22">
        <f>IF(CW7="",NA(),CW7)</f>
        <v>50.78</v>
      </c>
      <c r="CX6" s="22">
        <f t="shared" ref="CX6:DF6" si="11">IF(CX7="",NA(),CX7)</f>
        <v>49.2</v>
      </c>
      <c r="CY6" s="22">
        <f t="shared" si="11"/>
        <v>55.83</v>
      </c>
      <c r="CZ6" s="22">
        <f t="shared" si="11"/>
        <v>57.11</v>
      </c>
      <c r="DA6" s="22">
        <f t="shared" si="11"/>
        <v>57.48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1.32</v>
      </c>
      <c r="EE6" s="22">
        <f t="shared" ref="EE6:EM6" si="14">IF(EE7="",NA(),EE7)</f>
        <v>1.36</v>
      </c>
      <c r="EF6" s="22">
        <f t="shared" si="14"/>
        <v>0.72</v>
      </c>
      <c r="EG6" s="22">
        <f t="shared" si="14"/>
        <v>1.21</v>
      </c>
      <c r="EH6" s="22">
        <f t="shared" si="14"/>
        <v>1.1100000000000001</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235636</v>
      </c>
      <c r="D7" s="24">
        <v>47</v>
      </c>
      <c r="E7" s="24">
        <v>1</v>
      </c>
      <c r="F7" s="24">
        <v>0</v>
      </c>
      <c r="G7" s="24">
        <v>0</v>
      </c>
      <c r="H7" s="24" t="s">
        <v>97</v>
      </c>
      <c r="I7" s="24" t="s">
        <v>98</v>
      </c>
      <c r="J7" s="24" t="s">
        <v>99</v>
      </c>
      <c r="K7" s="24" t="s">
        <v>100</v>
      </c>
      <c r="L7" s="24" t="s">
        <v>101</v>
      </c>
      <c r="M7" s="24" t="s">
        <v>102</v>
      </c>
      <c r="N7" s="25" t="s">
        <v>103</v>
      </c>
      <c r="O7" s="25" t="s">
        <v>104</v>
      </c>
      <c r="P7" s="25">
        <v>99.7</v>
      </c>
      <c r="Q7" s="25">
        <v>2750</v>
      </c>
      <c r="R7" s="25">
        <v>1030</v>
      </c>
      <c r="S7" s="25">
        <v>155.88</v>
      </c>
      <c r="T7" s="25">
        <v>6.61</v>
      </c>
      <c r="U7" s="25">
        <v>999</v>
      </c>
      <c r="V7" s="25">
        <v>18.760000000000002</v>
      </c>
      <c r="W7" s="25">
        <v>53.25</v>
      </c>
      <c r="X7" s="25">
        <v>54.56</v>
      </c>
      <c r="Y7" s="25">
        <v>52.75</v>
      </c>
      <c r="Z7" s="25">
        <v>51.86</v>
      </c>
      <c r="AA7" s="25">
        <v>59.18</v>
      </c>
      <c r="AB7" s="25">
        <v>52.69</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1697.37</v>
      </c>
      <c r="BF7" s="25">
        <v>1604.58</v>
      </c>
      <c r="BG7" s="25">
        <v>1520.58</v>
      </c>
      <c r="BH7" s="25">
        <v>1406.72</v>
      </c>
      <c r="BI7" s="25">
        <v>1328.5</v>
      </c>
      <c r="BJ7" s="25">
        <v>1302.33</v>
      </c>
      <c r="BK7" s="25">
        <v>1274.21</v>
      </c>
      <c r="BL7" s="25">
        <v>1183.92</v>
      </c>
      <c r="BM7" s="25">
        <v>1128.72</v>
      </c>
      <c r="BN7" s="25">
        <v>1125.25</v>
      </c>
      <c r="BO7" s="25">
        <v>940.88</v>
      </c>
      <c r="BP7" s="25">
        <v>37.14</v>
      </c>
      <c r="BQ7" s="25">
        <v>37.76</v>
      </c>
      <c r="BR7" s="25">
        <v>36.299999999999997</v>
      </c>
      <c r="BS7" s="25">
        <v>34.590000000000003</v>
      </c>
      <c r="BT7" s="25">
        <v>30.15</v>
      </c>
      <c r="BU7" s="25">
        <v>40.89</v>
      </c>
      <c r="BV7" s="25">
        <v>41.25</v>
      </c>
      <c r="BW7" s="25">
        <v>42.5</v>
      </c>
      <c r="BX7" s="25">
        <v>41.84</v>
      </c>
      <c r="BY7" s="25">
        <v>41.44</v>
      </c>
      <c r="BZ7" s="25">
        <v>54.59</v>
      </c>
      <c r="CA7" s="25">
        <v>545.91</v>
      </c>
      <c r="CB7" s="25">
        <v>545.84</v>
      </c>
      <c r="CC7" s="25">
        <v>577.1</v>
      </c>
      <c r="CD7" s="25">
        <v>599.29999999999995</v>
      </c>
      <c r="CE7" s="25">
        <v>698.09</v>
      </c>
      <c r="CF7" s="25">
        <v>383.2</v>
      </c>
      <c r="CG7" s="25">
        <v>383.25</v>
      </c>
      <c r="CH7" s="25">
        <v>377.72</v>
      </c>
      <c r="CI7" s="25">
        <v>390.47</v>
      </c>
      <c r="CJ7" s="25">
        <v>403.61</v>
      </c>
      <c r="CK7" s="25">
        <v>301.2</v>
      </c>
      <c r="CL7" s="25">
        <v>63.53</v>
      </c>
      <c r="CM7" s="25">
        <v>64.42</v>
      </c>
      <c r="CN7" s="25">
        <v>55.13</v>
      </c>
      <c r="CO7" s="25">
        <v>55.86</v>
      </c>
      <c r="CP7" s="25">
        <v>55.14</v>
      </c>
      <c r="CQ7" s="25">
        <v>47.95</v>
      </c>
      <c r="CR7" s="25">
        <v>48.26</v>
      </c>
      <c r="CS7" s="25">
        <v>48.01</v>
      </c>
      <c r="CT7" s="25">
        <v>49.08</v>
      </c>
      <c r="CU7" s="25">
        <v>51.46</v>
      </c>
      <c r="CV7" s="25">
        <v>56.42</v>
      </c>
      <c r="CW7" s="25">
        <v>50.78</v>
      </c>
      <c r="CX7" s="25">
        <v>49.2</v>
      </c>
      <c r="CY7" s="25">
        <v>55.83</v>
      </c>
      <c r="CZ7" s="25">
        <v>57.11</v>
      </c>
      <c r="DA7" s="25">
        <v>57.48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1.32</v>
      </c>
      <c r="EE7" s="25">
        <v>1.36</v>
      </c>
      <c r="EF7" s="25">
        <v>0.72</v>
      </c>
      <c r="EG7" s="25">
        <v>1.21</v>
      </c>
      <c r="EH7" s="25">
        <v>1.1100000000000001</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110</v>
      </c>
    </row>
    <row r="12" spans="1:144" x14ac:dyDescent="0.2">
      <c r="B12">
        <v>1</v>
      </c>
      <c r="C12">
        <v>1</v>
      </c>
      <c r="D12">
        <v>1</v>
      </c>
      <c r="E12">
        <v>2</v>
      </c>
      <c r="F12">
        <v>3</v>
      </c>
      <c r="G12" t="s">
        <v>111</v>
      </c>
    </row>
    <row r="13" spans="1:144" x14ac:dyDescent="0.2">
      <c r="B13" t="s">
        <v>112</v>
      </c>
      <c r="C13" t="s">
        <v>113</v>
      </c>
      <c r="D13" t="s">
        <v>114</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2022-12-01T01:10:34Z</dcterms:created>
  <dcterms:modified xsi:type="dcterms:W3CDTF">2023-01-27T05:38:35Z</dcterms:modified>
  <cp:category/>
</cp:coreProperties>
</file>