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<sst xmlns="http://schemas.openxmlformats.org/spreadsheetml/2006/main" count="80" uniqueCount="43">
  <si>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m</t>
  </si>
  <si>
    <t>目</t>
  </si>
  <si>
    <t>cm</t>
  </si>
  <si>
    <t>本</t>
  </si>
  <si>
    <t>％</t>
  </si>
  <si>
    <t>本/坪</t>
  </si>
  <si>
    <t>ベット</t>
  </si>
  <si>
    <t>ハウス全体の定植本数</t>
  </si>
  <si>
    <t>１本あたりの占有面積</t>
  </si>
  <si>
    <r>
      <t>m</t>
    </r>
    <r>
      <rPr>
        <vertAlign val="superscript"/>
        <sz val="11"/>
        <color indexed="8"/>
        <rFont val="ＭＳ Ｐゴシック"/>
        <family val="3"/>
      </rPr>
      <t>2</t>
    </r>
  </si>
  <si>
    <r>
      <t>cm</t>
    </r>
    <r>
      <rPr>
        <vertAlign val="super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/本</t>
    </r>
  </si>
  <si>
    <t>計算結果</t>
  </si>
  <si>
    <t>式</t>
  </si>
  <si>
    <t>生産面積÷ハウス面積×100</t>
  </si>
  <si>
    <t>入力欄</t>
  </si>
  <si>
    <t>栽植密度チェック表(ネット目での定植）</t>
  </si>
  <si>
    <t>33000÷1本あたりの占有面積</t>
  </si>
  <si>
    <t>坪あたりの定植本数×（生産面積÷3.3)</t>
  </si>
  <si>
    <t>ハウス全体の定植本数÷{（ハウス間口×奥行き）÷3.3}</t>
  </si>
  <si>
    <t>栽植密度 （定植本数÷ハウス面積）</t>
  </si>
  <si>
    <t>(ネットサイズ÷100)×ネットの目の数×【奥行き-｛ツマ、奥、（中央部）の通路｝】×ベッド数</t>
  </si>
  <si>
    <r>
      <t>｛（ネットサイズ）</t>
    </r>
    <r>
      <rPr>
        <vertAlign val="super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×ネットの目の数｝÷１列辺りの栽植本数</t>
    </r>
  </si>
  <si>
    <t>(ベッド幅÷100）×【奥行き-{ツマ、奥、（中央部）の通路}】×ベッド数</t>
  </si>
  <si>
    <t>①ハウス間口</t>
  </si>
  <si>
    <t>②ハウス奥行き</t>
  </si>
  <si>
    <t>③ネットサイズ</t>
  </si>
  <si>
    <t>④ネット目の数</t>
  </si>
  <si>
    <t>⑤ベッド数</t>
  </si>
  <si>
    <t>⑥１列あたりの栽植本数</t>
  </si>
  <si>
    <t>生産面積における坪あたりの定植本数</t>
  </si>
  <si>
    <t>生産面積</t>
  </si>
  <si>
    <t>生産面積率</t>
  </si>
  <si>
    <t>③ベッドの幅</t>
  </si>
  <si>
    <t>⑥チップ間あたりの栽植本数（両側）</t>
  </si>
  <si>
    <t>⑦両ツマ、中央の通路</t>
  </si>
  <si>
    <t>栽植密度</t>
  </si>
  <si>
    <t>通路幅</t>
  </si>
  <si>
    <t>cm</t>
  </si>
  <si>
    <t>【間口-（ハウス両端の通路＋ベッド長×ベッド数）】÷（ベッド数ｰ１）
※ハウス両端の通路は40cmで計算</t>
  </si>
  <si>
    <t>【間口-（ハウス両端の通路＋ベッド幅×ベッド数）】÷（ベッド数ｰ１）
※ハウス両端の通路は40cmで計算</t>
  </si>
  <si>
    <t>栽植密度チェック表(かん水ノズル間隔での定植）</t>
  </si>
  <si>
    <t>④かん水ノズル間隔</t>
  </si>
  <si>
    <t>（かん水ノズル間隔×ベッドの幅）÷ノズル間の両側栽植本数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</si>
</sst>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176" fontId="0" fillId="32" borderId="13" xfId="0" applyNumberFormat="1" applyFill="1" applyBorder="1" applyAlignment="1">
      <alignment vertical="center"/>
    </xf>
    <xf numFmtId="176" fontId="0" fillId="32" borderId="14" xfId="0" applyNumberFormat="1" applyFill="1" applyBorder="1" applyAlignment="1">
      <alignment vertical="center"/>
    </xf>
    <xf numFmtId="176" fontId="0" fillId="32" borderId="15" xfId="0" applyNumberFormat="1" applyFill="1" applyBorder="1" applyAlignment="1">
      <alignment vertical="center"/>
    </xf>
    <xf numFmtId="177" fontId="0" fillId="32" borderId="10" xfId="0" applyNumberFormat="1" applyFill="1" applyBorder="1" applyAlignment="1">
      <alignment vertical="center"/>
    </xf>
    <xf numFmtId="178" fontId="0" fillId="32" borderId="10" xfId="0" applyNumberFormat="1" applyFill="1" applyBorder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32" borderId="10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7" xfId="0" applyFont="1" applyBorder="1" applyAlignment="1">
      <alignment vertical="center" wrapText="1"/>
    </xf>
    <xf numFmtId="0" fontId="0" fillId="33" borderId="10" xfId="0" applyNumberForma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  <fill>
        <patternFill patternType="solid">
          <bgColor indexed="15"/>
        </patternFill>
      </fill>
    </dxf>
    <dxf>
      <font>
        <color rgb="FFFF0000"/>
      </font>
      <fill>
        <patternFill patternType="solid"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</xdr:row>
      <xdr:rowOff>142875</xdr:rowOff>
    </xdr:from>
    <xdr:to>
      <xdr:col>8</xdr:col>
      <xdr:colOff>123825</xdr:colOff>
      <xdr:row>17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6600825" y="4181475"/>
          <a:ext cx="1885950" cy="1295400"/>
        </a:xfrm>
        <a:prstGeom prst="leftArrow">
          <a:avLst>
            <a:gd name="adj" fmla="val -12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通路幅が</a:t>
          </a:r>
          <a:r>
            <a:rPr lang="en-US" cap="none" sz="1100" b="0" i="0" u="none" baseline="0">
              <a:solidFill>
                <a:srgbClr val="000000"/>
              </a:solidFill>
            </a:rPr>
            <a:t>40cm</a:t>
          </a:r>
          <a:r>
            <a:rPr lang="en-US" cap="none" sz="1100" b="0" i="0" u="none" baseline="0">
              <a:solidFill>
                <a:srgbClr val="000000"/>
              </a:solidFill>
            </a:rPr>
            <a:t>以下の場合は、赤文字で表示されます</a:t>
          </a:r>
        </a:p>
      </xdr:txBody>
    </xdr:sp>
    <xdr:clientData/>
  </xdr:twoCellAnchor>
  <xdr:twoCellAnchor>
    <xdr:from>
      <xdr:col>5</xdr:col>
      <xdr:colOff>95250</xdr:colOff>
      <xdr:row>35</xdr:row>
      <xdr:rowOff>200025</xdr:rowOff>
    </xdr:from>
    <xdr:to>
      <xdr:col>8</xdr:col>
      <xdr:colOff>152400</xdr:colOff>
      <xdr:row>38</xdr:row>
      <xdr:rowOff>276225</xdr:rowOff>
    </xdr:to>
    <xdr:sp>
      <xdr:nvSpPr>
        <xdr:cNvPr id="2" name="AutoShape 1"/>
        <xdr:cNvSpPr>
          <a:spLocks/>
        </xdr:cNvSpPr>
      </xdr:nvSpPr>
      <xdr:spPr>
        <a:xfrm>
          <a:off x="6629400" y="10544175"/>
          <a:ext cx="1885950" cy="1295400"/>
        </a:xfrm>
        <a:prstGeom prst="leftArrow">
          <a:avLst>
            <a:gd name="adj" fmla="val -12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通路幅が</a:t>
          </a:r>
          <a:r>
            <a:rPr lang="en-US" cap="none" sz="1100" b="0" i="0" u="none" baseline="0">
              <a:solidFill>
                <a:srgbClr val="000000"/>
              </a:solidFill>
            </a:rPr>
            <a:t>40cm</a:t>
          </a:r>
          <a:r>
            <a:rPr lang="en-US" cap="none" sz="1100" b="0" i="0" u="none" baseline="0">
              <a:solidFill>
                <a:srgbClr val="000000"/>
              </a:solidFill>
            </a:rPr>
            <a:t>以下の場合は、赤文字で表示されます</a:t>
          </a:r>
        </a:p>
      </xdr:txBody>
    </xdr:sp>
    <xdr:clientData/>
  </xdr:twoCellAnchor>
  <xdr:twoCellAnchor>
    <xdr:from>
      <xdr:col>5</xdr:col>
      <xdr:colOff>57150</xdr:colOff>
      <xdr:row>2</xdr:row>
      <xdr:rowOff>0</xdr:rowOff>
    </xdr:from>
    <xdr:to>
      <xdr:col>5</xdr:col>
      <xdr:colOff>142875</xdr:colOff>
      <xdr:row>9</xdr:row>
      <xdr:rowOff>0</xdr:rowOff>
    </xdr:to>
    <xdr:sp>
      <xdr:nvSpPr>
        <xdr:cNvPr id="3" name="右中かっこ 1"/>
        <xdr:cNvSpPr>
          <a:spLocks/>
        </xdr:cNvSpPr>
      </xdr:nvSpPr>
      <xdr:spPr>
        <a:xfrm>
          <a:off x="6591300" y="457200"/>
          <a:ext cx="85725" cy="1333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2</xdr:row>
      <xdr:rowOff>123825</xdr:rowOff>
    </xdr:from>
    <xdr:to>
      <xdr:col>8</xdr:col>
      <xdr:colOff>342900</xdr:colOff>
      <xdr:row>9</xdr:row>
      <xdr:rowOff>133350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6705600" y="581025"/>
          <a:ext cx="200025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黄色のマスに自分のハウスの数値を入れる。１本あたりの占有面積を変更したい場合は、③～⑥の数値の変えて目的の占有面積になるよう試す。</a:t>
          </a:r>
        </a:p>
      </xdr:txBody>
    </xdr:sp>
    <xdr:clientData/>
  </xdr:twoCellAnchor>
  <xdr:twoCellAnchor>
    <xdr:from>
      <xdr:col>5</xdr:col>
      <xdr:colOff>57150</xdr:colOff>
      <xdr:row>23</xdr:row>
      <xdr:rowOff>0</xdr:rowOff>
    </xdr:from>
    <xdr:to>
      <xdr:col>5</xdr:col>
      <xdr:colOff>142875</xdr:colOff>
      <xdr:row>30</xdr:row>
      <xdr:rowOff>0</xdr:rowOff>
    </xdr:to>
    <xdr:sp>
      <xdr:nvSpPr>
        <xdr:cNvPr id="5" name="右中かっこ 5"/>
        <xdr:cNvSpPr>
          <a:spLocks/>
        </xdr:cNvSpPr>
      </xdr:nvSpPr>
      <xdr:spPr>
        <a:xfrm>
          <a:off x="6591300" y="6762750"/>
          <a:ext cx="85725" cy="1333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171450</xdr:colOff>
      <xdr:row>23</xdr:row>
      <xdr:rowOff>123825</xdr:rowOff>
    </xdr:from>
    <xdr:to>
      <xdr:col>8</xdr:col>
      <xdr:colOff>352425</xdr:colOff>
      <xdr:row>30</xdr:row>
      <xdr:rowOff>85725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705600" y="6886575"/>
          <a:ext cx="200977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黄色のマスに自分のハウスの数値を入れる。１本あたりの占有面積を変更したい場合は、③～⑥の数値の変えて目的の占有面積になるよう試す。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5.28125" style="0" customWidth="1"/>
    <col min="2" max="2" width="33.8515625" style="0" customWidth="1"/>
    <col min="3" max="3" width="30.57421875" style="0" customWidth="1"/>
  </cols>
  <sheetData>
    <row r="1" s="23" customFormat="1" ht="18.75">
      <c r="A1" s="22" t="s">
        <v>15</v>
      </c>
    </row>
    <row r="2" spans="4:6" s="23" customFormat="1" ht="17.25">
      <c r="D2" s="25"/>
      <c r="E2" s="25"/>
      <c r="F2" s="24"/>
    </row>
    <row r="3" spans="1:6" s="23" customFormat="1" ht="15" customHeight="1">
      <c r="A3" s="32" t="s">
        <v>14</v>
      </c>
      <c r="B3" s="18" t="s">
        <v>23</v>
      </c>
      <c r="C3" s="35"/>
      <c r="D3" s="31">
        <v>9</v>
      </c>
      <c r="E3" s="18" t="s">
        <v>0</v>
      </c>
      <c r="F3" s="26"/>
    </row>
    <row r="4" spans="1:6" s="23" customFormat="1" ht="15" customHeight="1">
      <c r="A4" s="33"/>
      <c r="B4" s="18" t="s">
        <v>24</v>
      </c>
      <c r="C4" s="36"/>
      <c r="D4" s="19">
        <v>50</v>
      </c>
      <c r="E4" s="18" t="s">
        <v>0</v>
      </c>
      <c r="F4" s="26"/>
    </row>
    <row r="5" spans="1:6" s="23" customFormat="1" ht="15" customHeight="1">
      <c r="A5" s="33"/>
      <c r="B5" s="18" t="s">
        <v>25</v>
      </c>
      <c r="C5" s="36"/>
      <c r="D5" s="19">
        <v>11.5</v>
      </c>
      <c r="E5" s="18" t="s">
        <v>2</v>
      </c>
      <c r="F5" s="26"/>
    </row>
    <row r="6" spans="1:6" s="23" customFormat="1" ht="15" customHeight="1">
      <c r="A6" s="33"/>
      <c r="B6" s="18" t="s">
        <v>26</v>
      </c>
      <c r="C6" s="36"/>
      <c r="D6" s="19">
        <v>7</v>
      </c>
      <c r="E6" s="18" t="s">
        <v>1</v>
      </c>
      <c r="F6" s="26"/>
    </row>
    <row r="7" spans="1:6" s="23" customFormat="1" ht="15" customHeight="1">
      <c r="A7" s="33"/>
      <c r="B7" s="18" t="s">
        <v>27</v>
      </c>
      <c r="C7" s="36"/>
      <c r="D7" s="19">
        <v>7</v>
      </c>
      <c r="E7" s="18" t="s">
        <v>6</v>
      </c>
      <c r="F7" s="26"/>
    </row>
    <row r="8" spans="1:6" s="23" customFormat="1" ht="15" customHeight="1">
      <c r="A8" s="33"/>
      <c r="B8" s="18" t="s">
        <v>28</v>
      </c>
      <c r="C8" s="36"/>
      <c r="D8" s="19">
        <v>6</v>
      </c>
      <c r="E8" s="18" t="s">
        <v>3</v>
      </c>
      <c r="F8" s="26"/>
    </row>
    <row r="9" spans="1:6" s="23" customFormat="1" ht="15" customHeight="1">
      <c r="A9" s="34"/>
      <c r="B9" s="20" t="s">
        <v>34</v>
      </c>
      <c r="C9" s="37"/>
      <c r="D9" s="19">
        <v>3</v>
      </c>
      <c r="E9" s="21" t="s">
        <v>0</v>
      </c>
      <c r="F9" s="27"/>
    </row>
    <row r="10" spans="3:6" ht="15" customHeight="1">
      <c r="C10" t="s">
        <v>12</v>
      </c>
      <c r="F10" s="4"/>
    </row>
    <row r="11" spans="1:8" ht="40.5" customHeight="1">
      <c r="A11" s="38" t="s">
        <v>11</v>
      </c>
      <c r="B11" s="1" t="s">
        <v>30</v>
      </c>
      <c r="C11" s="2" t="s">
        <v>20</v>
      </c>
      <c r="D11" s="8">
        <f>(D5/100)*D6*(D4-D9)*D7</f>
        <v>264.845</v>
      </c>
      <c r="E11" s="1" t="s">
        <v>9</v>
      </c>
      <c r="F11" s="14"/>
      <c r="H11" s="6"/>
    </row>
    <row r="12" spans="1:6" ht="40.5" customHeight="1" thickBot="1">
      <c r="A12" s="39"/>
      <c r="B12" s="1" t="s">
        <v>31</v>
      </c>
      <c r="C12" s="5" t="s">
        <v>13</v>
      </c>
      <c r="D12" s="8">
        <f>D11/(D3*D4)*100</f>
        <v>58.854444444444454</v>
      </c>
      <c r="E12" s="3" t="s">
        <v>4</v>
      </c>
      <c r="F12" s="14"/>
    </row>
    <row r="13" spans="1:6" ht="40.5" customHeight="1" thickBot="1">
      <c r="A13" s="39"/>
      <c r="B13" s="1" t="s">
        <v>8</v>
      </c>
      <c r="C13" s="5" t="s">
        <v>21</v>
      </c>
      <c r="D13" s="9">
        <f>(D5^2*D6)/D8</f>
        <v>154.29166666666666</v>
      </c>
      <c r="E13" s="3" t="s">
        <v>10</v>
      </c>
      <c r="F13" s="14"/>
    </row>
    <row r="14" spans="1:6" ht="40.5" customHeight="1">
      <c r="A14" s="39"/>
      <c r="B14" s="1" t="s">
        <v>29</v>
      </c>
      <c r="C14" s="2" t="s">
        <v>16</v>
      </c>
      <c r="D14" s="10">
        <f>33000/D13</f>
        <v>213.88063732109103</v>
      </c>
      <c r="E14" s="1" t="s">
        <v>5</v>
      </c>
      <c r="F14" s="14"/>
    </row>
    <row r="15" spans="1:6" ht="40.5" customHeight="1">
      <c r="A15" s="39"/>
      <c r="B15" s="1" t="s">
        <v>7</v>
      </c>
      <c r="C15" s="2" t="s">
        <v>17</v>
      </c>
      <c r="D15" s="11">
        <f>D14*D11/3.3</f>
        <v>17165.21739130435</v>
      </c>
      <c r="E15" s="1" t="s">
        <v>3</v>
      </c>
      <c r="F15" s="14"/>
    </row>
    <row r="16" spans="1:6" ht="40.5" customHeight="1">
      <c r="A16" s="40"/>
      <c r="B16" s="16" t="s">
        <v>36</v>
      </c>
      <c r="C16" s="30" t="s">
        <v>38</v>
      </c>
      <c r="D16" s="15">
        <f>((D3*100-(40*2+D5*D6*D7))/(D7-1))</f>
        <v>42.75</v>
      </c>
      <c r="E16" s="17" t="s">
        <v>37</v>
      </c>
      <c r="F16" s="4"/>
    </row>
    <row r="17" ht="15" customHeight="1" thickBot="1">
      <c r="F17" s="4"/>
    </row>
    <row r="18" spans="1:6" ht="40.5" customHeight="1" thickBot="1">
      <c r="A18" s="13" t="s">
        <v>35</v>
      </c>
      <c r="B18" s="1" t="s">
        <v>19</v>
      </c>
      <c r="C18" s="7" t="s">
        <v>18</v>
      </c>
      <c r="D18" s="9">
        <f>D15/(D3*D4/3.3)</f>
        <v>125.87826086956524</v>
      </c>
      <c r="E18" s="3" t="s">
        <v>5</v>
      </c>
      <c r="F18" s="14"/>
    </row>
    <row r="19" ht="13.5">
      <c r="F19" s="4"/>
    </row>
    <row r="20" ht="13.5">
      <c r="F20" s="14"/>
    </row>
    <row r="22" s="23" customFormat="1" ht="18.75">
      <c r="A22" s="28" t="s">
        <v>40</v>
      </c>
    </row>
    <row r="23" spans="4:5" s="23" customFormat="1" ht="17.25">
      <c r="D23" s="25"/>
      <c r="E23" s="29"/>
    </row>
    <row r="24" spans="1:5" s="23" customFormat="1" ht="15" customHeight="1">
      <c r="A24" s="32" t="s">
        <v>14</v>
      </c>
      <c r="B24" s="18" t="s">
        <v>23</v>
      </c>
      <c r="C24" s="35"/>
      <c r="D24" s="19">
        <v>9</v>
      </c>
      <c r="E24" s="18" t="s">
        <v>0</v>
      </c>
    </row>
    <row r="25" spans="1:5" s="23" customFormat="1" ht="15" customHeight="1">
      <c r="A25" s="33"/>
      <c r="B25" s="18" t="s">
        <v>24</v>
      </c>
      <c r="C25" s="36"/>
      <c r="D25" s="19">
        <v>50</v>
      </c>
      <c r="E25" s="18" t="s">
        <v>0</v>
      </c>
    </row>
    <row r="26" spans="1:5" s="23" customFormat="1" ht="15" customHeight="1">
      <c r="A26" s="33"/>
      <c r="B26" s="18" t="s">
        <v>32</v>
      </c>
      <c r="C26" s="36"/>
      <c r="D26" s="19">
        <v>100</v>
      </c>
      <c r="E26" s="18" t="s">
        <v>2</v>
      </c>
    </row>
    <row r="27" spans="1:5" s="23" customFormat="1" ht="15" customHeight="1">
      <c r="A27" s="33"/>
      <c r="B27" s="18" t="s">
        <v>41</v>
      </c>
      <c r="C27" s="36"/>
      <c r="D27" s="19">
        <v>40</v>
      </c>
      <c r="E27" s="18" t="s">
        <v>2</v>
      </c>
    </row>
    <row r="28" spans="1:5" s="23" customFormat="1" ht="15" customHeight="1">
      <c r="A28" s="33"/>
      <c r="B28" s="18" t="s">
        <v>27</v>
      </c>
      <c r="C28" s="36"/>
      <c r="D28" s="19">
        <v>6</v>
      </c>
      <c r="E28" s="18" t="s">
        <v>6</v>
      </c>
    </row>
    <row r="29" spans="1:5" s="23" customFormat="1" ht="15" customHeight="1">
      <c r="A29" s="33"/>
      <c r="B29" s="18" t="s">
        <v>33</v>
      </c>
      <c r="C29" s="36"/>
      <c r="D29" s="19">
        <v>24</v>
      </c>
      <c r="E29" s="18" t="s">
        <v>3</v>
      </c>
    </row>
    <row r="30" spans="1:5" s="23" customFormat="1" ht="15" customHeight="1">
      <c r="A30" s="34"/>
      <c r="B30" s="20" t="s">
        <v>34</v>
      </c>
      <c r="C30" s="37"/>
      <c r="D30" s="19">
        <v>3</v>
      </c>
      <c r="E30" s="21" t="s">
        <v>0</v>
      </c>
    </row>
    <row r="31" ht="15" customHeight="1">
      <c r="C31" t="s">
        <v>12</v>
      </c>
    </row>
    <row r="32" spans="1:5" ht="40.5" customHeight="1">
      <c r="A32" s="38" t="s">
        <v>11</v>
      </c>
      <c r="B32" s="1" t="s">
        <v>30</v>
      </c>
      <c r="C32" s="2" t="s">
        <v>22</v>
      </c>
      <c r="D32" s="8">
        <f>(D26/100)*(D25-D30)*D28</f>
        <v>282</v>
      </c>
      <c r="E32" s="1" t="s">
        <v>9</v>
      </c>
    </row>
    <row r="33" spans="1:5" ht="40.5" customHeight="1" thickBot="1">
      <c r="A33" s="39"/>
      <c r="B33" s="1" t="s">
        <v>31</v>
      </c>
      <c r="C33" s="5" t="s">
        <v>13</v>
      </c>
      <c r="D33" s="8">
        <f>D32/(D24*D25)*100</f>
        <v>62.66666666666667</v>
      </c>
      <c r="E33" s="3" t="s">
        <v>4</v>
      </c>
    </row>
    <row r="34" spans="1:5" ht="40.5" customHeight="1" thickBot="1">
      <c r="A34" s="39"/>
      <c r="B34" s="1" t="s">
        <v>8</v>
      </c>
      <c r="C34" s="5" t="s">
        <v>42</v>
      </c>
      <c r="D34" s="9">
        <f>(D27*D26)/D29</f>
        <v>166.66666666666666</v>
      </c>
      <c r="E34" s="3" t="s">
        <v>10</v>
      </c>
    </row>
    <row r="35" spans="1:5" ht="40.5" customHeight="1">
      <c r="A35" s="39"/>
      <c r="B35" s="1" t="s">
        <v>29</v>
      </c>
      <c r="C35" s="2" t="s">
        <v>16</v>
      </c>
      <c r="D35" s="10">
        <f>33000/D34</f>
        <v>198</v>
      </c>
      <c r="E35" s="1" t="s">
        <v>5</v>
      </c>
    </row>
    <row r="36" spans="1:5" ht="40.5" customHeight="1">
      <c r="A36" s="39"/>
      <c r="B36" s="1" t="s">
        <v>7</v>
      </c>
      <c r="C36" s="2" t="s">
        <v>17</v>
      </c>
      <c r="D36" s="12">
        <f>D35*(D32/3.3)</f>
        <v>16920</v>
      </c>
      <c r="E36" s="1" t="s">
        <v>3</v>
      </c>
    </row>
    <row r="37" spans="1:5" ht="40.5" customHeight="1">
      <c r="A37" s="40"/>
      <c r="B37" s="16" t="s">
        <v>36</v>
      </c>
      <c r="C37" s="30" t="s">
        <v>39</v>
      </c>
      <c r="D37" s="15">
        <f>((D24*100-(40*2+D26*D28))/(D28-1))</f>
        <v>44</v>
      </c>
      <c r="E37" s="17" t="s">
        <v>37</v>
      </c>
    </row>
    <row r="38" ht="15" customHeight="1" thickBot="1"/>
    <row r="39" spans="1:5" ht="40.5" customHeight="1" thickBot="1">
      <c r="A39" s="13" t="s">
        <v>35</v>
      </c>
      <c r="B39" s="1" t="s">
        <v>19</v>
      </c>
      <c r="C39" s="7" t="s">
        <v>18</v>
      </c>
      <c r="D39" s="9">
        <f>D36/(D24*D25/3.3)</f>
        <v>124.07999999999998</v>
      </c>
      <c r="E39" s="3" t="s">
        <v>5</v>
      </c>
    </row>
  </sheetData>
  <sheetProtection sheet="1" insertColumns="0" insertRows="0"/>
  <mergeCells count="6">
    <mergeCell ref="A3:A9"/>
    <mergeCell ref="C3:C9"/>
    <mergeCell ref="A24:A30"/>
    <mergeCell ref="C24:C30"/>
    <mergeCell ref="A11:A16"/>
    <mergeCell ref="A32:A37"/>
  </mergeCells>
  <conditionalFormatting sqref="D16 D37">
    <cfRule type="cellIs" priority="1" dxfId="1" operator="lessThan" stopIfTrue="1">
      <formula>40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 Suzuki</dc:creator>
  <cp:keywords/>
  <dc:description/>
  <cp:lastModifiedBy>農業経営課普及情報</cp:lastModifiedBy>
  <cp:lastPrinted>2015-06-29T01:30:49Z</cp:lastPrinted>
  <dcterms:created xsi:type="dcterms:W3CDTF">2013-01-13T02:15:26Z</dcterms:created>
  <dcterms:modified xsi:type="dcterms:W3CDTF">2015-07-03T02:55:38Z</dcterms:modified>
  <cp:category/>
  <cp:version/>
  <cp:contentType/>
  <cp:contentStatus/>
</cp:coreProperties>
</file>