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669D4430-24B5-4554-951E-548538B2F024}"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6" i="83" l="1"/>
  <c r="AF16" i="90"/>
  <c r="AL16" i="90"/>
  <c r="T14" i="90"/>
  <c r="AA202" i="70"/>
  <c r="T202" i="70"/>
  <c r="AK187" i="70" l="1"/>
  <c r="AP14" i="90" l="1"/>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Q412" i="83"/>
  <c r="AQ8" i="83" l="1"/>
  <c r="M15" i="83"/>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L412" i="90" l="1"/>
  <c r="AK18" i="90"/>
  <c r="AL20" i="90"/>
  <c r="AK22" i="90"/>
  <c r="AL24" i="90"/>
  <c r="AK26" i="90"/>
  <c r="AL28" i="90"/>
  <c r="AK30" i="90"/>
  <c r="AL32" i="90"/>
  <c r="AK34" i="90"/>
  <c r="AL36" i="90"/>
  <c r="AK38" i="90"/>
  <c r="AL40" i="90"/>
  <c r="AK42" i="90"/>
  <c r="AL44" i="90"/>
  <c r="AK46" i="90"/>
  <c r="AL48" i="90"/>
  <c r="AK50" i="90"/>
  <c r="AL52" i="90"/>
  <c r="AK54" i="90"/>
  <c r="AL56" i="90"/>
  <c r="AK58" i="90"/>
  <c r="AL60" i="90"/>
  <c r="AK62" i="90"/>
  <c r="AL64" i="90"/>
  <c r="AK66" i="90"/>
  <c r="AL68" i="90"/>
  <c r="AK70" i="90"/>
  <c r="AL72" i="90"/>
  <c r="AK74" i="90"/>
  <c r="AL76" i="90"/>
  <c r="AK78" i="90"/>
  <c r="AL80" i="90"/>
  <c r="AK82" i="90"/>
  <c r="AL84" i="90"/>
  <c r="AK86" i="90"/>
  <c r="AL88" i="90"/>
  <c r="AK90" i="90"/>
  <c r="AL92" i="90"/>
  <c r="AK94" i="90"/>
  <c r="AL96" i="90"/>
  <c r="AK98" i="90"/>
  <c r="AL100" i="90"/>
  <c r="AK102" i="90"/>
  <c r="AL104" i="90"/>
  <c r="AK106" i="90"/>
  <c r="AL108" i="90"/>
  <c r="AK110" i="90"/>
  <c r="AL112" i="90"/>
  <c r="AK114" i="90"/>
  <c r="AL116" i="90"/>
  <c r="AK118" i="90"/>
  <c r="AL120" i="90"/>
  <c r="AK122" i="90"/>
  <c r="AL124" i="90"/>
  <c r="AK126" i="90"/>
  <c r="AL128" i="90"/>
  <c r="AK130" i="90"/>
  <c r="AL132" i="90"/>
  <c r="AK134" i="90"/>
  <c r="AL136" i="90"/>
  <c r="AK138" i="90"/>
  <c r="AL140" i="90"/>
  <c r="AK142" i="90"/>
  <c r="AL144" i="90"/>
  <c r="AK146" i="90"/>
  <c r="AL148" i="90"/>
  <c r="AK150" i="90"/>
  <c r="AL152" i="90"/>
  <c r="AK154" i="90"/>
  <c r="AL156" i="90"/>
  <c r="AK158" i="90"/>
  <c r="AL160" i="90"/>
  <c r="AK162" i="90"/>
  <c r="AL164" i="90"/>
  <c r="AK166" i="90"/>
  <c r="AL168" i="90"/>
  <c r="AK170" i="90"/>
  <c r="AL172" i="90"/>
  <c r="AK174" i="90"/>
  <c r="AL176" i="90"/>
  <c r="AK178" i="90"/>
  <c r="AL180" i="90"/>
  <c r="AK182" i="90"/>
  <c r="AL184" i="90"/>
  <c r="AK186" i="90"/>
  <c r="AL188" i="90"/>
  <c r="AK190" i="90"/>
  <c r="AL192" i="90"/>
  <c r="AK194" i="90"/>
  <c r="AL196" i="90"/>
  <c r="AK198" i="90"/>
  <c r="AL200" i="90"/>
  <c r="AK202" i="90"/>
  <c r="AL204" i="90"/>
  <c r="AK206" i="90"/>
  <c r="AL208" i="90"/>
  <c r="AK210" i="90"/>
  <c r="AL212" i="90"/>
  <c r="AK214" i="90"/>
  <c r="AL216" i="90"/>
  <c r="AK218" i="90"/>
  <c r="AL220" i="90"/>
  <c r="AK222" i="90"/>
  <c r="AL224" i="90"/>
  <c r="AK226" i="90"/>
  <c r="AL228" i="90"/>
  <c r="AK230" i="90"/>
  <c r="AL232" i="90"/>
  <c r="AK234" i="90"/>
  <c r="AL236" i="90"/>
  <c r="AK238" i="90"/>
  <c r="AL240" i="90"/>
  <c r="AK242" i="90"/>
  <c r="AL244" i="90"/>
  <c r="AK246" i="90"/>
  <c r="AL248" i="90"/>
  <c r="AK250" i="90"/>
  <c r="AL252" i="90"/>
  <c r="AK254" i="90"/>
  <c r="AL256" i="90"/>
  <c r="AK258" i="90"/>
  <c r="AL260" i="90"/>
  <c r="AK262" i="90"/>
  <c r="AL264" i="90"/>
  <c r="AK266" i="90"/>
  <c r="AL268" i="90"/>
  <c r="AK270" i="90"/>
  <c r="AL272" i="90"/>
  <c r="AK274" i="90"/>
  <c r="AL276" i="90"/>
  <c r="AK278" i="90"/>
  <c r="AL280" i="90"/>
  <c r="AK282" i="90"/>
  <c r="AL284" i="90"/>
  <c r="AK286" i="90"/>
  <c r="AL288" i="90"/>
  <c r="AK290" i="90"/>
  <c r="AL292" i="90"/>
  <c r="AK294" i="90"/>
  <c r="AL296" i="90"/>
  <c r="AK298" i="90"/>
  <c r="AL300" i="90"/>
  <c r="AK302" i="90"/>
  <c r="AL304" i="90"/>
  <c r="AK306" i="90"/>
  <c r="AL308" i="90"/>
  <c r="AK310" i="90"/>
  <c r="AL312" i="90"/>
  <c r="AK314" i="90"/>
  <c r="AL316" i="90"/>
  <c r="AK318" i="90"/>
  <c r="AL320" i="90"/>
  <c r="AK322" i="90"/>
  <c r="AL324" i="90"/>
  <c r="AK326" i="90"/>
  <c r="AL328" i="90"/>
  <c r="AK330" i="90"/>
  <c r="AL332" i="90"/>
  <c r="AK334" i="90"/>
  <c r="AL336" i="90"/>
  <c r="AK338" i="90"/>
  <c r="AL340" i="90"/>
  <c r="AK342" i="90"/>
  <c r="AL344" i="90"/>
  <c r="AK346" i="90"/>
  <c r="AL348" i="90"/>
  <c r="AK350" i="90"/>
  <c r="AL352" i="90"/>
  <c r="AK354" i="90"/>
  <c r="AL356" i="90"/>
  <c r="AK358" i="90"/>
  <c r="AL360" i="90"/>
  <c r="AK362" i="90"/>
  <c r="AL364" i="90"/>
  <c r="AK366" i="90"/>
  <c r="AL368" i="90"/>
  <c r="AK370" i="90"/>
  <c r="AL372" i="90"/>
  <c r="AK374" i="90"/>
  <c r="AL376" i="90"/>
  <c r="AK378" i="90"/>
  <c r="AL380" i="90"/>
  <c r="AK382" i="90"/>
  <c r="AL384" i="90"/>
  <c r="AK386" i="90"/>
  <c r="AL388" i="90"/>
  <c r="AK390" i="90"/>
  <c r="AL392" i="90"/>
  <c r="AK394" i="90"/>
  <c r="AL396" i="90"/>
  <c r="AK398" i="90"/>
  <c r="AL400" i="90"/>
  <c r="AK402" i="90"/>
  <c r="AL404" i="90"/>
  <c r="AK406"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M15" i="90"/>
  <c r="M14" i="90"/>
  <c r="K14" i="90"/>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R50" i="83" l="1"/>
  <c r="R52" i="83"/>
  <c r="U50" i="83"/>
  <c r="U52" i="83"/>
  <c r="AX50" i="83"/>
  <c r="R130" i="83"/>
  <c r="R132" i="83"/>
  <c r="U130" i="83"/>
  <c r="U132" i="83"/>
  <c r="AX130" i="83"/>
  <c r="U30" i="83"/>
  <c r="U32" i="83"/>
  <c r="R30" i="83"/>
  <c r="R32" i="83"/>
  <c r="AX30" i="83"/>
  <c r="U46" i="83"/>
  <c r="U48" i="83"/>
  <c r="R46" i="83"/>
  <c r="R48" i="83"/>
  <c r="AX46" i="83"/>
  <c r="U62" i="83"/>
  <c r="U64" i="83"/>
  <c r="R62" i="83"/>
  <c r="R64" i="83"/>
  <c r="AX62" i="83"/>
  <c r="U78" i="83"/>
  <c r="U80" i="83"/>
  <c r="R78" i="83"/>
  <c r="R80" i="83"/>
  <c r="AX78" i="83"/>
  <c r="U94" i="83"/>
  <c r="U96" i="83"/>
  <c r="R94" i="83"/>
  <c r="R96" i="83"/>
  <c r="AX94" i="83"/>
  <c r="U110" i="83"/>
  <c r="U112" i="83"/>
  <c r="R110" i="83"/>
  <c r="R112" i="83"/>
  <c r="AX110" i="83"/>
  <c r="U126" i="83"/>
  <c r="U128" i="83"/>
  <c r="R126" i="83"/>
  <c r="R128" i="83"/>
  <c r="AX126" i="83"/>
  <c r="U142" i="83"/>
  <c r="U144" i="83"/>
  <c r="R142" i="83"/>
  <c r="R144" i="83"/>
  <c r="AX142" i="83"/>
  <c r="U158" i="83"/>
  <c r="U160" i="83"/>
  <c r="R158" i="83"/>
  <c r="R160" i="83"/>
  <c r="AX158" i="83"/>
  <c r="U174" i="83"/>
  <c r="U176" i="83"/>
  <c r="R174" i="83"/>
  <c r="R176" i="83"/>
  <c r="AX174" i="83"/>
  <c r="U190" i="83"/>
  <c r="U192" i="83"/>
  <c r="R190" i="83"/>
  <c r="R192" i="83"/>
  <c r="AX190" i="83"/>
  <c r="U206" i="83"/>
  <c r="U208" i="83"/>
  <c r="R206" i="83"/>
  <c r="R208" i="83"/>
  <c r="AX206" i="83"/>
  <c r="U222" i="83"/>
  <c r="U224" i="83"/>
  <c r="R222" i="83"/>
  <c r="R224" i="83"/>
  <c r="AX222" i="83"/>
  <c r="U238" i="83"/>
  <c r="U240" i="83"/>
  <c r="R238" i="83"/>
  <c r="R240" i="83"/>
  <c r="AX238" i="83"/>
  <c r="U254" i="83"/>
  <c r="U256" i="83"/>
  <c r="R254" i="83"/>
  <c r="R256" i="83"/>
  <c r="AX254" i="83"/>
  <c r="U270" i="83"/>
  <c r="U272" i="83"/>
  <c r="R270" i="83"/>
  <c r="R272" i="83"/>
  <c r="AX270" i="83"/>
  <c r="U286" i="83"/>
  <c r="U288" i="83"/>
  <c r="R286" i="83"/>
  <c r="R288" i="83"/>
  <c r="AX286" i="83"/>
  <c r="U302" i="83"/>
  <c r="U304" i="83"/>
  <c r="R302" i="83"/>
  <c r="R304" i="83"/>
  <c r="AX302" i="83"/>
  <c r="U318" i="83"/>
  <c r="U320" i="83"/>
  <c r="R318" i="83"/>
  <c r="R320" i="83"/>
  <c r="AX318" i="83"/>
  <c r="U334" i="83"/>
  <c r="U336" i="83"/>
  <c r="R334" i="83"/>
  <c r="R336" i="83"/>
  <c r="AX334" i="83"/>
  <c r="U350" i="83"/>
  <c r="U352" i="83"/>
  <c r="R350" i="83"/>
  <c r="R352" i="83"/>
  <c r="AX350" i="83"/>
  <c r="U366" i="83"/>
  <c r="U368" i="83"/>
  <c r="R366" i="83"/>
  <c r="R368" i="83"/>
  <c r="AX366" i="83"/>
  <c r="U382" i="83"/>
  <c r="U384" i="83"/>
  <c r="R382" i="83"/>
  <c r="R384" i="83"/>
  <c r="AX382" i="83"/>
  <c r="U398" i="83"/>
  <c r="U400" i="83"/>
  <c r="R398" i="83"/>
  <c r="R400" i="83"/>
  <c r="AX398" i="83"/>
  <c r="AX34" i="90"/>
  <c r="U36" i="90"/>
  <c r="AX66" i="90"/>
  <c r="U68" i="90"/>
  <c r="U66" i="90"/>
  <c r="AX98" i="90"/>
  <c r="U100" i="90"/>
  <c r="U98" i="90"/>
  <c r="AX130" i="90"/>
  <c r="U132" i="90"/>
  <c r="U130" i="90"/>
  <c r="AX162" i="90"/>
  <c r="U164" i="90"/>
  <c r="U162" i="90"/>
  <c r="AX194" i="90"/>
  <c r="U196" i="90"/>
  <c r="U194" i="90"/>
  <c r="AX226" i="90"/>
  <c r="U228" i="90"/>
  <c r="U226" i="90"/>
  <c r="AX258" i="90"/>
  <c r="U260" i="90"/>
  <c r="U258" i="90"/>
  <c r="AX290" i="90"/>
  <c r="U292" i="90"/>
  <c r="U290" i="90"/>
  <c r="AX322" i="90"/>
  <c r="U324" i="90"/>
  <c r="U322" i="90"/>
  <c r="AX354" i="90"/>
  <c r="U356" i="90"/>
  <c r="U354" i="90"/>
  <c r="AX386" i="90"/>
  <c r="U388" i="90"/>
  <c r="U386" i="90"/>
  <c r="U34" i="90"/>
  <c r="AX18" i="83"/>
  <c r="R18" i="83"/>
  <c r="R20" i="83"/>
  <c r="U18" i="83"/>
  <c r="U20" i="83"/>
  <c r="R82" i="83"/>
  <c r="R84" i="83"/>
  <c r="U82" i="83"/>
  <c r="U84" i="83"/>
  <c r="AX82" i="83"/>
  <c r="AX38" i="90"/>
  <c r="U40" i="90"/>
  <c r="AX70" i="90"/>
  <c r="U72" i="90"/>
  <c r="U70" i="90"/>
  <c r="AX102" i="90"/>
  <c r="U104" i="90"/>
  <c r="U102" i="90"/>
  <c r="AX134" i="90"/>
  <c r="U136" i="90"/>
  <c r="U134" i="90"/>
  <c r="AX166" i="90"/>
  <c r="U168" i="90"/>
  <c r="U166" i="90"/>
  <c r="AX198" i="90"/>
  <c r="U200" i="90"/>
  <c r="U198" i="90"/>
  <c r="AX230" i="90"/>
  <c r="U232" i="90"/>
  <c r="U230" i="90"/>
  <c r="AX262" i="90"/>
  <c r="U264" i="90"/>
  <c r="U262" i="90"/>
  <c r="AX294" i="90"/>
  <c r="U296" i="90"/>
  <c r="U294" i="90"/>
  <c r="AX326" i="90"/>
  <c r="U328" i="90"/>
  <c r="U326" i="90"/>
  <c r="AX358" i="90"/>
  <c r="U360" i="90"/>
  <c r="U358" i="90"/>
  <c r="AX390" i="90"/>
  <c r="U392" i="90"/>
  <c r="U390" i="90"/>
  <c r="U38" i="90"/>
  <c r="U38" i="83"/>
  <c r="U40" i="83"/>
  <c r="R38" i="83"/>
  <c r="R40" i="83"/>
  <c r="AX38" i="83"/>
  <c r="U26" i="83"/>
  <c r="U28" i="83"/>
  <c r="R26" i="83"/>
  <c r="R28" i="83"/>
  <c r="AX26" i="83"/>
  <c r="U42" i="83"/>
  <c r="U44" i="83"/>
  <c r="R42" i="83"/>
  <c r="R44" i="83"/>
  <c r="AX42" i="83"/>
  <c r="U58" i="83"/>
  <c r="U60" i="83"/>
  <c r="R58" i="83"/>
  <c r="R60" i="83"/>
  <c r="AX58" i="83"/>
  <c r="U74" i="83"/>
  <c r="U76" i="83"/>
  <c r="R74" i="83"/>
  <c r="R76" i="83"/>
  <c r="AX74" i="83"/>
  <c r="U90" i="83"/>
  <c r="U92" i="83"/>
  <c r="R90" i="83"/>
  <c r="R92" i="83"/>
  <c r="AX90" i="83"/>
  <c r="U106" i="83"/>
  <c r="U108" i="83"/>
  <c r="R106" i="83"/>
  <c r="R108" i="83"/>
  <c r="AX106" i="83"/>
  <c r="U122" i="83"/>
  <c r="U124" i="83"/>
  <c r="R122" i="83"/>
  <c r="R124" i="83"/>
  <c r="AX122" i="83"/>
  <c r="U138" i="83"/>
  <c r="U140" i="83"/>
  <c r="R138" i="83"/>
  <c r="R140" i="83"/>
  <c r="AX138" i="83"/>
  <c r="U154" i="83"/>
  <c r="U156" i="83"/>
  <c r="R154" i="83"/>
  <c r="R156" i="83"/>
  <c r="AX154" i="83"/>
  <c r="U170" i="83"/>
  <c r="U172" i="83"/>
  <c r="R170" i="83"/>
  <c r="R172" i="83"/>
  <c r="AX170" i="83"/>
  <c r="U186" i="83"/>
  <c r="U188" i="83"/>
  <c r="R186" i="83"/>
  <c r="R188" i="83"/>
  <c r="AX186" i="83"/>
  <c r="U202" i="83"/>
  <c r="U204" i="83"/>
  <c r="R202" i="83"/>
  <c r="R204" i="83"/>
  <c r="AX202" i="83"/>
  <c r="U218" i="83"/>
  <c r="U220" i="83"/>
  <c r="R218" i="83"/>
  <c r="R220" i="83"/>
  <c r="AX218" i="83"/>
  <c r="U234" i="83"/>
  <c r="U236" i="83"/>
  <c r="R234" i="83"/>
  <c r="R236" i="83"/>
  <c r="AX234" i="83"/>
  <c r="U250" i="83"/>
  <c r="U252" i="83"/>
  <c r="R250" i="83"/>
  <c r="R252" i="83"/>
  <c r="AX250" i="83"/>
  <c r="U266" i="83"/>
  <c r="U268" i="83"/>
  <c r="R266" i="83"/>
  <c r="R268" i="83"/>
  <c r="AX266" i="83"/>
  <c r="U282" i="83"/>
  <c r="U284" i="83"/>
  <c r="R282" i="83"/>
  <c r="R284" i="83"/>
  <c r="AX282" i="83"/>
  <c r="U298" i="83"/>
  <c r="U300" i="83"/>
  <c r="R298" i="83"/>
  <c r="R300" i="83"/>
  <c r="AX298" i="83"/>
  <c r="U314" i="83"/>
  <c r="U316" i="83"/>
  <c r="R314" i="83"/>
  <c r="R316" i="83"/>
  <c r="AX314" i="83"/>
  <c r="U330" i="83"/>
  <c r="U332" i="83"/>
  <c r="R330" i="83"/>
  <c r="R332" i="83"/>
  <c r="AX330" i="83"/>
  <c r="U346" i="83"/>
  <c r="U348" i="83"/>
  <c r="R346" i="83"/>
  <c r="R348" i="83"/>
  <c r="AX346" i="83"/>
  <c r="U362" i="83"/>
  <c r="U364" i="83"/>
  <c r="R362" i="83"/>
  <c r="R364" i="83"/>
  <c r="AX362" i="83"/>
  <c r="U378" i="83"/>
  <c r="U380" i="83"/>
  <c r="R378" i="83"/>
  <c r="R380" i="83"/>
  <c r="AX378" i="83"/>
  <c r="U394" i="83"/>
  <c r="U396" i="83"/>
  <c r="R394" i="83"/>
  <c r="R396" i="83"/>
  <c r="AX394" i="83"/>
  <c r="U410" i="83"/>
  <c r="U412" i="83"/>
  <c r="R410" i="83"/>
  <c r="R412" i="83"/>
  <c r="AX410" i="83"/>
  <c r="AX42" i="90"/>
  <c r="U44" i="90"/>
  <c r="U42" i="90"/>
  <c r="AX74" i="90"/>
  <c r="U76" i="90"/>
  <c r="U74" i="90"/>
  <c r="AX106" i="90"/>
  <c r="U108" i="90"/>
  <c r="U106" i="90"/>
  <c r="AX138" i="90"/>
  <c r="U140" i="90"/>
  <c r="U138" i="90"/>
  <c r="AX170" i="90"/>
  <c r="U172" i="90"/>
  <c r="U170" i="90"/>
  <c r="AX202" i="90"/>
  <c r="U204" i="90"/>
  <c r="U202" i="90"/>
  <c r="AX234" i="90"/>
  <c r="U236" i="90"/>
  <c r="U234" i="90"/>
  <c r="AX266" i="90"/>
  <c r="U268" i="90"/>
  <c r="U266" i="90"/>
  <c r="AX298" i="90"/>
  <c r="U300" i="90"/>
  <c r="U298" i="90"/>
  <c r="AX330" i="90"/>
  <c r="U332" i="90"/>
  <c r="U330" i="90"/>
  <c r="AX362" i="90"/>
  <c r="U364" i="90"/>
  <c r="U362" i="90"/>
  <c r="AX394" i="90"/>
  <c r="U396" i="90"/>
  <c r="U394" i="90"/>
  <c r="AX22" i="83"/>
  <c r="U22" i="83"/>
  <c r="U24" i="83"/>
  <c r="R22" i="83"/>
  <c r="R24" i="83"/>
  <c r="AX46" i="90"/>
  <c r="U48" i="90"/>
  <c r="U46" i="90"/>
  <c r="AX78" i="90"/>
  <c r="U80" i="90"/>
  <c r="U78" i="90"/>
  <c r="AX110" i="90"/>
  <c r="U112" i="90"/>
  <c r="U110" i="90"/>
  <c r="AX142" i="90"/>
  <c r="U144" i="90"/>
  <c r="U142" i="90"/>
  <c r="AX174" i="90"/>
  <c r="U176" i="90"/>
  <c r="U174" i="90"/>
  <c r="AX206" i="90"/>
  <c r="U208" i="90"/>
  <c r="U206" i="90"/>
  <c r="AX238" i="90"/>
  <c r="U240" i="90"/>
  <c r="U238" i="90"/>
  <c r="AX270" i="90"/>
  <c r="U272" i="90"/>
  <c r="U270" i="90"/>
  <c r="AX302" i="90"/>
  <c r="U304" i="90"/>
  <c r="U302" i="90"/>
  <c r="AX334" i="90"/>
  <c r="U336" i="90"/>
  <c r="U334" i="90"/>
  <c r="AX366" i="90"/>
  <c r="U368" i="90"/>
  <c r="U366" i="90"/>
  <c r="AX398" i="90"/>
  <c r="U400" i="90"/>
  <c r="U398" i="90"/>
  <c r="U70" i="83"/>
  <c r="U72" i="83"/>
  <c r="R70" i="83"/>
  <c r="R72" i="83"/>
  <c r="AX70" i="83"/>
  <c r="U86" i="83"/>
  <c r="U88" i="83"/>
  <c r="R86" i="83"/>
  <c r="R88" i="83"/>
  <c r="AX86" i="83"/>
  <c r="U102" i="83"/>
  <c r="U104" i="83"/>
  <c r="R102" i="83"/>
  <c r="R104" i="83"/>
  <c r="AX102" i="83"/>
  <c r="U118" i="83"/>
  <c r="U120" i="83"/>
  <c r="R118" i="83"/>
  <c r="R120" i="83"/>
  <c r="AX118" i="83"/>
  <c r="U134" i="83"/>
  <c r="U136" i="83"/>
  <c r="R134" i="83"/>
  <c r="R136" i="83"/>
  <c r="AX134" i="83"/>
  <c r="U150" i="83"/>
  <c r="U152" i="83"/>
  <c r="R150" i="83"/>
  <c r="R152" i="83"/>
  <c r="AX150" i="83"/>
  <c r="U166" i="83"/>
  <c r="U168" i="83"/>
  <c r="R166" i="83"/>
  <c r="R168" i="83"/>
  <c r="AX166" i="83"/>
  <c r="U182" i="83"/>
  <c r="U184" i="83"/>
  <c r="R182" i="83"/>
  <c r="R184" i="83"/>
  <c r="AX182" i="83"/>
  <c r="U198" i="83"/>
  <c r="U200" i="83"/>
  <c r="R198" i="83"/>
  <c r="R200" i="83"/>
  <c r="AX198" i="83"/>
  <c r="U214" i="83"/>
  <c r="U216" i="83"/>
  <c r="R214" i="83"/>
  <c r="R216" i="83"/>
  <c r="AX214" i="83"/>
  <c r="U230" i="83"/>
  <c r="U232" i="83"/>
  <c r="R230" i="83"/>
  <c r="R232" i="83"/>
  <c r="AX230" i="83"/>
  <c r="U246" i="83"/>
  <c r="U248" i="83"/>
  <c r="R246" i="83"/>
  <c r="R248" i="83"/>
  <c r="AX246" i="83"/>
  <c r="U262" i="83"/>
  <c r="U264" i="83"/>
  <c r="R262" i="83"/>
  <c r="R264" i="83"/>
  <c r="AX262" i="83"/>
  <c r="U278" i="83"/>
  <c r="U280" i="83"/>
  <c r="R278" i="83"/>
  <c r="R280" i="83"/>
  <c r="AX278" i="83"/>
  <c r="U294" i="83"/>
  <c r="U296" i="83"/>
  <c r="R294" i="83"/>
  <c r="R296" i="83"/>
  <c r="AX294" i="83"/>
  <c r="U310" i="83"/>
  <c r="U312" i="83"/>
  <c r="R310" i="83"/>
  <c r="R312" i="83"/>
  <c r="AX310" i="83"/>
  <c r="U326" i="83"/>
  <c r="U328" i="83"/>
  <c r="R326" i="83"/>
  <c r="R328" i="83"/>
  <c r="AX326" i="83"/>
  <c r="U342" i="83"/>
  <c r="U344" i="83"/>
  <c r="R342" i="83"/>
  <c r="R344" i="83"/>
  <c r="AX342" i="83"/>
  <c r="U358" i="83"/>
  <c r="U360" i="83"/>
  <c r="R358" i="83"/>
  <c r="R360" i="83"/>
  <c r="AX358" i="83"/>
  <c r="U374" i="83"/>
  <c r="U376" i="83"/>
  <c r="R374" i="83"/>
  <c r="R376" i="83"/>
  <c r="AX374" i="83"/>
  <c r="U390" i="83"/>
  <c r="U392" i="83"/>
  <c r="R390" i="83"/>
  <c r="R392" i="83"/>
  <c r="AX390" i="83"/>
  <c r="U406" i="83"/>
  <c r="U408" i="83"/>
  <c r="R406" i="83"/>
  <c r="R408" i="83"/>
  <c r="AX406" i="83"/>
  <c r="AX50" i="90"/>
  <c r="U52" i="90"/>
  <c r="U50" i="90"/>
  <c r="AX82" i="90"/>
  <c r="U84" i="90"/>
  <c r="U82" i="90"/>
  <c r="AX114" i="90"/>
  <c r="U116" i="90"/>
  <c r="U114" i="90"/>
  <c r="AX146" i="90"/>
  <c r="U148" i="90"/>
  <c r="U146" i="90"/>
  <c r="AX178" i="90"/>
  <c r="U180" i="90"/>
  <c r="U178" i="90"/>
  <c r="AX210" i="90"/>
  <c r="U212" i="90"/>
  <c r="U210" i="90"/>
  <c r="AX242" i="90"/>
  <c r="U244" i="90"/>
  <c r="U242" i="90"/>
  <c r="AX274" i="90"/>
  <c r="U276" i="90"/>
  <c r="U274" i="90"/>
  <c r="AX306" i="90"/>
  <c r="U308" i="90"/>
  <c r="U306" i="90"/>
  <c r="AX338" i="90"/>
  <c r="U340" i="90"/>
  <c r="U338" i="90"/>
  <c r="AX370" i="90"/>
  <c r="U372" i="90"/>
  <c r="U370" i="90"/>
  <c r="AX402" i="90"/>
  <c r="U404" i="90"/>
  <c r="U402" i="90"/>
  <c r="AX54" i="90"/>
  <c r="U56" i="90"/>
  <c r="U54" i="90"/>
  <c r="AX86" i="90"/>
  <c r="U88" i="90"/>
  <c r="U86" i="90"/>
  <c r="AX118" i="90"/>
  <c r="U120" i="90"/>
  <c r="U118" i="90"/>
  <c r="AX150" i="90"/>
  <c r="U152" i="90"/>
  <c r="U150" i="90"/>
  <c r="AX182" i="90"/>
  <c r="U184" i="90"/>
  <c r="U182" i="90"/>
  <c r="AX214" i="90"/>
  <c r="U216" i="90"/>
  <c r="U214" i="90"/>
  <c r="AX246" i="90"/>
  <c r="U248" i="90"/>
  <c r="U246" i="90"/>
  <c r="AX278" i="90"/>
  <c r="U280" i="90"/>
  <c r="U278" i="90"/>
  <c r="AX310" i="90"/>
  <c r="U312" i="90"/>
  <c r="U310" i="90"/>
  <c r="AX342" i="90"/>
  <c r="U344" i="90"/>
  <c r="U342" i="90"/>
  <c r="AX374" i="90"/>
  <c r="U376" i="90"/>
  <c r="U374" i="90"/>
  <c r="AX406" i="90"/>
  <c r="U408" i="90"/>
  <c r="U406" i="90"/>
  <c r="R66" i="83"/>
  <c r="R68" i="83"/>
  <c r="U66" i="83"/>
  <c r="U68" i="83"/>
  <c r="AX66" i="83"/>
  <c r="R114" i="83"/>
  <c r="R116" i="83"/>
  <c r="U114" i="83"/>
  <c r="U116" i="83"/>
  <c r="AX114" i="83"/>
  <c r="R146" i="83"/>
  <c r="R148" i="83"/>
  <c r="U146" i="83"/>
  <c r="U148" i="83"/>
  <c r="AX146" i="83"/>
  <c r="R162" i="83"/>
  <c r="R164" i="83"/>
  <c r="U162" i="83"/>
  <c r="U164" i="83"/>
  <c r="AX162" i="83"/>
  <c r="R178" i="83"/>
  <c r="R180" i="83"/>
  <c r="U178" i="83"/>
  <c r="U180" i="83"/>
  <c r="AX178" i="83"/>
  <c r="R194" i="83"/>
  <c r="R196" i="83"/>
  <c r="U194" i="83"/>
  <c r="U196" i="83"/>
  <c r="AX194" i="83"/>
  <c r="R210" i="83"/>
  <c r="R212" i="83"/>
  <c r="U210" i="83"/>
  <c r="U212" i="83"/>
  <c r="AX210" i="83"/>
  <c r="R226" i="83"/>
  <c r="R228" i="83"/>
  <c r="U226" i="83"/>
  <c r="U228" i="83"/>
  <c r="AX226" i="83"/>
  <c r="R242" i="83"/>
  <c r="R244" i="83"/>
  <c r="U242" i="83"/>
  <c r="U244" i="83"/>
  <c r="AX242" i="83"/>
  <c r="R258" i="83"/>
  <c r="R260" i="83"/>
  <c r="U258" i="83"/>
  <c r="U260" i="83"/>
  <c r="AX258" i="83"/>
  <c r="R274" i="83"/>
  <c r="R276" i="83"/>
  <c r="U274" i="83"/>
  <c r="U276" i="83"/>
  <c r="AX274" i="83"/>
  <c r="R290" i="83"/>
  <c r="R292" i="83"/>
  <c r="U290" i="83"/>
  <c r="U292" i="83"/>
  <c r="AX290" i="83"/>
  <c r="R306" i="83"/>
  <c r="R308" i="83"/>
  <c r="U306" i="83"/>
  <c r="U308" i="83"/>
  <c r="AX306" i="83"/>
  <c r="R322" i="83"/>
  <c r="R324" i="83"/>
  <c r="U322" i="83"/>
  <c r="U324" i="83"/>
  <c r="AX322" i="83"/>
  <c r="R338" i="83"/>
  <c r="R340" i="83"/>
  <c r="U338" i="83"/>
  <c r="U340" i="83"/>
  <c r="AX338" i="83"/>
  <c r="R354" i="83"/>
  <c r="R356" i="83"/>
  <c r="U354" i="83"/>
  <c r="U356" i="83"/>
  <c r="AX354" i="83"/>
  <c r="R370" i="83"/>
  <c r="R372" i="83"/>
  <c r="U370" i="83"/>
  <c r="U372" i="83"/>
  <c r="AX370" i="83"/>
  <c r="R386" i="83"/>
  <c r="R388" i="83"/>
  <c r="U386" i="83"/>
  <c r="U388" i="83"/>
  <c r="AX386" i="83"/>
  <c r="R402" i="83"/>
  <c r="R404" i="83"/>
  <c r="U402" i="83"/>
  <c r="U404" i="83"/>
  <c r="AX402" i="83"/>
  <c r="AX26" i="90"/>
  <c r="U28" i="90"/>
  <c r="AX58" i="90"/>
  <c r="U60" i="90"/>
  <c r="U58" i="90"/>
  <c r="AX90" i="90"/>
  <c r="U92" i="90"/>
  <c r="U90" i="90"/>
  <c r="AX122" i="90"/>
  <c r="U124" i="90"/>
  <c r="U122" i="90"/>
  <c r="AX154" i="90"/>
  <c r="U156" i="90"/>
  <c r="U154" i="90"/>
  <c r="AX186" i="90"/>
  <c r="U188" i="90"/>
  <c r="U186" i="90"/>
  <c r="AX218" i="90"/>
  <c r="U220" i="90"/>
  <c r="U218" i="90"/>
  <c r="AX250" i="90"/>
  <c r="U252" i="90"/>
  <c r="U250" i="90"/>
  <c r="AX282" i="90"/>
  <c r="U284" i="90"/>
  <c r="U282" i="90"/>
  <c r="AX314" i="90"/>
  <c r="U316" i="90"/>
  <c r="U314" i="90"/>
  <c r="AX346" i="90"/>
  <c r="U348" i="90"/>
  <c r="U346" i="90"/>
  <c r="AX378" i="90"/>
  <c r="U380" i="90"/>
  <c r="U378" i="90"/>
  <c r="AX410" i="90"/>
  <c r="U412" i="90"/>
  <c r="U410" i="90"/>
  <c r="U26" i="90"/>
  <c r="U54" i="83"/>
  <c r="U56" i="83"/>
  <c r="R54" i="83"/>
  <c r="R56" i="83"/>
  <c r="AX54" i="83"/>
  <c r="R34" i="83"/>
  <c r="R36" i="83"/>
  <c r="U34" i="83"/>
  <c r="U36" i="83"/>
  <c r="AX34" i="83"/>
  <c r="R98" i="83"/>
  <c r="R100" i="83"/>
  <c r="U98" i="83"/>
  <c r="U100" i="83"/>
  <c r="AX98" i="83"/>
  <c r="AX30" i="90"/>
  <c r="U32" i="90"/>
  <c r="AX62" i="90"/>
  <c r="U64" i="90"/>
  <c r="U62" i="90"/>
  <c r="AX94" i="90"/>
  <c r="U96" i="90"/>
  <c r="U94" i="90"/>
  <c r="AX126" i="90"/>
  <c r="U128" i="90"/>
  <c r="U126" i="90"/>
  <c r="AX158" i="90"/>
  <c r="U160" i="90"/>
  <c r="U158" i="90"/>
  <c r="AX190" i="90"/>
  <c r="U192" i="90"/>
  <c r="U190" i="90"/>
  <c r="AX222" i="90"/>
  <c r="U224" i="90"/>
  <c r="U222" i="90"/>
  <c r="AX254" i="90"/>
  <c r="U256" i="90"/>
  <c r="U254" i="90"/>
  <c r="AX286" i="90"/>
  <c r="U288" i="90"/>
  <c r="U286" i="90"/>
  <c r="AX318" i="90"/>
  <c r="U320" i="90"/>
  <c r="U318" i="90"/>
  <c r="AX350" i="90"/>
  <c r="U352" i="90"/>
  <c r="U350" i="90"/>
  <c r="AX382" i="90"/>
  <c r="U384" i="90"/>
  <c r="U382" i="90"/>
  <c r="U30" i="90"/>
  <c r="AX14" i="90"/>
  <c r="U16" i="90"/>
  <c r="AX14" i="83"/>
  <c r="U14" i="83"/>
  <c r="U16" i="83"/>
  <c r="AL34" i="83"/>
  <c r="AL36" i="83"/>
  <c r="AJ60" i="83"/>
  <c r="AJ58" i="83"/>
  <c r="AL66" i="83"/>
  <c r="AL68" i="83"/>
  <c r="AJ92" i="83"/>
  <c r="AJ90" i="83"/>
  <c r="AL98" i="83"/>
  <c r="AL100" i="83"/>
  <c r="AJ124" i="83"/>
  <c r="AJ122" i="83"/>
  <c r="AL130" i="83"/>
  <c r="AL132" i="83"/>
  <c r="AJ156" i="83"/>
  <c r="AJ154" i="83"/>
  <c r="AL162" i="83"/>
  <c r="AL164" i="83"/>
  <c r="AJ188" i="83"/>
  <c r="AJ186" i="83"/>
  <c r="AJ186" i="90" s="1"/>
  <c r="AL194" i="83"/>
  <c r="AL196" i="83"/>
  <c r="AJ220" i="83"/>
  <c r="AJ218" i="83"/>
  <c r="AL226" i="83"/>
  <c r="AL228" i="83"/>
  <c r="AJ252" i="83"/>
  <c r="AJ250" i="83"/>
  <c r="AL258" i="83"/>
  <c r="AL260" i="83"/>
  <c r="AJ284" i="83"/>
  <c r="AJ282" i="83"/>
  <c r="AL290" i="83"/>
  <c r="AL292" i="83"/>
  <c r="AJ316" i="83"/>
  <c r="AJ314" i="83"/>
  <c r="AJ314" i="90" s="1"/>
  <c r="AL322" i="83"/>
  <c r="AL324" i="83"/>
  <c r="AJ348" i="83"/>
  <c r="AJ346" i="83"/>
  <c r="AL354" i="83"/>
  <c r="AL356" i="83"/>
  <c r="AJ380" i="83"/>
  <c r="AJ378" i="83"/>
  <c r="AJ378" i="90" s="1"/>
  <c r="AL386" i="83"/>
  <c r="AL388" i="83"/>
  <c r="AJ412" i="83"/>
  <c r="AJ410" i="83"/>
  <c r="AJ38" i="83"/>
  <c r="AJ40" i="83"/>
  <c r="AL48" i="83"/>
  <c r="AL46" i="83"/>
  <c r="AJ70" i="83"/>
  <c r="AJ70" i="90" s="1"/>
  <c r="AJ72" i="83"/>
  <c r="AL78" i="83"/>
  <c r="AL80" i="83"/>
  <c r="AJ104" i="83"/>
  <c r="AJ102" i="83"/>
  <c r="AJ102" i="90" s="1"/>
  <c r="AL110" i="83"/>
  <c r="AL112" i="83"/>
  <c r="AJ134" i="83"/>
  <c r="AJ134" i="90" s="1"/>
  <c r="AJ136" i="83"/>
  <c r="AL142" i="83"/>
  <c r="AL144" i="83"/>
  <c r="AJ166" i="83"/>
  <c r="AJ166" i="90" s="1"/>
  <c r="AJ168" i="83"/>
  <c r="AL174" i="83"/>
  <c r="AL176" i="83"/>
  <c r="AJ198" i="83"/>
  <c r="AJ198" i="90" s="1"/>
  <c r="AJ200" i="83"/>
  <c r="AL208" i="83"/>
  <c r="AL206" i="83"/>
  <c r="AJ230" i="83"/>
  <c r="AJ230" i="90" s="1"/>
  <c r="AJ232" i="83"/>
  <c r="AL240" i="83"/>
  <c r="AL238" i="83"/>
  <c r="AJ262" i="83"/>
  <c r="AJ262" i="90" s="1"/>
  <c r="AJ264" i="83"/>
  <c r="AL270" i="83"/>
  <c r="AL272" i="83"/>
  <c r="AJ296" i="83"/>
  <c r="AJ294" i="83"/>
  <c r="AL304" i="83"/>
  <c r="AL302" i="83"/>
  <c r="AJ328" i="83"/>
  <c r="AJ326" i="83"/>
  <c r="AL334" i="83"/>
  <c r="AL336" i="83"/>
  <c r="AJ358" i="83"/>
  <c r="AJ358" i="90" s="1"/>
  <c r="AJ360" i="83"/>
  <c r="AL366" i="83"/>
  <c r="AL368" i="83"/>
  <c r="AJ392" i="83"/>
  <c r="AJ390" i="83"/>
  <c r="AL400" i="83"/>
  <c r="AL398" i="83"/>
  <c r="AL26" i="83"/>
  <c r="AL28" i="83"/>
  <c r="AJ50" i="83"/>
  <c r="AJ52" i="83"/>
  <c r="AL58" i="83"/>
  <c r="AL60" i="83"/>
  <c r="AJ82" i="83"/>
  <c r="AJ84" i="83"/>
  <c r="AL90" i="83"/>
  <c r="AL92" i="83"/>
  <c r="AJ114" i="83"/>
  <c r="AJ114" i="90" s="1"/>
  <c r="AJ116" i="83"/>
  <c r="AL122" i="83"/>
  <c r="AL124" i="83"/>
  <c r="AJ146" i="83"/>
  <c r="AJ146" i="90" s="1"/>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0" i="90" s="1"/>
  <c r="AJ372" i="83"/>
  <c r="AL378" i="83"/>
  <c r="AL380" i="83"/>
  <c r="AJ402" i="83"/>
  <c r="AJ402" i="90" s="1"/>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2" i="90" s="1"/>
  <c r="AJ224" i="83"/>
  <c r="AL230" i="83"/>
  <c r="AL232" i="83"/>
  <c r="AJ254" i="83"/>
  <c r="AJ254" i="90" s="1"/>
  <c r="AJ256" i="83"/>
  <c r="AL262" i="83"/>
  <c r="AL264" i="83"/>
  <c r="AJ286" i="83"/>
  <c r="AJ288" i="83"/>
  <c r="AL294" i="83"/>
  <c r="AL296" i="83"/>
  <c r="AJ318" i="83"/>
  <c r="AJ320" i="83"/>
  <c r="AL326" i="83"/>
  <c r="AL328" i="83"/>
  <c r="AJ350" i="83"/>
  <c r="AJ352" i="83"/>
  <c r="AL358" i="83"/>
  <c r="AL360" i="83"/>
  <c r="AJ382" i="83"/>
  <c r="AJ384" i="83"/>
  <c r="AL390" i="83"/>
  <c r="AL392" i="83"/>
  <c r="AJ44" i="83"/>
  <c r="AJ42" i="83"/>
  <c r="AJ42" i="90" s="1"/>
  <c r="AL50" i="83"/>
  <c r="AL52" i="83"/>
  <c r="AJ76" i="83"/>
  <c r="AJ74" i="83"/>
  <c r="AL82" i="83"/>
  <c r="AL84" i="83"/>
  <c r="AJ108" i="83"/>
  <c r="AJ106" i="83"/>
  <c r="AJ106" i="90" s="1"/>
  <c r="AL114" i="83"/>
  <c r="AL116" i="83"/>
  <c r="AJ140" i="83"/>
  <c r="AJ138" i="83"/>
  <c r="AL146" i="83"/>
  <c r="AL148" i="83"/>
  <c r="AJ172" i="83"/>
  <c r="AJ170" i="83"/>
  <c r="AJ170" i="90" s="1"/>
  <c r="AL178" i="83"/>
  <c r="AL180" i="83"/>
  <c r="AJ204" i="83"/>
  <c r="AJ202" i="83"/>
  <c r="AL210" i="83"/>
  <c r="AL212" i="83"/>
  <c r="AJ236" i="83"/>
  <c r="AJ234" i="83"/>
  <c r="AL242" i="83"/>
  <c r="AL244" i="83"/>
  <c r="AJ268" i="83"/>
  <c r="AJ266" i="83"/>
  <c r="AL274" i="83"/>
  <c r="AL276" i="83"/>
  <c r="AJ300" i="83"/>
  <c r="AJ298" i="83"/>
  <c r="AJ298" i="90" s="1"/>
  <c r="AL306" i="83"/>
  <c r="AL308" i="83"/>
  <c r="AJ332" i="83"/>
  <c r="AJ330" i="83"/>
  <c r="AL338" i="83"/>
  <c r="AL340" i="83"/>
  <c r="AJ364" i="83"/>
  <c r="AJ362" i="83"/>
  <c r="AJ362" i="90" s="1"/>
  <c r="AL370" i="83"/>
  <c r="AL372" i="83"/>
  <c r="AJ396" i="83"/>
  <c r="AJ394" i="83"/>
  <c r="AL402" i="83"/>
  <c r="AL404" i="83"/>
  <c r="AL30" i="83"/>
  <c r="AL32" i="83"/>
  <c r="AJ54" i="83"/>
  <c r="AJ54" i="90" s="1"/>
  <c r="AJ56" i="83"/>
  <c r="AL64" i="83"/>
  <c r="AL62" i="83"/>
  <c r="AJ86" i="83"/>
  <c r="AJ86" i="90" s="1"/>
  <c r="AJ88" i="83"/>
  <c r="AL94" i="83"/>
  <c r="AL96" i="83"/>
  <c r="AJ118" i="83"/>
  <c r="AJ118" i="90" s="1"/>
  <c r="AJ120" i="83"/>
  <c r="AL128" i="83"/>
  <c r="AL126" i="83"/>
  <c r="AJ150" i="83"/>
  <c r="AJ150" i="90" s="1"/>
  <c r="AJ152" i="83"/>
  <c r="AL160" i="83"/>
  <c r="AL158" i="83"/>
  <c r="AJ182" i="83"/>
  <c r="AJ182" i="90" s="1"/>
  <c r="AJ184" i="83"/>
  <c r="AL190" i="83"/>
  <c r="AL192" i="83"/>
  <c r="AJ214" i="83"/>
  <c r="AJ214" i="90" s="1"/>
  <c r="AJ216" i="83"/>
  <c r="AL222" i="83"/>
  <c r="AL224" i="83"/>
  <c r="AJ248" i="83"/>
  <c r="AJ246" i="83"/>
  <c r="AL254" i="83"/>
  <c r="AL256" i="83"/>
  <c r="AJ278" i="83"/>
  <c r="AJ278" i="90" s="1"/>
  <c r="AJ280" i="83"/>
  <c r="AL286" i="83"/>
  <c r="AL288" i="83"/>
  <c r="AJ310" i="83"/>
  <c r="AJ310" i="90" s="1"/>
  <c r="AJ312" i="83"/>
  <c r="AL318" i="83"/>
  <c r="AL320" i="83"/>
  <c r="AJ342" i="83"/>
  <c r="AJ342" i="90" s="1"/>
  <c r="AJ344" i="83"/>
  <c r="AL352" i="83"/>
  <c r="AL350" i="83"/>
  <c r="AJ374" i="83"/>
  <c r="AJ374" i="90" s="1"/>
  <c r="AJ376" i="83"/>
  <c r="AL382" i="83"/>
  <c r="AL384" i="83"/>
  <c r="AJ406" i="83"/>
  <c r="AJ406" i="90" s="1"/>
  <c r="AJ408" i="83"/>
  <c r="AJ34" i="83"/>
  <c r="AJ36" i="83"/>
  <c r="AL42" i="83"/>
  <c r="AL44" i="83"/>
  <c r="AJ66" i="83"/>
  <c r="AJ66" i="90" s="1"/>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0" i="90" s="1"/>
  <c r="AJ292" i="83"/>
  <c r="AL298" i="83"/>
  <c r="AL300" i="83"/>
  <c r="AJ322" i="83"/>
  <c r="AJ322" i="90" s="1"/>
  <c r="AJ324" i="83"/>
  <c r="AL330" i="83"/>
  <c r="AL332" i="83"/>
  <c r="AJ354" i="83"/>
  <c r="AJ356" i="83"/>
  <c r="AL362" i="83"/>
  <c r="AL364" i="83"/>
  <c r="AJ386" i="83"/>
  <c r="AJ386" i="90" s="1"/>
  <c r="AJ388" i="83"/>
  <c r="AL394" i="83"/>
  <c r="AL396" i="83"/>
  <c r="AJ46" i="83"/>
  <c r="AJ48" i="83"/>
  <c r="AL54" i="83"/>
  <c r="AL56" i="83"/>
  <c r="AJ78" i="83"/>
  <c r="AJ80" i="83"/>
  <c r="AL86" i="83"/>
  <c r="AL88" i="83"/>
  <c r="AJ110" i="83"/>
  <c r="AJ112" i="83"/>
  <c r="AL118" i="83"/>
  <c r="AL120" i="83"/>
  <c r="AJ142" i="83"/>
  <c r="AJ144" i="83"/>
  <c r="AL150" i="83"/>
  <c r="AL152" i="83"/>
  <c r="AJ174" i="83"/>
  <c r="AJ174" i="90" s="1"/>
  <c r="AJ176" i="83"/>
  <c r="AL182" i="83"/>
  <c r="AL184" i="83"/>
  <c r="AJ206" i="83"/>
  <c r="AJ206" i="90" s="1"/>
  <c r="AJ208" i="83"/>
  <c r="AL214" i="83"/>
  <c r="AL216" i="83"/>
  <c r="AJ238" i="83"/>
  <c r="AJ238" i="90" s="1"/>
  <c r="AJ240" i="83"/>
  <c r="AL246" i="83"/>
  <c r="AL248" i="83"/>
  <c r="AJ270" i="83"/>
  <c r="AJ270" i="90" s="1"/>
  <c r="AJ272" i="83"/>
  <c r="AL278" i="83"/>
  <c r="AL280" i="83"/>
  <c r="AJ302" i="83"/>
  <c r="AJ304" i="83"/>
  <c r="AL310" i="83"/>
  <c r="AL312" i="83"/>
  <c r="AJ334" i="83"/>
  <c r="AJ334" i="90" s="1"/>
  <c r="AJ336" i="83"/>
  <c r="AL342" i="83"/>
  <c r="AL344" i="83"/>
  <c r="AJ366" i="83"/>
  <c r="AJ366" i="90" s="1"/>
  <c r="AJ368" i="83"/>
  <c r="AL376" i="83"/>
  <c r="AL374" i="83"/>
  <c r="AJ398" i="83"/>
  <c r="AJ398" i="90" s="1"/>
  <c r="AJ400" i="83"/>
  <c r="AL408" i="83"/>
  <c r="AL406" i="83"/>
  <c r="AL22" i="83"/>
  <c r="AL24" i="83"/>
  <c r="AJ26" i="83"/>
  <c r="AJ28" i="83"/>
  <c r="AL18" i="83"/>
  <c r="AL20" i="83"/>
  <c r="U20" i="90"/>
  <c r="U14" i="90"/>
  <c r="U22" i="90"/>
  <c r="U24" i="90"/>
  <c r="U18" i="90"/>
  <c r="AJ50" i="90"/>
  <c r="AJ82" i="90"/>
  <c r="AJ178" i="90"/>
  <c r="AJ210" i="90"/>
  <c r="AJ242" i="90"/>
  <c r="AJ274" i="90"/>
  <c r="AJ306" i="90"/>
  <c r="AJ338" i="90"/>
  <c r="AJ30" i="90"/>
  <c r="AJ62" i="90"/>
  <c r="AJ94" i="90"/>
  <c r="AJ126" i="90"/>
  <c r="AJ158" i="90"/>
  <c r="AJ190" i="90"/>
  <c r="AJ286" i="90"/>
  <c r="AJ318" i="90"/>
  <c r="AJ350" i="90"/>
  <c r="AJ382" i="90"/>
  <c r="AJ74" i="90"/>
  <c r="AJ138" i="90"/>
  <c r="AJ202" i="90"/>
  <c r="AJ234" i="90"/>
  <c r="AJ266" i="90"/>
  <c r="AJ330" i="90"/>
  <c r="AJ394" i="90"/>
  <c r="AJ246" i="90"/>
  <c r="AJ98" i="90"/>
  <c r="AJ130" i="90"/>
  <c r="AJ162" i="90"/>
  <c r="AJ194" i="90"/>
  <c r="AJ226" i="90"/>
  <c r="AJ258" i="90"/>
  <c r="AJ354" i="90"/>
  <c r="AJ46" i="90"/>
  <c r="AJ78" i="90"/>
  <c r="AJ110" i="90"/>
  <c r="AJ142" i="90"/>
  <c r="AJ302" i="90"/>
  <c r="AJ58" i="90"/>
  <c r="AJ90" i="90"/>
  <c r="AJ122" i="90"/>
  <c r="AJ154" i="90"/>
  <c r="AJ218" i="90"/>
  <c r="AJ250" i="90"/>
  <c r="AJ282" i="90"/>
  <c r="AJ346" i="90"/>
  <c r="AJ410" i="90"/>
  <c r="AJ294" i="90"/>
  <c r="AJ326" i="90"/>
  <c r="AJ390" i="90"/>
  <c r="AP11" i="90"/>
  <c r="AO11" i="90"/>
  <c r="AN11" i="90"/>
  <c r="AF14" i="90"/>
  <c r="AU16" i="90"/>
  <c r="AS17" i="90" s="1"/>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89" i="83" l="1"/>
  <c r="AS386" i="83"/>
  <c r="AS387" i="83"/>
  <c r="AS357" i="83"/>
  <c r="AS354" i="83"/>
  <c r="AS355" i="83"/>
  <c r="AS325" i="83"/>
  <c r="AS322" i="83"/>
  <c r="AS323" i="83"/>
  <c r="AS293" i="83"/>
  <c r="AS290" i="83"/>
  <c r="AS291" i="83"/>
  <c r="AS261" i="83"/>
  <c r="AS258" i="83"/>
  <c r="AS259" i="83"/>
  <c r="AS229" i="83"/>
  <c r="AS226" i="83"/>
  <c r="AS227" i="83"/>
  <c r="AS197" i="83"/>
  <c r="AS194" i="83"/>
  <c r="AS195" i="83"/>
  <c r="AS165" i="83"/>
  <c r="AS162" i="83"/>
  <c r="AS163" i="83"/>
  <c r="AS133" i="83"/>
  <c r="AS130" i="83"/>
  <c r="AS131" i="83"/>
  <c r="AS101" i="83"/>
  <c r="AS98" i="83"/>
  <c r="AS99" i="83"/>
  <c r="AS69" i="83"/>
  <c r="AS66" i="83"/>
  <c r="AS67" i="83"/>
  <c r="AS37" i="83"/>
  <c r="AS34" i="83"/>
  <c r="AS35" i="83"/>
  <c r="AS402" i="83"/>
  <c r="AS403" i="83"/>
  <c r="AS405" i="83"/>
  <c r="AS306" i="83"/>
  <c r="AS307" i="83"/>
  <c r="AS309" i="83"/>
  <c r="AS210" i="83"/>
  <c r="AS211" i="83"/>
  <c r="AS213" i="83"/>
  <c r="AS399" i="83"/>
  <c r="AS401" i="83"/>
  <c r="AS398" i="83"/>
  <c r="AS367" i="83"/>
  <c r="AS369" i="83"/>
  <c r="AS366" i="83"/>
  <c r="AS335" i="83"/>
  <c r="AS337" i="83"/>
  <c r="AS334" i="83"/>
  <c r="AS303" i="83"/>
  <c r="AS305" i="83"/>
  <c r="AS302" i="83"/>
  <c r="AS287" i="83"/>
  <c r="AS286" i="83"/>
  <c r="AS289" i="83"/>
  <c r="AS254" i="83"/>
  <c r="AS255" i="83"/>
  <c r="AS257" i="83"/>
  <c r="AS223" i="83"/>
  <c r="AS222" i="83"/>
  <c r="AS225" i="83"/>
  <c r="AS190" i="83"/>
  <c r="AS191" i="83"/>
  <c r="AS193" i="83"/>
  <c r="AS158" i="83"/>
  <c r="AS159" i="83"/>
  <c r="AS161" i="83"/>
  <c r="AS127" i="83"/>
  <c r="AS126" i="83"/>
  <c r="AS129" i="83"/>
  <c r="AS95" i="83"/>
  <c r="AS94" i="83"/>
  <c r="AS97" i="83"/>
  <c r="AS62" i="83"/>
  <c r="AS63" i="83"/>
  <c r="AS65" i="83"/>
  <c r="AS30" i="83"/>
  <c r="AS31" i="83"/>
  <c r="AS33" i="83"/>
  <c r="AS338" i="83"/>
  <c r="AS339" i="83"/>
  <c r="AS341" i="83"/>
  <c r="AS242" i="83"/>
  <c r="AS245" i="83"/>
  <c r="AS243" i="83"/>
  <c r="AS178" i="83"/>
  <c r="AS179" i="83"/>
  <c r="AS181" i="83"/>
  <c r="AS82" i="83"/>
  <c r="AS83" i="83"/>
  <c r="AS85" i="83"/>
  <c r="AS382" i="83"/>
  <c r="AS383" i="83"/>
  <c r="AS385" i="83"/>
  <c r="AS351" i="83"/>
  <c r="AS350" i="83"/>
  <c r="AS353" i="83"/>
  <c r="AS318" i="83"/>
  <c r="AS319" i="83"/>
  <c r="AS321" i="83"/>
  <c r="AS271" i="83"/>
  <c r="AS273" i="83"/>
  <c r="AS270" i="83"/>
  <c r="AS239" i="83"/>
  <c r="AS241" i="83"/>
  <c r="AS238" i="83"/>
  <c r="AS207" i="83"/>
  <c r="AS209" i="83"/>
  <c r="AS206" i="83"/>
  <c r="AS175" i="83"/>
  <c r="AS177" i="83"/>
  <c r="AS174" i="83"/>
  <c r="AS143" i="83"/>
  <c r="AS145" i="83"/>
  <c r="AS142" i="83"/>
  <c r="AS111" i="83"/>
  <c r="AS113" i="83"/>
  <c r="AS110" i="83"/>
  <c r="AS79" i="83"/>
  <c r="AS81" i="83"/>
  <c r="AS78" i="83"/>
  <c r="AS47" i="83"/>
  <c r="AS49" i="83"/>
  <c r="AS46" i="83"/>
  <c r="AS362" i="83"/>
  <c r="AS363" i="83"/>
  <c r="AS365" i="83"/>
  <c r="AS331" i="83"/>
  <c r="AS333" i="83"/>
  <c r="AS330" i="83"/>
  <c r="AS314" i="83"/>
  <c r="AS317" i="83"/>
  <c r="AS315" i="83"/>
  <c r="AS234" i="83"/>
  <c r="AS235" i="83"/>
  <c r="AS237" i="83"/>
  <c r="AS186" i="83"/>
  <c r="AS189" i="83"/>
  <c r="AS187" i="83"/>
  <c r="AS154" i="83"/>
  <c r="AS157" i="83"/>
  <c r="AS155" i="83"/>
  <c r="AS122" i="83"/>
  <c r="AS123" i="83"/>
  <c r="AS125" i="83"/>
  <c r="AS90" i="83"/>
  <c r="AS93" i="83"/>
  <c r="AS91" i="83"/>
  <c r="AS58" i="83"/>
  <c r="AS59" i="83"/>
  <c r="AS61" i="83"/>
  <c r="AS26" i="83"/>
  <c r="AS27" i="83"/>
  <c r="AS29" i="83"/>
  <c r="AS114" i="83"/>
  <c r="AS115" i="83"/>
  <c r="AS117" i="83"/>
  <c r="AS410" i="83"/>
  <c r="AS411" i="83"/>
  <c r="AS413" i="83"/>
  <c r="AS395" i="83"/>
  <c r="AS397" i="83"/>
  <c r="AS394" i="83"/>
  <c r="AS378" i="83"/>
  <c r="AS381" i="83"/>
  <c r="AS379" i="83"/>
  <c r="AS346" i="83"/>
  <c r="AS349" i="83"/>
  <c r="AS347" i="83"/>
  <c r="AS298" i="83"/>
  <c r="AS299" i="83"/>
  <c r="AS301" i="83"/>
  <c r="AS282" i="83"/>
  <c r="AS285" i="83"/>
  <c r="AS283" i="83"/>
  <c r="AS267" i="83"/>
  <c r="AS269" i="83"/>
  <c r="AS266" i="83"/>
  <c r="AS250" i="83"/>
  <c r="AS253" i="83"/>
  <c r="AS251" i="83"/>
  <c r="AS218" i="83"/>
  <c r="AS221" i="83"/>
  <c r="AS219" i="83"/>
  <c r="AS202" i="83"/>
  <c r="AS203" i="83"/>
  <c r="AS205" i="83"/>
  <c r="AS170" i="83"/>
  <c r="AS171" i="83"/>
  <c r="AS173" i="83"/>
  <c r="AS138" i="83"/>
  <c r="AS139" i="83"/>
  <c r="AS141" i="83"/>
  <c r="AS106" i="83"/>
  <c r="AS107" i="83"/>
  <c r="AS109" i="83"/>
  <c r="AS74" i="83"/>
  <c r="AS75" i="83"/>
  <c r="AS77" i="83"/>
  <c r="AS42" i="83"/>
  <c r="AS43" i="83"/>
  <c r="AS45" i="83"/>
  <c r="AS370" i="83"/>
  <c r="AS371" i="83"/>
  <c r="AS373" i="83"/>
  <c r="AS406" i="83"/>
  <c r="AS409" i="83"/>
  <c r="AS407" i="83"/>
  <c r="AS326" i="83"/>
  <c r="AS327" i="83"/>
  <c r="AS329" i="83"/>
  <c r="AS295" i="83"/>
  <c r="AS297" i="83"/>
  <c r="AS294" i="83"/>
  <c r="AS263" i="83"/>
  <c r="AS265" i="83"/>
  <c r="AS262" i="83"/>
  <c r="AS231" i="83"/>
  <c r="AS233" i="83"/>
  <c r="AS230" i="83"/>
  <c r="AS199" i="83"/>
  <c r="AS201" i="83"/>
  <c r="AS198" i="83"/>
  <c r="AS167" i="83"/>
  <c r="AS169" i="83"/>
  <c r="AS166" i="83"/>
  <c r="AS135" i="83"/>
  <c r="AS137" i="83"/>
  <c r="AS134" i="83"/>
  <c r="AS103" i="83"/>
  <c r="AS105" i="83"/>
  <c r="AS102" i="83"/>
  <c r="AS70" i="83"/>
  <c r="AS71" i="83"/>
  <c r="AS73" i="83"/>
  <c r="AS38" i="83"/>
  <c r="AS39" i="83"/>
  <c r="AS41" i="83"/>
  <c r="AS274" i="83"/>
  <c r="AS275" i="83"/>
  <c r="AS277" i="83"/>
  <c r="AS146" i="83"/>
  <c r="AS149" i="83"/>
  <c r="AS147" i="83"/>
  <c r="AS50" i="83"/>
  <c r="AS53" i="83"/>
  <c r="AS51" i="83"/>
  <c r="AS391" i="83"/>
  <c r="AS393" i="83"/>
  <c r="AS390" i="83"/>
  <c r="AS374" i="83"/>
  <c r="AS377" i="83"/>
  <c r="AS375" i="83"/>
  <c r="AS359" i="83"/>
  <c r="AS361" i="83"/>
  <c r="AS358" i="83"/>
  <c r="AS342" i="83"/>
  <c r="AS345" i="83"/>
  <c r="AS343" i="83"/>
  <c r="AS310" i="83"/>
  <c r="AS311" i="83"/>
  <c r="AS313" i="83"/>
  <c r="AS278" i="83"/>
  <c r="AS279" i="83"/>
  <c r="AS281" i="83"/>
  <c r="AS246" i="83"/>
  <c r="AS247" i="83"/>
  <c r="AS249" i="83"/>
  <c r="AS214" i="83"/>
  <c r="AS215" i="83"/>
  <c r="AS217" i="83"/>
  <c r="AS182" i="83"/>
  <c r="AS183" i="83"/>
  <c r="AS185" i="83"/>
  <c r="AS150" i="83"/>
  <c r="AS151" i="83"/>
  <c r="AS153" i="83"/>
  <c r="AS118" i="83"/>
  <c r="AS119" i="83"/>
  <c r="AS121" i="83"/>
  <c r="AS86" i="83"/>
  <c r="AS87" i="83"/>
  <c r="AS89" i="83"/>
  <c r="AS54" i="83"/>
  <c r="AS55" i="83"/>
  <c r="AS57" i="83"/>
  <c r="AS18" i="83"/>
  <c r="AS19" i="83"/>
  <c r="AS21" i="83"/>
  <c r="AS22" i="83"/>
  <c r="AS23" i="83"/>
  <c r="AS25"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BE362" i="83"/>
  <c r="AL362" i="90"/>
  <c r="BE298" i="83"/>
  <c r="AL298" i="90"/>
  <c r="BE234" i="83"/>
  <c r="AL234" i="90"/>
  <c r="BE30" i="83"/>
  <c r="AL30" i="90"/>
  <c r="BE166" i="83"/>
  <c r="AL166" i="90"/>
  <c r="BE102" i="83"/>
  <c r="AL102" i="90"/>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W122" i="83"/>
  <c r="AW46" i="90"/>
  <c r="AW46" i="83"/>
  <c r="AW150" i="90"/>
  <c r="AW150" i="83"/>
  <c r="AW114" i="90"/>
  <c r="AW114" i="83"/>
  <c r="AW138" i="90"/>
  <c r="AW138" i="83"/>
  <c r="AW70" i="90"/>
  <c r="AW70" i="83"/>
  <c r="AW118" i="90"/>
  <c r="AW118" i="83"/>
  <c r="AW62" i="90"/>
  <c r="AW62" i="83"/>
  <c r="AW86" i="90"/>
  <c r="AW86" i="83"/>
  <c r="AW130" i="90"/>
  <c r="AW130" i="83"/>
  <c r="AW154" i="90"/>
  <c r="AW154" i="83"/>
  <c r="AW102" i="90"/>
  <c r="AW102" i="83"/>
  <c r="AW78" i="90"/>
  <c r="AW78" i="83"/>
  <c r="AW142" i="90"/>
  <c r="AW142" i="83"/>
  <c r="AW50" i="90"/>
  <c r="AW50" i="83"/>
  <c r="AW146" i="90"/>
  <c r="AW146" i="83"/>
  <c r="AW134" i="90"/>
  <c r="AW134" i="83"/>
  <c r="AW42" i="90"/>
  <c r="AW42" i="83"/>
  <c r="AW98" i="90"/>
  <c r="AW98" i="83"/>
  <c r="AW82" i="90"/>
  <c r="AW82" i="83"/>
  <c r="AW110" i="90"/>
  <c r="AW110" i="83"/>
  <c r="AW158" i="90"/>
  <c r="AW158" i="83"/>
  <c r="AW66" i="90"/>
  <c r="AW66" i="83"/>
  <c r="AW74" i="90"/>
  <c r="AW74" i="83"/>
  <c r="AW106" i="90"/>
  <c r="AW106" i="83"/>
  <c r="AW162" i="90"/>
  <c r="AW162" i="83"/>
  <c r="AW94" i="90"/>
  <c r="AW94" i="83"/>
  <c r="AW58" i="90"/>
  <c r="AW58" i="83"/>
  <c r="AW54" i="90"/>
  <c r="AW54" i="83"/>
  <c r="AW126" i="90"/>
  <c r="AW126" i="83"/>
  <c r="AW90" i="90"/>
  <c r="AW90" i="83"/>
  <c r="AW382" i="90"/>
  <c r="AW382" i="83"/>
  <c r="AW330" i="83"/>
  <c r="AW330" i="90"/>
  <c r="AW378" i="83"/>
  <c r="AW378" i="90"/>
  <c r="AW326" i="90"/>
  <c r="AW326" i="83"/>
  <c r="AW406" i="90"/>
  <c r="AW406" i="83"/>
  <c r="AW314" i="83"/>
  <c r="AW314" i="90"/>
  <c r="AW370" i="83"/>
  <c r="AW370" i="90"/>
  <c r="AW394" i="83"/>
  <c r="AW394" i="90"/>
  <c r="AW302" i="90"/>
  <c r="AW302" i="83"/>
  <c r="AW342" i="90"/>
  <c r="AW342" i="83"/>
  <c r="AW374" i="90"/>
  <c r="AW374" i="83"/>
  <c r="AW306" i="83"/>
  <c r="AW306" i="90"/>
  <c r="AW346" i="83"/>
  <c r="AW346" i="90"/>
  <c r="AW358" i="90"/>
  <c r="AW358" i="83"/>
  <c r="AW338" i="83"/>
  <c r="AW338" i="90"/>
  <c r="AW386" i="83"/>
  <c r="AW386" i="90"/>
  <c r="AW410" i="83"/>
  <c r="AW410" i="90"/>
  <c r="AW318" i="90"/>
  <c r="AW318" i="83"/>
  <c r="AW398" i="90"/>
  <c r="AW398" i="83"/>
  <c r="AW322" i="83"/>
  <c r="AW322" i="90"/>
  <c r="AW402" i="83"/>
  <c r="AW402" i="90"/>
  <c r="AW334" i="90"/>
  <c r="AW334" i="83"/>
  <c r="AW390" i="90"/>
  <c r="AW390" i="83"/>
  <c r="AW354" i="83"/>
  <c r="AW354" i="90"/>
  <c r="AW310" i="90"/>
  <c r="AW310" i="83"/>
  <c r="AW366" i="90"/>
  <c r="AW366" i="83"/>
  <c r="AW362" i="83"/>
  <c r="AW362" i="90"/>
  <c r="AW350" i="90"/>
  <c r="AW350" i="83"/>
  <c r="AW298" i="83"/>
  <c r="AW298" i="90"/>
  <c r="AW258" i="90"/>
  <c r="AW258" i="83"/>
  <c r="AW214" i="90"/>
  <c r="AW214" i="83"/>
  <c r="AW262" i="90"/>
  <c r="AW262" i="83"/>
  <c r="AW186" i="90"/>
  <c r="AW186" i="83"/>
  <c r="AW266" i="90"/>
  <c r="AW266" i="83"/>
  <c r="AW198" i="90"/>
  <c r="AW198" i="83"/>
  <c r="AW230" i="90"/>
  <c r="AW230" i="83"/>
  <c r="AW238" i="90"/>
  <c r="AW238" i="83"/>
  <c r="AW278" i="90"/>
  <c r="AW278" i="83"/>
  <c r="AW178" i="90"/>
  <c r="AW178" i="83"/>
  <c r="AW202" i="90"/>
  <c r="AW202" i="83"/>
  <c r="AW174" i="90"/>
  <c r="AW174" i="83"/>
  <c r="AW294" i="90"/>
  <c r="AW294" i="83"/>
  <c r="AW234" i="90"/>
  <c r="AW234" i="83"/>
  <c r="AW282" i="90"/>
  <c r="AW282" i="83"/>
  <c r="AW206" i="90"/>
  <c r="AW206" i="83"/>
  <c r="AW254" i="90"/>
  <c r="AW254" i="83"/>
  <c r="AW194" i="90"/>
  <c r="AW194" i="83"/>
  <c r="AW218" i="90"/>
  <c r="AW218" i="83"/>
  <c r="AW274" i="90"/>
  <c r="AW274" i="83"/>
  <c r="AW190" i="90"/>
  <c r="AW190" i="83"/>
  <c r="AW270" i="90"/>
  <c r="AW270" i="83"/>
  <c r="AW210" i="90"/>
  <c r="AW210" i="83"/>
  <c r="AW250" i="90"/>
  <c r="AW250" i="83"/>
  <c r="AW222" i="90"/>
  <c r="AW222" i="83"/>
  <c r="AW246" i="90"/>
  <c r="AW246" i="83"/>
  <c r="AW242" i="90"/>
  <c r="AW242" i="83"/>
  <c r="AW290" i="90"/>
  <c r="AW290" i="83"/>
  <c r="AW166" i="90"/>
  <c r="AW166" i="83"/>
  <c r="AW286" i="90"/>
  <c r="AW286" i="83"/>
  <c r="AW170" i="90"/>
  <c r="AW170" i="83"/>
  <c r="AW226" i="90"/>
  <c r="AW226" i="83"/>
  <c r="AW182" i="90"/>
  <c r="AW182" i="83"/>
  <c r="S131" i="70"/>
  <c r="AF30" i="83" l="1"/>
  <c r="AF26" i="83"/>
  <c r="AF22" i="83"/>
  <c r="AQ7" i="83"/>
  <c r="AQ11" i="83" s="1"/>
  <c r="BG14" i="83"/>
  <c r="AO11" i="83" s="1"/>
  <c r="AF18" i="83" l="1"/>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232" i="90" l="1"/>
  <c r="AH232" i="90"/>
  <c r="AI232" i="90"/>
  <c r="AH124" i="83"/>
  <c r="AH122" i="83"/>
  <c r="AH122" i="90" s="1"/>
  <c r="AI122" i="83"/>
  <c r="AI122" i="90" s="1"/>
  <c r="AI124" i="83"/>
  <c r="AH72" i="83"/>
  <c r="AH70" i="83"/>
  <c r="AH70" i="90" s="1"/>
  <c r="AI70" i="83"/>
  <c r="AI70" i="90" s="1"/>
  <c r="AI72" i="83"/>
  <c r="AH356" i="83"/>
  <c r="AH354" i="83"/>
  <c r="AH354" i="90" s="1"/>
  <c r="AI356" i="83"/>
  <c r="AI354" i="83"/>
  <c r="AI354" i="90" s="1"/>
  <c r="AH180" i="83"/>
  <c r="AH178" i="83"/>
  <c r="AH178" i="90" s="1"/>
  <c r="AI180" i="83"/>
  <c r="AI178" i="83"/>
  <c r="AI178" i="90" s="1"/>
  <c r="AH46" i="83"/>
  <c r="AH46" i="90" s="1"/>
  <c r="AH48" i="83"/>
  <c r="AI48" i="83"/>
  <c r="AI46" i="83"/>
  <c r="AI46" i="90" s="1"/>
  <c r="AH40" i="83"/>
  <c r="AH38" i="83"/>
  <c r="AH38" i="90" s="1"/>
  <c r="AH198" i="83"/>
  <c r="AH198" i="90" s="1"/>
  <c r="AH200" i="83"/>
  <c r="AI200" i="83"/>
  <c r="AI198" i="83"/>
  <c r="AI198" i="90" s="1"/>
  <c r="AH210" i="83"/>
  <c r="AH210" i="90" s="1"/>
  <c r="AH212" i="83"/>
  <c r="AI212" i="83"/>
  <c r="AI210" i="83"/>
  <c r="AI210" i="90" s="1"/>
  <c r="AJ56" i="90"/>
  <c r="AH56" i="90"/>
  <c r="AI56" i="90"/>
  <c r="AH184" i="83"/>
  <c r="AH182" i="83"/>
  <c r="AH182" i="90" s="1"/>
  <c r="AI182" i="83"/>
  <c r="AI182" i="90" s="1"/>
  <c r="AI184" i="83"/>
  <c r="AJ312" i="90"/>
  <c r="AH312" i="90"/>
  <c r="AI312" i="90"/>
  <c r="AJ104" i="90"/>
  <c r="AH104" i="90"/>
  <c r="AI104" i="90"/>
  <c r="AJ124" i="90"/>
  <c r="AH124" i="90"/>
  <c r="AI124" i="90"/>
  <c r="AJ252" i="90"/>
  <c r="AH252" i="90"/>
  <c r="AI252" i="90"/>
  <c r="AJ380" i="90"/>
  <c r="AH380" i="90"/>
  <c r="AI380" i="90"/>
  <c r="AH196" i="83"/>
  <c r="AH194" i="83"/>
  <c r="AH194" i="90" s="1"/>
  <c r="AI196" i="83"/>
  <c r="AI194" i="83"/>
  <c r="AI194" i="90" s="1"/>
  <c r="AH264" i="83"/>
  <c r="AH262" i="83"/>
  <c r="AH262" i="90" s="1"/>
  <c r="AI262" i="83"/>
  <c r="AI262" i="90" s="1"/>
  <c r="AI264" i="83"/>
  <c r="AH158" i="83"/>
  <c r="AH158" i="90" s="1"/>
  <c r="AH160" i="83"/>
  <c r="AI158" i="83"/>
  <c r="AI158" i="90" s="1"/>
  <c r="AI160" i="83"/>
  <c r="AH288" i="83"/>
  <c r="AH286" i="83"/>
  <c r="AH286" i="90" s="1"/>
  <c r="AI286" i="83"/>
  <c r="AI286" i="90" s="1"/>
  <c r="AI288" i="83"/>
  <c r="AJ356" i="90"/>
  <c r="AH356" i="90"/>
  <c r="AI356" i="90"/>
  <c r="AJ132" i="90"/>
  <c r="AH132" i="90"/>
  <c r="AI132" i="90"/>
  <c r="AH168" i="83"/>
  <c r="AH166" i="83"/>
  <c r="AH166" i="90" s="1"/>
  <c r="AI168" i="83"/>
  <c r="AI166" i="83"/>
  <c r="AI166" i="90" s="1"/>
  <c r="AJ108" i="90"/>
  <c r="AH108" i="90"/>
  <c r="AI108" i="90"/>
  <c r="AJ236" i="90"/>
  <c r="AH236" i="90"/>
  <c r="AI236" i="90"/>
  <c r="AJ364" i="90"/>
  <c r="AH364" i="90"/>
  <c r="AI364" i="90"/>
  <c r="AJ180" i="90"/>
  <c r="AH180" i="90"/>
  <c r="AI180" i="90"/>
  <c r="AJ296" i="90"/>
  <c r="AH296" i="90"/>
  <c r="AI296" i="90"/>
  <c r="AJ384" i="90"/>
  <c r="AH384" i="90"/>
  <c r="AI384" i="90"/>
  <c r="AH108" i="83"/>
  <c r="AH106" i="83"/>
  <c r="AH106" i="90" s="1"/>
  <c r="AI106" i="83"/>
  <c r="AI106" i="90" s="1"/>
  <c r="AI108" i="83"/>
  <c r="AH296" i="83"/>
  <c r="AH294" i="83"/>
  <c r="AH294" i="90" s="1"/>
  <c r="AI294" i="83"/>
  <c r="AI294" i="90" s="1"/>
  <c r="AI296" i="83"/>
  <c r="AH302" i="83"/>
  <c r="AH302" i="90" s="1"/>
  <c r="AH304" i="83"/>
  <c r="AI302" i="83"/>
  <c r="AI302" i="90" s="1"/>
  <c r="AI304" i="83"/>
  <c r="AJ176" i="90"/>
  <c r="AH176" i="90"/>
  <c r="AI176" i="90"/>
  <c r="AJ304" i="90"/>
  <c r="AH304" i="90"/>
  <c r="AI304" i="90"/>
  <c r="AJ40" i="90"/>
  <c r="AH40" i="90"/>
  <c r="AJ200" i="90"/>
  <c r="AH200" i="90"/>
  <c r="AI200" i="90"/>
  <c r="AJ212" i="90"/>
  <c r="AH212" i="90"/>
  <c r="AI212" i="90"/>
  <c r="AH54" i="83"/>
  <c r="AH54" i="90" s="1"/>
  <c r="AH56" i="83"/>
  <c r="AI54" i="83"/>
  <c r="AI54" i="90" s="1"/>
  <c r="AI56" i="83"/>
  <c r="AJ184" i="90"/>
  <c r="AH184" i="90"/>
  <c r="AI184" i="90"/>
  <c r="AH312" i="83"/>
  <c r="AH310" i="83"/>
  <c r="AH310" i="90" s="1"/>
  <c r="AI310" i="83"/>
  <c r="AI310" i="90" s="1"/>
  <c r="AI312" i="83"/>
  <c r="AH326" i="83"/>
  <c r="AH326" i="90" s="1"/>
  <c r="AH328" i="83"/>
  <c r="AI326" i="83"/>
  <c r="AI326" i="90" s="1"/>
  <c r="AI328" i="83"/>
  <c r="AH156" i="83"/>
  <c r="AH154" i="83"/>
  <c r="AH154" i="90" s="1"/>
  <c r="AI154" i="83"/>
  <c r="AI154" i="90" s="1"/>
  <c r="AI156" i="83"/>
  <c r="AH284" i="83"/>
  <c r="AH282" i="83"/>
  <c r="AH282" i="90" s="1"/>
  <c r="AI282" i="83"/>
  <c r="AI282" i="90" s="1"/>
  <c r="AI284" i="83"/>
  <c r="AH410" i="83"/>
  <c r="AH410" i="90" s="1"/>
  <c r="AH412" i="83"/>
  <c r="AI412" i="83"/>
  <c r="AI410" i="83"/>
  <c r="AI410" i="90" s="1"/>
  <c r="AJ196" i="90"/>
  <c r="AH196" i="90"/>
  <c r="AI196" i="90"/>
  <c r="AJ264" i="90"/>
  <c r="AH264" i="90"/>
  <c r="AI264" i="90"/>
  <c r="AJ160" i="90"/>
  <c r="AH160" i="90"/>
  <c r="AI160" i="90"/>
  <c r="AJ288" i="90"/>
  <c r="AH288" i="90"/>
  <c r="AI288" i="90"/>
  <c r="AH136" i="83"/>
  <c r="AH134" i="83"/>
  <c r="AH134" i="90" s="1"/>
  <c r="AI136" i="83"/>
  <c r="AI134" i="83"/>
  <c r="AI134" i="90" s="1"/>
  <c r="AH226" i="83"/>
  <c r="AH226" i="90" s="1"/>
  <c r="AH228" i="83"/>
  <c r="AI228" i="83"/>
  <c r="AI226" i="83"/>
  <c r="AI226" i="90" s="1"/>
  <c r="AH32" i="83"/>
  <c r="AH30" i="83"/>
  <c r="AH30" i="90" s="1"/>
  <c r="AH140" i="83"/>
  <c r="AH138" i="83"/>
  <c r="AH138" i="90" s="1"/>
  <c r="AI140" i="83"/>
  <c r="AI138" i="83"/>
  <c r="AI138" i="90" s="1"/>
  <c r="AH268" i="83"/>
  <c r="AH266" i="83"/>
  <c r="AH266" i="90" s="1"/>
  <c r="AI266" i="83"/>
  <c r="AI266" i="90" s="1"/>
  <c r="AI268" i="83"/>
  <c r="AH394" i="83"/>
  <c r="AH394" i="90" s="1"/>
  <c r="AH396" i="83"/>
  <c r="AI396" i="83"/>
  <c r="AI394" i="83"/>
  <c r="AI394" i="90" s="1"/>
  <c r="AH244" i="83"/>
  <c r="AH242" i="83"/>
  <c r="AH242" i="90" s="1"/>
  <c r="AI242" i="83"/>
  <c r="AI242" i="90" s="1"/>
  <c r="AI244" i="83"/>
  <c r="AH364" i="83"/>
  <c r="AH362" i="83"/>
  <c r="AH362" i="90" s="1"/>
  <c r="AI362" i="83"/>
  <c r="AI362" i="90" s="1"/>
  <c r="AI364" i="83"/>
  <c r="AH176" i="83"/>
  <c r="AH174" i="83"/>
  <c r="AH174" i="90" s="1"/>
  <c r="AI174" i="83"/>
  <c r="AI174" i="90" s="1"/>
  <c r="AI176" i="83"/>
  <c r="AH78" i="83"/>
  <c r="AH78" i="90" s="1"/>
  <c r="AH80" i="83"/>
  <c r="AI78" i="83"/>
  <c r="AI78" i="90" s="1"/>
  <c r="AI80" i="83"/>
  <c r="AH334" i="83"/>
  <c r="AH334" i="90" s="1"/>
  <c r="AH336" i="83"/>
  <c r="AI334" i="83"/>
  <c r="AI334" i="90" s="1"/>
  <c r="AI336" i="83"/>
  <c r="AH392" i="83"/>
  <c r="AH390" i="83"/>
  <c r="AH390" i="90" s="1"/>
  <c r="AI390" i="83"/>
  <c r="AI390" i="90" s="1"/>
  <c r="AI392" i="83"/>
  <c r="AH276" i="83"/>
  <c r="AH274" i="83"/>
  <c r="AH274" i="90" s="1"/>
  <c r="AI274" i="83"/>
  <c r="AI274" i="90" s="1"/>
  <c r="AI276" i="83"/>
  <c r="AH86" i="83"/>
  <c r="AH86" i="90" s="1"/>
  <c r="AH88" i="83"/>
  <c r="AI88" i="83"/>
  <c r="AI86" i="83"/>
  <c r="AI86" i="90" s="1"/>
  <c r="AH216" i="83"/>
  <c r="AH214" i="83"/>
  <c r="AH214" i="90" s="1"/>
  <c r="AI214" i="83"/>
  <c r="AI214" i="90" s="1"/>
  <c r="AI216" i="83"/>
  <c r="AH342" i="83"/>
  <c r="AH342" i="90" s="1"/>
  <c r="AH344" i="83"/>
  <c r="AI344" i="83"/>
  <c r="AI342" i="83"/>
  <c r="AI342" i="90" s="1"/>
  <c r="AJ328" i="90"/>
  <c r="AH328" i="90"/>
  <c r="AI328" i="90"/>
  <c r="AJ156" i="90"/>
  <c r="AH156" i="90"/>
  <c r="AI156" i="90"/>
  <c r="AJ284" i="90"/>
  <c r="AH284" i="90"/>
  <c r="AI284" i="90"/>
  <c r="AJ412" i="90"/>
  <c r="AH412" i="90"/>
  <c r="AI412" i="90"/>
  <c r="AH292" i="83"/>
  <c r="AH290" i="83"/>
  <c r="AH290" i="90" s="1"/>
  <c r="AI290" i="83"/>
  <c r="AI290" i="90" s="1"/>
  <c r="AI292" i="83"/>
  <c r="AH62" i="83"/>
  <c r="AH62" i="90" s="1"/>
  <c r="AH64" i="83"/>
  <c r="AI62" i="83"/>
  <c r="AI62" i="90" s="1"/>
  <c r="AI64" i="83"/>
  <c r="AH192" i="83"/>
  <c r="AH190" i="83"/>
  <c r="AH190" i="90" s="1"/>
  <c r="AI192" i="83"/>
  <c r="AI190" i="83"/>
  <c r="AI190" i="90" s="1"/>
  <c r="AH318" i="83"/>
  <c r="AH318" i="90" s="1"/>
  <c r="AH320" i="83"/>
  <c r="AI318" i="83"/>
  <c r="AI318" i="90" s="1"/>
  <c r="AI320" i="83"/>
  <c r="AJ136" i="90"/>
  <c r="AH136" i="90"/>
  <c r="AI136" i="90"/>
  <c r="AJ228" i="90"/>
  <c r="AH228" i="90"/>
  <c r="AI228" i="90"/>
  <c r="AJ32" i="90"/>
  <c r="AH32" i="90"/>
  <c r="AJ140" i="90"/>
  <c r="AH140" i="90"/>
  <c r="AI140" i="90"/>
  <c r="AJ268" i="90"/>
  <c r="AH268" i="90"/>
  <c r="AI268" i="90"/>
  <c r="AJ396" i="90"/>
  <c r="AH396" i="90"/>
  <c r="AI396" i="90"/>
  <c r="AJ244" i="90"/>
  <c r="AH244" i="90"/>
  <c r="AI244" i="90"/>
  <c r="AJ144" i="90"/>
  <c r="AH144" i="90"/>
  <c r="AI144" i="90"/>
  <c r="AJ280" i="90"/>
  <c r="AH280" i="90"/>
  <c r="AI280" i="90"/>
  <c r="AH380" i="83"/>
  <c r="AH378" i="83"/>
  <c r="AH378" i="90" s="1"/>
  <c r="AI380" i="83"/>
  <c r="AI378" i="83"/>
  <c r="AI378" i="90" s="1"/>
  <c r="AH130" i="83"/>
  <c r="AH130" i="90" s="1"/>
  <c r="AH132" i="83"/>
  <c r="AI132" i="83"/>
  <c r="AI130" i="83"/>
  <c r="AI130" i="90" s="1"/>
  <c r="AJ48" i="90"/>
  <c r="AH48" i="90"/>
  <c r="AI48" i="90"/>
  <c r="AH208" i="83"/>
  <c r="AH206" i="83"/>
  <c r="AH206" i="90" s="1"/>
  <c r="AI208" i="83"/>
  <c r="AI206" i="83"/>
  <c r="AI206" i="90" s="1"/>
  <c r="AH146" i="83"/>
  <c r="AH146" i="90" s="1"/>
  <c r="AH148" i="83"/>
  <c r="AI148" i="83"/>
  <c r="AI146" i="83"/>
  <c r="AI146" i="90" s="1"/>
  <c r="AJ80" i="90"/>
  <c r="AH80" i="90"/>
  <c r="AI80" i="90"/>
  <c r="AJ208" i="90"/>
  <c r="AH208" i="90"/>
  <c r="AI208" i="90"/>
  <c r="AJ336" i="90"/>
  <c r="AH336" i="90"/>
  <c r="AI336" i="90"/>
  <c r="AJ148" i="90"/>
  <c r="AH148" i="90"/>
  <c r="AI148" i="90"/>
  <c r="AJ392" i="90"/>
  <c r="AH392" i="90"/>
  <c r="AI392" i="90"/>
  <c r="AJ276" i="90"/>
  <c r="AH276" i="90"/>
  <c r="AI276" i="90"/>
  <c r="AJ88" i="90"/>
  <c r="AH88" i="90"/>
  <c r="AI88" i="90"/>
  <c r="AJ216" i="90"/>
  <c r="AH216" i="90"/>
  <c r="AI216" i="90"/>
  <c r="AJ344" i="90"/>
  <c r="AH344" i="90"/>
  <c r="AI344" i="90"/>
  <c r="AH58" i="83"/>
  <c r="AH58" i="90" s="1"/>
  <c r="AH60" i="83"/>
  <c r="AI60" i="83"/>
  <c r="AI58" i="83"/>
  <c r="AI58" i="90" s="1"/>
  <c r="AH188" i="83"/>
  <c r="AH186" i="83"/>
  <c r="AH186" i="90" s="1"/>
  <c r="AI188" i="83"/>
  <c r="AI186" i="83"/>
  <c r="AI186" i="90" s="1"/>
  <c r="AH316" i="83"/>
  <c r="AH314" i="83"/>
  <c r="AH314" i="90" s="1"/>
  <c r="AI314" i="83"/>
  <c r="AI314" i="90" s="1"/>
  <c r="AI316" i="83"/>
  <c r="AJ292" i="90"/>
  <c r="AH292" i="90"/>
  <c r="AI292" i="90"/>
  <c r="AJ64" i="90"/>
  <c r="AH64" i="90"/>
  <c r="AI64" i="90"/>
  <c r="AJ192" i="90"/>
  <c r="AH192" i="90"/>
  <c r="AI192" i="90"/>
  <c r="AJ320" i="90"/>
  <c r="AH320" i="90"/>
  <c r="AI320" i="90"/>
  <c r="AH360" i="83"/>
  <c r="AH358" i="83"/>
  <c r="AH358" i="90" s="1"/>
  <c r="AI360" i="83"/>
  <c r="AI358" i="83"/>
  <c r="AI358" i="90" s="1"/>
  <c r="AH322" i="83"/>
  <c r="AH322" i="90" s="1"/>
  <c r="AH324" i="83"/>
  <c r="AI322" i="83"/>
  <c r="AI322" i="90" s="1"/>
  <c r="AI324" i="83"/>
  <c r="AH42" i="83"/>
  <c r="AH42" i="90" s="1"/>
  <c r="AH44" i="83"/>
  <c r="AI42" i="83"/>
  <c r="AI42" i="90" s="1"/>
  <c r="AI44" i="83"/>
  <c r="AH170" i="83"/>
  <c r="AH170" i="90" s="1"/>
  <c r="AH172" i="83"/>
  <c r="AI172" i="83"/>
  <c r="AI170" i="83"/>
  <c r="AI170" i="90" s="1"/>
  <c r="AH300" i="83"/>
  <c r="AH298" i="83"/>
  <c r="AH298" i="90" s="1"/>
  <c r="AI298" i="83"/>
  <c r="AI298" i="90" s="1"/>
  <c r="AI300" i="83"/>
  <c r="AH34" i="83"/>
  <c r="AH34" i="90" s="1"/>
  <c r="AH36" i="83"/>
  <c r="AH340" i="83"/>
  <c r="AH338" i="83"/>
  <c r="AH338" i="90" s="1"/>
  <c r="AI338" i="83"/>
  <c r="AI338" i="90" s="1"/>
  <c r="AI340" i="83"/>
  <c r="AJ272" i="90"/>
  <c r="AH272" i="90"/>
  <c r="AI272" i="90"/>
  <c r="AJ116" i="90"/>
  <c r="AH116" i="90"/>
  <c r="AI116" i="90"/>
  <c r="AJ408" i="90"/>
  <c r="AH408" i="90"/>
  <c r="AI408" i="90"/>
  <c r="AJ100" i="90"/>
  <c r="AH100" i="90"/>
  <c r="AI100" i="90"/>
  <c r="AH234" i="83"/>
  <c r="AH234" i="90" s="1"/>
  <c r="AH236" i="83"/>
  <c r="AI234" i="83"/>
  <c r="AI234" i="90" s="1"/>
  <c r="AI236" i="83"/>
  <c r="AH110" i="83"/>
  <c r="AH110" i="90" s="1"/>
  <c r="AH112" i="83"/>
  <c r="AI112" i="83"/>
  <c r="AI110" i="83"/>
  <c r="AI110" i="90" s="1"/>
  <c r="AH366" i="83"/>
  <c r="AH366" i="90" s="1"/>
  <c r="AH368" i="83"/>
  <c r="AI368" i="83"/>
  <c r="AI366" i="83"/>
  <c r="AI366" i="90" s="1"/>
  <c r="AH372" i="83"/>
  <c r="AH370" i="83"/>
  <c r="AH370" i="90" s="1"/>
  <c r="AI372" i="83"/>
  <c r="AI370" i="83"/>
  <c r="AI370" i="90" s="1"/>
  <c r="AH248" i="83"/>
  <c r="AH246" i="83"/>
  <c r="AH246" i="90" s="1"/>
  <c r="AI248" i="83"/>
  <c r="AI246" i="83"/>
  <c r="AI246" i="90" s="1"/>
  <c r="AH388" i="83"/>
  <c r="AH386" i="83"/>
  <c r="AH386" i="90" s="1"/>
  <c r="AI386" i="83"/>
  <c r="AI386" i="90" s="1"/>
  <c r="AI388" i="83"/>
  <c r="AH94" i="83"/>
  <c r="AH94" i="90" s="1"/>
  <c r="AH96" i="83"/>
  <c r="AI94" i="83"/>
  <c r="AI94" i="90" s="1"/>
  <c r="AI96" i="83"/>
  <c r="AH352" i="83"/>
  <c r="AH350" i="83"/>
  <c r="AH350" i="90" s="1"/>
  <c r="AI350" i="83"/>
  <c r="AI350" i="90" s="1"/>
  <c r="AI352" i="83"/>
  <c r="AJ360" i="90"/>
  <c r="AH360" i="90"/>
  <c r="AI360" i="90"/>
  <c r="AJ324" i="90"/>
  <c r="AH324" i="90"/>
  <c r="AI324" i="90"/>
  <c r="AJ44" i="90"/>
  <c r="AH44" i="90"/>
  <c r="AI44" i="90"/>
  <c r="AJ172" i="90"/>
  <c r="AH172" i="90"/>
  <c r="AI172" i="90"/>
  <c r="AJ300" i="90"/>
  <c r="AH300" i="90"/>
  <c r="AI300" i="90"/>
  <c r="AJ36" i="90"/>
  <c r="AH36" i="90"/>
  <c r="AJ340" i="90"/>
  <c r="AH340" i="90"/>
  <c r="AI340" i="90"/>
  <c r="AJ404" i="90"/>
  <c r="AH404" i="90"/>
  <c r="AI404" i="90"/>
  <c r="AH104" i="83"/>
  <c r="AH102" i="83"/>
  <c r="AH102" i="90" s="1"/>
  <c r="AI104" i="83"/>
  <c r="AI102" i="83"/>
  <c r="AI102" i="90" s="1"/>
  <c r="AJ256" i="90"/>
  <c r="AH256" i="90"/>
  <c r="AI256" i="90"/>
  <c r="AH240" i="83"/>
  <c r="AH238" i="83"/>
  <c r="AH238" i="90" s="1"/>
  <c r="AI240" i="83"/>
  <c r="AI238" i="83"/>
  <c r="AI238" i="90" s="1"/>
  <c r="AH308" i="83"/>
  <c r="AH306" i="83"/>
  <c r="AH306" i="90" s="1"/>
  <c r="AI306" i="83"/>
  <c r="AI306" i="90" s="1"/>
  <c r="AI308" i="83"/>
  <c r="AH50" i="83"/>
  <c r="AH50" i="90" s="1"/>
  <c r="AH52" i="83"/>
  <c r="AI50" i="83"/>
  <c r="AI50" i="90" s="1"/>
  <c r="AI52" i="83"/>
  <c r="AH118" i="83"/>
  <c r="AH118" i="90" s="1"/>
  <c r="AH120" i="83"/>
  <c r="AI120" i="83"/>
  <c r="AI118" i="83"/>
  <c r="AI118" i="90" s="1"/>
  <c r="AH376" i="83"/>
  <c r="AH374" i="83"/>
  <c r="AH374" i="90" s="1"/>
  <c r="AI374" i="83"/>
  <c r="AI374" i="90" s="1"/>
  <c r="AI376" i="83"/>
  <c r="AJ60" i="90"/>
  <c r="AH60" i="90"/>
  <c r="AI60" i="90"/>
  <c r="AJ188" i="90"/>
  <c r="AH188" i="90"/>
  <c r="AI188" i="90"/>
  <c r="AJ316" i="90"/>
  <c r="AH316" i="90"/>
  <c r="AI316" i="90"/>
  <c r="AH222" i="83"/>
  <c r="AH222" i="90" s="1"/>
  <c r="AH224" i="83"/>
  <c r="AI224" i="83"/>
  <c r="AI222" i="83"/>
  <c r="AI222" i="90" s="1"/>
  <c r="AJ112" i="90"/>
  <c r="AH112" i="90"/>
  <c r="AI112" i="90"/>
  <c r="AJ240" i="90"/>
  <c r="AH240" i="90"/>
  <c r="AI240" i="90"/>
  <c r="AJ368" i="90"/>
  <c r="AH368" i="90"/>
  <c r="AI368" i="90"/>
  <c r="AJ308" i="90"/>
  <c r="AH308" i="90"/>
  <c r="AI308" i="90"/>
  <c r="AJ52" i="90"/>
  <c r="AH52" i="90"/>
  <c r="AI52" i="90"/>
  <c r="AJ372" i="90"/>
  <c r="AH372" i="90"/>
  <c r="AI372" i="90"/>
  <c r="AJ120" i="90"/>
  <c r="AH120" i="90"/>
  <c r="AI120" i="90"/>
  <c r="AJ248" i="90"/>
  <c r="AH248" i="90"/>
  <c r="AI248" i="90"/>
  <c r="AJ376" i="90"/>
  <c r="AH376" i="90"/>
  <c r="AI376" i="90"/>
  <c r="AH260" i="83"/>
  <c r="AH258" i="83"/>
  <c r="AH258" i="90" s="1"/>
  <c r="AI260" i="83"/>
  <c r="AI258" i="83"/>
  <c r="AI258" i="90" s="1"/>
  <c r="AH90" i="83"/>
  <c r="AH90" i="90" s="1"/>
  <c r="AH92" i="83"/>
  <c r="AI90" i="83"/>
  <c r="AI90" i="90" s="1"/>
  <c r="AI92" i="83"/>
  <c r="AH218" i="83"/>
  <c r="AH218" i="90" s="1"/>
  <c r="AH220" i="83"/>
  <c r="AI220" i="83"/>
  <c r="AI218" i="83"/>
  <c r="AI218" i="90" s="1"/>
  <c r="AH348" i="83"/>
  <c r="AH346" i="83"/>
  <c r="AH346" i="90" s="1"/>
  <c r="AI348" i="83"/>
  <c r="AI346" i="83"/>
  <c r="AI346" i="90" s="1"/>
  <c r="AJ388" i="90"/>
  <c r="AH388" i="90"/>
  <c r="AI388" i="90"/>
  <c r="AJ96" i="90"/>
  <c r="AH96" i="90"/>
  <c r="AI96" i="90"/>
  <c r="AJ224" i="90"/>
  <c r="AH224" i="90"/>
  <c r="AI224" i="90"/>
  <c r="AJ352" i="90"/>
  <c r="AH352" i="90"/>
  <c r="AI352" i="90"/>
  <c r="AH162" i="83"/>
  <c r="AH162" i="90" s="1"/>
  <c r="AH164" i="83"/>
  <c r="AI162" i="83"/>
  <c r="AI162" i="90" s="1"/>
  <c r="AI164" i="83"/>
  <c r="AH66" i="83"/>
  <c r="AH66" i="90" s="1"/>
  <c r="AH68" i="83"/>
  <c r="AI68" i="83"/>
  <c r="AI66" i="83"/>
  <c r="AI66" i="90" s="1"/>
  <c r="AH28" i="83"/>
  <c r="AH26" i="83"/>
  <c r="AH26" i="90" s="1"/>
  <c r="AH74" i="83"/>
  <c r="AH74" i="90" s="1"/>
  <c r="AH76" i="83"/>
  <c r="AI74" i="83"/>
  <c r="AI74" i="90" s="1"/>
  <c r="AI76" i="83"/>
  <c r="AH204" i="83"/>
  <c r="AH202" i="83"/>
  <c r="AH202" i="90" s="1"/>
  <c r="AI202" i="83"/>
  <c r="AI202" i="90" s="1"/>
  <c r="AI204" i="83"/>
  <c r="AH330" i="83"/>
  <c r="AH330" i="90" s="1"/>
  <c r="AH332" i="83"/>
  <c r="AI330" i="83"/>
  <c r="AI330" i="90" s="1"/>
  <c r="AI332" i="83"/>
  <c r="AH84" i="83"/>
  <c r="AH82" i="83"/>
  <c r="AH82" i="90" s="1"/>
  <c r="AI82" i="83"/>
  <c r="AI82" i="90" s="1"/>
  <c r="AI84" i="83"/>
  <c r="AJ400" i="90"/>
  <c r="AH400" i="90"/>
  <c r="AI400" i="90"/>
  <c r="AH152" i="83"/>
  <c r="AH150" i="83"/>
  <c r="AH150" i="90" s="1"/>
  <c r="AI150" i="83"/>
  <c r="AI150" i="90" s="1"/>
  <c r="AI152" i="83"/>
  <c r="AH250" i="83"/>
  <c r="AH250" i="90" s="1"/>
  <c r="AH252" i="83"/>
  <c r="AI252" i="83"/>
  <c r="AI250" i="83"/>
  <c r="AI250" i="90" s="1"/>
  <c r="AJ128" i="90"/>
  <c r="AH128" i="90"/>
  <c r="AI128" i="90"/>
  <c r="AJ168" i="90"/>
  <c r="AH168" i="90"/>
  <c r="AI168" i="90"/>
  <c r="AH142" i="83"/>
  <c r="AH142" i="90" s="1"/>
  <c r="AH144" i="83"/>
  <c r="AI144" i="83"/>
  <c r="AI142" i="83"/>
  <c r="AI142" i="90" s="1"/>
  <c r="AH272" i="83"/>
  <c r="AH270" i="83"/>
  <c r="AH270" i="90" s="1"/>
  <c r="AI270" i="83"/>
  <c r="AI270" i="90" s="1"/>
  <c r="AI272" i="83"/>
  <c r="AH400" i="83"/>
  <c r="AH398" i="83"/>
  <c r="AH398" i="90" s="1"/>
  <c r="AI400" i="83"/>
  <c r="AI398" i="83"/>
  <c r="AI398" i="90" s="1"/>
  <c r="AH402" i="83"/>
  <c r="AH402" i="90" s="1"/>
  <c r="AH404" i="83"/>
  <c r="AI404" i="83"/>
  <c r="AI402" i="83"/>
  <c r="AI402" i="90" s="1"/>
  <c r="AH114" i="83"/>
  <c r="AH114" i="90" s="1"/>
  <c r="AH116" i="83"/>
  <c r="AI114" i="83"/>
  <c r="AI114" i="90" s="1"/>
  <c r="AI116" i="83"/>
  <c r="AH232" i="83"/>
  <c r="AH230" i="83"/>
  <c r="AH230" i="90" s="1"/>
  <c r="AI232" i="83"/>
  <c r="AI230" i="83"/>
  <c r="AI230" i="90" s="1"/>
  <c r="AJ152" i="90"/>
  <c r="AH152" i="90"/>
  <c r="AI152" i="90"/>
  <c r="AH280" i="83"/>
  <c r="AH278" i="83"/>
  <c r="AH278" i="90" s="1"/>
  <c r="AI278" i="83"/>
  <c r="AI278" i="90" s="1"/>
  <c r="AI280" i="83"/>
  <c r="AH408" i="83"/>
  <c r="AH406" i="83"/>
  <c r="AH406" i="90" s="1"/>
  <c r="AI406" i="83"/>
  <c r="AI406" i="90" s="1"/>
  <c r="AI408" i="83"/>
  <c r="AJ260" i="90"/>
  <c r="AH260" i="90"/>
  <c r="AI260" i="90"/>
  <c r="AJ92" i="90"/>
  <c r="AH92" i="90"/>
  <c r="AI92" i="90"/>
  <c r="AJ220" i="90"/>
  <c r="AH220" i="90"/>
  <c r="AI220" i="90"/>
  <c r="AJ348" i="90"/>
  <c r="AH348" i="90"/>
  <c r="AI348" i="90"/>
  <c r="AH98" i="83"/>
  <c r="AH98" i="90" s="1"/>
  <c r="AH100" i="83"/>
  <c r="AI100" i="83"/>
  <c r="AI98" i="83"/>
  <c r="AI98" i="90" s="1"/>
  <c r="AJ72" i="90"/>
  <c r="AH72" i="90"/>
  <c r="AI72" i="90"/>
  <c r="AH128" i="83"/>
  <c r="AH126" i="83"/>
  <c r="AH126" i="90" s="1"/>
  <c r="AI126" i="83"/>
  <c r="AI126" i="90" s="1"/>
  <c r="AI128" i="83"/>
  <c r="AH254" i="83"/>
  <c r="AH254" i="90" s="1"/>
  <c r="AH256" i="83"/>
  <c r="AI256" i="83"/>
  <c r="AI254" i="83"/>
  <c r="AI254" i="90" s="1"/>
  <c r="AH384" i="83"/>
  <c r="AH382" i="83"/>
  <c r="AH382" i="90" s="1"/>
  <c r="AI382" i="83"/>
  <c r="AI382" i="90" s="1"/>
  <c r="AI384" i="83"/>
  <c r="AJ164" i="90"/>
  <c r="AH164" i="90"/>
  <c r="AI164" i="90"/>
  <c r="AJ68" i="90"/>
  <c r="AH68" i="90"/>
  <c r="AI68" i="90"/>
  <c r="AJ28" i="90"/>
  <c r="AH28" i="90"/>
  <c r="AJ76" i="90"/>
  <c r="AH76" i="90"/>
  <c r="AI76" i="90"/>
  <c r="AJ204" i="90"/>
  <c r="AH204" i="90"/>
  <c r="AI204" i="90"/>
  <c r="AJ332" i="90"/>
  <c r="AH332" i="90"/>
  <c r="AI332" i="90"/>
  <c r="AJ84" i="90"/>
  <c r="AH84" i="90"/>
  <c r="AI84" i="90"/>
  <c r="AJ16" i="90"/>
  <c r="AH16" i="90"/>
  <c r="AJ18" i="83"/>
  <c r="AJ18" i="90" s="1"/>
  <c r="AJ20" i="83"/>
  <c r="AJ14" i="83"/>
  <c r="AJ14" i="90" s="1"/>
  <c r="AJ16" i="83"/>
  <c r="AJ22" i="83"/>
  <c r="AJ22" i="90" s="1"/>
  <c r="AJ24" i="83"/>
  <c r="AH24" i="83"/>
  <c r="AH22" i="83"/>
  <c r="AH22" i="90" s="1"/>
  <c r="AJ24" i="90"/>
  <c r="AH24" i="90"/>
  <c r="AH20" i="83"/>
  <c r="AH18" i="83"/>
  <c r="AJ20" i="90"/>
  <c r="AH20" i="90"/>
  <c r="AH14" i="83"/>
  <c r="AH14" i="90" s="1"/>
  <c r="AY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I93" i="70"/>
  <c r="AI95" i="70"/>
  <c r="AK224" i="70" l="1"/>
  <c r="T106" i="70"/>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s="1"/>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Y20" i="70" s="1"/>
  <c r="D3" i="9"/>
  <c r="L13" i="70"/>
  <c r="H10" i="70"/>
  <c r="H9" i="70"/>
  <c r="H7" i="70"/>
  <c r="R201" i="70" s="1"/>
  <c r="H6" i="70"/>
  <c r="K5" i="9" l="1"/>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<sst xmlns="http://schemas.openxmlformats.org/spreadsheetml/2006/main" count="11022" uniqueCount="2357">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</sst>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3">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7" xfId="0" applyFont="1" applyFill="1" applyBorder="1" applyProtection="1">
      <alignment vertical="center"/>
      <protection locked="0"/>
    </xf>
    <xf numFmtId="0" fontId="34" fillId="28" borderId="18" xfId="0" applyFont="1" applyFill="1" applyBorder="1" applyProtection="1">
      <alignment vertical="center"/>
      <protection locked="0"/>
    </xf>
    <xf numFmtId="0" fontId="34" fillId="28" borderId="19"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155" xfId="0" applyFont="1" applyBorder="1" applyAlignment="1" applyProtection="1">
      <alignment horizontal="center" vertical="center"/>
    </xf>
    <xf numFmtId="0" fontId="34" fillId="0" borderId="157" xfId="0" applyFont="1" applyBorder="1" applyAlignment="1" applyProtection="1">
      <alignment horizontal="center" vertical="center"/>
    </xf>
    <xf numFmtId="0" fontId="34" fillId="0" borderId="156"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0" borderId="10" xfId="0" applyFont="1" applyBorder="1" applyProtection="1">
      <alignment vertical="center"/>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xf>
    <xf numFmtId="177" fontId="49" fillId="0" borderId="145" xfId="0" applyNumberFormat="1" applyFont="1" applyBorder="1" applyAlignment="1" applyProtection="1">
      <alignment horizontal="center" vertical="center" shrinkToFit="1"/>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xf>
    <xf numFmtId="177" fontId="43" fillId="0" borderId="151" xfId="0" applyNumberFormat="1" applyFont="1" applyBorder="1" applyAlignment="1" applyProtection="1">
      <alignment horizontal="center" vertical="center" shrinkToFit="1"/>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xf>
    <xf numFmtId="177" fontId="43" fillId="0" borderId="146" xfId="0" applyNumberFormat="1" applyFont="1" applyBorder="1" applyAlignment="1" applyProtection="1">
      <alignment horizontal="center" vertical="center" shrinkToFit="1"/>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xf>
    <xf numFmtId="177" fontId="49" fillId="0" borderId="75" xfId="0" applyNumberFormat="1" applyFont="1" applyBorder="1" applyAlignment="1" applyProtection="1">
      <alignment horizontal="right" vertical="center" wrapText="1"/>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xf>
    <xf numFmtId="177" fontId="43" fillId="0" borderId="92" xfId="0" applyNumberFormat="1" applyFont="1" applyBorder="1" applyAlignment="1" applyProtection="1">
      <alignment horizontal="center" vertical="center" wrapText="1"/>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xf>
    <xf numFmtId="177" fontId="49" fillId="0" borderId="75" xfId="0" applyNumberFormat="1" applyFont="1" applyBorder="1" applyAlignment="1" applyProtection="1">
      <alignment horizontal="center" vertical="center"/>
    </xf>
    <xf numFmtId="177" fontId="43" fillId="0" borderId="119"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177" fontId="43" fillId="0" borderId="119" xfId="0" applyNumberFormat="1" applyFont="1" applyBorder="1" applyAlignment="1" applyProtection="1">
      <alignment horizontal="center" vertical="center"/>
    </xf>
    <xf numFmtId="177" fontId="43" fillId="0" borderId="82"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xf>
    <xf numFmtId="0" fontId="108" fillId="25" borderId="75" xfId="0" applyFont="1" applyFill="1" applyBorder="1" applyAlignment="1" applyProtection="1">
      <alignment horizontal="center" vertical="center" shrinkToFit="1"/>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439510"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50131" y="38278594"/>
              <a:ext cx="183357" cy="18145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50131" y="41148000"/>
              <a:ext cx="18335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50131" y="33623250"/>
              <a:ext cx="183357" cy="2262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50131" y="39897844"/>
              <a:ext cx="183357" cy="2500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50131" y="13858875"/>
              <a:ext cx="183357" cy="165506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50131" y="40151543"/>
              <a:ext cx="183357" cy="9964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50131" y="33539906"/>
              <a:ext cx="18335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50131" y="23217188"/>
              <a:ext cx="183357" cy="298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50131" y="26158031"/>
              <a:ext cx="183357" cy="3104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9265563"/>
              <a:ext cx="183356" cy="269996"/>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15437" y="181309"/>
          <a:ext cx="4540182" cy="1183740"/>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50131" y="41148000"/>
              <a:ext cx="18335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4788" y="4398168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4788" y="4398168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501296" y="164576"/>
          <a:ext cx="6874310" cy="357874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50131" y="35575875"/>
              <a:ext cx="183357" cy="465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50131" y="39897844"/>
              <a:ext cx="183357" cy="166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50131" y="35575875"/>
              <a:ext cx="183357" cy="465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50131" y="39897844"/>
              <a:ext cx="183357" cy="166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50131" y="35575875"/>
              <a:ext cx="183357" cy="465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50131" y="38278594"/>
              <a:ext cx="183357" cy="18145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50131" y="39897844"/>
              <a:ext cx="183357" cy="2500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50131" y="38278594"/>
              <a:ext cx="183357" cy="18145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50131" y="39897844"/>
              <a:ext cx="183357" cy="2500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55449" y="463994"/>
          <a:ext cx="4177429" cy="111766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40733" y="475857"/>
          <a:ext cx="8555895" cy="1234242"/>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87659" y="512879"/>
          <a:ext cx="3967555" cy="1020379"/>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65243" y="579520"/>
          <a:ext cx="9448088" cy="1707022"/>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807130" y="530935"/>
          <a:ext cx="4615359"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49752" y="366824"/>
          <a:ext cx="11753459"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70" zoomScaleNormal="100" zoomScaleSheetLayoutView="70" workbookViewId="0">
      <selection activeCell="Z32" sqref="Z32"/>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7" t="s">
        <v>130</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8" t="s">
        <v>2208</v>
      </c>
      <c r="B15" s="728"/>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1600"/>
      <c r="D33" s="1601"/>
      <c r="E33" s="1601"/>
      <c r="F33" s="1601"/>
      <c r="G33" s="1601"/>
      <c r="H33" s="1601"/>
      <c r="I33" s="1601"/>
      <c r="J33" s="1601"/>
      <c r="K33" s="1601"/>
      <c r="L33" s="1602"/>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7" t="s">
        <v>7</v>
      </c>
      <c r="D37" s="697"/>
      <c r="E37" s="697"/>
      <c r="F37" s="697"/>
      <c r="G37" s="697"/>
      <c r="H37" s="697"/>
      <c r="I37" s="697"/>
      <c r="J37" s="697"/>
      <c r="K37" s="697"/>
      <c r="L37" s="698"/>
      <c r="M37" s="746"/>
      <c r="N37" s="747"/>
      <c r="O37" s="747"/>
      <c r="P37" s="747"/>
      <c r="Q37" s="747"/>
      <c r="R37" s="747"/>
      <c r="S37" s="747"/>
      <c r="T37" s="747"/>
      <c r="U37" s="747"/>
      <c r="V37" s="747"/>
      <c r="W37" s="748"/>
      <c r="X37" s="749"/>
      <c r="Y37" s="118"/>
      <c r="Z37" s="118"/>
      <c r="AA37" s="118"/>
      <c r="AB37" s="118"/>
    </row>
    <row r="38" spans="1:30" ht="20.100000000000001" customHeight="1" thickBot="1">
      <c r="A38" s="118"/>
      <c r="B38" s="346"/>
      <c r="C38" s="697" t="s">
        <v>48</v>
      </c>
      <c r="D38" s="697"/>
      <c r="E38" s="697"/>
      <c r="F38" s="697"/>
      <c r="G38" s="697"/>
      <c r="H38" s="697"/>
      <c r="I38" s="697"/>
      <c r="J38" s="697"/>
      <c r="K38" s="697"/>
      <c r="L38" s="698"/>
      <c r="M38" s="750"/>
      <c r="N38" s="751"/>
      <c r="O38" s="751"/>
      <c r="P38" s="751"/>
      <c r="Q38" s="751"/>
      <c r="R38" s="751"/>
      <c r="S38" s="751"/>
      <c r="T38" s="751"/>
      <c r="U38" s="751"/>
      <c r="V38" s="751"/>
      <c r="W38" s="751"/>
      <c r="X38" s="752"/>
      <c r="Y38" s="118"/>
      <c r="Z38" s="118"/>
      <c r="AA38" s="118"/>
      <c r="AB38" s="118"/>
    </row>
    <row r="39" spans="1:30" ht="20.100000000000001" customHeight="1" thickBot="1">
      <c r="A39" s="118"/>
      <c r="B39" s="345" t="s">
        <v>49</v>
      </c>
      <c r="C39" s="697" t="s">
        <v>6</v>
      </c>
      <c r="D39" s="697"/>
      <c r="E39" s="697"/>
      <c r="F39" s="697"/>
      <c r="G39" s="697"/>
      <c r="H39" s="697"/>
      <c r="I39" s="697"/>
      <c r="J39" s="697"/>
      <c r="K39" s="697"/>
      <c r="L39" s="698"/>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7" t="s">
        <v>52</v>
      </c>
      <c r="D40" s="697"/>
      <c r="E40" s="697"/>
      <c r="F40" s="697"/>
      <c r="G40" s="697"/>
      <c r="H40" s="697"/>
      <c r="I40" s="697"/>
      <c r="J40" s="697"/>
      <c r="K40" s="697"/>
      <c r="L40" s="698"/>
      <c r="M40" s="753"/>
      <c r="N40" s="754"/>
      <c r="O40" s="754"/>
      <c r="P40" s="754"/>
      <c r="Q40" s="754"/>
      <c r="R40" s="754"/>
      <c r="S40" s="754"/>
      <c r="T40" s="754"/>
      <c r="U40" s="755"/>
      <c r="V40" s="755"/>
      <c r="W40" s="756"/>
      <c r="X40" s="757"/>
      <c r="Y40" s="118"/>
      <c r="Z40" s="118"/>
      <c r="AA40" s="118"/>
      <c r="AB40" s="118"/>
    </row>
    <row r="41" spans="1:30" ht="20.100000000000001" customHeight="1">
      <c r="A41" s="118"/>
      <c r="B41" s="346"/>
      <c r="C41" s="697" t="s">
        <v>53</v>
      </c>
      <c r="D41" s="697"/>
      <c r="E41" s="697"/>
      <c r="F41" s="697"/>
      <c r="G41" s="697"/>
      <c r="H41" s="697"/>
      <c r="I41" s="697"/>
      <c r="J41" s="697"/>
      <c r="K41" s="697"/>
      <c r="L41" s="698"/>
      <c r="M41" s="753"/>
      <c r="N41" s="754"/>
      <c r="O41" s="754"/>
      <c r="P41" s="754"/>
      <c r="Q41" s="754"/>
      <c r="R41" s="754"/>
      <c r="S41" s="754"/>
      <c r="T41" s="754"/>
      <c r="U41" s="754"/>
      <c r="V41" s="754"/>
      <c r="W41" s="758"/>
      <c r="X41" s="759"/>
      <c r="Y41" s="118"/>
      <c r="Z41" s="118"/>
      <c r="AA41" s="118"/>
      <c r="AB41" s="118"/>
    </row>
    <row r="42" spans="1:30" ht="20.100000000000001" customHeight="1">
      <c r="A42" s="118"/>
      <c r="B42" s="345" t="s">
        <v>50</v>
      </c>
      <c r="C42" s="697" t="s">
        <v>45</v>
      </c>
      <c r="D42" s="697"/>
      <c r="E42" s="697"/>
      <c r="F42" s="697"/>
      <c r="G42" s="697"/>
      <c r="H42" s="697"/>
      <c r="I42" s="697"/>
      <c r="J42" s="697"/>
      <c r="K42" s="697"/>
      <c r="L42" s="698"/>
      <c r="M42" s="693"/>
      <c r="N42" s="694"/>
      <c r="O42" s="694"/>
      <c r="P42" s="694"/>
      <c r="Q42" s="694"/>
      <c r="R42" s="694"/>
      <c r="S42" s="694"/>
      <c r="T42" s="694"/>
      <c r="U42" s="694"/>
      <c r="V42" s="694"/>
      <c r="W42" s="695"/>
      <c r="X42" s="696"/>
      <c r="Y42" s="118"/>
      <c r="Z42" s="118"/>
      <c r="AA42" s="118"/>
      <c r="AB42" s="118"/>
    </row>
    <row r="43" spans="1:30" ht="20.100000000000001" customHeight="1">
      <c r="A43" s="118"/>
      <c r="B43" s="346"/>
      <c r="C43" s="697" t="s">
        <v>46</v>
      </c>
      <c r="D43" s="697"/>
      <c r="E43" s="697"/>
      <c r="F43" s="697"/>
      <c r="G43" s="697"/>
      <c r="H43" s="697"/>
      <c r="I43" s="697"/>
      <c r="J43" s="697"/>
      <c r="K43" s="697"/>
      <c r="L43" s="698"/>
      <c r="M43" s="709"/>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7" t="s">
        <v>7</v>
      </c>
      <c r="D44" s="697"/>
      <c r="E44" s="697"/>
      <c r="F44" s="697"/>
      <c r="G44" s="697"/>
      <c r="H44" s="697"/>
      <c r="I44" s="697"/>
      <c r="J44" s="697"/>
      <c r="K44" s="697"/>
      <c r="L44" s="698"/>
      <c r="M44" s="693"/>
      <c r="N44" s="694"/>
      <c r="O44" s="694"/>
      <c r="P44" s="694"/>
      <c r="Q44" s="694"/>
      <c r="R44" s="694"/>
      <c r="S44" s="694"/>
      <c r="T44" s="694"/>
      <c r="U44" s="694"/>
      <c r="V44" s="694"/>
      <c r="W44" s="695"/>
      <c r="X44" s="696"/>
      <c r="Y44" s="118"/>
      <c r="Z44" s="118"/>
      <c r="AA44" s="118"/>
      <c r="AB44" s="118"/>
    </row>
    <row r="45" spans="1:30" ht="20.100000000000001" customHeight="1">
      <c r="A45" s="118"/>
      <c r="B45" s="714"/>
      <c r="C45" s="765" t="s">
        <v>46</v>
      </c>
      <c r="D45" s="765"/>
      <c r="E45" s="765"/>
      <c r="F45" s="765"/>
      <c r="G45" s="765"/>
      <c r="H45" s="765"/>
      <c r="I45" s="765"/>
      <c r="J45" s="765"/>
      <c r="K45" s="765"/>
      <c r="L45" s="765"/>
      <c r="M45" s="693"/>
      <c r="N45" s="694"/>
      <c r="O45" s="694"/>
      <c r="P45" s="694"/>
      <c r="Q45" s="694"/>
      <c r="R45" s="694"/>
      <c r="S45" s="694"/>
      <c r="T45" s="694"/>
      <c r="U45" s="694"/>
      <c r="V45" s="694"/>
      <c r="W45" s="695"/>
      <c r="X45" s="696"/>
      <c r="Y45" s="118"/>
      <c r="Z45" s="118"/>
      <c r="AA45" s="118"/>
      <c r="AB45" s="118"/>
    </row>
    <row r="46" spans="1:30" ht="20.100000000000001" customHeight="1">
      <c r="A46" s="118"/>
      <c r="B46" s="345" t="s">
        <v>67</v>
      </c>
      <c r="C46" s="697" t="s">
        <v>0</v>
      </c>
      <c r="D46" s="697"/>
      <c r="E46" s="697"/>
      <c r="F46" s="697"/>
      <c r="G46" s="697"/>
      <c r="H46" s="697"/>
      <c r="I46" s="697"/>
      <c r="J46" s="697"/>
      <c r="K46" s="697"/>
      <c r="L46" s="698"/>
      <c r="M46" s="760"/>
      <c r="N46" s="761"/>
      <c r="O46" s="761"/>
      <c r="P46" s="761"/>
      <c r="Q46" s="761"/>
      <c r="R46" s="761"/>
      <c r="S46" s="761"/>
      <c r="T46" s="761"/>
      <c r="U46" s="761"/>
      <c r="V46" s="761"/>
      <c r="W46" s="762"/>
      <c r="X46" s="763"/>
      <c r="Y46" s="118"/>
      <c r="Z46" s="118"/>
      <c r="AA46" s="118"/>
      <c r="AB46" s="118"/>
    </row>
    <row r="47" spans="1:30" ht="20.100000000000001" customHeight="1" thickBot="1">
      <c r="A47" s="118"/>
      <c r="B47" s="351"/>
      <c r="C47" s="697" t="s">
        <v>64</v>
      </c>
      <c r="D47" s="697"/>
      <c r="E47" s="697"/>
      <c r="F47" s="697"/>
      <c r="G47" s="697"/>
      <c r="H47" s="697"/>
      <c r="I47" s="697"/>
      <c r="J47" s="697"/>
      <c r="K47" s="697"/>
      <c r="L47" s="698"/>
      <c r="M47" s="699"/>
      <c r="N47" s="700"/>
      <c r="O47" s="700"/>
      <c r="P47" s="700"/>
      <c r="Q47" s="700"/>
      <c r="R47" s="700"/>
      <c r="S47" s="700"/>
      <c r="T47" s="700"/>
      <c r="U47" s="700"/>
      <c r="V47" s="700"/>
      <c r="W47" s="701"/>
      <c r="X47" s="70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64" t="s">
        <v>2213</v>
      </c>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353"/>
    </row>
    <row r="52" spans="1:29" ht="27" customHeight="1">
      <c r="A52" s="118"/>
      <c r="B52" s="730" t="s">
        <v>51</v>
      </c>
      <c r="C52" s="736" t="s">
        <v>2209</v>
      </c>
      <c r="D52" s="737"/>
      <c r="E52" s="737"/>
      <c r="F52" s="737"/>
      <c r="G52" s="737"/>
      <c r="H52" s="737"/>
      <c r="I52" s="737"/>
      <c r="J52" s="737"/>
      <c r="K52" s="737"/>
      <c r="L52" s="738"/>
      <c r="M52" s="742" t="s">
        <v>55</v>
      </c>
      <c r="N52" s="737"/>
      <c r="O52" s="737"/>
      <c r="P52" s="737"/>
      <c r="Q52" s="738"/>
      <c r="R52" s="732" t="s">
        <v>79</v>
      </c>
      <c r="S52" s="733"/>
      <c r="T52" s="733"/>
      <c r="U52" s="733"/>
      <c r="V52" s="733"/>
      <c r="W52" s="734"/>
      <c r="X52" s="730" t="s">
        <v>56</v>
      </c>
      <c r="Y52" s="730" t="s">
        <v>57</v>
      </c>
      <c r="Z52" s="682" t="s">
        <v>2210</v>
      </c>
      <c r="AA52" s="682" t="s">
        <v>2211</v>
      </c>
      <c r="AB52" s="682" t="s">
        <v>2212</v>
      </c>
      <c r="AC52" s="729"/>
    </row>
    <row r="53" spans="1:29" ht="32.25" customHeight="1" thickBot="1">
      <c r="A53" s="118"/>
      <c r="B53" s="735"/>
      <c r="C53" s="739"/>
      <c r="D53" s="739"/>
      <c r="E53" s="739"/>
      <c r="F53" s="739"/>
      <c r="G53" s="739"/>
      <c r="H53" s="739"/>
      <c r="I53" s="739"/>
      <c r="J53" s="739"/>
      <c r="K53" s="739"/>
      <c r="L53" s="740"/>
      <c r="M53" s="743"/>
      <c r="N53" s="744"/>
      <c r="O53" s="744"/>
      <c r="P53" s="744"/>
      <c r="Q53" s="745"/>
      <c r="R53" s="741" t="s">
        <v>81</v>
      </c>
      <c r="S53" s="731"/>
      <c r="T53" s="731"/>
      <c r="U53" s="731"/>
      <c r="V53" s="731"/>
      <c r="W53" s="354" t="s">
        <v>82</v>
      </c>
      <c r="X53" s="731"/>
      <c r="Y53" s="731"/>
      <c r="Z53" s="683"/>
      <c r="AA53" s="683"/>
      <c r="AB53" s="683"/>
      <c r="AC53" s="729"/>
    </row>
    <row r="54" spans="1:29" ht="37.5" customHeight="1">
      <c r="A54" s="118"/>
      <c r="B54" s="342">
        <v>1</v>
      </c>
      <c r="C54" s="721"/>
      <c r="D54" s="722"/>
      <c r="E54" s="722"/>
      <c r="F54" s="722"/>
      <c r="G54" s="722"/>
      <c r="H54" s="722"/>
      <c r="I54" s="722"/>
      <c r="J54" s="722"/>
      <c r="K54" s="722"/>
      <c r="L54" s="723"/>
      <c r="M54" s="715"/>
      <c r="N54" s="716"/>
      <c r="O54" s="716"/>
      <c r="P54" s="716"/>
      <c r="Q54" s="717"/>
      <c r="R54" s="724"/>
      <c r="S54" s="725"/>
      <c r="T54" s="725"/>
      <c r="U54" s="725"/>
      <c r="V54" s="726"/>
      <c r="W54" s="57"/>
      <c r="X54" s="11"/>
      <c r="Y54" s="11"/>
      <c r="Z54" s="12"/>
      <c r="AA54" s="18"/>
      <c r="AB54" s="591" t="str">
        <f>IF(Z54-AA54=0,"",Z54-AA54)</f>
        <v/>
      </c>
      <c r="AC54" s="355"/>
    </row>
    <row r="55" spans="1:29" ht="37.5" customHeight="1">
      <c r="A55" s="118"/>
      <c r="B55" s="342">
        <f>B54+1</f>
        <v>2</v>
      </c>
      <c r="C55" s="703"/>
      <c r="D55" s="704"/>
      <c r="E55" s="704"/>
      <c r="F55" s="704"/>
      <c r="G55" s="704"/>
      <c r="H55" s="704"/>
      <c r="I55" s="704"/>
      <c r="J55" s="704"/>
      <c r="K55" s="704"/>
      <c r="L55" s="705"/>
      <c r="M55" s="718"/>
      <c r="N55" s="719"/>
      <c r="O55" s="719"/>
      <c r="P55" s="719"/>
      <c r="Q55" s="720"/>
      <c r="R55" s="690"/>
      <c r="S55" s="691"/>
      <c r="T55" s="691"/>
      <c r="U55" s="691"/>
      <c r="V55" s="692"/>
      <c r="W55" s="587"/>
      <c r="X55" s="13"/>
      <c r="Y55" s="13"/>
      <c r="Z55" s="14"/>
      <c r="AA55" s="19"/>
      <c r="AB55" s="592" t="str">
        <f>IF(Z55-AA55=0,"",Z55-AA55)</f>
        <v/>
      </c>
      <c r="AC55" s="355"/>
    </row>
    <row r="56" spans="1:29" ht="37.5" customHeight="1">
      <c r="A56" s="118"/>
      <c r="B56" s="342">
        <f t="shared" ref="B56:B92" si="0">B55+1</f>
        <v>3</v>
      </c>
      <c r="C56" s="703"/>
      <c r="D56" s="704"/>
      <c r="E56" s="704"/>
      <c r="F56" s="704"/>
      <c r="G56" s="704"/>
      <c r="H56" s="704"/>
      <c r="I56" s="704"/>
      <c r="J56" s="704"/>
      <c r="K56" s="704"/>
      <c r="L56" s="705"/>
      <c r="M56" s="690"/>
      <c r="N56" s="691"/>
      <c r="O56" s="691"/>
      <c r="P56" s="691"/>
      <c r="Q56" s="692"/>
      <c r="R56" s="690"/>
      <c r="S56" s="691"/>
      <c r="T56" s="691"/>
      <c r="U56" s="691"/>
      <c r="V56" s="692"/>
      <c r="W56" s="587"/>
      <c r="X56" s="13"/>
      <c r="Y56" s="13"/>
      <c r="Z56" s="15"/>
      <c r="AA56" s="20"/>
      <c r="AB56" s="592" t="str">
        <f t="shared" ref="AB56:AB119" si="1">IF(Z56-AA56=0,"",Z56-AA56)</f>
        <v/>
      </c>
      <c r="AC56" s="355"/>
    </row>
    <row r="57" spans="1:29" ht="37.5" customHeight="1">
      <c r="A57" s="118"/>
      <c r="B57" s="342">
        <f t="shared" si="0"/>
        <v>4</v>
      </c>
      <c r="C57" s="703"/>
      <c r="D57" s="704"/>
      <c r="E57" s="704"/>
      <c r="F57" s="704"/>
      <c r="G57" s="704"/>
      <c r="H57" s="704"/>
      <c r="I57" s="704"/>
      <c r="J57" s="704"/>
      <c r="K57" s="704"/>
      <c r="L57" s="705"/>
      <c r="M57" s="690"/>
      <c r="N57" s="691"/>
      <c r="O57" s="691"/>
      <c r="P57" s="691"/>
      <c r="Q57" s="692"/>
      <c r="R57" s="690"/>
      <c r="S57" s="691"/>
      <c r="T57" s="691"/>
      <c r="U57" s="691"/>
      <c r="V57" s="692"/>
      <c r="W57" s="587"/>
      <c r="X57" s="13"/>
      <c r="Y57" s="13"/>
      <c r="Z57" s="15"/>
      <c r="AA57" s="20"/>
      <c r="AB57" s="592" t="str">
        <f t="shared" si="1"/>
        <v/>
      </c>
      <c r="AC57" s="355"/>
    </row>
    <row r="58" spans="1:29" ht="37.5" customHeight="1">
      <c r="A58" s="118"/>
      <c r="B58" s="342">
        <f t="shared" si="0"/>
        <v>5</v>
      </c>
      <c r="C58" s="703"/>
      <c r="D58" s="704"/>
      <c r="E58" s="704"/>
      <c r="F58" s="704"/>
      <c r="G58" s="704"/>
      <c r="H58" s="704"/>
      <c r="I58" s="704"/>
      <c r="J58" s="704"/>
      <c r="K58" s="704"/>
      <c r="L58" s="705"/>
      <c r="M58" s="690"/>
      <c r="N58" s="691"/>
      <c r="O58" s="691"/>
      <c r="P58" s="691"/>
      <c r="Q58" s="692"/>
      <c r="R58" s="690"/>
      <c r="S58" s="691"/>
      <c r="T58" s="691"/>
      <c r="U58" s="691"/>
      <c r="V58" s="692"/>
      <c r="W58" s="587"/>
      <c r="X58" s="13"/>
      <c r="Y58" s="13"/>
      <c r="Z58" s="15"/>
      <c r="AA58" s="20"/>
      <c r="AB58" s="592" t="str">
        <f t="shared" si="1"/>
        <v/>
      </c>
      <c r="AC58" s="355"/>
    </row>
    <row r="59" spans="1:29" ht="37.5" customHeight="1">
      <c r="A59" s="118"/>
      <c r="B59" s="342">
        <f t="shared" si="0"/>
        <v>6</v>
      </c>
      <c r="C59" s="703"/>
      <c r="D59" s="704"/>
      <c r="E59" s="704"/>
      <c r="F59" s="704"/>
      <c r="G59" s="704"/>
      <c r="H59" s="704"/>
      <c r="I59" s="704"/>
      <c r="J59" s="704"/>
      <c r="K59" s="704"/>
      <c r="L59" s="705"/>
      <c r="M59" s="690"/>
      <c r="N59" s="691"/>
      <c r="O59" s="691"/>
      <c r="P59" s="691"/>
      <c r="Q59" s="692"/>
      <c r="R59" s="690"/>
      <c r="S59" s="691"/>
      <c r="T59" s="691"/>
      <c r="U59" s="691"/>
      <c r="V59" s="692"/>
      <c r="W59" s="587"/>
      <c r="X59" s="13"/>
      <c r="Y59" s="13"/>
      <c r="Z59" s="15"/>
      <c r="AA59" s="20"/>
      <c r="AB59" s="592" t="str">
        <f t="shared" si="1"/>
        <v/>
      </c>
      <c r="AC59" s="355"/>
    </row>
    <row r="60" spans="1:29" ht="37.5" customHeight="1">
      <c r="A60" s="118"/>
      <c r="B60" s="342">
        <f t="shared" si="0"/>
        <v>7</v>
      </c>
      <c r="C60" s="703"/>
      <c r="D60" s="704"/>
      <c r="E60" s="704"/>
      <c r="F60" s="704"/>
      <c r="G60" s="704"/>
      <c r="H60" s="704"/>
      <c r="I60" s="704"/>
      <c r="J60" s="704"/>
      <c r="K60" s="704"/>
      <c r="L60" s="705"/>
      <c r="M60" s="690"/>
      <c r="N60" s="691"/>
      <c r="O60" s="691"/>
      <c r="P60" s="691"/>
      <c r="Q60" s="692"/>
      <c r="R60" s="690"/>
      <c r="S60" s="691"/>
      <c r="T60" s="691"/>
      <c r="U60" s="691"/>
      <c r="V60" s="692"/>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1"/>
      <c r="O61" s="691"/>
      <c r="P61" s="691"/>
      <c r="Q61" s="692"/>
      <c r="R61" s="690"/>
      <c r="S61" s="691"/>
      <c r="T61" s="691"/>
      <c r="U61" s="691"/>
      <c r="V61" s="692"/>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1"/>
      <c r="O62" s="691"/>
      <c r="P62" s="691"/>
      <c r="Q62" s="692"/>
      <c r="R62" s="690"/>
      <c r="S62" s="691"/>
      <c r="T62" s="691"/>
      <c r="U62" s="691"/>
      <c r="V62" s="692"/>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1"/>
      <c r="O63" s="691"/>
      <c r="P63" s="691"/>
      <c r="Q63" s="692"/>
      <c r="R63" s="690"/>
      <c r="S63" s="691"/>
      <c r="T63" s="691"/>
      <c r="U63" s="691"/>
      <c r="V63" s="692"/>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1"/>
      <c r="O64" s="691"/>
      <c r="P64" s="691"/>
      <c r="Q64" s="692"/>
      <c r="R64" s="690"/>
      <c r="S64" s="691"/>
      <c r="T64" s="691"/>
      <c r="U64" s="691"/>
      <c r="V64" s="692"/>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1"/>
      <c r="O65" s="691"/>
      <c r="P65" s="691"/>
      <c r="Q65" s="692"/>
      <c r="R65" s="690"/>
      <c r="S65" s="691"/>
      <c r="T65" s="691"/>
      <c r="U65" s="691"/>
      <c r="V65" s="692"/>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1"/>
      <c r="O66" s="691"/>
      <c r="P66" s="691"/>
      <c r="Q66" s="692"/>
      <c r="R66" s="690"/>
      <c r="S66" s="691"/>
      <c r="T66" s="691"/>
      <c r="U66" s="691"/>
      <c r="V66" s="692"/>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1"/>
      <c r="O67" s="691"/>
      <c r="P67" s="691"/>
      <c r="Q67" s="692"/>
      <c r="R67" s="690"/>
      <c r="S67" s="691"/>
      <c r="T67" s="691"/>
      <c r="U67" s="691"/>
      <c r="V67" s="692"/>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1"/>
      <c r="O68" s="691"/>
      <c r="P68" s="691"/>
      <c r="Q68" s="692"/>
      <c r="R68" s="690"/>
      <c r="S68" s="691"/>
      <c r="T68" s="691"/>
      <c r="U68" s="691"/>
      <c r="V68" s="692"/>
      <c r="W68" s="587"/>
      <c r="X68" s="13"/>
      <c r="Y68" s="13"/>
      <c r="Z68" s="15"/>
      <c r="AA68" s="20"/>
      <c r="AB68" s="592" t="str">
        <f t="shared" si="1"/>
        <v/>
      </c>
      <c r="AC68" s="356"/>
    </row>
    <row r="69" spans="1:29" ht="37.5" customHeight="1">
      <c r="A69" s="118"/>
      <c r="B69" s="342">
        <f t="shared" si="0"/>
        <v>16</v>
      </c>
      <c r="C69" s="703"/>
      <c r="D69" s="704"/>
      <c r="E69" s="704"/>
      <c r="F69" s="704"/>
      <c r="G69" s="704"/>
      <c r="H69" s="704"/>
      <c r="I69" s="704"/>
      <c r="J69" s="704"/>
      <c r="K69" s="704"/>
      <c r="L69" s="705"/>
      <c r="M69" s="690"/>
      <c r="N69" s="691"/>
      <c r="O69" s="691"/>
      <c r="P69" s="691"/>
      <c r="Q69" s="692"/>
      <c r="R69" s="690"/>
      <c r="S69" s="691"/>
      <c r="T69" s="691"/>
      <c r="U69" s="691"/>
      <c r="V69" s="692"/>
      <c r="W69" s="587"/>
      <c r="X69" s="13"/>
      <c r="Y69" s="13"/>
      <c r="Z69" s="15"/>
      <c r="AA69" s="20"/>
      <c r="AB69" s="592" t="str">
        <f t="shared" si="1"/>
        <v/>
      </c>
      <c r="AC69" s="356"/>
    </row>
    <row r="70" spans="1:29" ht="37.5" customHeight="1">
      <c r="A70" s="118"/>
      <c r="B70" s="342">
        <f t="shared" si="0"/>
        <v>17</v>
      </c>
      <c r="C70" s="703"/>
      <c r="D70" s="704"/>
      <c r="E70" s="704"/>
      <c r="F70" s="704"/>
      <c r="G70" s="704"/>
      <c r="H70" s="704"/>
      <c r="I70" s="704"/>
      <c r="J70" s="704"/>
      <c r="K70" s="704"/>
      <c r="L70" s="705"/>
      <c r="M70" s="690"/>
      <c r="N70" s="691"/>
      <c r="O70" s="691"/>
      <c r="P70" s="691"/>
      <c r="Q70" s="692"/>
      <c r="R70" s="690"/>
      <c r="S70" s="691"/>
      <c r="T70" s="691"/>
      <c r="U70" s="691"/>
      <c r="V70" s="692"/>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1"/>
      <c r="O71" s="691"/>
      <c r="P71" s="691"/>
      <c r="Q71" s="692"/>
      <c r="R71" s="690"/>
      <c r="S71" s="691"/>
      <c r="T71" s="691"/>
      <c r="U71" s="691"/>
      <c r="V71" s="692"/>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1"/>
      <c r="O72" s="691"/>
      <c r="P72" s="691"/>
      <c r="Q72" s="692"/>
      <c r="R72" s="690"/>
      <c r="S72" s="691"/>
      <c r="T72" s="691"/>
      <c r="U72" s="691"/>
      <c r="V72" s="692"/>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1"/>
      <c r="O73" s="691"/>
      <c r="P73" s="691"/>
      <c r="Q73" s="692"/>
      <c r="R73" s="690"/>
      <c r="S73" s="691"/>
      <c r="T73" s="691"/>
      <c r="U73" s="691"/>
      <c r="V73" s="692"/>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1"/>
      <c r="O74" s="691"/>
      <c r="P74" s="691"/>
      <c r="Q74" s="692"/>
      <c r="R74" s="690"/>
      <c r="S74" s="691"/>
      <c r="T74" s="691"/>
      <c r="U74" s="691"/>
      <c r="V74" s="692"/>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1"/>
      <c r="O75" s="691"/>
      <c r="P75" s="691"/>
      <c r="Q75" s="692"/>
      <c r="R75" s="690"/>
      <c r="S75" s="691"/>
      <c r="T75" s="691"/>
      <c r="U75" s="691"/>
      <c r="V75" s="692"/>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1"/>
      <c r="O76" s="691"/>
      <c r="P76" s="691"/>
      <c r="Q76" s="692"/>
      <c r="R76" s="690"/>
      <c r="S76" s="691"/>
      <c r="T76" s="691"/>
      <c r="U76" s="691"/>
      <c r="V76" s="692"/>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1"/>
      <c r="O77" s="691"/>
      <c r="P77" s="691"/>
      <c r="Q77" s="692"/>
      <c r="R77" s="690"/>
      <c r="S77" s="691"/>
      <c r="T77" s="691"/>
      <c r="U77" s="691"/>
      <c r="V77" s="692"/>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1"/>
      <c r="O78" s="691"/>
      <c r="P78" s="691"/>
      <c r="Q78" s="692"/>
      <c r="R78" s="690"/>
      <c r="S78" s="691"/>
      <c r="T78" s="691"/>
      <c r="U78" s="691"/>
      <c r="V78" s="692"/>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1"/>
      <c r="O79" s="691"/>
      <c r="P79" s="691"/>
      <c r="Q79" s="692"/>
      <c r="R79" s="690"/>
      <c r="S79" s="691"/>
      <c r="T79" s="691"/>
      <c r="U79" s="691"/>
      <c r="V79" s="692"/>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1"/>
      <c r="O80" s="691"/>
      <c r="P80" s="691"/>
      <c r="Q80" s="692"/>
      <c r="R80" s="690"/>
      <c r="S80" s="691"/>
      <c r="T80" s="691"/>
      <c r="U80" s="691"/>
      <c r="V80" s="692"/>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1"/>
      <c r="O81" s="691"/>
      <c r="P81" s="691"/>
      <c r="Q81" s="692"/>
      <c r="R81" s="690"/>
      <c r="S81" s="691"/>
      <c r="T81" s="691"/>
      <c r="U81" s="691"/>
      <c r="V81" s="692"/>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1"/>
      <c r="O82" s="691"/>
      <c r="P82" s="691"/>
      <c r="Q82" s="692"/>
      <c r="R82" s="690"/>
      <c r="S82" s="691"/>
      <c r="T82" s="691"/>
      <c r="U82" s="691"/>
      <c r="V82" s="692"/>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1"/>
      <c r="O83" s="691"/>
      <c r="P83" s="691"/>
      <c r="Q83" s="692"/>
      <c r="R83" s="690"/>
      <c r="S83" s="691"/>
      <c r="T83" s="691"/>
      <c r="U83" s="691"/>
      <c r="V83" s="692"/>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1"/>
      <c r="O84" s="691"/>
      <c r="P84" s="691"/>
      <c r="Q84" s="692"/>
      <c r="R84" s="690"/>
      <c r="S84" s="691"/>
      <c r="T84" s="691"/>
      <c r="U84" s="691"/>
      <c r="V84" s="692"/>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1"/>
      <c r="O85" s="691"/>
      <c r="P85" s="691"/>
      <c r="Q85" s="692"/>
      <c r="R85" s="690"/>
      <c r="S85" s="691"/>
      <c r="T85" s="691"/>
      <c r="U85" s="691"/>
      <c r="V85" s="692"/>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1"/>
      <c r="O86" s="691"/>
      <c r="P86" s="691"/>
      <c r="Q86" s="692"/>
      <c r="R86" s="690"/>
      <c r="S86" s="691"/>
      <c r="T86" s="691"/>
      <c r="U86" s="691"/>
      <c r="V86" s="692"/>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1"/>
      <c r="O87" s="691"/>
      <c r="P87" s="691"/>
      <c r="Q87" s="692"/>
      <c r="R87" s="690"/>
      <c r="S87" s="691"/>
      <c r="T87" s="691"/>
      <c r="U87" s="691"/>
      <c r="V87" s="692"/>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1"/>
      <c r="O88" s="691"/>
      <c r="P88" s="691"/>
      <c r="Q88" s="692"/>
      <c r="R88" s="690"/>
      <c r="S88" s="691"/>
      <c r="T88" s="691"/>
      <c r="U88" s="691"/>
      <c r="V88" s="692"/>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1"/>
      <c r="O89" s="691"/>
      <c r="P89" s="691"/>
      <c r="Q89" s="692"/>
      <c r="R89" s="690"/>
      <c r="S89" s="691"/>
      <c r="T89" s="691"/>
      <c r="U89" s="691"/>
      <c r="V89" s="692"/>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1"/>
      <c r="O90" s="691"/>
      <c r="P90" s="691"/>
      <c r="Q90" s="692"/>
      <c r="R90" s="690"/>
      <c r="S90" s="691"/>
      <c r="T90" s="691"/>
      <c r="U90" s="691"/>
      <c r="V90" s="692"/>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1"/>
      <c r="O91" s="691"/>
      <c r="P91" s="691"/>
      <c r="Q91" s="692"/>
      <c r="R91" s="690"/>
      <c r="S91" s="691"/>
      <c r="T91" s="691"/>
      <c r="U91" s="691"/>
      <c r="V91" s="692"/>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1"/>
      <c r="O92" s="691"/>
      <c r="P92" s="691"/>
      <c r="Q92" s="692"/>
      <c r="R92" s="690"/>
      <c r="S92" s="691"/>
      <c r="T92" s="691"/>
      <c r="U92" s="691"/>
      <c r="V92" s="692"/>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1"/>
      <c r="O93" s="691"/>
      <c r="P93" s="691"/>
      <c r="Q93" s="692"/>
      <c r="R93" s="690"/>
      <c r="S93" s="691"/>
      <c r="T93" s="691"/>
      <c r="U93" s="691"/>
      <c r="V93" s="692"/>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1"/>
      <c r="O94" s="691"/>
      <c r="P94" s="691"/>
      <c r="Q94" s="692"/>
      <c r="R94" s="690"/>
      <c r="S94" s="691"/>
      <c r="T94" s="691"/>
      <c r="U94" s="691"/>
      <c r="V94" s="692"/>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1"/>
      <c r="O95" s="691"/>
      <c r="P95" s="691"/>
      <c r="Q95" s="692"/>
      <c r="R95" s="690"/>
      <c r="S95" s="691"/>
      <c r="T95" s="691"/>
      <c r="U95" s="691"/>
      <c r="V95" s="692"/>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1"/>
      <c r="O96" s="691"/>
      <c r="P96" s="691"/>
      <c r="Q96" s="692"/>
      <c r="R96" s="690"/>
      <c r="S96" s="691"/>
      <c r="T96" s="691"/>
      <c r="U96" s="691"/>
      <c r="V96" s="692"/>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1"/>
      <c r="O97" s="691"/>
      <c r="P97" s="691"/>
      <c r="Q97" s="692"/>
      <c r="R97" s="690"/>
      <c r="S97" s="691"/>
      <c r="T97" s="691"/>
      <c r="U97" s="691"/>
      <c r="V97" s="692"/>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1"/>
      <c r="O98" s="691"/>
      <c r="P98" s="691"/>
      <c r="Q98" s="692"/>
      <c r="R98" s="690"/>
      <c r="S98" s="691"/>
      <c r="T98" s="691"/>
      <c r="U98" s="691"/>
      <c r="V98" s="692"/>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1"/>
      <c r="O99" s="691"/>
      <c r="P99" s="691"/>
      <c r="Q99" s="692"/>
      <c r="R99" s="690"/>
      <c r="S99" s="691"/>
      <c r="T99" s="691"/>
      <c r="U99" s="691"/>
      <c r="V99" s="692"/>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1"/>
      <c r="O100" s="691"/>
      <c r="P100" s="691"/>
      <c r="Q100" s="692"/>
      <c r="R100" s="690"/>
      <c r="S100" s="691"/>
      <c r="T100" s="691"/>
      <c r="U100" s="691"/>
      <c r="V100" s="692"/>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1"/>
      <c r="O101" s="691"/>
      <c r="P101" s="691"/>
      <c r="Q101" s="692"/>
      <c r="R101" s="690"/>
      <c r="S101" s="691"/>
      <c r="T101" s="691"/>
      <c r="U101" s="691"/>
      <c r="V101" s="692"/>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1"/>
      <c r="O102" s="691"/>
      <c r="P102" s="691"/>
      <c r="Q102" s="692"/>
      <c r="R102" s="690"/>
      <c r="S102" s="691"/>
      <c r="T102" s="691"/>
      <c r="U102" s="691"/>
      <c r="V102" s="692"/>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1"/>
      <c r="O103" s="691"/>
      <c r="P103" s="691"/>
      <c r="Q103" s="692"/>
      <c r="R103" s="690"/>
      <c r="S103" s="691"/>
      <c r="T103" s="691"/>
      <c r="U103" s="691"/>
      <c r="V103" s="692"/>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1"/>
      <c r="O104" s="691"/>
      <c r="P104" s="691"/>
      <c r="Q104" s="692"/>
      <c r="R104" s="690"/>
      <c r="S104" s="691"/>
      <c r="T104" s="691"/>
      <c r="U104" s="691"/>
      <c r="V104" s="692"/>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1"/>
      <c r="O105" s="691"/>
      <c r="P105" s="691"/>
      <c r="Q105" s="692"/>
      <c r="R105" s="690"/>
      <c r="S105" s="691"/>
      <c r="T105" s="691"/>
      <c r="U105" s="691"/>
      <c r="V105" s="692"/>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1"/>
      <c r="O106" s="691"/>
      <c r="P106" s="691"/>
      <c r="Q106" s="692"/>
      <c r="R106" s="690"/>
      <c r="S106" s="691"/>
      <c r="T106" s="691"/>
      <c r="U106" s="691"/>
      <c r="V106" s="692"/>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1"/>
      <c r="O107" s="691"/>
      <c r="P107" s="691"/>
      <c r="Q107" s="692"/>
      <c r="R107" s="690"/>
      <c r="S107" s="691"/>
      <c r="T107" s="691"/>
      <c r="U107" s="691"/>
      <c r="V107" s="692"/>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1"/>
      <c r="O108" s="691"/>
      <c r="P108" s="691"/>
      <c r="Q108" s="692"/>
      <c r="R108" s="690"/>
      <c r="S108" s="691"/>
      <c r="T108" s="691"/>
      <c r="U108" s="691"/>
      <c r="V108" s="692"/>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1"/>
      <c r="O109" s="691"/>
      <c r="P109" s="691"/>
      <c r="Q109" s="692"/>
      <c r="R109" s="690"/>
      <c r="S109" s="691"/>
      <c r="T109" s="691"/>
      <c r="U109" s="691"/>
      <c r="V109" s="692"/>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1"/>
      <c r="O110" s="691"/>
      <c r="P110" s="691"/>
      <c r="Q110" s="692"/>
      <c r="R110" s="690"/>
      <c r="S110" s="691"/>
      <c r="T110" s="691"/>
      <c r="U110" s="691"/>
      <c r="V110" s="692"/>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1"/>
      <c r="O111" s="691"/>
      <c r="P111" s="691"/>
      <c r="Q111" s="692"/>
      <c r="R111" s="690"/>
      <c r="S111" s="691"/>
      <c r="T111" s="691"/>
      <c r="U111" s="691"/>
      <c r="V111" s="692"/>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1"/>
      <c r="O112" s="691"/>
      <c r="P112" s="691"/>
      <c r="Q112" s="692"/>
      <c r="R112" s="690"/>
      <c r="S112" s="691"/>
      <c r="T112" s="691"/>
      <c r="U112" s="691"/>
      <c r="V112" s="692"/>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1"/>
      <c r="O113" s="691"/>
      <c r="P113" s="691"/>
      <c r="Q113" s="692"/>
      <c r="R113" s="690"/>
      <c r="S113" s="691"/>
      <c r="T113" s="691"/>
      <c r="U113" s="691"/>
      <c r="V113" s="692"/>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1"/>
      <c r="O114" s="691"/>
      <c r="P114" s="691"/>
      <c r="Q114" s="692"/>
      <c r="R114" s="690"/>
      <c r="S114" s="691"/>
      <c r="T114" s="691"/>
      <c r="U114" s="691"/>
      <c r="V114" s="692"/>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1"/>
      <c r="O115" s="691"/>
      <c r="P115" s="691"/>
      <c r="Q115" s="692"/>
      <c r="R115" s="690"/>
      <c r="S115" s="691"/>
      <c r="T115" s="691"/>
      <c r="U115" s="691"/>
      <c r="V115" s="692"/>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1"/>
      <c r="O116" s="691"/>
      <c r="P116" s="691"/>
      <c r="Q116" s="692"/>
      <c r="R116" s="690"/>
      <c r="S116" s="691"/>
      <c r="T116" s="691"/>
      <c r="U116" s="691"/>
      <c r="V116" s="692"/>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1"/>
      <c r="O117" s="691"/>
      <c r="P117" s="691"/>
      <c r="Q117" s="692"/>
      <c r="R117" s="690"/>
      <c r="S117" s="691"/>
      <c r="T117" s="691"/>
      <c r="U117" s="691"/>
      <c r="V117" s="692"/>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1"/>
      <c r="O118" s="691"/>
      <c r="P118" s="691"/>
      <c r="Q118" s="692"/>
      <c r="R118" s="690"/>
      <c r="S118" s="691"/>
      <c r="T118" s="691"/>
      <c r="U118" s="691"/>
      <c r="V118" s="692"/>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1"/>
      <c r="O119" s="691"/>
      <c r="P119" s="691"/>
      <c r="Q119" s="692"/>
      <c r="R119" s="690"/>
      <c r="S119" s="691"/>
      <c r="T119" s="691"/>
      <c r="U119" s="691"/>
      <c r="V119" s="692"/>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1"/>
      <c r="O120" s="691"/>
      <c r="P120" s="691"/>
      <c r="Q120" s="692"/>
      <c r="R120" s="690"/>
      <c r="S120" s="691"/>
      <c r="T120" s="691"/>
      <c r="U120" s="691"/>
      <c r="V120" s="692"/>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1"/>
      <c r="O121" s="691"/>
      <c r="P121" s="691"/>
      <c r="Q121" s="692"/>
      <c r="R121" s="690"/>
      <c r="S121" s="691"/>
      <c r="T121" s="691"/>
      <c r="U121" s="691"/>
      <c r="V121" s="692"/>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1"/>
      <c r="O122" s="691"/>
      <c r="P122" s="691"/>
      <c r="Q122" s="692"/>
      <c r="R122" s="690"/>
      <c r="S122" s="691"/>
      <c r="T122" s="691"/>
      <c r="U122" s="691"/>
      <c r="V122" s="692"/>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1"/>
      <c r="O123" s="691"/>
      <c r="P123" s="691"/>
      <c r="Q123" s="692"/>
      <c r="R123" s="690"/>
      <c r="S123" s="691"/>
      <c r="T123" s="691"/>
      <c r="U123" s="691"/>
      <c r="V123" s="692"/>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1"/>
      <c r="O124" s="691"/>
      <c r="P124" s="691"/>
      <c r="Q124" s="692"/>
      <c r="R124" s="690"/>
      <c r="S124" s="691"/>
      <c r="T124" s="691"/>
      <c r="U124" s="691"/>
      <c r="V124" s="692"/>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1"/>
      <c r="O125" s="691"/>
      <c r="P125" s="691"/>
      <c r="Q125" s="692"/>
      <c r="R125" s="690"/>
      <c r="S125" s="691"/>
      <c r="T125" s="691"/>
      <c r="U125" s="691"/>
      <c r="V125" s="692"/>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1"/>
      <c r="O126" s="691"/>
      <c r="P126" s="691"/>
      <c r="Q126" s="692"/>
      <c r="R126" s="690"/>
      <c r="S126" s="691"/>
      <c r="T126" s="691"/>
      <c r="U126" s="691"/>
      <c r="V126" s="692"/>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1"/>
      <c r="O127" s="691"/>
      <c r="P127" s="691"/>
      <c r="Q127" s="692"/>
      <c r="R127" s="690"/>
      <c r="S127" s="691"/>
      <c r="T127" s="691"/>
      <c r="U127" s="691"/>
      <c r="V127" s="692"/>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1"/>
      <c r="O128" s="691"/>
      <c r="P128" s="691"/>
      <c r="Q128" s="692"/>
      <c r="R128" s="690"/>
      <c r="S128" s="691"/>
      <c r="T128" s="691"/>
      <c r="U128" s="691"/>
      <c r="V128" s="692"/>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1"/>
      <c r="O129" s="691"/>
      <c r="P129" s="691"/>
      <c r="Q129" s="692"/>
      <c r="R129" s="690"/>
      <c r="S129" s="691"/>
      <c r="T129" s="691"/>
      <c r="U129" s="691"/>
      <c r="V129" s="692"/>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1"/>
      <c r="O130" s="691"/>
      <c r="P130" s="691"/>
      <c r="Q130" s="692"/>
      <c r="R130" s="690"/>
      <c r="S130" s="691"/>
      <c r="T130" s="691"/>
      <c r="U130" s="691"/>
      <c r="V130" s="692"/>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1"/>
      <c r="O131" s="691"/>
      <c r="P131" s="691"/>
      <c r="Q131" s="692"/>
      <c r="R131" s="690"/>
      <c r="S131" s="691"/>
      <c r="T131" s="691"/>
      <c r="U131" s="691"/>
      <c r="V131" s="692"/>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1"/>
      <c r="O132" s="691"/>
      <c r="P132" s="691"/>
      <c r="Q132" s="692"/>
      <c r="R132" s="690"/>
      <c r="S132" s="691"/>
      <c r="T132" s="691"/>
      <c r="U132" s="691"/>
      <c r="V132" s="692"/>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1"/>
      <c r="O133" s="691"/>
      <c r="P133" s="691"/>
      <c r="Q133" s="692"/>
      <c r="R133" s="690"/>
      <c r="S133" s="691"/>
      <c r="T133" s="691"/>
      <c r="U133" s="691"/>
      <c r="V133" s="692"/>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1"/>
      <c r="O134" s="691"/>
      <c r="P134" s="691"/>
      <c r="Q134" s="692"/>
      <c r="R134" s="690"/>
      <c r="S134" s="691"/>
      <c r="T134" s="691"/>
      <c r="U134" s="691"/>
      <c r="V134" s="692"/>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1"/>
      <c r="O135" s="691"/>
      <c r="P135" s="691"/>
      <c r="Q135" s="692"/>
      <c r="R135" s="690"/>
      <c r="S135" s="691"/>
      <c r="T135" s="691"/>
      <c r="U135" s="691"/>
      <c r="V135" s="692"/>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1"/>
      <c r="O136" s="691"/>
      <c r="P136" s="691"/>
      <c r="Q136" s="692"/>
      <c r="R136" s="690"/>
      <c r="S136" s="691"/>
      <c r="T136" s="691"/>
      <c r="U136" s="691"/>
      <c r="V136" s="692"/>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1"/>
      <c r="O137" s="691"/>
      <c r="P137" s="691"/>
      <c r="Q137" s="692"/>
      <c r="R137" s="690"/>
      <c r="S137" s="691"/>
      <c r="T137" s="691"/>
      <c r="U137" s="691"/>
      <c r="V137" s="692"/>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1"/>
      <c r="O138" s="691"/>
      <c r="P138" s="691"/>
      <c r="Q138" s="692"/>
      <c r="R138" s="690"/>
      <c r="S138" s="691"/>
      <c r="T138" s="691"/>
      <c r="U138" s="691"/>
      <c r="V138" s="692"/>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1"/>
      <c r="O139" s="691"/>
      <c r="P139" s="691"/>
      <c r="Q139" s="692"/>
      <c r="R139" s="690"/>
      <c r="S139" s="691"/>
      <c r="T139" s="691"/>
      <c r="U139" s="691"/>
      <c r="V139" s="692"/>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1"/>
      <c r="O140" s="691"/>
      <c r="P140" s="691"/>
      <c r="Q140" s="692"/>
      <c r="R140" s="690"/>
      <c r="S140" s="691"/>
      <c r="T140" s="691"/>
      <c r="U140" s="691"/>
      <c r="V140" s="692"/>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1"/>
      <c r="O141" s="691"/>
      <c r="P141" s="691"/>
      <c r="Q141" s="692"/>
      <c r="R141" s="690"/>
      <c r="S141" s="691"/>
      <c r="T141" s="691"/>
      <c r="U141" s="691"/>
      <c r="V141" s="692"/>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1"/>
      <c r="O142" s="691"/>
      <c r="P142" s="691"/>
      <c r="Q142" s="692"/>
      <c r="R142" s="690"/>
      <c r="S142" s="691"/>
      <c r="T142" s="691"/>
      <c r="U142" s="691"/>
      <c r="V142" s="692"/>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1"/>
      <c r="O143" s="691"/>
      <c r="P143" s="691"/>
      <c r="Q143" s="692"/>
      <c r="R143" s="690"/>
      <c r="S143" s="691"/>
      <c r="T143" s="691"/>
      <c r="U143" s="691"/>
      <c r="V143" s="692"/>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1"/>
      <c r="O144" s="691"/>
      <c r="P144" s="691"/>
      <c r="Q144" s="692"/>
      <c r="R144" s="690"/>
      <c r="S144" s="691"/>
      <c r="T144" s="691"/>
      <c r="U144" s="691"/>
      <c r="V144" s="692"/>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1"/>
      <c r="O145" s="691"/>
      <c r="P145" s="691"/>
      <c r="Q145" s="692"/>
      <c r="R145" s="690"/>
      <c r="S145" s="691"/>
      <c r="T145" s="691"/>
      <c r="U145" s="691"/>
      <c r="V145" s="692"/>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1"/>
      <c r="O146" s="691"/>
      <c r="P146" s="691"/>
      <c r="Q146" s="692"/>
      <c r="R146" s="690"/>
      <c r="S146" s="691"/>
      <c r="T146" s="691"/>
      <c r="U146" s="691"/>
      <c r="V146" s="692"/>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1"/>
      <c r="O147" s="691"/>
      <c r="P147" s="691"/>
      <c r="Q147" s="692"/>
      <c r="R147" s="690"/>
      <c r="S147" s="691"/>
      <c r="T147" s="691"/>
      <c r="U147" s="691"/>
      <c r="V147" s="692"/>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1"/>
      <c r="O148" s="691"/>
      <c r="P148" s="691"/>
      <c r="Q148" s="692"/>
      <c r="R148" s="690"/>
      <c r="S148" s="691"/>
      <c r="T148" s="691"/>
      <c r="U148" s="691"/>
      <c r="V148" s="692"/>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1"/>
      <c r="O149" s="691"/>
      <c r="P149" s="691"/>
      <c r="Q149" s="692"/>
      <c r="R149" s="690"/>
      <c r="S149" s="691"/>
      <c r="T149" s="691"/>
      <c r="U149" s="691"/>
      <c r="V149" s="692"/>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1"/>
      <c r="O150" s="691"/>
      <c r="P150" s="691"/>
      <c r="Q150" s="692"/>
      <c r="R150" s="690"/>
      <c r="S150" s="691"/>
      <c r="T150" s="691"/>
      <c r="U150" s="691"/>
      <c r="V150" s="692"/>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1"/>
      <c r="O151" s="691"/>
      <c r="P151" s="691"/>
      <c r="Q151" s="692"/>
      <c r="R151" s="690"/>
      <c r="S151" s="691"/>
      <c r="T151" s="691"/>
      <c r="U151" s="691"/>
      <c r="V151" s="692"/>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1"/>
      <c r="O152" s="691"/>
      <c r="P152" s="691"/>
      <c r="Q152" s="692"/>
      <c r="R152" s="690"/>
      <c r="S152" s="691"/>
      <c r="T152" s="691"/>
      <c r="U152" s="691"/>
      <c r="V152" s="692"/>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6"/>
      <c r="N153" s="707"/>
      <c r="O153" s="707"/>
      <c r="P153" s="707"/>
      <c r="Q153" s="708"/>
      <c r="R153" s="706"/>
      <c r="S153" s="707"/>
      <c r="T153" s="707"/>
      <c r="U153" s="707"/>
      <c r="V153" s="708"/>
      <c r="W153" s="588"/>
      <c r="X153" s="16"/>
      <c r="Y153" s="16"/>
      <c r="Z153" s="80"/>
      <c r="AA153" s="81"/>
      <c r="AB153" s="593" t="str">
        <f t="shared" si="4"/>
        <v/>
      </c>
      <c r="AC153" s="356"/>
    </row>
  </sheetData>
  <sheetProtection algorithmName="SHA-512" hashValue="HTPXye3slEOBB/14G3dOv8a0/2/QLJD1hKqJXQC5SPjdFbRG510LKHdaWPA+IoMX+58FCTUI0vSpJmyfdAzbFg==" saltValue="jCR3psv8RsoVWBDUKAeJ/g==" spinCount="100000"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4">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 imeMode="fullKatakana" allowBlank="1" showInputMessage="1" showErrorMessage="1" sqref="M37:X37 M44:X44" xr:uid="{4DC9B42B-6436-49B5-BA07-2C1A9BE0F792}"/>
    <dataValidation imeMode="halfAlpha" allowBlank="1" showInputMessage="1" showErrorMessage="1" sqref="M39:O39 Q39:T39" xr:uid="{F80C83CC-45BA-4B99-B82F-82A5F5DA6161}"/>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63740BF6-F3E3-4104-9617-54A93658F0DE}">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zoomScale="80" zoomScaleNormal="120" zoomScaleSheetLayoutView="80" zoomScalePageLayoutView="64" workbookViewId="0">
      <selection activeCell="AA17" sqref="Z17:AA17"/>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0</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f>基本情報入力シート!M42</f>
        <v>0</v>
      </c>
      <c r="U202" s="787"/>
      <c r="V202" s="787"/>
      <c r="W202" s="787"/>
      <c r="X202" s="787"/>
      <c r="Y202" s="883" t="s">
        <v>46</v>
      </c>
      <c r="Z202" s="883"/>
      <c r="AA202" s="787">
        <f>基本情報入力シート!M43</f>
        <v>0</v>
      </c>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QixvVGLdHxvC8Djwk8j5pdm99zIK+U/HiD6OGbnDWmFnxUZkQWUtiLsVMa7im7DGyblc/3yUC0YMAtLK/K9qSw==" saltValue="J94kA4YU3fJJpupwTEgw3A=="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6" manualBreakCount="6">
    <brk id="41" max="37" man="1"/>
    <brk id="91" max="16383" man="1"/>
    <brk id="126" max="37" man="1"/>
    <brk id="145" max="37" man="1"/>
    <brk id="184" max="37" man="1"/>
    <brk id="20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A8" zoomScale="70" zoomScaleNormal="85" zoomScaleSheetLayoutView="70" zoomScalePageLayoutView="70" workbookViewId="0">
      <selection activeCell="P16" sqref="A14:P19"/>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algorithmName="SHA-512" hashValue="JCbJwm4jRre1Kc3aWf0+Tf2HCDwGUqFtYlSWaXd9UIj91sjDyyd8CPxGlpBsWzcaURVxKw6QQtVvDL9vjaQJsg==" saltValue="nYtqBfVIWXNutqDy0kEBng==" spinCount="100000" sheet="1"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topLeftCell="A9" zoomScale="70" zoomScaleNormal="85" zoomScaleSheetLayoutView="70" zoomScalePageLayoutView="70" workbookViewId="0">
      <selection activeCell="L14" sqref="L14:L17"/>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7"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68"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68"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68"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69" t="s">
        <v>2067</v>
      </c>
      <c r="B9" s="1470"/>
      <c r="C9" s="1470"/>
      <c r="D9" s="1470"/>
      <c r="E9" s="1470"/>
      <c r="F9" s="1470"/>
      <c r="G9" s="1470"/>
      <c r="H9" s="1470"/>
      <c r="I9" s="1470"/>
      <c r="J9" s="1470"/>
      <c r="K9" s="1471"/>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3"/>
      <c r="B12" s="1261" t="s">
        <v>2214</v>
      </c>
      <c r="C12" s="1262"/>
      <c r="D12" s="1262"/>
      <c r="E12" s="1262"/>
      <c r="F12" s="1263"/>
      <c r="G12" s="1267" t="s">
        <v>55</v>
      </c>
      <c r="H12" s="1289" t="s">
        <v>79</v>
      </c>
      <c r="I12" s="1289"/>
      <c r="J12" s="1269" t="s">
        <v>60</v>
      </c>
      <c r="K12" s="1285" t="s">
        <v>35</v>
      </c>
      <c r="L12" s="1287" t="s">
        <v>2221</v>
      </c>
      <c r="M12" s="1230" t="s">
        <v>2110</v>
      </c>
      <c r="N12" s="1231" t="s">
        <v>2017</v>
      </c>
      <c r="O12" s="1449" t="s">
        <v>2153</v>
      </c>
      <c r="P12" s="1450"/>
      <c r="Q12" s="1451"/>
      <c r="R12" s="1460" t="s">
        <v>1970</v>
      </c>
      <c r="S12" s="1473" t="s">
        <v>2018</v>
      </c>
      <c r="T12" s="1474"/>
      <c r="U12" s="1231" t="s">
        <v>2216</v>
      </c>
      <c r="V12" s="1435" t="s">
        <v>2222</v>
      </c>
      <c r="W12" s="1444"/>
      <c r="X12" s="1444"/>
      <c r="Y12" s="1444"/>
      <c r="Z12" s="1444"/>
      <c r="AA12" s="1444"/>
      <c r="AB12" s="1444"/>
      <c r="AC12" s="1444"/>
      <c r="AD12" s="1444"/>
      <c r="AE12" s="1444"/>
      <c r="AF12" s="1444"/>
      <c r="AG12" s="1445"/>
      <c r="AH12" s="1435" t="s">
        <v>2223</v>
      </c>
      <c r="AI12" s="1462" t="s">
        <v>2150</v>
      </c>
      <c r="AJ12" s="1441" t="s">
        <v>2040</v>
      </c>
      <c r="AK12" s="1442"/>
      <c r="AL12" s="1337" t="s">
        <v>2023</v>
      </c>
      <c r="AM12" s="1236"/>
      <c r="AN12" s="1235" t="s">
        <v>170</v>
      </c>
      <c r="AO12" s="1236"/>
      <c r="AP12" s="441" t="s">
        <v>164</v>
      </c>
      <c r="AQ12" s="441" t="s">
        <v>168</v>
      </c>
      <c r="AR12" s="442" t="s">
        <v>169</v>
      </c>
      <c r="AS12" s="1477" t="s">
        <v>2147</v>
      </c>
      <c r="AT12" s="452"/>
      <c r="AU12" s="1472" t="s">
        <v>2146</v>
      </c>
      <c r="AV12" s="1472"/>
      <c r="BK12" s="1307" t="s">
        <v>2170</v>
      </c>
    </row>
    <row r="13" spans="1:63" ht="159.75" customHeight="1" thickBot="1">
      <c r="A13" s="1434"/>
      <c r="B13" s="1264"/>
      <c r="C13" s="1265"/>
      <c r="D13" s="1265"/>
      <c r="E13" s="1265"/>
      <c r="F13" s="1266"/>
      <c r="G13" s="1268"/>
      <c r="H13" s="443" t="s">
        <v>2148</v>
      </c>
      <c r="I13" s="443" t="s">
        <v>2149</v>
      </c>
      <c r="J13" s="1270"/>
      <c r="K13" s="1286"/>
      <c r="L13" s="1288"/>
      <c r="M13" s="1455"/>
      <c r="N13" s="1443"/>
      <c r="O13" s="1452"/>
      <c r="P13" s="1453"/>
      <c r="Q13" s="1454"/>
      <c r="R13" s="1461"/>
      <c r="S13" s="1475"/>
      <c r="T13" s="1476"/>
      <c r="U13" s="1443"/>
      <c r="V13" s="1446"/>
      <c r="W13" s="1447"/>
      <c r="X13" s="1447"/>
      <c r="Y13" s="1447"/>
      <c r="Z13" s="1447"/>
      <c r="AA13" s="1447"/>
      <c r="AB13" s="1447"/>
      <c r="AC13" s="1447"/>
      <c r="AD13" s="1447"/>
      <c r="AE13" s="1447"/>
      <c r="AF13" s="1447"/>
      <c r="AG13" s="1448"/>
      <c r="AH13" s="1436"/>
      <c r="AI13" s="1463"/>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6"/>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19" t="str">
        <f>IF(基本情報入力シート!X54="","",基本情報入力シート!X54)</f>
        <v/>
      </c>
      <c r="K14" s="1258" t="str">
        <f>IF(基本情報入力シート!Y54="","",基本情報入力シート!Y54)</f>
        <v/>
      </c>
      <c r="L14" s="1432" t="str">
        <f>IF(基本情報入力シート!AB54="","",基本情報入力シート!AB54)</f>
        <v/>
      </c>
      <c r="M14" s="553" t="str">
        <f>IF('別紙様式2-2（４・５月分）'!P14="","",'別紙様式2-2（４・５月分）'!P14)</f>
        <v/>
      </c>
      <c r="N14" s="1456" t="str">
        <f>IF(SUM('別紙様式2-2（４・５月分）'!Q14:Q16)=0,"",SUM('別紙様式2-2（４・５月分）'!Q14:Q16))</f>
        <v/>
      </c>
      <c r="O14" s="1400" t="str">
        <f>IFERROR(VLOOKUP('別紙様式2-2（４・５月分）'!AQ14,【参考】数式用!$AR$5:$AS$22,2,FALSE),"")</f>
        <v/>
      </c>
      <c r="P14" s="1401"/>
      <c r="Q14" s="1402"/>
      <c r="R14" s="1406" t="str">
        <f>IFERROR(VLOOKUP(K14,【参考】数式用!$A$5:$AB$37,MATCH(O14,【参考】数式用!$B$4:$AB$4,0)+1,0),"")</f>
        <v/>
      </c>
      <c r="S14" s="1408" t="s">
        <v>2021</v>
      </c>
      <c r="T14" s="1410"/>
      <c r="U14" s="1412" t="str">
        <f>IFERROR(VLOOKUP(K14,【参考】数式用!$A$5:$AB$37,MATCH(T14,【参考】数式用!$B$4:$AB$4,0)+1,0),"")</f>
        <v/>
      </c>
      <c r="V14" s="1414" t="s">
        <v>15</v>
      </c>
      <c r="W14" s="1352">
        <v>6</v>
      </c>
      <c r="X14" s="1354" t="s">
        <v>10</v>
      </c>
      <c r="Y14" s="1352">
        <v>6</v>
      </c>
      <c r="Z14" s="1354" t="s">
        <v>38</v>
      </c>
      <c r="AA14" s="1352">
        <v>7</v>
      </c>
      <c r="AB14" s="1354" t="s">
        <v>10</v>
      </c>
      <c r="AC14" s="1352">
        <v>3</v>
      </c>
      <c r="AD14" s="1354" t="s">
        <v>13</v>
      </c>
      <c r="AE14" s="1354" t="s">
        <v>20</v>
      </c>
      <c r="AF14" s="1354">
        <f>IF(W14&gt;=1,(AA14*12+AC14)-(W14*12+Y14)+1,"")</f>
        <v>10</v>
      </c>
      <c r="AG14" s="1356" t="s">
        <v>33</v>
      </c>
      <c r="AH14" s="1358" t="str">
        <f>IFERROR(ROUNDDOWN(ROUND(L14*U14,0),0)*AF14,"")</f>
        <v/>
      </c>
      <c r="AI14" s="1360" t="str">
        <f>IFERROR(ROUNDDOWN(ROUND((L14*(U14-AW14)),0),0)*AF14,"")</f>
        <v/>
      </c>
      <c r="AJ14" s="1362">
        <f>IFERROR(IF(OR(M14="",M15="",M17=""),0,ROUNDDOWN(ROUNDDOWN(ROUND(L14*VLOOKUP(K14,【参考】数式用!$A$5:$AB$37,MATCH("新加算Ⅳ",【参考】数式用!$B$4:$AB$4,0)+1,0),0),0)*AF14*0.5,0)),"")</f>
        <v>0</v>
      </c>
      <c r="AK14" s="1346"/>
      <c r="AL14" s="1350">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0"/>
      <c r="K15" s="1259"/>
      <c r="L15" s="1426"/>
      <c r="M15" s="1376" t="str">
        <f>IF('別紙様式2-2（４・５月分）'!P15="","",'別紙様式2-2（４・５月分）'!P15)</f>
        <v/>
      </c>
      <c r="N15" s="1457"/>
      <c r="O15" s="1403"/>
      <c r="P15" s="1404"/>
      <c r="Q15" s="1405"/>
      <c r="R15" s="1407"/>
      <c r="S15" s="1409"/>
      <c r="T15" s="1411"/>
      <c r="U15" s="1413"/>
      <c r="V15" s="1415"/>
      <c r="W15" s="1353"/>
      <c r="X15" s="1355"/>
      <c r="Y15" s="1353"/>
      <c r="Z15" s="1355"/>
      <c r="AA15" s="1353"/>
      <c r="AB15" s="1355"/>
      <c r="AC15" s="1353"/>
      <c r="AD15" s="1355"/>
      <c r="AE15" s="1355"/>
      <c r="AF15" s="1355"/>
      <c r="AG15" s="1357"/>
      <c r="AH15" s="1359"/>
      <c r="AI15" s="1361"/>
      <c r="AJ15" s="1363"/>
      <c r="AK15" s="1347"/>
      <c r="AL15" s="1351"/>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0"/>
      <c r="K16" s="1259"/>
      <c r="L16" s="1426"/>
      <c r="M16" s="1377"/>
      <c r="N16" s="1458"/>
      <c r="O16" s="1437" t="s">
        <v>2025</v>
      </c>
      <c r="P16" s="1380" t="str">
        <f>IFERROR(VLOOKUP('別紙様式2-2（４・５月分）'!AQ14,【参考】数式用!$AR$5:$AT$22,3,FALSE),"")</f>
        <v/>
      </c>
      <c r="Q16" s="1439" t="s">
        <v>2036</v>
      </c>
      <c r="R16" s="1384" t="str">
        <f>IFERROR(VLOOKUP(K14,【参考】数式用!$A$5:$AB$37,MATCH(P16,【参考】数式用!$B$4:$AB$4,0)+1,0),"")</f>
        <v/>
      </c>
      <c r="S16" s="1386" t="s">
        <v>161</v>
      </c>
      <c r="T16" s="1388"/>
      <c r="U16" s="1390" t="str">
        <f>IFERROR(VLOOKUP(K14,【参考】数式用!$A$5:$AB$37,MATCH(T16,【参考】数式用!$B$4:$AB$4,0)+1,0),"")</f>
        <v/>
      </c>
      <c r="V16" s="1392" t="s">
        <v>15</v>
      </c>
      <c r="W16" s="1424">
        <v>7</v>
      </c>
      <c r="X16" s="1368" t="s">
        <v>10</v>
      </c>
      <c r="Y16" s="1424">
        <v>4</v>
      </c>
      <c r="Z16" s="1368" t="s">
        <v>38</v>
      </c>
      <c r="AA16" s="1424">
        <v>8</v>
      </c>
      <c r="AB16" s="1368" t="s">
        <v>10</v>
      </c>
      <c r="AC16" s="1424">
        <v>3</v>
      </c>
      <c r="AD16" s="1368" t="s">
        <v>13</v>
      </c>
      <c r="AE16" s="1368" t="s">
        <v>20</v>
      </c>
      <c r="AF16" s="1368">
        <v>12</v>
      </c>
      <c r="AG16" s="1364" t="s">
        <v>33</v>
      </c>
      <c r="AH16" s="1370" t="str">
        <f>IFERROR(ROUNDDOWN(ROUND(L14*U16,0),0)*AF16,"")</f>
        <v/>
      </c>
      <c r="AI16" s="1372" t="str">
        <f>IFERROR(ROUNDDOWN(ROUND((L14*(U16-AW14)),0),0)*AF16,"")</f>
        <v/>
      </c>
      <c r="AJ16" s="1374">
        <f>IFERROR(IF(OR(M14="",M15="",M17=""),0,ROUNDDOWN(ROUNDDOWN(ROUND(L14*VLOOKUP(K14,【参考】数式用!$A$5:$AB$37,MATCH("新加算Ⅳ",【参考】数式用!$B$4:$AB$4,0)+1,0),0),0)*AF16*0.5,0)),"")</f>
        <v>0</v>
      </c>
      <c r="AK16" s="1320" t="str">
        <f>IF(T16&lt;&gt;"","新規に適用","")</f>
        <v/>
      </c>
      <c r="AL16" s="1348">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6"/>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2"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6"/>
      <c r="C17" s="1417"/>
      <c r="D17" s="1417"/>
      <c r="E17" s="1417"/>
      <c r="F17" s="1418"/>
      <c r="G17" s="1260"/>
      <c r="H17" s="1260"/>
      <c r="I17" s="1260"/>
      <c r="J17" s="1421"/>
      <c r="K17" s="1260"/>
      <c r="L17" s="1427"/>
      <c r="M17" s="556" t="str">
        <f>IF('別紙様式2-2（４・５月分）'!P16="","",'別紙様式2-2（４・５月分）'!P16)</f>
        <v/>
      </c>
      <c r="N17" s="1459"/>
      <c r="O17" s="1438"/>
      <c r="P17" s="1381"/>
      <c r="Q17" s="1440"/>
      <c r="R17" s="1385"/>
      <c r="S17" s="1387"/>
      <c r="T17" s="1389"/>
      <c r="U17" s="1391"/>
      <c r="V17" s="1393"/>
      <c r="W17" s="1425"/>
      <c r="X17" s="1369"/>
      <c r="Y17" s="1425"/>
      <c r="Z17" s="1369"/>
      <c r="AA17" s="1425"/>
      <c r="AB17" s="1369"/>
      <c r="AC17" s="1425"/>
      <c r="AD17" s="1369"/>
      <c r="AE17" s="1369"/>
      <c r="AF17" s="1369"/>
      <c r="AG17" s="1365"/>
      <c r="AH17" s="1371"/>
      <c r="AI17" s="1373"/>
      <c r="AJ17" s="1375"/>
      <c r="AK17" s="1321"/>
      <c r="AL17" s="1349"/>
      <c r="AM17" s="1321"/>
      <c r="AN17" s="1321"/>
      <c r="AO17" s="1367"/>
      <c r="AP17" s="1321"/>
      <c r="AQ17" s="1325"/>
      <c r="AR17" s="1423"/>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0" t="str">
        <f>IF(基本情報入力シート!X55="","",基本情報入力シート!X55)</f>
        <v/>
      </c>
      <c r="K18" s="1259" t="str">
        <f>IF(基本情報入力シート!Y55="","",基本情報入力シート!Y55)</f>
        <v/>
      </c>
      <c r="L18" s="1426" t="str">
        <f>IF(基本情報入力シート!AB55="","",基本情報入力シート!AB55)</f>
        <v/>
      </c>
      <c r="M18" s="553" t="str">
        <f>IF('別紙様式2-2（４・５月分）'!P17="","",'別紙様式2-2（４・５月分）'!P17)</f>
        <v/>
      </c>
      <c r="N18" s="1396" t="str">
        <f>IF(SUM('別紙様式2-2（４・５月分）'!Q17:Q19)=0,"",SUM('別紙様式2-2（４・５月分）'!Q17:Q19))</f>
        <v/>
      </c>
      <c r="O18" s="1400" t="str">
        <f>IFERROR(VLOOKUP('別紙様式2-2（４・５月分）'!AQ17,【参考】数式用!$AR$5:$AS$22,2,FALSE),"")</f>
        <v/>
      </c>
      <c r="P18" s="1401"/>
      <c r="Q18" s="1402"/>
      <c r="R18" s="1406" t="str">
        <f>IFERROR(VLOOKUP(K18,【参考】数式用!$A$5:$AB$37,MATCH(O18,【参考】数式用!$B$4:$AB$4,0)+1,0),"")</f>
        <v/>
      </c>
      <c r="S18" s="1408" t="s">
        <v>2021</v>
      </c>
      <c r="T18" s="1410"/>
      <c r="U18" s="1412" t="str">
        <f>IFERROR(VLOOKUP(K18,【参考】数式用!$A$5:$AB$37,MATCH(T18,【参考】数式用!$B$4:$AB$4,0)+1,0),"")</f>
        <v/>
      </c>
      <c r="V18" s="1414" t="s">
        <v>15</v>
      </c>
      <c r="W18" s="1352">
        <v>6</v>
      </c>
      <c r="X18" s="1354" t="s">
        <v>10</v>
      </c>
      <c r="Y18" s="1352">
        <v>6</v>
      </c>
      <c r="Z18" s="1354" t="s">
        <v>38</v>
      </c>
      <c r="AA18" s="1352">
        <v>7</v>
      </c>
      <c r="AB18" s="1354" t="s">
        <v>10</v>
      </c>
      <c r="AC18" s="1352">
        <v>3</v>
      </c>
      <c r="AD18" s="1354" t="s">
        <v>13</v>
      </c>
      <c r="AE18" s="1354" t="s">
        <v>20</v>
      </c>
      <c r="AF18" s="1354">
        <f>IF(W18&gt;=1,(AA18*12+AC18)-(W18*12+Y18)+1,"")</f>
        <v>10</v>
      </c>
      <c r="AG18" s="1356" t="s">
        <v>33</v>
      </c>
      <c r="AH18" s="1358" t="str">
        <f t="shared" ref="AH18" si="0">IFERROR(ROUNDDOWN(ROUND(L18*U18,0),0)*AF18,"")</f>
        <v/>
      </c>
      <c r="AI18" s="1360" t="str">
        <f t="shared" ref="AI18" si="1">IFERROR(ROUNDDOWN(ROUND((L18*(U18-AW18)),0),0)*AF18,"")</f>
        <v/>
      </c>
      <c r="AJ18" s="1362">
        <f>IFERROR(IF(OR(M18="",M19="",M21=""),0,ROUNDDOWN(ROUNDDOWN(ROUND(L18*VLOOKUP(K18,【参考】数式用!$A$5:$AB$37,MATCH("新加算Ⅳ",【参考】数式用!$B$4:$AB$4,0)+1,0),0),0)*AF18*0.5,0)),"")</f>
        <v>0</v>
      </c>
      <c r="AK18" s="1346"/>
      <c r="AL18" s="1350">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0"/>
      <c r="K19" s="1259"/>
      <c r="L19" s="1426"/>
      <c r="M19" s="1376" t="str">
        <f>IF('別紙様式2-2（４・５月分）'!P18="","",'別紙様式2-2（４・５月分）'!P18)</f>
        <v/>
      </c>
      <c r="N19" s="1397"/>
      <c r="O19" s="1403"/>
      <c r="P19" s="1404"/>
      <c r="Q19" s="1405"/>
      <c r="R19" s="1407"/>
      <c r="S19" s="1409"/>
      <c r="T19" s="1411"/>
      <c r="U19" s="1413"/>
      <c r="V19" s="1415"/>
      <c r="W19" s="1353"/>
      <c r="X19" s="1355"/>
      <c r="Y19" s="1353"/>
      <c r="Z19" s="1355"/>
      <c r="AA19" s="1353"/>
      <c r="AB19" s="1355"/>
      <c r="AC19" s="1353"/>
      <c r="AD19" s="1355"/>
      <c r="AE19" s="1355"/>
      <c r="AF19" s="1355"/>
      <c r="AG19" s="1357"/>
      <c r="AH19" s="1359"/>
      <c r="AI19" s="1361"/>
      <c r="AJ19" s="1363"/>
      <c r="AK19" s="1347"/>
      <c r="AL19" s="1351"/>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0"/>
      <c r="K20" s="1259"/>
      <c r="L20" s="1426"/>
      <c r="M20" s="1377"/>
      <c r="N20" s="1398"/>
      <c r="O20" s="1437" t="s">
        <v>2025</v>
      </c>
      <c r="P20" s="1380" t="str">
        <f>IFERROR(VLOOKUP('別紙様式2-2（４・５月分）'!AQ17,【参考】数式用!$AR$5:$AT$22,3,FALSE),"")</f>
        <v/>
      </c>
      <c r="Q20" s="1439" t="s">
        <v>2036</v>
      </c>
      <c r="R20" s="1384" t="str">
        <f>IFERROR(VLOOKUP(K18,【参考】数式用!$A$5:$AB$37,MATCH(P20,【参考】数式用!$B$4:$AB$4,0)+1,0),"")</f>
        <v/>
      </c>
      <c r="S20" s="1386" t="s">
        <v>161</v>
      </c>
      <c r="T20" s="1388"/>
      <c r="U20" s="1390" t="str">
        <f>IFERROR(VLOOKUP(K18,【参考】数式用!$A$5:$AB$37,MATCH(T20,【参考】数式用!$B$4:$AB$4,0)+1,0),"")</f>
        <v/>
      </c>
      <c r="V20" s="1392" t="s">
        <v>15</v>
      </c>
      <c r="W20" s="1424">
        <v>7</v>
      </c>
      <c r="X20" s="1368" t="s">
        <v>10</v>
      </c>
      <c r="Y20" s="1424">
        <v>4</v>
      </c>
      <c r="Z20" s="1368" t="s">
        <v>38</v>
      </c>
      <c r="AA20" s="1424">
        <v>8</v>
      </c>
      <c r="AB20" s="1368" t="s">
        <v>10</v>
      </c>
      <c r="AC20" s="1424">
        <v>3</v>
      </c>
      <c r="AD20" s="1368" t="s">
        <v>13</v>
      </c>
      <c r="AE20" s="1368" t="s">
        <v>20</v>
      </c>
      <c r="AF20" s="1368">
        <f>IF(W20&gt;=1,(AA20*12+AC20)-(W20*12+Y20)+1,"")</f>
        <v>12</v>
      </c>
      <c r="AG20" s="1364" t="s">
        <v>33</v>
      </c>
      <c r="AH20" s="1370" t="str">
        <f t="shared" ref="AH20" si="7">IFERROR(ROUNDDOWN(ROUND(L18*U20,0),0)*AF20,"")</f>
        <v/>
      </c>
      <c r="AI20" s="1372" t="str">
        <f t="shared" ref="AI20" si="8">IFERROR(ROUNDDOWN(ROUND((L18*(U20-AW18)),0),0)*AF20,"")</f>
        <v/>
      </c>
      <c r="AJ20" s="1374">
        <f>IFERROR(IF(OR(M18="",M19="",M21=""),0,ROUNDDOWN(ROUNDDOWN(ROUND(L18*VLOOKUP(K18,【参考】数式用!$A$5:$AB$37,MATCH("新加算Ⅳ",【参考】数式用!$B$4:$AB$4,0)+1,0),0),0)*AF20*0.5,0)),"")</f>
        <v>0</v>
      </c>
      <c r="AK20" s="1320" t="str">
        <f>IF(T20&lt;&gt;"","新規に適用","")</f>
        <v/>
      </c>
      <c r="AL20" s="1348">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6"/>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6"/>
      <c r="C21" s="1417"/>
      <c r="D21" s="1417"/>
      <c r="E21" s="1417"/>
      <c r="F21" s="1418"/>
      <c r="G21" s="1260"/>
      <c r="H21" s="1260"/>
      <c r="I21" s="1260"/>
      <c r="J21" s="1421"/>
      <c r="K21" s="1260"/>
      <c r="L21" s="1427"/>
      <c r="M21" s="556" t="str">
        <f>IF('別紙様式2-2（４・５月分）'!P19="","",'別紙様式2-2（４・５月分）'!P19)</f>
        <v/>
      </c>
      <c r="N21" s="1399"/>
      <c r="O21" s="1438"/>
      <c r="P21" s="1381"/>
      <c r="Q21" s="1440"/>
      <c r="R21" s="1385"/>
      <c r="S21" s="1387"/>
      <c r="T21" s="1389"/>
      <c r="U21" s="1391"/>
      <c r="V21" s="1393"/>
      <c r="W21" s="1425"/>
      <c r="X21" s="1369"/>
      <c r="Y21" s="1425"/>
      <c r="Z21" s="1369"/>
      <c r="AA21" s="1425"/>
      <c r="AB21" s="1369"/>
      <c r="AC21" s="1425"/>
      <c r="AD21" s="1369"/>
      <c r="AE21" s="1369"/>
      <c r="AF21" s="1369"/>
      <c r="AG21" s="1365"/>
      <c r="AH21" s="1371"/>
      <c r="AI21" s="1373"/>
      <c r="AJ21" s="1375"/>
      <c r="AK21" s="1321"/>
      <c r="AL21" s="1349"/>
      <c r="AM21" s="1321"/>
      <c r="AN21" s="1321"/>
      <c r="AO21" s="1367"/>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19" t="str">
        <f>IF(基本情報入力シート!X56="","",基本情報入力シート!X56)</f>
        <v/>
      </c>
      <c r="K22" s="1258" t="str">
        <f>IF(基本情報入力シート!Y56="","",基本情報入力シート!Y56)</f>
        <v/>
      </c>
      <c r="L22" s="1432" t="str">
        <f>IF(基本情報入力シート!AB56="","",基本情報入力シート!AB56)</f>
        <v/>
      </c>
      <c r="M22" s="553" t="str">
        <f>IF('別紙様式2-2（４・５月分）'!P20="","",'別紙様式2-2（４・５月分）'!P20)</f>
        <v/>
      </c>
      <c r="N22" s="1396" t="str">
        <f>IF(SUM('別紙様式2-2（４・５月分）'!Q20:Q22)=0,"",SUM('別紙様式2-2（４・５月分）'!Q20:Q22))</f>
        <v/>
      </c>
      <c r="O22" s="1400" t="str">
        <f>IFERROR(VLOOKUP('別紙様式2-2（４・５月分）'!AQ20,【参考】数式用!$AR$5:$AS$22,2,FALSE),"")</f>
        <v/>
      </c>
      <c r="P22" s="1401"/>
      <c r="Q22" s="1402"/>
      <c r="R22" s="1406" t="str">
        <f>IFERROR(VLOOKUP(K22,【参考】数式用!$A$5:$AB$37,MATCH(O22,【参考】数式用!$B$4:$AB$4,0)+1,0),"")</f>
        <v/>
      </c>
      <c r="S22" s="1408" t="s">
        <v>2021</v>
      </c>
      <c r="T22" s="1428"/>
      <c r="U22" s="1412" t="str">
        <f>IFERROR(VLOOKUP(K22,【参考】数式用!$A$5:$AB$37,MATCH(T22,【参考】数式用!$B$4:$AB$4,0)+1,0),"")</f>
        <v/>
      </c>
      <c r="V22" s="1414" t="s">
        <v>15</v>
      </c>
      <c r="W22" s="1352">
        <v>6</v>
      </c>
      <c r="X22" s="1354" t="s">
        <v>10</v>
      </c>
      <c r="Y22" s="1352">
        <v>6</v>
      </c>
      <c r="Z22" s="1354" t="s">
        <v>38</v>
      </c>
      <c r="AA22" s="1352">
        <v>7</v>
      </c>
      <c r="AB22" s="1354" t="s">
        <v>10</v>
      </c>
      <c r="AC22" s="1352">
        <v>3</v>
      </c>
      <c r="AD22" s="1354" t="s">
        <v>13</v>
      </c>
      <c r="AE22" s="1354" t="s">
        <v>20</v>
      </c>
      <c r="AF22" s="1354">
        <f>IF(W22&gt;=1,(AA22*12+AC22)-(W22*12+Y22)+1,"")</f>
        <v>10</v>
      </c>
      <c r="AG22" s="1356" t="s">
        <v>33</v>
      </c>
      <c r="AH22" s="1358" t="str">
        <f t="shared" ref="AH22" si="11">IFERROR(ROUNDDOWN(ROUND(L22*U22,0),0)*AF22,"")</f>
        <v/>
      </c>
      <c r="AI22" s="1360" t="str">
        <f t="shared" ref="AI22" si="12">IFERROR(ROUNDDOWN(ROUND((L22*(U22-AW22)),0),0)*AF22,"")</f>
        <v/>
      </c>
      <c r="AJ22" s="1362">
        <f>IFERROR(IF(OR(M22="",M23="",M25=""),0,ROUNDDOWN(ROUNDDOWN(ROUND(L22*VLOOKUP(K22,【参考】数式用!$A$5:$AB$37,MATCH("新加算Ⅳ",【参考】数式用!$B$4:$AB$4,0)+1,0),0),0)*AF22*0.5,0)),"")</f>
        <v>0</v>
      </c>
      <c r="AK22" s="1346"/>
      <c r="AL22" s="1350">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0"/>
      <c r="K23" s="1259"/>
      <c r="L23" s="1426"/>
      <c r="M23" s="1376" t="str">
        <f>IF('別紙様式2-2（４・５月分）'!P21="","",'別紙様式2-2（４・５月分）'!P21)</f>
        <v/>
      </c>
      <c r="N23" s="1397"/>
      <c r="O23" s="1403"/>
      <c r="P23" s="1404"/>
      <c r="Q23" s="1405"/>
      <c r="R23" s="1407"/>
      <c r="S23" s="1409"/>
      <c r="T23" s="1429"/>
      <c r="U23" s="1413"/>
      <c r="V23" s="1415"/>
      <c r="W23" s="1353"/>
      <c r="X23" s="1355"/>
      <c r="Y23" s="1353"/>
      <c r="Z23" s="1355"/>
      <c r="AA23" s="1353"/>
      <c r="AB23" s="1355"/>
      <c r="AC23" s="1353"/>
      <c r="AD23" s="1355"/>
      <c r="AE23" s="1355"/>
      <c r="AF23" s="1355"/>
      <c r="AG23" s="1357"/>
      <c r="AH23" s="1359"/>
      <c r="AI23" s="1361"/>
      <c r="AJ23" s="1363"/>
      <c r="AK23" s="1347"/>
      <c r="AL23" s="1351"/>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0"/>
      <c r="K24" s="1259"/>
      <c r="L24" s="1426"/>
      <c r="M24" s="1377"/>
      <c r="N24" s="1398"/>
      <c r="O24" s="1378" t="s">
        <v>2025</v>
      </c>
      <c r="P24" s="1380" t="str">
        <f>IFERROR(VLOOKUP('別紙様式2-2（４・５月分）'!AQ20,【参考】数式用!$AR$5:$AT$22,3,FALSE),"")</f>
        <v/>
      </c>
      <c r="Q24" s="1382" t="s">
        <v>2036</v>
      </c>
      <c r="R24" s="1384" t="str">
        <f>IFERROR(VLOOKUP(K22,【参考】数式用!$A$5:$AB$37,MATCH(P24,【参考】数式用!$B$4:$AB$4,0)+1,0),"")</f>
        <v/>
      </c>
      <c r="S24" s="1386" t="s">
        <v>161</v>
      </c>
      <c r="T24" s="1388"/>
      <c r="U24" s="1390" t="str">
        <f>IFERROR(VLOOKUP(K22,【参考】数式用!$A$5:$AB$37,MATCH(T24,【参考】数式用!$B$4:$AB$4,0)+1,0),"")</f>
        <v/>
      </c>
      <c r="V24" s="1392" t="s">
        <v>15</v>
      </c>
      <c r="W24" s="1424">
        <v>7</v>
      </c>
      <c r="X24" s="1368" t="s">
        <v>10</v>
      </c>
      <c r="Y24" s="1424">
        <v>4</v>
      </c>
      <c r="Z24" s="1368" t="s">
        <v>38</v>
      </c>
      <c r="AA24" s="1424">
        <v>8</v>
      </c>
      <c r="AB24" s="1368" t="s">
        <v>10</v>
      </c>
      <c r="AC24" s="1424">
        <v>3</v>
      </c>
      <c r="AD24" s="1368" t="s">
        <v>13</v>
      </c>
      <c r="AE24" s="1368" t="s">
        <v>20</v>
      </c>
      <c r="AF24" s="1368">
        <f>IF(W24&gt;=1,(AA24*12+AC24)-(W24*12+Y24)+1,"")</f>
        <v>12</v>
      </c>
      <c r="AG24" s="1364" t="s">
        <v>33</v>
      </c>
      <c r="AH24" s="1370" t="str">
        <f t="shared" ref="AH24" si="18">IFERROR(ROUNDDOWN(ROUND(L22*U24,0),0)*AF24,"")</f>
        <v/>
      </c>
      <c r="AI24" s="1372" t="str">
        <f t="shared" ref="AI24" si="19">IFERROR(ROUNDDOWN(ROUND((L22*(U24-AW22)),0),0)*AF24,"")</f>
        <v/>
      </c>
      <c r="AJ24" s="1374">
        <f>IFERROR(IF(OR(M22="",M23="",M25=""),0,ROUNDDOWN(ROUNDDOWN(ROUND(L22*VLOOKUP(K22,【参考】数式用!$A$5:$AB$37,MATCH("新加算Ⅳ",【参考】数式用!$B$4:$AB$4,0)+1,0),0),0)*AF24*0.5,0)),"")</f>
        <v>0</v>
      </c>
      <c r="AK24" s="1320" t="str">
        <f>IF(T24&lt;&gt;"","新規に適用","")</f>
        <v/>
      </c>
      <c r="AL24" s="1348">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6"/>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6"/>
      <c r="C25" s="1417"/>
      <c r="D25" s="1417"/>
      <c r="E25" s="1417"/>
      <c r="F25" s="1418"/>
      <c r="G25" s="1260"/>
      <c r="H25" s="1260"/>
      <c r="I25" s="1260"/>
      <c r="J25" s="1421"/>
      <c r="K25" s="1260"/>
      <c r="L25" s="1427"/>
      <c r="M25" s="556" t="str">
        <f>IF('別紙様式2-2（４・５月分）'!P22="","",'別紙様式2-2（４・５月分）'!P22)</f>
        <v/>
      </c>
      <c r="N25" s="1399"/>
      <c r="O25" s="1379"/>
      <c r="P25" s="1381"/>
      <c r="Q25" s="1383"/>
      <c r="R25" s="1385"/>
      <c r="S25" s="1387"/>
      <c r="T25" s="1389"/>
      <c r="U25" s="1391"/>
      <c r="V25" s="1393"/>
      <c r="W25" s="1425"/>
      <c r="X25" s="1369"/>
      <c r="Y25" s="1425"/>
      <c r="Z25" s="1369"/>
      <c r="AA25" s="1425"/>
      <c r="AB25" s="1369"/>
      <c r="AC25" s="1425"/>
      <c r="AD25" s="1369"/>
      <c r="AE25" s="1369"/>
      <c r="AF25" s="1369"/>
      <c r="AG25" s="1365"/>
      <c r="AH25" s="1371"/>
      <c r="AI25" s="1373"/>
      <c r="AJ25" s="1375"/>
      <c r="AK25" s="1321"/>
      <c r="AL25" s="1349"/>
      <c r="AM25" s="1321"/>
      <c r="AN25" s="1321"/>
      <c r="AO25" s="1367"/>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0" t="str">
        <f>IF(基本情報入力シート!X57="","",基本情報入力シート!X57)</f>
        <v/>
      </c>
      <c r="K26" s="1259" t="str">
        <f>IF(基本情報入力シート!Y57="","",基本情報入力シート!Y57)</f>
        <v/>
      </c>
      <c r="L26" s="1426" t="str">
        <f>IF(基本情報入力シート!AB57="","",基本情報入力シート!AB57)</f>
        <v/>
      </c>
      <c r="M26" s="553" t="str">
        <f>IF('別紙様式2-2（４・５月分）'!P23="","",'別紙様式2-2（４・５月分）'!P23)</f>
        <v/>
      </c>
      <c r="N26" s="1396" t="str">
        <f>IF(SUM('別紙様式2-2（４・５月分）'!Q23:Q25)=0,"",SUM('別紙様式2-2（４・５月分）'!Q23:Q25))</f>
        <v/>
      </c>
      <c r="O26" s="1400" t="str">
        <f>IFERROR(VLOOKUP('別紙様式2-2（４・５月分）'!AQ23,【参考】数式用!$AR$5:$AS$22,2,FALSE),"")</f>
        <v/>
      </c>
      <c r="P26" s="1401"/>
      <c r="Q26" s="1402"/>
      <c r="R26" s="1406" t="str">
        <f>IFERROR(VLOOKUP(K26,【参考】数式用!$A$5:$AB$37,MATCH(O26,【参考】数式用!$B$4:$AB$4,0)+1,0),"")</f>
        <v/>
      </c>
      <c r="S26" s="1408" t="s">
        <v>2021</v>
      </c>
      <c r="T26" s="1428"/>
      <c r="U26" s="1412" t="str">
        <f>IFERROR(VLOOKUP(K26,【参考】数式用!$A$5:$AB$37,MATCH(T26,【参考】数式用!$B$4:$AB$4,0)+1,0),"")</f>
        <v/>
      </c>
      <c r="V26" s="1414" t="s">
        <v>15</v>
      </c>
      <c r="W26" s="1352">
        <v>6</v>
      </c>
      <c r="X26" s="1354" t="s">
        <v>10</v>
      </c>
      <c r="Y26" s="1352">
        <v>6</v>
      </c>
      <c r="Z26" s="1354" t="s">
        <v>38</v>
      </c>
      <c r="AA26" s="1352">
        <v>7</v>
      </c>
      <c r="AB26" s="1354" t="s">
        <v>10</v>
      </c>
      <c r="AC26" s="1352">
        <v>3</v>
      </c>
      <c r="AD26" s="1354" t="s">
        <v>13</v>
      </c>
      <c r="AE26" s="1354" t="s">
        <v>20</v>
      </c>
      <c r="AF26" s="1354">
        <f>IF(W26&gt;=1,(AA26*12+AC26)-(W26*12+Y26)+1,"")</f>
        <v>10</v>
      </c>
      <c r="AG26" s="1356" t="s">
        <v>33</v>
      </c>
      <c r="AH26" s="1358" t="str">
        <f t="shared" ref="AH26" si="22">IFERROR(ROUNDDOWN(ROUND(L26*U26,0),0)*AF26,"")</f>
        <v/>
      </c>
      <c r="AI26" s="1360" t="str">
        <f t="shared" ref="AI26" si="23">IFERROR(ROUNDDOWN(ROUND((L26*(U26-AW26)),0),0)*AF26,"")</f>
        <v/>
      </c>
      <c r="AJ26" s="1362">
        <f>IFERROR(IF(OR(M26="",M27="",M29=""),0,ROUNDDOWN(ROUNDDOWN(ROUND(L26*VLOOKUP(K26,【参考】数式用!$A$5:$AB$37,MATCH("新加算Ⅳ",【参考】数式用!$B$4:$AB$4,0)+1,0),0),0)*AF26*0.5,0)),"")</f>
        <v>0</v>
      </c>
      <c r="AK26" s="1346"/>
      <c r="AL26" s="1350">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0"/>
      <c r="K27" s="1259"/>
      <c r="L27" s="1426"/>
      <c r="M27" s="1376" t="str">
        <f>IF('別紙様式2-2（４・５月分）'!P24="","",'別紙様式2-2（４・５月分）'!P24)</f>
        <v/>
      </c>
      <c r="N27" s="1397"/>
      <c r="O27" s="1403"/>
      <c r="P27" s="1404"/>
      <c r="Q27" s="1405"/>
      <c r="R27" s="1407"/>
      <c r="S27" s="1409"/>
      <c r="T27" s="1429"/>
      <c r="U27" s="1413"/>
      <c r="V27" s="1415"/>
      <c r="W27" s="1353"/>
      <c r="X27" s="1355"/>
      <c r="Y27" s="1353"/>
      <c r="Z27" s="1355"/>
      <c r="AA27" s="1353"/>
      <c r="AB27" s="1355"/>
      <c r="AC27" s="1353"/>
      <c r="AD27" s="1355"/>
      <c r="AE27" s="1355"/>
      <c r="AF27" s="1355"/>
      <c r="AG27" s="1357"/>
      <c r="AH27" s="1359"/>
      <c r="AI27" s="1361"/>
      <c r="AJ27" s="1363"/>
      <c r="AK27" s="1347"/>
      <c r="AL27" s="1351"/>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0"/>
      <c r="K28" s="1259"/>
      <c r="L28" s="1426"/>
      <c r="M28" s="1377"/>
      <c r="N28" s="1398"/>
      <c r="O28" s="1378" t="s">
        <v>2025</v>
      </c>
      <c r="P28" s="1430" t="str">
        <f>IFERROR(VLOOKUP('別紙様式2-2（４・５月分）'!AQ23,【参考】数式用!$AR$5:$AT$22,3,FALSE),"")</f>
        <v/>
      </c>
      <c r="Q28" s="1382" t="s">
        <v>2036</v>
      </c>
      <c r="R28" s="1384" t="str">
        <f>IFERROR(VLOOKUP(K26,【参考】数式用!$A$5:$AB$37,MATCH(P28,【参考】数式用!$B$4:$AB$4,0)+1,0),"")</f>
        <v/>
      </c>
      <c r="S28" s="1386" t="s">
        <v>161</v>
      </c>
      <c r="T28" s="1388"/>
      <c r="U28" s="1390" t="str">
        <f>IFERROR(VLOOKUP(K26,【参考】数式用!$A$5:$AB$37,MATCH(T28,【参考】数式用!$B$4:$AB$4,0)+1,0),"")</f>
        <v/>
      </c>
      <c r="V28" s="1392" t="s">
        <v>15</v>
      </c>
      <c r="W28" s="1424">
        <v>7</v>
      </c>
      <c r="X28" s="1368" t="s">
        <v>10</v>
      </c>
      <c r="Y28" s="1424">
        <v>4</v>
      </c>
      <c r="Z28" s="1368" t="s">
        <v>38</v>
      </c>
      <c r="AA28" s="1424">
        <v>8</v>
      </c>
      <c r="AB28" s="1368" t="s">
        <v>10</v>
      </c>
      <c r="AC28" s="1424">
        <v>3</v>
      </c>
      <c r="AD28" s="1368" t="s">
        <v>13</v>
      </c>
      <c r="AE28" s="1368" t="s">
        <v>20</v>
      </c>
      <c r="AF28" s="1368">
        <f>IF(W28&gt;=1,(AA28*12+AC28)-(W28*12+Y28)+1,"")</f>
        <v>12</v>
      </c>
      <c r="AG28" s="1364" t="s">
        <v>33</v>
      </c>
      <c r="AH28" s="1370" t="str">
        <f t="shared" ref="AH28" si="29">IFERROR(ROUNDDOWN(ROUND(L26*U28,0),0)*AF28,"")</f>
        <v/>
      </c>
      <c r="AI28" s="1372" t="str">
        <f t="shared" ref="AI28" si="30">IFERROR(ROUNDDOWN(ROUND((L26*(U28-AW26)),0),0)*AF28,"")</f>
        <v/>
      </c>
      <c r="AJ28" s="1374">
        <f>IFERROR(IF(OR(M26="",M27="",M29=""),0,ROUNDDOWN(ROUNDDOWN(ROUND(L26*VLOOKUP(K26,【参考】数式用!$A$5:$AB$37,MATCH("新加算Ⅳ",【参考】数式用!$B$4:$AB$4,0)+1,0),0),0)*AF28*0.5,0)),"")</f>
        <v>0</v>
      </c>
      <c r="AK28" s="1320" t="str">
        <f>IF(T28&lt;&gt;"","新規に適用","")</f>
        <v/>
      </c>
      <c r="AL28" s="1348">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6"/>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6"/>
      <c r="C29" s="1417"/>
      <c r="D29" s="1417"/>
      <c r="E29" s="1417"/>
      <c r="F29" s="1418"/>
      <c r="G29" s="1260"/>
      <c r="H29" s="1260"/>
      <c r="I29" s="1260"/>
      <c r="J29" s="1421"/>
      <c r="K29" s="1260"/>
      <c r="L29" s="1427"/>
      <c r="M29" s="556" t="str">
        <f>IF('別紙様式2-2（４・５月分）'!P25="","",'別紙様式2-2（４・５月分）'!P25)</f>
        <v/>
      </c>
      <c r="N29" s="1399"/>
      <c r="O29" s="1379"/>
      <c r="P29" s="1431"/>
      <c r="Q29" s="1383"/>
      <c r="R29" s="1385"/>
      <c r="S29" s="1387"/>
      <c r="T29" s="1389"/>
      <c r="U29" s="1391"/>
      <c r="V29" s="1393"/>
      <c r="W29" s="1425"/>
      <c r="X29" s="1369"/>
      <c r="Y29" s="1425"/>
      <c r="Z29" s="1369"/>
      <c r="AA29" s="1425"/>
      <c r="AB29" s="1369"/>
      <c r="AC29" s="1425"/>
      <c r="AD29" s="1369"/>
      <c r="AE29" s="1369"/>
      <c r="AF29" s="1369"/>
      <c r="AG29" s="1365"/>
      <c r="AH29" s="1371"/>
      <c r="AI29" s="1373"/>
      <c r="AJ29" s="1375"/>
      <c r="AK29" s="1321"/>
      <c r="AL29" s="1349"/>
      <c r="AM29" s="1321"/>
      <c r="AN29" s="1321"/>
      <c r="AO29" s="1367"/>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19" t="str">
        <f>IF(基本情報入力シート!X58="","",基本情報入力シート!X58)</f>
        <v/>
      </c>
      <c r="K30" s="1258" t="str">
        <f>IF(基本情報入力シート!Y58="","",基本情報入力シート!Y58)</f>
        <v/>
      </c>
      <c r="L30" s="1432" t="str">
        <f>IF(基本情報入力シート!AB58="","",基本情報入力シート!AB58)</f>
        <v/>
      </c>
      <c r="M30" s="553" t="str">
        <f>IF('別紙様式2-2（４・５月分）'!P26="","",'別紙様式2-2（４・５月分）'!P26)</f>
        <v/>
      </c>
      <c r="N30" s="1396" t="str">
        <f>IF(SUM('別紙様式2-2（４・５月分）'!Q26:Q28)=0,"",SUM('別紙様式2-2（４・５月分）'!Q26:Q28))</f>
        <v/>
      </c>
      <c r="O30" s="1400" t="str">
        <f>IFERROR(VLOOKUP('別紙様式2-2（４・５月分）'!AQ26,【参考】数式用!$AR$5:$AS$22,2,FALSE),"")</f>
        <v/>
      </c>
      <c r="P30" s="1401"/>
      <c r="Q30" s="1402"/>
      <c r="R30" s="1406" t="str">
        <f>IFERROR(VLOOKUP(K30,【参考】数式用!$A$5:$AB$37,MATCH(O30,【参考】数式用!$B$4:$AB$4,0)+1,0),"")</f>
        <v/>
      </c>
      <c r="S30" s="1408" t="s">
        <v>2021</v>
      </c>
      <c r="T30" s="1428"/>
      <c r="U30" s="1412" t="str">
        <f>IFERROR(VLOOKUP(K30,【参考】数式用!$A$5:$AB$37,MATCH(T30,【参考】数式用!$B$4:$AB$4,0)+1,0),"")</f>
        <v/>
      </c>
      <c r="V30" s="1414" t="s">
        <v>15</v>
      </c>
      <c r="W30" s="1352">
        <v>6</v>
      </c>
      <c r="X30" s="1354" t="s">
        <v>10</v>
      </c>
      <c r="Y30" s="1352">
        <v>6</v>
      </c>
      <c r="Z30" s="1354" t="s">
        <v>38</v>
      </c>
      <c r="AA30" s="1352">
        <v>7</v>
      </c>
      <c r="AB30" s="1354" t="s">
        <v>10</v>
      </c>
      <c r="AC30" s="1352">
        <v>3</v>
      </c>
      <c r="AD30" s="1354" t="s">
        <v>13</v>
      </c>
      <c r="AE30" s="1354" t="s">
        <v>20</v>
      </c>
      <c r="AF30" s="1354">
        <f>IF(W30&gt;=1,(AA30*12+AC30)-(W30*12+Y30)+1,"")</f>
        <v>10</v>
      </c>
      <c r="AG30" s="1356" t="s">
        <v>33</v>
      </c>
      <c r="AH30" s="1358" t="str">
        <f t="shared" ref="AH30" si="33">IFERROR(ROUNDDOWN(ROUND(L30*U30,0),0)*AF30,"")</f>
        <v/>
      </c>
      <c r="AI30" s="1360" t="str">
        <f t="shared" ref="AI30" si="34">IFERROR(ROUNDDOWN(ROUND((L30*(U30-AW30)),0),0)*AF30,"")</f>
        <v/>
      </c>
      <c r="AJ30" s="1362">
        <f>IFERROR(IF(OR(M30="",M31="",M33=""),0,ROUNDDOWN(ROUNDDOWN(ROUND(L30*VLOOKUP(K30,【参考】数式用!$A$5:$AB$37,MATCH("新加算Ⅳ",【参考】数式用!$B$4:$AB$4,0)+1,0),0),0)*AF30*0.5,0)),"")</f>
        <v>0</v>
      </c>
      <c r="AK30" s="1346"/>
      <c r="AL30" s="1350">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0"/>
      <c r="K31" s="1259"/>
      <c r="L31" s="1426"/>
      <c r="M31" s="1376" t="str">
        <f>IF('別紙様式2-2（４・５月分）'!P27="","",'別紙様式2-2（４・５月分）'!P27)</f>
        <v/>
      </c>
      <c r="N31" s="1397"/>
      <c r="O31" s="1403"/>
      <c r="P31" s="1404"/>
      <c r="Q31" s="1405"/>
      <c r="R31" s="1407"/>
      <c r="S31" s="1409"/>
      <c r="T31" s="1429"/>
      <c r="U31" s="1413"/>
      <c r="V31" s="1415"/>
      <c r="W31" s="1353"/>
      <c r="X31" s="1355"/>
      <c r="Y31" s="1353"/>
      <c r="Z31" s="1355"/>
      <c r="AA31" s="1353"/>
      <c r="AB31" s="1355"/>
      <c r="AC31" s="1353"/>
      <c r="AD31" s="1355"/>
      <c r="AE31" s="1355"/>
      <c r="AF31" s="1355"/>
      <c r="AG31" s="1357"/>
      <c r="AH31" s="1359"/>
      <c r="AI31" s="1361"/>
      <c r="AJ31" s="1363"/>
      <c r="AK31" s="1347"/>
      <c r="AL31" s="1351"/>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0"/>
      <c r="K32" s="1259"/>
      <c r="L32" s="1426"/>
      <c r="M32" s="1377"/>
      <c r="N32" s="1398"/>
      <c r="O32" s="1378" t="s">
        <v>2025</v>
      </c>
      <c r="P32" s="1380" t="str">
        <f>IFERROR(VLOOKUP('別紙様式2-2（４・５月分）'!AQ26,【参考】数式用!$AR$5:$AT$22,3,FALSE),"")</f>
        <v/>
      </c>
      <c r="Q32" s="1382" t="s">
        <v>2036</v>
      </c>
      <c r="R32" s="1384" t="str">
        <f>IFERROR(VLOOKUP(K30,【参考】数式用!$A$5:$AB$37,MATCH(P32,【参考】数式用!$B$4:$AB$4,0)+1,0),"")</f>
        <v/>
      </c>
      <c r="S32" s="1386" t="s">
        <v>161</v>
      </c>
      <c r="T32" s="1388"/>
      <c r="U32" s="1390" t="str">
        <f>IFERROR(VLOOKUP(K30,【参考】数式用!$A$5:$AB$37,MATCH(T32,【参考】数式用!$B$4:$AB$4,0)+1,0),"")</f>
        <v/>
      </c>
      <c r="V32" s="1392" t="s">
        <v>15</v>
      </c>
      <c r="W32" s="1424">
        <v>7</v>
      </c>
      <c r="X32" s="1368" t="s">
        <v>10</v>
      </c>
      <c r="Y32" s="1424">
        <v>4</v>
      </c>
      <c r="Z32" s="1368" t="s">
        <v>38</v>
      </c>
      <c r="AA32" s="1424">
        <v>8</v>
      </c>
      <c r="AB32" s="1368" t="s">
        <v>10</v>
      </c>
      <c r="AC32" s="1424">
        <v>3</v>
      </c>
      <c r="AD32" s="1368" t="s">
        <v>13</v>
      </c>
      <c r="AE32" s="1368" t="s">
        <v>20</v>
      </c>
      <c r="AF32" s="1368">
        <f>IF(W32&gt;=1,(AA32*12+AC32)-(W32*12+Y32)+1,"")</f>
        <v>12</v>
      </c>
      <c r="AG32" s="1364" t="s">
        <v>33</v>
      </c>
      <c r="AH32" s="1370" t="str">
        <f t="shared" ref="AH32" si="40">IFERROR(ROUNDDOWN(ROUND(L30*U32,0),0)*AF32,"")</f>
        <v/>
      </c>
      <c r="AI32" s="1372" t="str">
        <f t="shared" ref="AI32" si="41">IFERROR(ROUNDDOWN(ROUND((L30*(U32-AW30)),0),0)*AF32,"")</f>
        <v/>
      </c>
      <c r="AJ32" s="1374">
        <f>IFERROR(IF(OR(M30="",M31="",M33=""),0,ROUNDDOWN(ROUNDDOWN(ROUND(L30*VLOOKUP(K30,【参考】数式用!$A$5:$AB$37,MATCH("新加算Ⅳ",【参考】数式用!$B$4:$AB$4,0)+1,0),0),0)*AF32*0.5,0)),"")</f>
        <v>0</v>
      </c>
      <c r="AK32" s="1320" t="str">
        <f>IF(T32&lt;&gt;"","新規に適用","")</f>
        <v/>
      </c>
      <c r="AL32" s="1348">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6"/>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6"/>
      <c r="C33" s="1417"/>
      <c r="D33" s="1417"/>
      <c r="E33" s="1417"/>
      <c r="F33" s="1418"/>
      <c r="G33" s="1260"/>
      <c r="H33" s="1260"/>
      <c r="I33" s="1260"/>
      <c r="J33" s="1421"/>
      <c r="K33" s="1260"/>
      <c r="L33" s="1427"/>
      <c r="M33" s="556" t="str">
        <f>IF('別紙様式2-2（４・５月分）'!P28="","",'別紙様式2-2（４・５月分）'!P28)</f>
        <v/>
      </c>
      <c r="N33" s="1399"/>
      <c r="O33" s="1379"/>
      <c r="P33" s="1381"/>
      <c r="Q33" s="1383"/>
      <c r="R33" s="1385"/>
      <c r="S33" s="1387"/>
      <c r="T33" s="1389"/>
      <c r="U33" s="1391"/>
      <c r="V33" s="1393"/>
      <c r="W33" s="1425"/>
      <c r="X33" s="1369"/>
      <c r="Y33" s="1425"/>
      <c r="Z33" s="1369"/>
      <c r="AA33" s="1425"/>
      <c r="AB33" s="1369"/>
      <c r="AC33" s="1425"/>
      <c r="AD33" s="1369"/>
      <c r="AE33" s="1369"/>
      <c r="AF33" s="1369"/>
      <c r="AG33" s="1365"/>
      <c r="AH33" s="1371"/>
      <c r="AI33" s="1373"/>
      <c r="AJ33" s="1375"/>
      <c r="AK33" s="1321"/>
      <c r="AL33" s="1349"/>
      <c r="AM33" s="1321"/>
      <c r="AN33" s="1321"/>
      <c r="AO33" s="1367"/>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0"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6" t="str">
        <f>IF(SUM('別紙様式2-2（４・５月分）'!Q29:Q31)=0,"",SUM('別紙様式2-2（４・５月分）'!Q29:Q31))</f>
        <v/>
      </c>
      <c r="O34" s="1400" t="str">
        <f>IFERROR(VLOOKUP('別紙様式2-2（４・５月分）'!AQ29,【参考】数式用!$AR$5:$AS$22,2,FALSE),"")</f>
        <v/>
      </c>
      <c r="P34" s="1401"/>
      <c r="Q34" s="1402"/>
      <c r="R34" s="1406" t="str">
        <f>IFERROR(VLOOKUP(K34,【参考】数式用!$A$5:$AB$37,MATCH(O34,【参考】数式用!$B$4:$AB$4,0)+1,0),"")</f>
        <v/>
      </c>
      <c r="S34" s="1408" t="s">
        <v>2021</v>
      </c>
      <c r="T34" s="1410"/>
      <c r="U34" s="1412" t="str">
        <f>IFERROR(VLOOKUP(K34,【参考】数式用!$A$5:$AB$37,MATCH(T34,【参考】数式用!$B$4:$AB$4,0)+1,0),"")</f>
        <v/>
      </c>
      <c r="V34" s="1414" t="s">
        <v>15</v>
      </c>
      <c r="W34" s="1352">
        <v>6</v>
      </c>
      <c r="X34" s="1354" t="s">
        <v>10</v>
      </c>
      <c r="Y34" s="1352">
        <v>6</v>
      </c>
      <c r="Z34" s="1354" t="s">
        <v>38</v>
      </c>
      <c r="AA34" s="1352">
        <v>7</v>
      </c>
      <c r="AB34" s="1354" t="s">
        <v>10</v>
      </c>
      <c r="AC34" s="1352">
        <v>3</v>
      </c>
      <c r="AD34" s="1354" t="s">
        <v>2020</v>
      </c>
      <c r="AE34" s="1354" t="s">
        <v>20</v>
      </c>
      <c r="AF34" s="1354">
        <f>IF(W34&gt;=1,(AA34*12+AC34)-(W34*12+Y34)+1,"")</f>
        <v>10</v>
      </c>
      <c r="AG34" s="1356" t="s">
        <v>33</v>
      </c>
      <c r="AH34" s="1358" t="str">
        <f t="shared" ref="AH34" si="44">IFERROR(ROUNDDOWN(ROUND(L34*U34,0),0)*AF34,"")</f>
        <v/>
      </c>
      <c r="AI34" s="1360" t="str">
        <f t="shared" ref="AI34" si="45">IFERROR(ROUNDDOWN(ROUND((L34*(U34-AW34)),0),0)*AF34,"")</f>
        <v/>
      </c>
      <c r="AJ34" s="1362">
        <f>IFERROR(IF(OR(M34="",M35="",M37=""),0,ROUNDDOWN(ROUNDDOWN(ROUND(L34*VLOOKUP(K34,【参考】数式用!$A$5:$AB$37,MATCH("新加算Ⅳ",【参考】数式用!$B$4:$AB$4,0)+1,0),0),0)*AF34*0.5,0)),"")</f>
        <v>0</v>
      </c>
      <c r="AK34" s="1346"/>
      <c r="AL34" s="1350">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0"/>
      <c r="K35" s="1259"/>
      <c r="L35" s="1283"/>
      <c r="M35" s="1376" t="str">
        <f>IF('別紙様式2-2（４・５月分）'!P30="","",'別紙様式2-2（４・５月分）'!P30)</f>
        <v/>
      </c>
      <c r="N35" s="1397"/>
      <c r="O35" s="1403"/>
      <c r="P35" s="1404"/>
      <c r="Q35" s="1405"/>
      <c r="R35" s="1407"/>
      <c r="S35" s="1409"/>
      <c r="T35" s="1411"/>
      <c r="U35" s="1413"/>
      <c r="V35" s="1415"/>
      <c r="W35" s="1353"/>
      <c r="X35" s="1355"/>
      <c r="Y35" s="1353"/>
      <c r="Z35" s="1355"/>
      <c r="AA35" s="1353"/>
      <c r="AB35" s="1355"/>
      <c r="AC35" s="1353"/>
      <c r="AD35" s="1355"/>
      <c r="AE35" s="1355"/>
      <c r="AF35" s="1355"/>
      <c r="AG35" s="1357"/>
      <c r="AH35" s="1359"/>
      <c r="AI35" s="1361"/>
      <c r="AJ35" s="1363"/>
      <c r="AK35" s="1347"/>
      <c r="AL35" s="1351"/>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0"/>
      <c r="K36" s="1259"/>
      <c r="L36" s="1283"/>
      <c r="M36" s="1377"/>
      <c r="N36" s="1398"/>
      <c r="O36" s="1378" t="s">
        <v>2025</v>
      </c>
      <c r="P36" s="1380" t="str">
        <f>IFERROR(VLOOKUP('別紙様式2-2（４・５月分）'!AQ29,【参考】数式用!$AR$5:$AT$22,3,FALSE),"")</f>
        <v/>
      </c>
      <c r="Q36" s="1382" t="s">
        <v>2036</v>
      </c>
      <c r="R36" s="1384" t="str">
        <f>IFERROR(VLOOKUP(K34,【参考】数式用!$A$5:$AB$37,MATCH(P36,【参考】数式用!$B$4:$AB$4,0)+1,0),"")</f>
        <v/>
      </c>
      <c r="S36" s="1386" t="s">
        <v>161</v>
      </c>
      <c r="T36" s="1388"/>
      <c r="U36" s="1390" t="str">
        <f>IFERROR(VLOOKUP(K34,【参考】数式用!$A$5:$AB$37,MATCH(T36,【参考】数式用!$B$4:$AB$4,0)+1,0),"")</f>
        <v/>
      </c>
      <c r="V36" s="1392" t="s">
        <v>15</v>
      </c>
      <c r="W36" s="1424">
        <v>7</v>
      </c>
      <c r="X36" s="1368" t="s">
        <v>10</v>
      </c>
      <c r="Y36" s="1424">
        <v>4</v>
      </c>
      <c r="Z36" s="1368" t="s">
        <v>38</v>
      </c>
      <c r="AA36" s="1424">
        <v>8</v>
      </c>
      <c r="AB36" s="1368" t="s">
        <v>10</v>
      </c>
      <c r="AC36" s="1424">
        <v>3</v>
      </c>
      <c r="AD36" s="1368" t="s">
        <v>2020</v>
      </c>
      <c r="AE36" s="1368" t="s">
        <v>20</v>
      </c>
      <c r="AF36" s="1368">
        <f>IF(W36&gt;=1,(AA36*12+AC36)-(W36*12+Y36)+1,"")</f>
        <v>12</v>
      </c>
      <c r="AG36" s="1364" t="s">
        <v>33</v>
      </c>
      <c r="AH36" s="1370" t="str">
        <f t="shared" ref="AH36" si="51">IFERROR(ROUNDDOWN(ROUND(L34*U36,0),0)*AF36,"")</f>
        <v/>
      </c>
      <c r="AI36" s="1372" t="str">
        <f t="shared" ref="AI36" si="52">IFERROR(ROUNDDOWN(ROUND((L34*(U36-AW34)),0),0)*AF36,"")</f>
        <v/>
      </c>
      <c r="AJ36" s="1374">
        <f>IFERROR(IF(OR(M34="",M35="",M37=""),0,ROUNDDOWN(ROUNDDOWN(ROUND(L34*VLOOKUP(K34,【参考】数式用!$A$5:$AB$37,MATCH("新加算Ⅳ",【参考】数式用!$B$4:$AB$4,0)+1,0),0),0)*AF36*0.5,0)),"")</f>
        <v>0</v>
      </c>
      <c r="AK36" s="1320" t="str">
        <f t="shared" ref="AK36" si="53">IF(T36&lt;&gt;"","新規に適用","")</f>
        <v/>
      </c>
      <c r="AL36" s="1348">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6"/>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6"/>
      <c r="C37" s="1464"/>
      <c r="D37" s="1417"/>
      <c r="E37" s="1417"/>
      <c r="F37" s="1418"/>
      <c r="G37" s="1260"/>
      <c r="H37" s="1260"/>
      <c r="I37" s="1260"/>
      <c r="J37" s="1421"/>
      <c r="K37" s="1260"/>
      <c r="L37" s="1284"/>
      <c r="M37" s="556" t="str">
        <f>IF('別紙様式2-2（４・５月分）'!P31="","",'別紙様式2-2（４・５月分）'!P31)</f>
        <v/>
      </c>
      <c r="N37" s="1399"/>
      <c r="O37" s="1379"/>
      <c r="P37" s="1381"/>
      <c r="Q37" s="1383"/>
      <c r="R37" s="1385"/>
      <c r="S37" s="1387"/>
      <c r="T37" s="1389"/>
      <c r="U37" s="1391"/>
      <c r="V37" s="1393"/>
      <c r="W37" s="1425"/>
      <c r="X37" s="1369"/>
      <c r="Y37" s="1425"/>
      <c r="Z37" s="1369"/>
      <c r="AA37" s="1425"/>
      <c r="AB37" s="1369"/>
      <c r="AC37" s="1425"/>
      <c r="AD37" s="1369"/>
      <c r="AE37" s="1369"/>
      <c r="AF37" s="1369"/>
      <c r="AG37" s="1365"/>
      <c r="AH37" s="1371"/>
      <c r="AI37" s="1373"/>
      <c r="AJ37" s="1375"/>
      <c r="AK37" s="1321"/>
      <c r="AL37" s="1349"/>
      <c r="AM37" s="1321"/>
      <c r="AN37" s="1321"/>
      <c r="AO37" s="1367"/>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19"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6" t="str">
        <f>IF(SUM('別紙様式2-2（４・５月分）'!Q32:Q34)=0,"",SUM('別紙様式2-2（４・５月分）'!Q32:Q34))</f>
        <v/>
      </c>
      <c r="O38" s="1400" t="str">
        <f>IFERROR(VLOOKUP('別紙様式2-2（４・５月分）'!AQ32,【参考】数式用!$AR$5:$AS$22,2,FALSE),"")</f>
        <v/>
      </c>
      <c r="P38" s="1401"/>
      <c r="Q38" s="1402"/>
      <c r="R38" s="1406" t="str">
        <f>IFERROR(VLOOKUP(K38,【参考】数式用!$A$5:$AB$37,MATCH(O38,【参考】数式用!$B$4:$AB$4,0)+1,0),"")</f>
        <v/>
      </c>
      <c r="S38" s="1408" t="s">
        <v>2021</v>
      </c>
      <c r="T38" s="1410"/>
      <c r="U38" s="1412" t="str">
        <f>IFERROR(VLOOKUP(K38,【参考】数式用!$A$5:$AB$37,MATCH(T38,【参考】数式用!$B$4:$AB$4,0)+1,0),"")</f>
        <v/>
      </c>
      <c r="V38" s="1414" t="s">
        <v>15</v>
      </c>
      <c r="W38" s="1352">
        <v>6</v>
      </c>
      <c r="X38" s="1354" t="s">
        <v>10</v>
      </c>
      <c r="Y38" s="1352">
        <v>6</v>
      </c>
      <c r="Z38" s="1354" t="s">
        <v>38</v>
      </c>
      <c r="AA38" s="1352">
        <v>7</v>
      </c>
      <c r="AB38" s="1354" t="s">
        <v>10</v>
      </c>
      <c r="AC38" s="1352">
        <v>3</v>
      </c>
      <c r="AD38" s="1354" t="s">
        <v>13</v>
      </c>
      <c r="AE38" s="1354" t="s">
        <v>20</v>
      </c>
      <c r="AF38" s="1354">
        <f>IF(W38&gt;=1,(AA38*12+AC38)-(W38*12+Y38)+1,"")</f>
        <v>10</v>
      </c>
      <c r="AG38" s="1356" t="s">
        <v>33</v>
      </c>
      <c r="AH38" s="1358" t="str">
        <f t="shared" ref="AH38" si="56">IFERROR(ROUNDDOWN(ROUND(L38*U38,0),0)*AF38,"")</f>
        <v/>
      </c>
      <c r="AI38" s="1360" t="str">
        <f t="shared" ref="AI38" si="57">IFERROR(ROUNDDOWN(ROUND((L38*(U38-AW38)),0),0)*AF38,"")</f>
        <v/>
      </c>
      <c r="AJ38" s="1362">
        <f>IFERROR(IF(OR(M38="",M39="",M41=""),0,ROUNDDOWN(ROUNDDOWN(ROUND(L38*VLOOKUP(K38,【参考】数式用!$A$5:$AB$37,MATCH("新加算Ⅳ",【参考】数式用!$B$4:$AB$4,0)+1,0),0),0)*AF38*0.5,0)),"")</f>
        <v>0</v>
      </c>
      <c r="AK38" s="1346"/>
      <c r="AL38" s="1350">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0"/>
      <c r="K39" s="1259"/>
      <c r="L39" s="1283"/>
      <c r="M39" s="1376" t="str">
        <f>IF('別紙様式2-2（４・５月分）'!P33="","",'別紙様式2-2（４・５月分）'!P33)</f>
        <v/>
      </c>
      <c r="N39" s="1397"/>
      <c r="O39" s="1403"/>
      <c r="P39" s="1404"/>
      <c r="Q39" s="1405"/>
      <c r="R39" s="1407"/>
      <c r="S39" s="1409"/>
      <c r="T39" s="1411"/>
      <c r="U39" s="1413"/>
      <c r="V39" s="1415"/>
      <c r="W39" s="1353"/>
      <c r="X39" s="1355"/>
      <c r="Y39" s="1353"/>
      <c r="Z39" s="1355"/>
      <c r="AA39" s="1353"/>
      <c r="AB39" s="1355"/>
      <c r="AC39" s="1353"/>
      <c r="AD39" s="1355"/>
      <c r="AE39" s="1355"/>
      <c r="AF39" s="1355"/>
      <c r="AG39" s="1357"/>
      <c r="AH39" s="1359"/>
      <c r="AI39" s="1361"/>
      <c r="AJ39" s="1363"/>
      <c r="AK39" s="1347"/>
      <c r="AL39" s="1351"/>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0"/>
      <c r="K40" s="1259"/>
      <c r="L40" s="1283"/>
      <c r="M40" s="1377"/>
      <c r="N40" s="1398"/>
      <c r="O40" s="1378" t="s">
        <v>2025</v>
      </c>
      <c r="P40" s="1380" t="str">
        <f>IFERROR(VLOOKUP('別紙様式2-2（４・５月分）'!AQ32,【参考】数式用!$AR$5:$AT$22,3,FALSE),"")</f>
        <v/>
      </c>
      <c r="Q40" s="1382" t="s">
        <v>2036</v>
      </c>
      <c r="R40" s="1384" t="str">
        <f>IFERROR(VLOOKUP(K38,【参考】数式用!$A$5:$AB$37,MATCH(P40,【参考】数式用!$B$4:$AB$4,0)+1,0),"")</f>
        <v/>
      </c>
      <c r="S40" s="1386" t="s">
        <v>161</v>
      </c>
      <c r="T40" s="1388"/>
      <c r="U40" s="1390" t="str">
        <f>IFERROR(VLOOKUP(K38,【参考】数式用!$A$5:$AB$37,MATCH(T40,【参考】数式用!$B$4:$AB$4,0)+1,0),"")</f>
        <v/>
      </c>
      <c r="V40" s="1392" t="s">
        <v>15</v>
      </c>
      <c r="W40" s="1394">
        <v>7</v>
      </c>
      <c r="X40" s="1368" t="s">
        <v>10</v>
      </c>
      <c r="Y40" s="1394">
        <v>4</v>
      </c>
      <c r="Z40" s="1368" t="s">
        <v>38</v>
      </c>
      <c r="AA40" s="1394">
        <v>8</v>
      </c>
      <c r="AB40" s="1368" t="s">
        <v>10</v>
      </c>
      <c r="AC40" s="1394">
        <v>3</v>
      </c>
      <c r="AD40" s="1368" t="s">
        <v>13</v>
      </c>
      <c r="AE40" s="1368" t="s">
        <v>20</v>
      </c>
      <c r="AF40" s="1368">
        <f>IF(W40&gt;=1,(AA40*12+AC40)-(W40*12+Y40)+1,"")</f>
        <v>12</v>
      </c>
      <c r="AG40" s="1364" t="s">
        <v>33</v>
      </c>
      <c r="AH40" s="1370" t="str">
        <f t="shared" ref="AH40" si="63">IFERROR(ROUNDDOWN(ROUND(L38*U40,0),0)*AF40,"")</f>
        <v/>
      </c>
      <c r="AI40" s="1372" t="str">
        <f t="shared" ref="AI40" si="64">IFERROR(ROUNDDOWN(ROUND((L38*(U40-AW38)),0),0)*AF40,"")</f>
        <v/>
      </c>
      <c r="AJ40" s="1374">
        <f>IFERROR(IF(OR(M38="",M39="",M41=""),0,ROUNDDOWN(ROUNDDOWN(ROUND(L38*VLOOKUP(K38,【参考】数式用!$A$5:$AB$37,MATCH("新加算Ⅳ",【参考】数式用!$B$4:$AB$4,0)+1,0),0),0)*AF40*0.5,0)),"")</f>
        <v>0</v>
      </c>
      <c r="AK40" s="1320" t="str">
        <f t="shared" ref="AK40" si="65">IF(T40&lt;&gt;"","新規に適用","")</f>
        <v/>
      </c>
      <c r="AL40" s="1348">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6"/>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6"/>
      <c r="C41" s="1417"/>
      <c r="D41" s="1417"/>
      <c r="E41" s="1417"/>
      <c r="F41" s="1418"/>
      <c r="G41" s="1260"/>
      <c r="H41" s="1260"/>
      <c r="I41" s="1260"/>
      <c r="J41" s="1421"/>
      <c r="K41" s="1260"/>
      <c r="L41" s="1284"/>
      <c r="M41" s="556" t="str">
        <f>IF('別紙様式2-2（４・５月分）'!P34="","",'別紙様式2-2（４・５月分）'!P34)</f>
        <v/>
      </c>
      <c r="N41" s="1399"/>
      <c r="O41" s="1379"/>
      <c r="P41" s="1381"/>
      <c r="Q41" s="1383"/>
      <c r="R41" s="1385"/>
      <c r="S41" s="1387"/>
      <c r="T41" s="1389"/>
      <c r="U41" s="1391"/>
      <c r="V41" s="1393"/>
      <c r="W41" s="1395"/>
      <c r="X41" s="1369"/>
      <c r="Y41" s="1395"/>
      <c r="Z41" s="1369"/>
      <c r="AA41" s="1395"/>
      <c r="AB41" s="1369"/>
      <c r="AC41" s="1395"/>
      <c r="AD41" s="1369"/>
      <c r="AE41" s="1369"/>
      <c r="AF41" s="1369"/>
      <c r="AG41" s="1365"/>
      <c r="AH41" s="1371"/>
      <c r="AI41" s="1373"/>
      <c r="AJ41" s="1375"/>
      <c r="AK41" s="1321"/>
      <c r="AL41" s="1349"/>
      <c r="AM41" s="1321"/>
      <c r="AN41" s="1321"/>
      <c r="AO41" s="1367"/>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0"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6" t="str">
        <f>IF(SUM('別紙様式2-2（４・５月分）'!Q35:Q37)=0,"",SUM('別紙様式2-2（４・５月分）'!Q35:Q37))</f>
        <v/>
      </c>
      <c r="O42" s="1400" t="str">
        <f>IFERROR(VLOOKUP('別紙様式2-2（４・５月分）'!AQ35,【参考】数式用!$AR$5:$AS$22,2,FALSE),"")</f>
        <v/>
      </c>
      <c r="P42" s="1401"/>
      <c r="Q42" s="1402"/>
      <c r="R42" s="1406" t="str">
        <f>IFERROR(VLOOKUP(K42,【参考】数式用!$A$5:$AB$37,MATCH(O42,【参考】数式用!$B$4:$AB$4,0)+1,0),"")</f>
        <v/>
      </c>
      <c r="S42" s="1408" t="s">
        <v>2021</v>
      </c>
      <c r="T42" s="1410"/>
      <c r="U42" s="1412" t="str">
        <f>IFERROR(VLOOKUP(K42,【参考】数式用!$A$5:$AB$37,MATCH(T42,【参考】数式用!$B$4:$AB$4,0)+1,0),"")</f>
        <v/>
      </c>
      <c r="V42" s="1414" t="s">
        <v>15</v>
      </c>
      <c r="W42" s="1352">
        <v>6</v>
      </c>
      <c r="X42" s="1354" t="s">
        <v>10</v>
      </c>
      <c r="Y42" s="1352">
        <v>6</v>
      </c>
      <c r="Z42" s="1354" t="s">
        <v>38</v>
      </c>
      <c r="AA42" s="1352">
        <v>7</v>
      </c>
      <c r="AB42" s="1354" t="s">
        <v>10</v>
      </c>
      <c r="AC42" s="1352">
        <v>3</v>
      </c>
      <c r="AD42" s="1354" t="s">
        <v>13</v>
      </c>
      <c r="AE42" s="1354" t="s">
        <v>20</v>
      </c>
      <c r="AF42" s="1354">
        <f>IF(W42&gt;=1,(AA42*12+AC42)-(W42*12+Y42)+1,"")</f>
        <v>10</v>
      </c>
      <c r="AG42" s="1356" t="s">
        <v>33</v>
      </c>
      <c r="AH42" s="1358" t="str">
        <f t="shared" ref="AH42" si="68">IFERROR(ROUNDDOWN(ROUND(L42*U42,0),0)*AF42,"")</f>
        <v/>
      </c>
      <c r="AI42" s="1360" t="str">
        <f t="shared" ref="AI42" si="69">IFERROR(ROUNDDOWN(ROUND((L42*(U42-AW42)),0),0)*AF42,"")</f>
        <v/>
      </c>
      <c r="AJ42" s="1362">
        <f>IFERROR(IF(OR(M42="",M43="",M45=""),0,ROUNDDOWN(ROUNDDOWN(ROUND(L42*VLOOKUP(K42,【参考】数式用!$A$5:$AB$37,MATCH("新加算Ⅳ",【参考】数式用!$B$4:$AB$4,0)+1,0),0),0)*AF42*0.5,0)),"")</f>
        <v>0</v>
      </c>
      <c r="AK42" s="1346"/>
      <c r="AL42" s="1350">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0"/>
      <c r="K43" s="1259"/>
      <c r="L43" s="1283"/>
      <c r="M43" s="1376" t="str">
        <f>IF('別紙様式2-2（４・５月分）'!P36="","",'別紙様式2-2（４・５月分）'!P36)</f>
        <v/>
      </c>
      <c r="N43" s="1397"/>
      <c r="O43" s="1403"/>
      <c r="P43" s="1404"/>
      <c r="Q43" s="1405"/>
      <c r="R43" s="1407"/>
      <c r="S43" s="1409"/>
      <c r="T43" s="1411"/>
      <c r="U43" s="1413"/>
      <c r="V43" s="1415"/>
      <c r="W43" s="1353"/>
      <c r="X43" s="1355"/>
      <c r="Y43" s="1353"/>
      <c r="Z43" s="1355"/>
      <c r="AA43" s="1353"/>
      <c r="AB43" s="1355"/>
      <c r="AC43" s="1353"/>
      <c r="AD43" s="1355"/>
      <c r="AE43" s="1355"/>
      <c r="AF43" s="1355"/>
      <c r="AG43" s="1357"/>
      <c r="AH43" s="1359"/>
      <c r="AI43" s="1361"/>
      <c r="AJ43" s="1363"/>
      <c r="AK43" s="1347"/>
      <c r="AL43" s="1351"/>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0"/>
      <c r="K44" s="1259"/>
      <c r="L44" s="1283"/>
      <c r="M44" s="1377"/>
      <c r="N44" s="1398"/>
      <c r="O44" s="1378" t="s">
        <v>2025</v>
      </c>
      <c r="P44" s="1380" t="str">
        <f>IFERROR(VLOOKUP('別紙様式2-2（４・５月分）'!AQ35,【参考】数式用!$AR$5:$AT$22,3,FALSE),"")</f>
        <v/>
      </c>
      <c r="Q44" s="1382" t="s">
        <v>2036</v>
      </c>
      <c r="R44" s="1384" t="str">
        <f>IFERROR(VLOOKUP(K42,【参考】数式用!$A$5:$AB$37,MATCH(P44,【参考】数式用!$B$4:$AB$4,0)+1,0),"")</f>
        <v/>
      </c>
      <c r="S44" s="1386" t="s">
        <v>161</v>
      </c>
      <c r="T44" s="1388"/>
      <c r="U44" s="1390" t="str">
        <f>IFERROR(VLOOKUP(K42,【参考】数式用!$A$5:$AB$37,MATCH(T44,【参考】数式用!$B$4:$AB$4,0)+1,0),"")</f>
        <v/>
      </c>
      <c r="V44" s="1392" t="s">
        <v>15</v>
      </c>
      <c r="W44" s="1394">
        <v>7</v>
      </c>
      <c r="X44" s="1368" t="s">
        <v>10</v>
      </c>
      <c r="Y44" s="1394">
        <v>4</v>
      </c>
      <c r="Z44" s="1368" t="s">
        <v>38</v>
      </c>
      <c r="AA44" s="1394">
        <v>8</v>
      </c>
      <c r="AB44" s="1368" t="s">
        <v>10</v>
      </c>
      <c r="AC44" s="1394">
        <v>3</v>
      </c>
      <c r="AD44" s="1368" t="s">
        <v>13</v>
      </c>
      <c r="AE44" s="1368" t="s">
        <v>20</v>
      </c>
      <c r="AF44" s="1368">
        <f>IF(W44&gt;=1,(AA44*12+AC44)-(W44*12+Y44)+1,"")</f>
        <v>12</v>
      </c>
      <c r="AG44" s="1364" t="s">
        <v>33</v>
      </c>
      <c r="AH44" s="1370" t="str">
        <f t="shared" ref="AH44" si="75">IFERROR(ROUNDDOWN(ROUND(L42*U44,0),0)*AF44,"")</f>
        <v/>
      </c>
      <c r="AI44" s="1372" t="str">
        <f t="shared" ref="AI44" si="76">IFERROR(ROUNDDOWN(ROUND((L42*(U44-AW42)),0),0)*AF44,"")</f>
        <v/>
      </c>
      <c r="AJ44" s="1374">
        <f>IFERROR(IF(OR(M42="",M43="",M45=""),0,ROUNDDOWN(ROUNDDOWN(ROUND(L42*VLOOKUP(K42,【参考】数式用!$A$5:$AB$37,MATCH("新加算Ⅳ",【参考】数式用!$B$4:$AB$4,0)+1,0),0),0)*AF44*0.5,0)),"")</f>
        <v>0</v>
      </c>
      <c r="AK44" s="1320" t="str">
        <f t="shared" ref="AK44" si="77">IF(T44&lt;&gt;"","新規に適用","")</f>
        <v/>
      </c>
      <c r="AL44" s="1348">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6"/>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6"/>
      <c r="C45" s="1417"/>
      <c r="D45" s="1417"/>
      <c r="E45" s="1417"/>
      <c r="F45" s="1418"/>
      <c r="G45" s="1260"/>
      <c r="H45" s="1260"/>
      <c r="I45" s="1260"/>
      <c r="J45" s="1421"/>
      <c r="K45" s="1260"/>
      <c r="L45" s="1284"/>
      <c r="M45" s="556" t="str">
        <f>IF('別紙様式2-2（４・５月分）'!P37="","",'別紙様式2-2（４・５月分）'!P37)</f>
        <v/>
      </c>
      <c r="N45" s="1399"/>
      <c r="O45" s="1379"/>
      <c r="P45" s="1381"/>
      <c r="Q45" s="1383"/>
      <c r="R45" s="1385"/>
      <c r="S45" s="1387"/>
      <c r="T45" s="1389"/>
      <c r="U45" s="1391"/>
      <c r="V45" s="1393"/>
      <c r="W45" s="1395"/>
      <c r="X45" s="1369"/>
      <c r="Y45" s="1395"/>
      <c r="Z45" s="1369"/>
      <c r="AA45" s="1395"/>
      <c r="AB45" s="1369"/>
      <c r="AC45" s="1395"/>
      <c r="AD45" s="1369"/>
      <c r="AE45" s="1369"/>
      <c r="AF45" s="1369"/>
      <c r="AG45" s="1365"/>
      <c r="AH45" s="1371"/>
      <c r="AI45" s="1373"/>
      <c r="AJ45" s="1375"/>
      <c r="AK45" s="1321"/>
      <c r="AL45" s="1349"/>
      <c r="AM45" s="1321"/>
      <c r="AN45" s="1321"/>
      <c r="AO45" s="1367"/>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19"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6" t="str">
        <f>IF(SUM('別紙様式2-2（４・５月分）'!Q38:Q40)=0,"",SUM('別紙様式2-2（４・５月分）'!Q38:Q40))</f>
        <v/>
      </c>
      <c r="O46" s="1400" t="str">
        <f>IFERROR(VLOOKUP('別紙様式2-2（４・５月分）'!AQ38,【参考】数式用!$AR$5:$AS$22,2,FALSE),"")</f>
        <v/>
      </c>
      <c r="P46" s="1401"/>
      <c r="Q46" s="1402"/>
      <c r="R46" s="1406" t="str">
        <f>IFERROR(VLOOKUP(K46,【参考】数式用!$A$5:$AB$37,MATCH(O46,【参考】数式用!$B$4:$AB$4,0)+1,0),"")</f>
        <v/>
      </c>
      <c r="S46" s="1408" t="s">
        <v>2021</v>
      </c>
      <c r="T46" s="1410"/>
      <c r="U46" s="1412" t="str">
        <f>IFERROR(VLOOKUP(K46,【参考】数式用!$A$5:$AB$37,MATCH(T46,【参考】数式用!$B$4:$AB$4,0)+1,0),"")</f>
        <v/>
      </c>
      <c r="V46" s="1414" t="s">
        <v>15</v>
      </c>
      <c r="W46" s="1352">
        <v>6</v>
      </c>
      <c r="X46" s="1354" t="s">
        <v>10</v>
      </c>
      <c r="Y46" s="1352">
        <v>6</v>
      </c>
      <c r="Z46" s="1354" t="s">
        <v>38</v>
      </c>
      <c r="AA46" s="1352">
        <v>7</v>
      </c>
      <c r="AB46" s="1354" t="s">
        <v>10</v>
      </c>
      <c r="AC46" s="1352">
        <v>3</v>
      </c>
      <c r="AD46" s="1354" t="s">
        <v>13</v>
      </c>
      <c r="AE46" s="1354" t="s">
        <v>20</v>
      </c>
      <c r="AF46" s="1354">
        <f>IF(W46&gt;=1,(AA46*12+AC46)-(W46*12+Y46)+1,"")</f>
        <v>10</v>
      </c>
      <c r="AG46" s="1356" t="s">
        <v>33</v>
      </c>
      <c r="AH46" s="1358" t="str">
        <f t="shared" ref="AH46" si="79">IFERROR(ROUNDDOWN(ROUND(L46*U46,0),0)*AF46,"")</f>
        <v/>
      </c>
      <c r="AI46" s="1360" t="str">
        <f t="shared" ref="AI46" si="80">IFERROR(ROUNDDOWN(ROUND((L46*(U46-AW46)),0),0)*AF46,"")</f>
        <v/>
      </c>
      <c r="AJ46" s="1362">
        <f>IFERROR(IF(OR(M46="",M47="",M49=""),0,ROUNDDOWN(ROUNDDOWN(ROUND(L46*VLOOKUP(K46,【参考】数式用!$A$5:$AB$37,MATCH("新加算Ⅳ",【参考】数式用!$B$4:$AB$4,0)+1,0),0),0)*AF46*0.5,0)),"")</f>
        <v>0</v>
      </c>
      <c r="AK46" s="1346"/>
      <c r="AL46" s="1350">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0"/>
      <c r="K47" s="1259"/>
      <c r="L47" s="1283"/>
      <c r="M47" s="1376" t="str">
        <f>IF('別紙様式2-2（４・５月分）'!P39="","",'別紙様式2-2（４・５月分）'!P39)</f>
        <v/>
      </c>
      <c r="N47" s="1397"/>
      <c r="O47" s="1403"/>
      <c r="P47" s="1404"/>
      <c r="Q47" s="1405"/>
      <c r="R47" s="1407"/>
      <c r="S47" s="1409"/>
      <c r="T47" s="1411"/>
      <c r="U47" s="1413"/>
      <c r="V47" s="1415"/>
      <c r="W47" s="1353"/>
      <c r="X47" s="1355"/>
      <c r="Y47" s="1353"/>
      <c r="Z47" s="1355"/>
      <c r="AA47" s="1353"/>
      <c r="AB47" s="1355"/>
      <c r="AC47" s="1353"/>
      <c r="AD47" s="1355"/>
      <c r="AE47" s="1355"/>
      <c r="AF47" s="1355"/>
      <c r="AG47" s="1357"/>
      <c r="AH47" s="1359"/>
      <c r="AI47" s="1361"/>
      <c r="AJ47" s="1363"/>
      <c r="AK47" s="1347"/>
      <c r="AL47" s="1351"/>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0"/>
      <c r="K48" s="1259"/>
      <c r="L48" s="1283"/>
      <c r="M48" s="1377"/>
      <c r="N48" s="1398"/>
      <c r="O48" s="1378" t="s">
        <v>2025</v>
      </c>
      <c r="P48" s="1380" t="str">
        <f>IFERROR(VLOOKUP('別紙様式2-2（４・５月分）'!AQ38,【参考】数式用!$AR$5:$AT$22,3,FALSE),"")</f>
        <v/>
      </c>
      <c r="Q48" s="1382" t="s">
        <v>2036</v>
      </c>
      <c r="R48" s="1384" t="str">
        <f>IFERROR(VLOOKUP(K46,【参考】数式用!$A$5:$AB$37,MATCH(P48,【参考】数式用!$B$4:$AB$4,0)+1,0),"")</f>
        <v/>
      </c>
      <c r="S48" s="1386" t="s">
        <v>161</v>
      </c>
      <c r="T48" s="1388"/>
      <c r="U48" s="1390" t="str">
        <f>IFERROR(VLOOKUP(K46,【参考】数式用!$A$5:$AB$37,MATCH(T48,【参考】数式用!$B$4:$AB$4,0)+1,0),"")</f>
        <v/>
      </c>
      <c r="V48" s="1392" t="s">
        <v>15</v>
      </c>
      <c r="W48" s="1394">
        <v>7</v>
      </c>
      <c r="X48" s="1368" t="s">
        <v>10</v>
      </c>
      <c r="Y48" s="1394">
        <v>4</v>
      </c>
      <c r="Z48" s="1368" t="s">
        <v>38</v>
      </c>
      <c r="AA48" s="1394">
        <v>8</v>
      </c>
      <c r="AB48" s="1368" t="s">
        <v>10</v>
      </c>
      <c r="AC48" s="1394">
        <v>3</v>
      </c>
      <c r="AD48" s="1368" t="s">
        <v>13</v>
      </c>
      <c r="AE48" s="1368" t="s">
        <v>20</v>
      </c>
      <c r="AF48" s="1368">
        <f>IF(W48&gt;=1,(AA48*12+AC48)-(W48*12+Y48)+1,"")</f>
        <v>12</v>
      </c>
      <c r="AG48" s="1364" t="s">
        <v>33</v>
      </c>
      <c r="AH48" s="1370" t="str">
        <f t="shared" ref="AH48" si="86">IFERROR(ROUNDDOWN(ROUND(L46*U48,0),0)*AF48,"")</f>
        <v/>
      </c>
      <c r="AI48" s="1372" t="str">
        <f t="shared" ref="AI48" si="87">IFERROR(ROUNDDOWN(ROUND((L46*(U48-AW46)),0),0)*AF48,"")</f>
        <v/>
      </c>
      <c r="AJ48" s="1374">
        <f>IFERROR(IF(OR(M46="",M47="",M49=""),0,ROUNDDOWN(ROUNDDOWN(ROUND(L46*VLOOKUP(K46,【参考】数式用!$A$5:$AB$37,MATCH("新加算Ⅳ",【参考】数式用!$B$4:$AB$4,0)+1,0),0),0)*AF48*0.5,0)),"")</f>
        <v>0</v>
      </c>
      <c r="AK48" s="1320" t="str">
        <f t="shared" ref="AK48" si="88">IF(T48&lt;&gt;"","新規に適用","")</f>
        <v/>
      </c>
      <c r="AL48" s="1348">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6"/>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6"/>
      <c r="C49" s="1417"/>
      <c r="D49" s="1417"/>
      <c r="E49" s="1417"/>
      <c r="F49" s="1418"/>
      <c r="G49" s="1260"/>
      <c r="H49" s="1260"/>
      <c r="I49" s="1260"/>
      <c r="J49" s="1421"/>
      <c r="K49" s="1260"/>
      <c r="L49" s="1284"/>
      <c r="M49" s="556" t="str">
        <f>IF('別紙様式2-2（４・５月分）'!P40="","",'別紙様式2-2（４・５月分）'!P40)</f>
        <v/>
      </c>
      <c r="N49" s="1399"/>
      <c r="O49" s="1379"/>
      <c r="P49" s="1381"/>
      <c r="Q49" s="1383"/>
      <c r="R49" s="1385"/>
      <c r="S49" s="1387"/>
      <c r="T49" s="1389"/>
      <c r="U49" s="1391"/>
      <c r="V49" s="1393"/>
      <c r="W49" s="1395"/>
      <c r="X49" s="1369"/>
      <c r="Y49" s="1395"/>
      <c r="Z49" s="1369"/>
      <c r="AA49" s="1395"/>
      <c r="AB49" s="1369"/>
      <c r="AC49" s="1395"/>
      <c r="AD49" s="1369"/>
      <c r="AE49" s="1369"/>
      <c r="AF49" s="1369"/>
      <c r="AG49" s="1365"/>
      <c r="AH49" s="1371"/>
      <c r="AI49" s="1373"/>
      <c r="AJ49" s="1375"/>
      <c r="AK49" s="1321"/>
      <c r="AL49" s="1349"/>
      <c r="AM49" s="1321"/>
      <c r="AN49" s="1321"/>
      <c r="AO49" s="1367"/>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19"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6" t="str">
        <f>IF(SUM('別紙様式2-2（４・５月分）'!Q41:Q43)=0,"",SUM('別紙様式2-2（４・５月分）'!Q41:Q43))</f>
        <v/>
      </c>
      <c r="O50" s="1400" t="str">
        <f>IFERROR(VLOOKUP('別紙様式2-2（４・５月分）'!AQ41,【参考】数式用!$AR$5:$AS$22,2,FALSE),"")</f>
        <v/>
      </c>
      <c r="P50" s="1401"/>
      <c r="Q50" s="1402"/>
      <c r="R50" s="1406" t="str">
        <f>IFERROR(VLOOKUP(K50,【参考】数式用!$A$5:$AB$37,MATCH(O50,【参考】数式用!$B$4:$AB$4,0)+1,0),"")</f>
        <v/>
      </c>
      <c r="S50" s="1408" t="s">
        <v>2021</v>
      </c>
      <c r="T50" s="1410"/>
      <c r="U50" s="1412" t="str">
        <f>IFERROR(VLOOKUP(K50,【参考】数式用!$A$5:$AB$37,MATCH(T50,【参考】数式用!$B$4:$AB$4,0)+1,0),"")</f>
        <v/>
      </c>
      <c r="V50" s="1414" t="s">
        <v>15</v>
      </c>
      <c r="W50" s="1352">
        <v>6</v>
      </c>
      <c r="X50" s="1354" t="s">
        <v>10</v>
      </c>
      <c r="Y50" s="1352">
        <v>6</v>
      </c>
      <c r="Z50" s="1354" t="s">
        <v>38</v>
      </c>
      <c r="AA50" s="1352">
        <v>7</v>
      </c>
      <c r="AB50" s="1354" t="s">
        <v>10</v>
      </c>
      <c r="AC50" s="1352">
        <v>3</v>
      </c>
      <c r="AD50" s="1354" t="s">
        <v>13</v>
      </c>
      <c r="AE50" s="1354" t="s">
        <v>20</v>
      </c>
      <c r="AF50" s="1354">
        <f>IF(W50&gt;=1,(AA50*12+AC50)-(W50*12+Y50)+1,"")</f>
        <v>10</v>
      </c>
      <c r="AG50" s="1356" t="s">
        <v>33</v>
      </c>
      <c r="AH50" s="1358" t="str">
        <f t="shared" ref="AH50" si="90">IFERROR(ROUNDDOWN(ROUND(L50*U50,0),0)*AF50,"")</f>
        <v/>
      </c>
      <c r="AI50" s="1360" t="str">
        <f t="shared" ref="AI50" si="91">IFERROR(ROUNDDOWN(ROUND((L50*(U50-AW50)),0),0)*AF50,"")</f>
        <v/>
      </c>
      <c r="AJ50" s="1362">
        <f>IFERROR(IF(OR(M50="",M51="",M53=""),0,ROUNDDOWN(ROUNDDOWN(ROUND(L50*VLOOKUP(K50,【参考】数式用!$A$5:$AB$37,MATCH("新加算Ⅳ",【参考】数式用!$B$4:$AB$4,0)+1,0),0),0)*AF50*0.5,0)),"")</f>
        <v>0</v>
      </c>
      <c r="AK50" s="1346"/>
      <c r="AL50" s="1350">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5"/>
      <c r="D51" s="1465"/>
      <c r="E51" s="1465"/>
      <c r="F51" s="1244"/>
      <c r="G51" s="1259"/>
      <c r="H51" s="1259"/>
      <c r="I51" s="1259"/>
      <c r="J51" s="1420"/>
      <c r="K51" s="1259"/>
      <c r="L51" s="1283"/>
      <c r="M51" s="1376" t="str">
        <f>IF('別紙様式2-2（４・５月分）'!P42="","",'別紙様式2-2（４・５月分）'!P42)</f>
        <v/>
      </c>
      <c r="N51" s="1397"/>
      <c r="O51" s="1403"/>
      <c r="P51" s="1404"/>
      <c r="Q51" s="1405"/>
      <c r="R51" s="1407"/>
      <c r="S51" s="1409"/>
      <c r="T51" s="1411"/>
      <c r="U51" s="1413"/>
      <c r="V51" s="1415"/>
      <c r="W51" s="1353"/>
      <c r="X51" s="1355"/>
      <c r="Y51" s="1353"/>
      <c r="Z51" s="1355"/>
      <c r="AA51" s="1353"/>
      <c r="AB51" s="1355"/>
      <c r="AC51" s="1353"/>
      <c r="AD51" s="1355"/>
      <c r="AE51" s="1355"/>
      <c r="AF51" s="1355"/>
      <c r="AG51" s="1357"/>
      <c r="AH51" s="1359"/>
      <c r="AI51" s="1361"/>
      <c r="AJ51" s="1363"/>
      <c r="AK51" s="1347"/>
      <c r="AL51" s="1351"/>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5"/>
      <c r="D52" s="1465"/>
      <c r="E52" s="1465"/>
      <c r="F52" s="1244"/>
      <c r="G52" s="1259"/>
      <c r="H52" s="1259"/>
      <c r="I52" s="1259"/>
      <c r="J52" s="1420"/>
      <c r="K52" s="1259"/>
      <c r="L52" s="1283"/>
      <c r="M52" s="1377"/>
      <c r="N52" s="1398"/>
      <c r="O52" s="1378" t="s">
        <v>2025</v>
      </c>
      <c r="P52" s="1380" t="str">
        <f>IFERROR(VLOOKUP('別紙様式2-2（４・５月分）'!AQ41,【参考】数式用!$AR$5:$AT$22,3,FALSE),"")</f>
        <v/>
      </c>
      <c r="Q52" s="1382" t="s">
        <v>2036</v>
      </c>
      <c r="R52" s="1384" t="str">
        <f>IFERROR(VLOOKUP(K50,【参考】数式用!$A$5:$AB$37,MATCH(P52,【参考】数式用!$B$4:$AB$4,0)+1,0),"")</f>
        <v/>
      </c>
      <c r="S52" s="1386" t="s">
        <v>161</v>
      </c>
      <c r="T52" s="1388"/>
      <c r="U52" s="1390" t="str">
        <f>IFERROR(VLOOKUP(K50,【参考】数式用!$A$5:$AB$37,MATCH(T52,【参考】数式用!$B$4:$AB$4,0)+1,0),"")</f>
        <v/>
      </c>
      <c r="V52" s="1392" t="s">
        <v>15</v>
      </c>
      <c r="W52" s="1394">
        <v>7</v>
      </c>
      <c r="X52" s="1368" t="s">
        <v>10</v>
      </c>
      <c r="Y52" s="1394">
        <v>4</v>
      </c>
      <c r="Z52" s="1368" t="s">
        <v>38</v>
      </c>
      <c r="AA52" s="1394">
        <v>8</v>
      </c>
      <c r="AB52" s="1368" t="s">
        <v>10</v>
      </c>
      <c r="AC52" s="1394">
        <v>3</v>
      </c>
      <c r="AD52" s="1368" t="s">
        <v>13</v>
      </c>
      <c r="AE52" s="1368" t="s">
        <v>20</v>
      </c>
      <c r="AF52" s="1368">
        <f>IF(W52&gt;=1,(AA52*12+AC52)-(W52*12+Y52)+1,"")</f>
        <v>12</v>
      </c>
      <c r="AG52" s="1364" t="s">
        <v>33</v>
      </c>
      <c r="AH52" s="1370" t="str">
        <f t="shared" ref="AH52" si="97">IFERROR(ROUNDDOWN(ROUND(L50*U52,0),0)*AF52,"")</f>
        <v/>
      </c>
      <c r="AI52" s="1372" t="str">
        <f t="shared" ref="AI52" si="98">IFERROR(ROUNDDOWN(ROUND((L50*(U52-AW50)),0),0)*AF52,"")</f>
        <v/>
      </c>
      <c r="AJ52" s="1374">
        <f>IFERROR(IF(OR(M50="",M51="",M53=""),0,ROUNDDOWN(ROUNDDOWN(ROUND(L50*VLOOKUP(K50,【参考】数式用!$A$5:$AB$37,MATCH("新加算Ⅳ",【参考】数式用!$B$4:$AB$4,0)+1,0),0),0)*AF52*0.5,0)),"")</f>
        <v>0</v>
      </c>
      <c r="AK52" s="1320" t="str">
        <f t="shared" ref="AK52" si="99">IF(T52&lt;&gt;"","新規に適用","")</f>
        <v/>
      </c>
      <c r="AL52" s="1348">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6"/>
      <c r="AP52" s="1320" t="str">
        <f>IF(AND(T52&lt;&gt;"",AP50=""),"新規に適用",IF(AND(T52&lt;&gt;"",AP50&lt;&gt;""),"継続で適用",""))</f>
        <v/>
      </c>
      <c r="AQ52" s="1324" t="str">
        <f t="shared" si="66"/>
        <v/>
      </c>
      <c r="AR52" s="1422"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6"/>
      <c r="C53" s="1417"/>
      <c r="D53" s="1417"/>
      <c r="E53" s="1417"/>
      <c r="F53" s="1418"/>
      <c r="G53" s="1260"/>
      <c r="H53" s="1260"/>
      <c r="I53" s="1260"/>
      <c r="J53" s="1421"/>
      <c r="K53" s="1260"/>
      <c r="L53" s="1284"/>
      <c r="M53" s="556" t="str">
        <f>IF('別紙様式2-2（４・５月分）'!P43="","",'別紙様式2-2（４・５月分）'!P43)</f>
        <v/>
      </c>
      <c r="N53" s="1399"/>
      <c r="O53" s="1379"/>
      <c r="P53" s="1381"/>
      <c r="Q53" s="1383"/>
      <c r="R53" s="1385"/>
      <c r="S53" s="1387"/>
      <c r="T53" s="1389"/>
      <c r="U53" s="1391"/>
      <c r="V53" s="1393"/>
      <c r="W53" s="1395"/>
      <c r="X53" s="1369"/>
      <c r="Y53" s="1395"/>
      <c r="Z53" s="1369"/>
      <c r="AA53" s="1395"/>
      <c r="AB53" s="1369"/>
      <c r="AC53" s="1395"/>
      <c r="AD53" s="1369"/>
      <c r="AE53" s="1369"/>
      <c r="AF53" s="1369"/>
      <c r="AG53" s="1365"/>
      <c r="AH53" s="1371"/>
      <c r="AI53" s="1373"/>
      <c r="AJ53" s="1375"/>
      <c r="AK53" s="1321"/>
      <c r="AL53" s="1349"/>
      <c r="AM53" s="1321"/>
      <c r="AN53" s="1321"/>
      <c r="AO53" s="1367"/>
      <c r="AP53" s="1321"/>
      <c r="AQ53" s="1325"/>
      <c r="AR53" s="1423"/>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19"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6" t="str">
        <f>IF(SUM('別紙様式2-2（４・５月分）'!Q44:Q46)=0,"",SUM('別紙様式2-2（４・５月分）'!Q44:Q46))</f>
        <v/>
      </c>
      <c r="O54" s="1400" t="str">
        <f>IFERROR(VLOOKUP('別紙様式2-2（４・５月分）'!AQ44,【参考】数式用!$AR$5:$AS$22,2,FALSE),"")</f>
        <v/>
      </c>
      <c r="P54" s="1401"/>
      <c r="Q54" s="1402"/>
      <c r="R54" s="1406" t="str">
        <f>IFERROR(VLOOKUP(K54,【参考】数式用!$A$5:$AB$37,MATCH(O54,【参考】数式用!$B$4:$AB$4,0)+1,0),"")</f>
        <v/>
      </c>
      <c r="S54" s="1408" t="s">
        <v>2021</v>
      </c>
      <c r="T54" s="1410"/>
      <c r="U54" s="1412" t="str">
        <f>IFERROR(VLOOKUP(K54,【参考】数式用!$A$5:$AB$37,MATCH(T54,【参考】数式用!$B$4:$AB$4,0)+1,0),"")</f>
        <v/>
      </c>
      <c r="V54" s="1414" t="s">
        <v>15</v>
      </c>
      <c r="W54" s="1352">
        <v>6</v>
      </c>
      <c r="X54" s="1354" t="s">
        <v>10</v>
      </c>
      <c r="Y54" s="1352">
        <v>6</v>
      </c>
      <c r="Z54" s="1354" t="s">
        <v>38</v>
      </c>
      <c r="AA54" s="1352">
        <v>7</v>
      </c>
      <c r="AB54" s="1354" t="s">
        <v>10</v>
      </c>
      <c r="AC54" s="1352">
        <v>3</v>
      </c>
      <c r="AD54" s="1354" t="s">
        <v>13</v>
      </c>
      <c r="AE54" s="1354" t="s">
        <v>20</v>
      </c>
      <c r="AF54" s="1354">
        <f>IF(W54&gt;=1,(AA54*12+AC54)-(W54*12+Y54)+1,"")</f>
        <v>10</v>
      </c>
      <c r="AG54" s="1356" t="s">
        <v>33</v>
      </c>
      <c r="AH54" s="1358" t="str">
        <f t="shared" ref="AH54" si="101">IFERROR(ROUNDDOWN(ROUND(L54*U54,0),0)*AF54,"")</f>
        <v/>
      </c>
      <c r="AI54" s="1360" t="str">
        <f t="shared" ref="AI54" si="102">IFERROR(ROUNDDOWN(ROUND((L54*(U54-AW54)),0),0)*AF54,"")</f>
        <v/>
      </c>
      <c r="AJ54" s="1362">
        <f>IFERROR(IF(OR(M54="",M55="",M57=""),0,ROUNDDOWN(ROUNDDOWN(ROUND(L54*VLOOKUP(K54,【参考】数式用!$A$5:$AB$37,MATCH("新加算Ⅳ",【参考】数式用!$B$4:$AB$4,0)+1,0),0),0)*AF54*0.5,0)),"")</f>
        <v>0</v>
      </c>
      <c r="AK54" s="1346"/>
      <c r="AL54" s="1350">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0"/>
      <c r="K55" s="1259"/>
      <c r="L55" s="1283"/>
      <c r="M55" s="1376" t="str">
        <f>IF('別紙様式2-2（４・５月分）'!P45="","",'別紙様式2-2（４・５月分）'!P45)</f>
        <v/>
      </c>
      <c r="N55" s="1397"/>
      <c r="O55" s="1403"/>
      <c r="P55" s="1404"/>
      <c r="Q55" s="1405"/>
      <c r="R55" s="1407"/>
      <c r="S55" s="1409"/>
      <c r="T55" s="1411"/>
      <c r="U55" s="1413"/>
      <c r="V55" s="1415"/>
      <c r="W55" s="1353"/>
      <c r="X55" s="1355"/>
      <c r="Y55" s="1353"/>
      <c r="Z55" s="1355"/>
      <c r="AA55" s="1353"/>
      <c r="AB55" s="1355"/>
      <c r="AC55" s="1353"/>
      <c r="AD55" s="1355"/>
      <c r="AE55" s="1355"/>
      <c r="AF55" s="1355"/>
      <c r="AG55" s="1357"/>
      <c r="AH55" s="1359"/>
      <c r="AI55" s="1361"/>
      <c r="AJ55" s="1363"/>
      <c r="AK55" s="1347"/>
      <c r="AL55" s="1351"/>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0"/>
      <c r="K56" s="1259"/>
      <c r="L56" s="1283"/>
      <c r="M56" s="1377"/>
      <c r="N56" s="1398"/>
      <c r="O56" s="1378" t="s">
        <v>2025</v>
      </c>
      <c r="P56" s="1380" t="str">
        <f>IFERROR(VLOOKUP('別紙様式2-2（４・５月分）'!AQ44,【参考】数式用!$AR$5:$AT$22,3,FALSE),"")</f>
        <v/>
      </c>
      <c r="Q56" s="1382" t="s">
        <v>2036</v>
      </c>
      <c r="R56" s="1384" t="str">
        <f>IFERROR(VLOOKUP(K54,【参考】数式用!$A$5:$AB$37,MATCH(P56,【参考】数式用!$B$4:$AB$4,0)+1,0),"")</f>
        <v/>
      </c>
      <c r="S56" s="1386" t="s">
        <v>161</v>
      </c>
      <c r="T56" s="1388"/>
      <c r="U56" s="1390" t="str">
        <f>IFERROR(VLOOKUP(K54,【参考】数式用!$A$5:$AB$37,MATCH(T56,【参考】数式用!$B$4:$AB$4,0)+1,0),"")</f>
        <v/>
      </c>
      <c r="V56" s="1392" t="s">
        <v>15</v>
      </c>
      <c r="W56" s="1394">
        <v>7</v>
      </c>
      <c r="X56" s="1368" t="s">
        <v>10</v>
      </c>
      <c r="Y56" s="1394">
        <v>4</v>
      </c>
      <c r="Z56" s="1368" t="s">
        <v>38</v>
      </c>
      <c r="AA56" s="1394">
        <v>8</v>
      </c>
      <c r="AB56" s="1368" t="s">
        <v>10</v>
      </c>
      <c r="AC56" s="1394">
        <v>3</v>
      </c>
      <c r="AD56" s="1368" t="s">
        <v>13</v>
      </c>
      <c r="AE56" s="1368" t="s">
        <v>20</v>
      </c>
      <c r="AF56" s="1368">
        <f>IF(W56&gt;=1,(AA56*12+AC56)-(W56*12+Y56)+1,"")</f>
        <v>12</v>
      </c>
      <c r="AG56" s="1364" t="s">
        <v>33</v>
      </c>
      <c r="AH56" s="1370" t="str">
        <f t="shared" ref="AH56" si="108">IFERROR(ROUNDDOWN(ROUND(L54*U56,0),0)*AF56,"")</f>
        <v/>
      </c>
      <c r="AI56" s="1372" t="str">
        <f t="shared" ref="AI56" si="109">IFERROR(ROUNDDOWN(ROUND((L54*(U56-AW54)),0),0)*AF56,"")</f>
        <v/>
      </c>
      <c r="AJ56" s="1374">
        <f>IFERROR(IF(OR(M54="",M55="",M57=""),0,ROUNDDOWN(ROUNDDOWN(ROUND(L54*VLOOKUP(K54,【参考】数式用!$A$5:$AB$37,MATCH("新加算Ⅳ",【参考】数式用!$B$4:$AB$4,0)+1,0),0),0)*AF56*0.5,0)),"")</f>
        <v>0</v>
      </c>
      <c r="AK56" s="1320" t="str">
        <f t="shared" ref="AK56" si="110">IF(T56&lt;&gt;"","新規に適用","")</f>
        <v/>
      </c>
      <c r="AL56" s="1348">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6"/>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6"/>
      <c r="C57" s="1417"/>
      <c r="D57" s="1417"/>
      <c r="E57" s="1417"/>
      <c r="F57" s="1418"/>
      <c r="G57" s="1260"/>
      <c r="H57" s="1260"/>
      <c r="I57" s="1260"/>
      <c r="J57" s="1421"/>
      <c r="K57" s="1260"/>
      <c r="L57" s="1284"/>
      <c r="M57" s="556" t="str">
        <f>IF('別紙様式2-2（４・５月分）'!P46="","",'別紙様式2-2（４・５月分）'!P46)</f>
        <v/>
      </c>
      <c r="N57" s="1399"/>
      <c r="O57" s="1379"/>
      <c r="P57" s="1381"/>
      <c r="Q57" s="1383"/>
      <c r="R57" s="1385"/>
      <c r="S57" s="1387"/>
      <c r="T57" s="1389"/>
      <c r="U57" s="1391"/>
      <c r="V57" s="1393"/>
      <c r="W57" s="1395"/>
      <c r="X57" s="1369"/>
      <c r="Y57" s="1395"/>
      <c r="Z57" s="1369"/>
      <c r="AA57" s="1395"/>
      <c r="AB57" s="1369"/>
      <c r="AC57" s="1395"/>
      <c r="AD57" s="1369"/>
      <c r="AE57" s="1369"/>
      <c r="AF57" s="1369"/>
      <c r="AG57" s="1365"/>
      <c r="AH57" s="1371"/>
      <c r="AI57" s="1373"/>
      <c r="AJ57" s="1375"/>
      <c r="AK57" s="1321"/>
      <c r="AL57" s="1349"/>
      <c r="AM57" s="1321"/>
      <c r="AN57" s="1321"/>
      <c r="AO57" s="1367"/>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0"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6" t="str">
        <f>IF(SUM('別紙様式2-2（４・５月分）'!Q47:Q49)=0,"",SUM('別紙様式2-2（４・５月分）'!Q47:Q49))</f>
        <v/>
      </c>
      <c r="O58" s="1400" t="str">
        <f>IFERROR(VLOOKUP('別紙様式2-2（４・５月分）'!AQ47,【参考】数式用!$AR$5:$AS$22,2,FALSE),"")</f>
        <v/>
      </c>
      <c r="P58" s="1401"/>
      <c r="Q58" s="1402"/>
      <c r="R58" s="1406" t="str">
        <f>IFERROR(VLOOKUP(K58,【参考】数式用!$A$5:$AB$37,MATCH(O58,【参考】数式用!$B$4:$AB$4,0)+1,0),"")</f>
        <v/>
      </c>
      <c r="S58" s="1408" t="s">
        <v>2021</v>
      </c>
      <c r="T58" s="1410"/>
      <c r="U58" s="1412" t="str">
        <f>IFERROR(VLOOKUP(K58,【参考】数式用!$A$5:$AB$37,MATCH(T58,【参考】数式用!$B$4:$AB$4,0)+1,0),"")</f>
        <v/>
      </c>
      <c r="V58" s="1414" t="s">
        <v>15</v>
      </c>
      <c r="W58" s="1352">
        <v>6</v>
      </c>
      <c r="X58" s="1354" t="s">
        <v>10</v>
      </c>
      <c r="Y58" s="1352">
        <v>6</v>
      </c>
      <c r="Z58" s="1354" t="s">
        <v>38</v>
      </c>
      <c r="AA58" s="1352">
        <v>7</v>
      </c>
      <c r="AB58" s="1354" t="s">
        <v>10</v>
      </c>
      <c r="AC58" s="1352">
        <v>3</v>
      </c>
      <c r="AD58" s="1354" t="s">
        <v>13</v>
      </c>
      <c r="AE58" s="1354" t="s">
        <v>20</v>
      </c>
      <c r="AF58" s="1354">
        <f>IF(W58&gt;=1,(AA58*12+AC58)-(W58*12+Y58)+1,"")</f>
        <v>10</v>
      </c>
      <c r="AG58" s="1356" t="s">
        <v>33</v>
      </c>
      <c r="AH58" s="1358" t="str">
        <f t="shared" ref="AH58" si="112">IFERROR(ROUNDDOWN(ROUND(L58*U58,0),0)*AF58,"")</f>
        <v/>
      </c>
      <c r="AI58" s="1360" t="str">
        <f t="shared" ref="AI58" si="113">IFERROR(ROUNDDOWN(ROUND((L58*(U58-AW58)),0),0)*AF58,"")</f>
        <v/>
      </c>
      <c r="AJ58" s="1362">
        <f>IFERROR(IF(OR(M58="",M59="",M61=""),0,ROUNDDOWN(ROUNDDOWN(ROUND(L58*VLOOKUP(K58,【参考】数式用!$A$5:$AB$37,MATCH("新加算Ⅳ",【参考】数式用!$B$4:$AB$4,0)+1,0),0),0)*AF58*0.5,0)),"")</f>
        <v>0</v>
      </c>
      <c r="AK58" s="1346"/>
      <c r="AL58" s="1350">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0"/>
      <c r="K59" s="1259"/>
      <c r="L59" s="1283"/>
      <c r="M59" s="1376" t="str">
        <f>IF('別紙様式2-2（４・５月分）'!P48="","",'別紙様式2-2（４・５月分）'!P48)</f>
        <v/>
      </c>
      <c r="N59" s="1397"/>
      <c r="O59" s="1403"/>
      <c r="P59" s="1404"/>
      <c r="Q59" s="1405"/>
      <c r="R59" s="1407"/>
      <c r="S59" s="1409"/>
      <c r="T59" s="1411"/>
      <c r="U59" s="1413"/>
      <c r="V59" s="1415"/>
      <c r="W59" s="1353"/>
      <c r="X59" s="1355"/>
      <c r="Y59" s="1353"/>
      <c r="Z59" s="1355"/>
      <c r="AA59" s="1353"/>
      <c r="AB59" s="1355"/>
      <c r="AC59" s="1353"/>
      <c r="AD59" s="1355"/>
      <c r="AE59" s="1355"/>
      <c r="AF59" s="1355"/>
      <c r="AG59" s="1357"/>
      <c r="AH59" s="1359"/>
      <c r="AI59" s="1361"/>
      <c r="AJ59" s="1363"/>
      <c r="AK59" s="1347"/>
      <c r="AL59" s="1351"/>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0"/>
      <c r="K60" s="1259"/>
      <c r="L60" s="1283"/>
      <c r="M60" s="1377"/>
      <c r="N60" s="1398"/>
      <c r="O60" s="1378" t="s">
        <v>2025</v>
      </c>
      <c r="P60" s="1380" t="str">
        <f>IFERROR(VLOOKUP('別紙様式2-2（４・５月分）'!AQ47,【参考】数式用!$AR$5:$AT$22,3,FALSE),"")</f>
        <v/>
      </c>
      <c r="Q60" s="1382" t="s">
        <v>2036</v>
      </c>
      <c r="R60" s="1384" t="str">
        <f>IFERROR(VLOOKUP(K58,【参考】数式用!$A$5:$AB$37,MATCH(P60,【参考】数式用!$B$4:$AB$4,0)+1,0),"")</f>
        <v/>
      </c>
      <c r="S60" s="1386" t="s">
        <v>161</v>
      </c>
      <c r="T60" s="1388"/>
      <c r="U60" s="1390" t="str">
        <f>IFERROR(VLOOKUP(K58,【参考】数式用!$A$5:$AB$37,MATCH(T60,【参考】数式用!$B$4:$AB$4,0)+1,0),"")</f>
        <v/>
      </c>
      <c r="V60" s="1392" t="s">
        <v>15</v>
      </c>
      <c r="W60" s="1394">
        <v>7</v>
      </c>
      <c r="X60" s="1368" t="s">
        <v>10</v>
      </c>
      <c r="Y60" s="1394">
        <v>4</v>
      </c>
      <c r="Z60" s="1368" t="s">
        <v>38</v>
      </c>
      <c r="AA60" s="1394">
        <v>8</v>
      </c>
      <c r="AB60" s="1368" t="s">
        <v>10</v>
      </c>
      <c r="AC60" s="1394">
        <v>3</v>
      </c>
      <c r="AD60" s="1368" t="s">
        <v>13</v>
      </c>
      <c r="AE60" s="1368" t="s">
        <v>20</v>
      </c>
      <c r="AF60" s="1368">
        <f>IF(W60&gt;=1,(AA60*12+AC60)-(W60*12+Y60)+1,"")</f>
        <v>12</v>
      </c>
      <c r="AG60" s="1364" t="s">
        <v>33</v>
      </c>
      <c r="AH60" s="1370" t="str">
        <f t="shared" ref="AH60" si="119">IFERROR(ROUNDDOWN(ROUND(L58*U60,0),0)*AF60,"")</f>
        <v/>
      </c>
      <c r="AI60" s="1372" t="str">
        <f t="shared" ref="AI60" si="120">IFERROR(ROUNDDOWN(ROUND((L58*(U60-AW58)),0),0)*AF60,"")</f>
        <v/>
      </c>
      <c r="AJ60" s="1374">
        <f>IFERROR(IF(OR(M58="",M59="",M61=""),0,ROUNDDOWN(ROUNDDOWN(ROUND(L58*VLOOKUP(K58,【参考】数式用!$A$5:$AB$37,MATCH("新加算Ⅳ",【参考】数式用!$B$4:$AB$4,0)+1,0),0),0)*AF60*0.5,0)),"")</f>
        <v>0</v>
      </c>
      <c r="AK60" s="1320" t="str">
        <f t="shared" ref="AK60" si="121">IF(T60&lt;&gt;"","新規に適用","")</f>
        <v/>
      </c>
      <c r="AL60" s="1348">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6"/>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6"/>
      <c r="C61" s="1417"/>
      <c r="D61" s="1417"/>
      <c r="E61" s="1417"/>
      <c r="F61" s="1418"/>
      <c r="G61" s="1260"/>
      <c r="H61" s="1260"/>
      <c r="I61" s="1260"/>
      <c r="J61" s="1421"/>
      <c r="K61" s="1260"/>
      <c r="L61" s="1284"/>
      <c r="M61" s="556" t="str">
        <f>IF('別紙様式2-2（４・５月分）'!P49="","",'別紙様式2-2（４・５月分）'!P49)</f>
        <v/>
      </c>
      <c r="N61" s="1399"/>
      <c r="O61" s="1379"/>
      <c r="P61" s="1381"/>
      <c r="Q61" s="1383"/>
      <c r="R61" s="1385"/>
      <c r="S61" s="1387"/>
      <c r="T61" s="1389"/>
      <c r="U61" s="1391"/>
      <c r="V61" s="1393"/>
      <c r="W61" s="1395"/>
      <c r="X61" s="1369"/>
      <c r="Y61" s="1395"/>
      <c r="Z61" s="1369"/>
      <c r="AA61" s="1395"/>
      <c r="AB61" s="1369"/>
      <c r="AC61" s="1395"/>
      <c r="AD61" s="1369"/>
      <c r="AE61" s="1369"/>
      <c r="AF61" s="1369"/>
      <c r="AG61" s="1365"/>
      <c r="AH61" s="1371"/>
      <c r="AI61" s="1373"/>
      <c r="AJ61" s="1375"/>
      <c r="AK61" s="1321"/>
      <c r="AL61" s="1349"/>
      <c r="AM61" s="1321"/>
      <c r="AN61" s="1321"/>
      <c r="AO61" s="1367"/>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19"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6" t="str">
        <f>IF(SUM('別紙様式2-2（４・５月分）'!Q50:Q52)=0,"",SUM('別紙様式2-2（４・５月分）'!Q50:Q52))</f>
        <v/>
      </c>
      <c r="O62" s="1400" t="str">
        <f>IFERROR(VLOOKUP('別紙様式2-2（４・５月分）'!AQ50,【参考】数式用!$AR$5:$AS$22,2,FALSE),"")</f>
        <v/>
      </c>
      <c r="P62" s="1401"/>
      <c r="Q62" s="1402"/>
      <c r="R62" s="1406" t="str">
        <f>IFERROR(VLOOKUP(K62,【参考】数式用!$A$5:$AB$37,MATCH(O62,【参考】数式用!$B$4:$AB$4,0)+1,0),"")</f>
        <v/>
      </c>
      <c r="S62" s="1408" t="s">
        <v>2021</v>
      </c>
      <c r="T62" s="1410"/>
      <c r="U62" s="1412" t="str">
        <f>IFERROR(VLOOKUP(K62,【参考】数式用!$A$5:$AB$37,MATCH(T62,【参考】数式用!$B$4:$AB$4,0)+1,0),"")</f>
        <v/>
      </c>
      <c r="V62" s="1414" t="s">
        <v>15</v>
      </c>
      <c r="W62" s="1352">
        <v>6</v>
      </c>
      <c r="X62" s="1354" t="s">
        <v>10</v>
      </c>
      <c r="Y62" s="1352">
        <v>6</v>
      </c>
      <c r="Z62" s="1354" t="s">
        <v>38</v>
      </c>
      <c r="AA62" s="1352">
        <v>7</v>
      </c>
      <c r="AB62" s="1354" t="s">
        <v>10</v>
      </c>
      <c r="AC62" s="1352">
        <v>3</v>
      </c>
      <c r="AD62" s="1354" t="s">
        <v>13</v>
      </c>
      <c r="AE62" s="1354" t="s">
        <v>20</v>
      </c>
      <c r="AF62" s="1354">
        <f>IF(W62&gt;=1,(AA62*12+AC62)-(W62*12+Y62)+1,"")</f>
        <v>10</v>
      </c>
      <c r="AG62" s="1356" t="s">
        <v>33</v>
      </c>
      <c r="AH62" s="1358" t="str">
        <f t="shared" ref="AH62" si="123">IFERROR(ROUNDDOWN(ROUND(L62*U62,0),0)*AF62,"")</f>
        <v/>
      </c>
      <c r="AI62" s="1360" t="str">
        <f t="shared" ref="AI62" si="124">IFERROR(ROUNDDOWN(ROUND((L62*(U62-AW62)),0),0)*AF62,"")</f>
        <v/>
      </c>
      <c r="AJ62" s="1362">
        <f>IFERROR(IF(OR(M62="",M63="",M65=""),0,ROUNDDOWN(ROUNDDOWN(ROUND(L62*VLOOKUP(K62,【参考】数式用!$A$5:$AB$37,MATCH("新加算Ⅳ",【参考】数式用!$B$4:$AB$4,0)+1,0),0),0)*AF62*0.5,0)),"")</f>
        <v>0</v>
      </c>
      <c r="AK62" s="1346"/>
      <c r="AL62" s="1350">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0"/>
      <c r="K63" s="1259"/>
      <c r="L63" s="1283"/>
      <c r="M63" s="1376" t="str">
        <f>IF('別紙様式2-2（４・５月分）'!P51="","",'別紙様式2-2（４・５月分）'!P51)</f>
        <v/>
      </c>
      <c r="N63" s="1397"/>
      <c r="O63" s="1403"/>
      <c r="P63" s="1404"/>
      <c r="Q63" s="1405"/>
      <c r="R63" s="1407"/>
      <c r="S63" s="1409"/>
      <c r="T63" s="1411"/>
      <c r="U63" s="1413"/>
      <c r="V63" s="1415"/>
      <c r="W63" s="1353"/>
      <c r="X63" s="1355"/>
      <c r="Y63" s="1353"/>
      <c r="Z63" s="1355"/>
      <c r="AA63" s="1353"/>
      <c r="AB63" s="1355"/>
      <c r="AC63" s="1353"/>
      <c r="AD63" s="1355"/>
      <c r="AE63" s="1355"/>
      <c r="AF63" s="1355"/>
      <c r="AG63" s="1357"/>
      <c r="AH63" s="1359"/>
      <c r="AI63" s="1361"/>
      <c r="AJ63" s="1363"/>
      <c r="AK63" s="1347"/>
      <c r="AL63" s="1351"/>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0"/>
      <c r="K64" s="1259"/>
      <c r="L64" s="1283"/>
      <c r="M64" s="1377"/>
      <c r="N64" s="1398"/>
      <c r="O64" s="1378" t="s">
        <v>2025</v>
      </c>
      <c r="P64" s="1380" t="str">
        <f>IFERROR(VLOOKUP('別紙様式2-2（４・５月分）'!AQ50,【参考】数式用!$AR$5:$AT$22,3,FALSE),"")</f>
        <v/>
      </c>
      <c r="Q64" s="1382" t="s">
        <v>2036</v>
      </c>
      <c r="R64" s="1384" t="str">
        <f>IFERROR(VLOOKUP(K62,【参考】数式用!$A$5:$AB$37,MATCH(P64,【参考】数式用!$B$4:$AB$4,0)+1,0),"")</f>
        <v/>
      </c>
      <c r="S64" s="1386" t="s">
        <v>161</v>
      </c>
      <c r="T64" s="1388"/>
      <c r="U64" s="1390" t="str">
        <f>IFERROR(VLOOKUP(K62,【参考】数式用!$A$5:$AB$37,MATCH(T64,【参考】数式用!$B$4:$AB$4,0)+1,0),"")</f>
        <v/>
      </c>
      <c r="V64" s="1392" t="s">
        <v>15</v>
      </c>
      <c r="W64" s="1394">
        <v>7</v>
      </c>
      <c r="X64" s="1368" t="s">
        <v>10</v>
      </c>
      <c r="Y64" s="1394">
        <v>4</v>
      </c>
      <c r="Z64" s="1368" t="s">
        <v>38</v>
      </c>
      <c r="AA64" s="1394">
        <v>8</v>
      </c>
      <c r="AB64" s="1368" t="s">
        <v>10</v>
      </c>
      <c r="AC64" s="1394">
        <v>3</v>
      </c>
      <c r="AD64" s="1368" t="s">
        <v>13</v>
      </c>
      <c r="AE64" s="1368" t="s">
        <v>20</v>
      </c>
      <c r="AF64" s="1368">
        <f>IF(W64&gt;=1,(AA64*12+AC64)-(W64*12+Y64)+1,"")</f>
        <v>12</v>
      </c>
      <c r="AG64" s="1364" t="s">
        <v>33</v>
      </c>
      <c r="AH64" s="1370" t="str">
        <f t="shared" ref="AH64" si="130">IFERROR(ROUNDDOWN(ROUND(L62*U64,0),0)*AF64,"")</f>
        <v/>
      </c>
      <c r="AI64" s="1372" t="str">
        <f t="shared" ref="AI64" si="131">IFERROR(ROUNDDOWN(ROUND((L62*(U64-AW62)),0),0)*AF64,"")</f>
        <v/>
      </c>
      <c r="AJ64" s="1374">
        <f>IFERROR(IF(OR(M62="",M63="",M65=""),0,ROUNDDOWN(ROUNDDOWN(ROUND(L62*VLOOKUP(K62,【参考】数式用!$A$5:$AB$37,MATCH("新加算Ⅳ",【参考】数式用!$B$4:$AB$4,0)+1,0),0),0)*AF64*0.5,0)),"")</f>
        <v>0</v>
      </c>
      <c r="AK64" s="1320" t="str">
        <f t="shared" ref="AK64" si="132">IF(T64&lt;&gt;"","新規に適用","")</f>
        <v/>
      </c>
      <c r="AL64" s="1348">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6"/>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6"/>
      <c r="C65" s="1417"/>
      <c r="D65" s="1417"/>
      <c r="E65" s="1417"/>
      <c r="F65" s="1418"/>
      <c r="G65" s="1260"/>
      <c r="H65" s="1260"/>
      <c r="I65" s="1260"/>
      <c r="J65" s="1421"/>
      <c r="K65" s="1260"/>
      <c r="L65" s="1284"/>
      <c r="M65" s="556" t="str">
        <f>IF('別紙様式2-2（４・５月分）'!P52="","",'別紙様式2-2（４・５月分）'!P52)</f>
        <v/>
      </c>
      <c r="N65" s="1399"/>
      <c r="O65" s="1379"/>
      <c r="P65" s="1381"/>
      <c r="Q65" s="1383"/>
      <c r="R65" s="1385"/>
      <c r="S65" s="1387"/>
      <c r="T65" s="1389"/>
      <c r="U65" s="1391"/>
      <c r="V65" s="1393"/>
      <c r="W65" s="1395"/>
      <c r="X65" s="1369"/>
      <c r="Y65" s="1395"/>
      <c r="Z65" s="1369"/>
      <c r="AA65" s="1395"/>
      <c r="AB65" s="1369"/>
      <c r="AC65" s="1395"/>
      <c r="AD65" s="1369"/>
      <c r="AE65" s="1369"/>
      <c r="AF65" s="1369"/>
      <c r="AG65" s="1365"/>
      <c r="AH65" s="1371"/>
      <c r="AI65" s="1373"/>
      <c r="AJ65" s="1375"/>
      <c r="AK65" s="1321"/>
      <c r="AL65" s="1349"/>
      <c r="AM65" s="1321"/>
      <c r="AN65" s="1321"/>
      <c r="AO65" s="1367"/>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0"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6" t="str">
        <f>IF(SUM('別紙様式2-2（４・５月分）'!Q53:Q55)=0,"",SUM('別紙様式2-2（４・５月分）'!Q53:Q55))</f>
        <v/>
      </c>
      <c r="O66" s="1400" t="str">
        <f>IFERROR(VLOOKUP('別紙様式2-2（４・５月分）'!AQ53,【参考】数式用!$AR$5:$AS$22,2,FALSE),"")</f>
        <v/>
      </c>
      <c r="P66" s="1401"/>
      <c r="Q66" s="1402"/>
      <c r="R66" s="1406" t="str">
        <f>IFERROR(VLOOKUP(K66,【参考】数式用!$A$5:$AB$37,MATCH(O66,【参考】数式用!$B$4:$AB$4,0)+1,0),"")</f>
        <v/>
      </c>
      <c r="S66" s="1408" t="s">
        <v>2021</v>
      </c>
      <c r="T66" s="1410"/>
      <c r="U66" s="1412" t="str">
        <f>IFERROR(VLOOKUP(K66,【参考】数式用!$A$5:$AB$37,MATCH(T66,【参考】数式用!$B$4:$AB$4,0)+1,0),"")</f>
        <v/>
      </c>
      <c r="V66" s="1414" t="s">
        <v>15</v>
      </c>
      <c r="W66" s="1352">
        <v>6</v>
      </c>
      <c r="X66" s="1354" t="s">
        <v>10</v>
      </c>
      <c r="Y66" s="1352">
        <v>6</v>
      </c>
      <c r="Z66" s="1354" t="s">
        <v>38</v>
      </c>
      <c r="AA66" s="1352">
        <v>7</v>
      </c>
      <c r="AB66" s="1354" t="s">
        <v>10</v>
      </c>
      <c r="AC66" s="1352">
        <v>3</v>
      </c>
      <c r="AD66" s="1354" t="s">
        <v>13</v>
      </c>
      <c r="AE66" s="1354" t="s">
        <v>20</v>
      </c>
      <c r="AF66" s="1354">
        <f>IF(W66&gt;=1,(AA66*12+AC66)-(W66*12+Y66)+1,"")</f>
        <v>10</v>
      </c>
      <c r="AG66" s="1356" t="s">
        <v>33</v>
      </c>
      <c r="AH66" s="1358" t="str">
        <f t="shared" ref="AH66" si="134">IFERROR(ROUNDDOWN(ROUND(L66*U66,0),0)*AF66,"")</f>
        <v/>
      </c>
      <c r="AI66" s="1360" t="str">
        <f t="shared" ref="AI66" si="135">IFERROR(ROUNDDOWN(ROUND((L66*(U66-AW66)),0),0)*AF66,"")</f>
        <v/>
      </c>
      <c r="AJ66" s="1362">
        <f>IFERROR(IF(OR(M66="",M67="",M69=""),0,ROUNDDOWN(ROUNDDOWN(ROUND(L66*VLOOKUP(K66,【参考】数式用!$A$5:$AB$37,MATCH("新加算Ⅳ",【参考】数式用!$B$4:$AB$4,0)+1,0),0),0)*AF66*0.5,0)),"")</f>
        <v>0</v>
      </c>
      <c r="AK66" s="1346"/>
      <c r="AL66" s="1350">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0"/>
      <c r="K67" s="1259"/>
      <c r="L67" s="1283"/>
      <c r="M67" s="1376" t="str">
        <f>IF('別紙様式2-2（４・５月分）'!P54="","",'別紙様式2-2（４・５月分）'!P54)</f>
        <v/>
      </c>
      <c r="N67" s="1397"/>
      <c r="O67" s="1403"/>
      <c r="P67" s="1404"/>
      <c r="Q67" s="1405"/>
      <c r="R67" s="1407"/>
      <c r="S67" s="1409"/>
      <c r="T67" s="1411"/>
      <c r="U67" s="1413"/>
      <c r="V67" s="1415"/>
      <c r="W67" s="1353"/>
      <c r="X67" s="1355"/>
      <c r="Y67" s="1353"/>
      <c r="Z67" s="1355"/>
      <c r="AA67" s="1353"/>
      <c r="AB67" s="1355"/>
      <c r="AC67" s="1353"/>
      <c r="AD67" s="1355"/>
      <c r="AE67" s="1355"/>
      <c r="AF67" s="1355"/>
      <c r="AG67" s="1357"/>
      <c r="AH67" s="1359"/>
      <c r="AI67" s="1361"/>
      <c r="AJ67" s="1363"/>
      <c r="AK67" s="1347"/>
      <c r="AL67" s="1351"/>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0"/>
      <c r="K68" s="1259"/>
      <c r="L68" s="1283"/>
      <c r="M68" s="1377"/>
      <c r="N68" s="1398"/>
      <c r="O68" s="1378" t="s">
        <v>2025</v>
      </c>
      <c r="P68" s="1380" t="str">
        <f>IFERROR(VLOOKUP('別紙様式2-2（４・５月分）'!AQ53,【参考】数式用!$AR$5:$AT$22,3,FALSE),"")</f>
        <v/>
      </c>
      <c r="Q68" s="1382" t="s">
        <v>2036</v>
      </c>
      <c r="R68" s="1384" t="str">
        <f>IFERROR(VLOOKUP(K66,【参考】数式用!$A$5:$AB$37,MATCH(P68,【参考】数式用!$B$4:$AB$4,0)+1,0),"")</f>
        <v/>
      </c>
      <c r="S68" s="1386" t="s">
        <v>161</v>
      </c>
      <c r="T68" s="1388"/>
      <c r="U68" s="1390" t="str">
        <f>IFERROR(VLOOKUP(K66,【参考】数式用!$A$5:$AB$37,MATCH(T68,【参考】数式用!$B$4:$AB$4,0)+1,0),"")</f>
        <v/>
      </c>
      <c r="V68" s="1392" t="s">
        <v>15</v>
      </c>
      <c r="W68" s="1394">
        <v>7</v>
      </c>
      <c r="X68" s="1368" t="s">
        <v>10</v>
      </c>
      <c r="Y68" s="1394">
        <v>4</v>
      </c>
      <c r="Z68" s="1368" t="s">
        <v>38</v>
      </c>
      <c r="AA68" s="1394">
        <v>8</v>
      </c>
      <c r="AB68" s="1368" t="s">
        <v>10</v>
      </c>
      <c r="AC68" s="1394">
        <v>3</v>
      </c>
      <c r="AD68" s="1368" t="s">
        <v>13</v>
      </c>
      <c r="AE68" s="1368" t="s">
        <v>20</v>
      </c>
      <c r="AF68" s="1368">
        <f>IF(W68&gt;=1,(AA68*12+AC68)-(W68*12+Y68)+1,"")</f>
        <v>12</v>
      </c>
      <c r="AG68" s="1364" t="s">
        <v>33</v>
      </c>
      <c r="AH68" s="1370" t="str">
        <f t="shared" ref="AH68" si="141">IFERROR(ROUNDDOWN(ROUND(L66*U68,0),0)*AF68,"")</f>
        <v/>
      </c>
      <c r="AI68" s="1372" t="str">
        <f t="shared" ref="AI68" si="142">IFERROR(ROUNDDOWN(ROUND((L66*(U68-AW66)),0),0)*AF68,"")</f>
        <v/>
      </c>
      <c r="AJ68" s="1374">
        <f>IFERROR(IF(OR(M66="",M67="",M69=""),0,ROUNDDOWN(ROUNDDOWN(ROUND(L66*VLOOKUP(K66,【参考】数式用!$A$5:$AB$37,MATCH("新加算Ⅳ",【参考】数式用!$B$4:$AB$4,0)+1,0),0),0)*AF68*0.5,0)),"")</f>
        <v>0</v>
      </c>
      <c r="AK68" s="1320" t="str">
        <f t="shared" ref="AK68" si="143">IF(T68&lt;&gt;"","新規に適用","")</f>
        <v/>
      </c>
      <c r="AL68" s="1348">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6"/>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6"/>
      <c r="C69" s="1417"/>
      <c r="D69" s="1417"/>
      <c r="E69" s="1417"/>
      <c r="F69" s="1418"/>
      <c r="G69" s="1260"/>
      <c r="H69" s="1260"/>
      <c r="I69" s="1260"/>
      <c r="J69" s="1421"/>
      <c r="K69" s="1260"/>
      <c r="L69" s="1284"/>
      <c r="M69" s="556" t="str">
        <f>IF('別紙様式2-2（４・５月分）'!P55="","",'別紙様式2-2（４・５月分）'!P55)</f>
        <v/>
      </c>
      <c r="N69" s="1399"/>
      <c r="O69" s="1379"/>
      <c r="P69" s="1381"/>
      <c r="Q69" s="1383"/>
      <c r="R69" s="1385"/>
      <c r="S69" s="1387"/>
      <c r="T69" s="1389"/>
      <c r="U69" s="1391"/>
      <c r="V69" s="1393"/>
      <c r="W69" s="1395"/>
      <c r="X69" s="1369"/>
      <c r="Y69" s="1395"/>
      <c r="Z69" s="1369"/>
      <c r="AA69" s="1395"/>
      <c r="AB69" s="1369"/>
      <c r="AC69" s="1395"/>
      <c r="AD69" s="1369"/>
      <c r="AE69" s="1369"/>
      <c r="AF69" s="1369"/>
      <c r="AG69" s="1365"/>
      <c r="AH69" s="1371"/>
      <c r="AI69" s="1373"/>
      <c r="AJ69" s="1375"/>
      <c r="AK69" s="1321"/>
      <c r="AL69" s="1349"/>
      <c r="AM69" s="1321"/>
      <c r="AN69" s="1321"/>
      <c r="AO69" s="1367"/>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19"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6" t="str">
        <f>IF(SUM('別紙様式2-2（４・５月分）'!Q56:Q58)=0,"",SUM('別紙様式2-2（４・５月分）'!Q56:Q58))</f>
        <v/>
      </c>
      <c r="O70" s="1400" t="str">
        <f>IFERROR(VLOOKUP('別紙様式2-2（４・５月分）'!AQ56,【参考】数式用!$AR$5:$AS$22,2,FALSE),"")</f>
        <v/>
      </c>
      <c r="P70" s="1401"/>
      <c r="Q70" s="1402"/>
      <c r="R70" s="1406" t="str">
        <f>IFERROR(VLOOKUP(K70,【参考】数式用!$A$5:$AB$37,MATCH(O70,【参考】数式用!$B$4:$AB$4,0)+1,0),"")</f>
        <v/>
      </c>
      <c r="S70" s="1408" t="s">
        <v>2021</v>
      </c>
      <c r="T70" s="1410"/>
      <c r="U70" s="1412" t="str">
        <f>IFERROR(VLOOKUP(K70,【参考】数式用!$A$5:$AB$37,MATCH(T70,【参考】数式用!$B$4:$AB$4,0)+1,0),"")</f>
        <v/>
      </c>
      <c r="V70" s="1414" t="s">
        <v>15</v>
      </c>
      <c r="W70" s="1352">
        <v>6</v>
      </c>
      <c r="X70" s="1354" t="s">
        <v>10</v>
      </c>
      <c r="Y70" s="1352">
        <v>6</v>
      </c>
      <c r="Z70" s="1354" t="s">
        <v>38</v>
      </c>
      <c r="AA70" s="1352">
        <v>7</v>
      </c>
      <c r="AB70" s="1354" t="s">
        <v>10</v>
      </c>
      <c r="AC70" s="1352">
        <v>3</v>
      </c>
      <c r="AD70" s="1354" t="s">
        <v>13</v>
      </c>
      <c r="AE70" s="1354" t="s">
        <v>20</v>
      </c>
      <c r="AF70" s="1354">
        <f>IF(W70&gt;=1,(AA70*12+AC70)-(W70*12+Y70)+1,"")</f>
        <v>10</v>
      </c>
      <c r="AG70" s="1356" t="s">
        <v>33</v>
      </c>
      <c r="AH70" s="1358" t="str">
        <f t="shared" ref="AH70" si="145">IFERROR(ROUNDDOWN(ROUND(L70*U70,0),0)*AF70,"")</f>
        <v/>
      </c>
      <c r="AI70" s="1360" t="str">
        <f t="shared" ref="AI70" si="146">IFERROR(ROUNDDOWN(ROUND((L70*(U70-AW70)),0),0)*AF70,"")</f>
        <v/>
      </c>
      <c r="AJ70" s="1362">
        <f>IFERROR(IF(OR(M70="",M71="",M73=""),0,ROUNDDOWN(ROUNDDOWN(ROUND(L70*VLOOKUP(K70,【参考】数式用!$A$5:$AB$37,MATCH("新加算Ⅳ",【参考】数式用!$B$4:$AB$4,0)+1,0),0),0)*AF70*0.5,0)),"")</f>
        <v>0</v>
      </c>
      <c r="AK70" s="1346"/>
      <c r="AL70" s="1350">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0"/>
      <c r="K71" s="1259"/>
      <c r="L71" s="1283"/>
      <c r="M71" s="1376" t="str">
        <f>IF('別紙様式2-2（４・５月分）'!P57="","",'別紙様式2-2（４・５月分）'!P57)</f>
        <v/>
      </c>
      <c r="N71" s="1397"/>
      <c r="O71" s="1403"/>
      <c r="P71" s="1404"/>
      <c r="Q71" s="1405"/>
      <c r="R71" s="1407"/>
      <c r="S71" s="1409"/>
      <c r="T71" s="1411"/>
      <c r="U71" s="1413"/>
      <c r="V71" s="1415"/>
      <c r="W71" s="1353"/>
      <c r="X71" s="1355"/>
      <c r="Y71" s="1353"/>
      <c r="Z71" s="1355"/>
      <c r="AA71" s="1353"/>
      <c r="AB71" s="1355"/>
      <c r="AC71" s="1353"/>
      <c r="AD71" s="1355"/>
      <c r="AE71" s="1355"/>
      <c r="AF71" s="1355"/>
      <c r="AG71" s="1357"/>
      <c r="AH71" s="1359"/>
      <c r="AI71" s="1361"/>
      <c r="AJ71" s="1363"/>
      <c r="AK71" s="1347"/>
      <c r="AL71" s="1351"/>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0"/>
      <c r="K72" s="1259"/>
      <c r="L72" s="1283"/>
      <c r="M72" s="1377"/>
      <c r="N72" s="1398"/>
      <c r="O72" s="1378" t="s">
        <v>2025</v>
      </c>
      <c r="P72" s="1380" t="str">
        <f>IFERROR(VLOOKUP('別紙様式2-2（４・５月分）'!AQ56,【参考】数式用!$AR$5:$AT$22,3,FALSE),"")</f>
        <v/>
      </c>
      <c r="Q72" s="1382" t="s">
        <v>2036</v>
      </c>
      <c r="R72" s="1384" t="str">
        <f>IFERROR(VLOOKUP(K70,【参考】数式用!$A$5:$AB$37,MATCH(P72,【参考】数式用!$B$4:$AB$4,0)+1,0),"")</f>
        <v/>
      </c>
      <c r="S72" s="1386" t="s">
        <v>161</v>
      </c>
      <c r="T72" s="1388"/>
      <c r="U72" s="1390" t="str">
        <f>IFERROR(VLOOKUP(K70,【参考】数式用!$A$5:$AB$37,MATCH(T72,【参考】数式用!$B$4:$AB$4,0)+1,0),"")</f>
        <v/>
      </c>
      <c r="V72" s="1392" t="s">
        <v>15</v>
      </c>
      <c r="W72" s="1394">
        <v>7</v>
      </c>
      <c r="X72" s="1368" t="s">
        <v>10</v>
      </c>
      <c r="Y72" s="1394">
        <v>4</v>
      </c>
      <c r="Z72" s="1368" t="s">
        <v>38</v>
      </c>
      <c r="AA72" s="1394">
        <v>8</v>
      </c>
      <c r="AB72" s="1368" t="s">
        <v>10</v>
      </c>
      <c r="AC72" s="1394">
        <v>3</v>
      </c>
      <c r="AD72" s="1368" t="s">
        <v>13</v>
      </c>
      <c r="AE72" s="1368" t="s">
        <v>20</v>
      </c>
      <c r="AF72" s="1368">
        <f>IF(W72&gt;=1,(AA72*12+AC72)-(W72*12+Y72)+1,"")</f>
        <v>12</v>
      </c>
      <c r="AG72" s="1364" t="s">
        <v>33</v>
      </c>
      <c r="AH72" s="1370" t="str">
        <f t="shared" ref="AH72" si="152">IFERROR(ROUNDDOWN(ROUND(L70*U72,0),0)*AF72,"")</f>
        <v/>
      </c>
      <c r="AI72" s="1372" t="str">
        <f t="shared" ref="AI72" si="153">IFERROR(ROUNDDOWN(ROUND((L70*(U72-AW70)),0),0)*AF72,"")</f>
        <v/>
      </c>
      <c r="AJ72" s="1374">
        <f>IFERROR(IF(OR(M70="",M71="",M73=""),0,ROUNDDOWN(ROUNDDOWN(ROUND(L70*VLOOKUP(K70,【参考】数式用!$A$5:$AB$37,MATCH("新加算Ⅳ",【参考】数式用!$B$4:$AB$4,0)+1,0),0),0)*AF72*0.5,0)),"")</f>
        <v>0</v>
      </c>
      <c r="AK72" s="1320" t="str">
        <f t="shared" ref="AK72" si="154">IF(T72&lt;&gt;"","新規に適用","")</f>
        <v/>
      </c>
      <c r="AL72" s="1348">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6"/>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6"/>
      <c r="C73" s="1417"/>
      <c r="D73" s="1417"/>
      <c r="E73" s="1417"/>
      <c r="F73" s="1418"/>
      <c r="G73" s="1260"/>
      <c r="H73" s="1260"/>
      <c r="I73" s="1260"/>
      <c r="J73" s="1421"/>
      <c r="K73" s="1260"/>
      <c r="L73" s="1284"/>
      <c r="M73" s="556" t="str">
        <f>IF('別紙様式2-2（４・５月分）'!P58="","",'別紙様式2-2（４・５月分）'!P58)</f>
        <v/>
      </c>
      <c r="N73" s="1399"/>
      <c r="O73" s="1379"/>
      <c r="P73" s="1381"/>
      <c r="Q73" s="1383"/>
      <c r="R73" s="1385"/>
      <c r="S73" s="1387"/>
      <c r="T73" s="1389"/>
      <c r="U73" s="1391"/>
      <c r="V73" s="1393"/>
      <c r="W73" s="1395"/>
      <c r="X73" s="1369"/>
      <c r="Y73" s="1395"/>
      <c r="Z73" s="1369"/>
      <c r="AA73" s="1395"/>
      <c r="AB73" s="1369"/>
      <c r="AC73" s="1395"/>
      <c r="AD73" s="1369"/>
      <c r="AE73" s="1369"/>
      <c r="AF73" s="1369"/>
      <c r="AG73" s="1365"/>
      <c r="AH73" s="1371"/>
      <c r="AI73" s="1373"/>
      <c r="AJ73" s="1375"/>
      <c r="AK73" s="1321"/>
      <c r="AL73" s="1349"/>
      <c r="AM73" s="1321"/>
      <c r="AN73" s="1321"/>
      <c r="AO73" s="1367"/>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0"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6" t="str">
        <f>IF(SUM('別紙様式2-2（４・５月分）'!Q59:Q61)=0,"",SUM('別紙様式2-2（４・５月分）'!Q59:Q61))</f>
        <v/>
      </c>
      <c r="O74" s="1400" t="str">
        <f>IFERROR(VLOOKUP('別紙様式2-2（４・５月分）'!AQ59,【参考】数式用!$AR$5:$AS$22,2,FALSE),"")</f>
        <v/>
      </c>
      <c r="P74" s="1401"/>
      <c r="Q74" s="1402"/>
      <c r="R74" s="1406" t="str">
        <f>IFERROR(VLOOKUP(K74,【参考】数式用!$A$5:$AB$37,MATCH(O74,【参考】数式用!$B$4:$AB$4,0)+1,0),"")</f>
        <v/>
      </c>
      <c r="S74" s="1408" t="s">
        <v>2021</v>
      </c>
      <c r="T74" s="1410"/>
      <c r="U74" s="1412" t="str">
        <f>IFERROR(VLOOKUP(K74,【参考】数式用!$A$5:$AB$37,MATCH(T74,【参考】数式用!$B$4:$AB$4,0)+1,0),"")</f>
        <v/>
      </c>
      <c r="V74" s="1414" t="s">
        <v>15</v>
      </c>
      <c r="W74" s="1352">
        <v>6</v>
      </c>
      <c r="X74" s="1354" t="s">
        <v>10</v>
      </c>
      <c r="Y74" s="1352">
        <v>6</v>
      </c>
      <c r="Z74" s="1354" t="s">
        <v>38</v>
      </c>
      <c r="AA74" s="1352">
        <v>7</v>
      </c>
      <c r="AB74" s="1354" t="s">
        <v>10</v>
      </c>
      <c r="AC74" s="1352">
        <v>3</v>
      </c>
      <c r="AD74" s="1354" t="s">
        <v>13</v>
      </c>
      <c r="AE74" s="1354" t="s">
        <v>20</v>
      </c>
      <c r="AF74" s="1354">
        <f>IF(W74&gt;=1,(AA74*12+AC74)-(W74*12+Y74)+1,"")</f>
        <v>10</v>
      </c>
      <c r="AG74" s="1356" t="s">
        <v>33</v>
      </c>
      <c r="AH74" s="1358" t="str">
        <f t="shared" ref="AH74" si="156">IFERROR(ROUNDDOWN(ROUND(L74*U74,0),0)*AF74,"")</f>
        <v/>
      </c>
      <c r="AI74" s="1360" t="str">
        <f t="shared" ref="AI74" si="157">IFERROR(ROUNDDOWN(ROUND((L74*(U74-AW74)),0),0)*AF74,"")</f>
        <v/>
      </c>
      <c r="AJ74" s="1362">
        <f>IFERROR(IF(OR(M74="",M75="",M77=""),0,ROUNDDOWN(ROUNDDOWN(ROUND(L74*VLOOKUP(K74,【参考】数式用!$A$5:$AB$37,MATCH("新加算Ⅳ",【参考】数式用!$B$4:$AB$4,0)+1,0),0),0)*AF74*0.5,0)),"")</f>
        <v>0</v>
      </c>
      <c r="AK74" s="1346"/>
      <c r="AL74" s="1350">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0"/>
      <c r="K75" s="1259"/>
      <c r="L75" s="1283"/>
      <c r="M75" s="1376" t="str">
        <f>IF('別紙様式2-2（４・５月分）'!P60="","",'別紙様式2-2（４・５月分）'!P60)</f>
        <v/>
      </c>
      <c r="N75" s="1397"/>
      <c r="O75" s="1403"/>
      <c r="P75" s="1404"/>
      <c r="Q75" s="1405"/>
      <c r="R75" s="1407"/>
      <c r="S75" s="1409"/>
      <c r="T75" s="1411"/>
      <c r="U75" s="1413"/>
      <c r="V75" s="1415"/>
      <c r="W75" s="1353"/>
      <c r="X75" s="1355"/>
      <c r="Y75" s="1353"/>
      <c r="Z75" s="1355"/>
      <c r="AA75" s="1353"/>
      <c r="AB75" s="1355"/>
      <c r="AC75" s="1353"/>
      <c r="AD75" s="1355"/>
      <c r="AE75" s="1355"/>
      <c r="AF75" s="1355"/>
      <c r="AG75" s="1357"/>
      <c r="AH75" s="1359"/>
      <c r="AI75" s="1361"/>
      <c r="AJ75" s="1363"/>
      <c r="AK75" s="1347"/>
      <c r="AL75" s="1351"/>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0"/>
      <c r="K76" s="1259"/>
      <c r="L76" s="1283"/>
      <c r="M76" s="1377"/>
      <c r="N76" s="1398"/>
      <c r="O76" s="1378" t="s">
        <v>2025</v>
      </c>
      <c r="P76" s="1380" t="str">
        <f>IFERROR(VLOOKUP('別紙様式2-2（４・５月分）'!AQ59,【参考】数式用!$AR$5:$AT$22,3,FALSE),"")</f>
        <v/>
      </c>
      <c r="Q76" s="1382" t="s">
        <v>2036</v>
      </c>
      <c r="R76" s="1384" t="str">
        <f>IFERROR(VLOOKUP(K74,【参考】数式用!$A$5:$AB$37,MATCH(P76,【参考】数式用!$B$4:$AB$4,0)+1,0),"")</f>
        <v/>
      </c>
      <c r="S76" s="1386" t="s">
        <v>161</v>
      </c>
      <c r="T76" s="1388"/>
      <c r="U76" s="1390" t="str">
        <f>IFERROR(VLOOKUP(K74,【参考】数式用!$A$5:$AB$37,MATCH(T76,【参考】数式用!$B$4:$AB$4,0)+1,0),"")</f>
        <v/>
      </c>
      <c r="V76" s="1392" t="s">
        <v>15</v>
      </c>
      <c r="W76" s="1394">
        <v>7</v>
      </c>
      <c r="X76" s="1368" t="s">
        <v>10</v>
      </c>
      <c r="Y76" s="1394">
        <v>4</v>
      </c>
      <c r="Z76" s="1368" t="s">
        <v>38</v>
      </c>
      <c r="AA76" s="1394">
        <v>8</v>
      </c>
      <c r="AB76" s="1368" t="s">
        <v>10</v>
      </c>
      <c r="AC76" s="1394">
        <v>3</v>
      </c>
      <c r="AD76" s="1368" t="s">
        <v>13</v>
      </c>
      <c r="AE76" s="1368" t="s">
        <v>20</v>
      </c>
      <c r="AF76" s="1368">
        <f>IF(W76&gt;=1,(AA76*12+AC76)-(W76*12+Y76)+1,"")</f>
        <v>12</v>
      </c>
      <c r="AG76" s="1364" t="s">
        <v>33</v>
      </c>
      <c r="AH76" s="1370" t="str">
        <f t="shared" ref="AH76" si="163">IFERROR(ROUNDDOWN(ROUND(L74*U76,0),0)*AF76,"")</f>
        <v/>
      </c>
      <c r="AI76" s="1372" t="str">
        <f t="shared" ref="AI76" si="164">IFERROR(ROUNDDOWN(ROUND((L74*(U76-AW74)),0),0)*AF76,"")</f>
        <v/>
      </c>
      <c r="AJ76" s="1374">
        <f>IFERROR(IF(OR(M74="",M75="",M77=""),0,ROUNDDOWN(ROUNDDOWN(ROUND(L74*VLOOKUP(K74,【参考】数式用!$A$5:$AB$37,MATCH("新加算Ⅳ",【参考】数式用!$B$4:$AB$4,0)+1,0),0),0)*AF76*0.5,0)),"")</f>
        <v>0</v>
      </c>
      <c r="AK76" s="1320" t="str">
        <f t="shared" ref="AK76" si="165">IF(T76&lt;&gt;"","新規に適用","")</f>
        <v/>
      </c>
      <c r="AL76" s="1348">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6"/>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6"/>
      <c r="C77" s="1417"/>
      <c r="D77" s="1417"/>
      <c r="E77" s="1417"/>
      <c r="F77" s="1418"/>
      <c r="G77" s="1260"/>
      <c r="H77" s="1260"/>
      <c r="I77" s="1260"/>
      <c r="J77" s="1421"/>
      <c r="K77" s="1260"/>
      <c r="L77" s="1284"/>
      <c r="M77" s="556" t="str">
        <f>IF('別紙様式2-2（４・５月分）'!P61="","",'別紙様式2-2（４・５月分）'!P61)</f>
        <v/>
      </c>
      <c r="N77" s="1399"/>
      <c r="O77" s="1379"/>
      <c r="P77" s="1381"/>
      <c r="Q77" s="1383"/>
      <c r="R77" s="1385"/>
      <c r="S77" s="1387"/>
      <c r="T77" s="1389"/>
      <c r="U77" s="1391"/>
      <c r="V77" s="1393"/>
      <c r="W77" s="1395"/>
      <c r="X77" s="1369"/>
      <c r="Y77" s="1395"/>
      <c r="Z77" s="1369"/>
      <c r="AA77" s="1395"/>
      <c r="AB77" s="1369"/>
      <c r="AC77" s="1395"/>
      <c r="AD77" s="1369"/>
      <c r="AE77" s="1369"/>
      <c r="AF77" s="1369"/>
      <c r="AG77" s="1365"/>
      <c r="AH77" s="1371"/>
      <c r="AI77" s="1373"/>
      <c r="AJ77" s="1375"/>
      <c r="AK77" s="1321"/>
      <c r="AL77" s="1349"/>
      <c r="AM77" s="1321"/>
      <c r="AN77" s="1321"/>
      <c r="AO77" s="1367"/>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19"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6" t="str">
        <f>IF(SUM('別紙様式2-2（４・５月分）'!Q62:Q64)=0,"",SUM('別紙様式2-2（４・５月分）'!Q62:Q64))</f>
        <v/>
      </c>
      <c r="O78" s="1400" t="str">
        <f>IFERROR(VLOOKUP('別紙様式2-2（４・５月分）'!AQ62,【参考】数式用!$AR$5:$AS$22,2,FALSE),"")</f>
        <v/>
      </c>
      <c r="P78" s="1401"/>
      <c r="Q78" s="1402"/>
      <c r="R78" s="1406" t="str">
        <f>IFERROR(VLOOKUP(K78,【参考】数式用!$A$5:$AB$37,MATCH(O78,【参考】数式用!$B$4:$AB$4,0)+1,0),"")</f>
        <v/>
      </c>
      <c r="S78" s="1408" t="s">
        <v>2021</v>
      </c>
      <c r="T78" s="1410"/>
      <c r="U78" s="1412" t="str">
        <f>IFERROR(VLOOKUP(K78,【参考】数式用!$A$5:$AB$37,MATCH(T78,【参考】数式用!$B$4:$AB$4,0)+1,0),"")</f>
        <v/>
      </c>
      <c r="V78" s="1414" t="s">
        <v>15</v>
      </c>
      <c r="W78" s="1352">
        <v>6</v>
      </c>
      <c r="X78" s="1354" t="s">
        <v>10</v>
      </c>
      <c r="Y78" s="1352">
        <v>6</v>
      </c>
      <c r="Z78" s="1354" t="s">
        <v>38</v>
      </c>
      <c r="AA78" s="1352">
        <v>7</v>
      </c>
      <c r="AB78" s="1354" t="s">
        <v>10</v>
      </c>
      <c r="AC78" s="1352">
        <v>3</v>
      </c>
      <c r="AD78" s="1354" t="s">
        <v>13</v>
      </c>
      <c r="AE78" s="1354" t="s">
        <v>20</v>
      </c>
      <c r="AF78" s="1354">
        <f>IF(W78&gt;=1,(AA78*12+AC78)-(W78*12+Y78)+1,"")</f>
        <v>10</v>
      </c>
      <c r="AG78" s="1356" t="s">
        <v>33</v>
      </c>
      <c r="AH78" s="1358" t="str">
        <f t="shared" ref="AH78" si="167">IFERROR(ROUNDDOWN(ROUND(L78*U78,0),0)*AF78,"")</f>
        <v/>
      </c>
      <c r="AI78" s="1360" t="str">
        <f t="shared" ref="AI78" si="168">IFERROR(ROUNDDOWN(ROUND((L78*(U78-AW78)),0),0)*AF78,"")</f>
        <v/>
      </c>
      <c r="AJ78" s="1362">
        <f>IFERROR(IF(OR(M78="",M79="",M81=""),0,ROUNDDOWN(ROUNDDOWN(ROUND(L78*VLOOKUP(K78,【参考】数式用!$A$5:$AB$37,MATCH("新加算Ⅳ",【参考】数式用!$B$4:$AB$4,0)+1,0),0),0)*AF78*0.5,0)),"")</f>
        <v>0</v>
      </c>
      <c r="AK78" s="1346"/>
      <c r="AL78" s="1350">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0"/>
      <c r="K79" s="1259"/>
      <c r="L79" s="1283"/>
      <c r="M79" s="1376" t="str">
        <f>IF('別紙様式2-2（４・５月分）'!P63="","",'別紙様式2-2（４・５月分）'!P63)</f>
        <v/>
      </c>
      <c r="N79" s="1397"/>
      <c r="O79" s="1403"/>
      <c r="P79" s="1404"/>
      <c r="Q79" s="1405"/>
      <c r="R79" s="1407"/>
      <c r="S79" s="1409"/>
      <c r="T79" s="1411"/>
      <c r="U79" s="1413"/>
      <c r="V79" s="1415"/>
      <c r="W79" s="1353"/>
      <c r="X79" s="1355"/>
      <c r="Y79" s="1353"/>
      <c r="Z79" s="1355"/>
      <c r="AA79" s="1353"/>
      <c r="AB79" s="1355"/>
      <c r="AC79" s="1353"/>
      <c r="AD79" s="1355"/>
      <c r="AE79" s="1355"/>
      <c r="AF79" s="1355"/>
      <c r="AG79" s="1357"/>
      <c r="AH79" s="1359"/>
      <c r="AI79" s="1361"/>
      <c r="AJ79" s="1363"/>
      <c r="AK79" s="1347"/>
      <c r="AL79" s="1351"/>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0"/>
      <c r="K80" s="1259"/>
      <c r="L80" s="1283"/>
      <c r="M80" s="1377"/>
      <c r="N80" s="1398"/>
      <c r="O80" s="1378" t="s">
        <v>2025</v>
      </c>
      <c r="P80" s="1380" t="str">
        <f>IFERROR(VLOOKUP('別紙様式2-2（４・５月分）'!AQ62,【参考】数式用!$AR$5:$AT$22,3,FALSE),"")</f>
        <v/>
      </c>
      <c r="Q80" s="1382" t="s">
        <v>2036</v>
      </c>
      <c r="R80" s="1384" t="str">
        <f>IFERROR(VLOOKUP(K78,【参考】数式用!$A$5:$AB$37,MATCH(P80,【参考】数式用!$B$4:$AB$4,0)+1,0),"")</f>
        <v/>
      </c>
      <c r="S80" s="1386" t="s">
        <v>161</v>
      </c>
      <c r="T80" s="1388"/>
      <c r="U80" s="1390" t="str">
        <f>IFERROR(VLOOKUP(K78,【参考】数式用!$A$5:$AB$37,MATCH(T80,【参考】数式用!$B$4:$AB$4,0)+1,0),"")</f>
        <v/>
      </c>
      <c r="V80" s="1392" t="s">
        <v>15</v>
      </c>
      <c r="W80" s="1394">
        <v>7</v>
      </c>
      <c r="X80" s="1368" t="s">
        <v>10</v>
      </c>
      <c r="Y80" s="1394">
        <v>4</v>
      </c>
      <c r="Z80" s="1368" t="s">
        <v>38</v>
      </c>
      <c r="AA80" s="1394">
        <v>8</v>
      </c>
      <c r="AB80" s="1368" t="s">
        <v>10</v>
      </c>
      <c r="AC80" s="1394">
        <v>3</v>
      </c>
      <c r="AD80" s="1368" t="s">
        <v>13</v>
      </c>
      <c r="AE80" s="1368" t="s">
        <v>20</v>
      </c>
      <c r="AF80" s="1368">
        <f>IF(W80&gt;=1,(AA80*12+AC80)-(W80*12+Y80)+1,"")</f>
        <v>12</v>
      </c>
      <c r="AG80" s="1364" t="s">
        <v>33</v>
      </c>
      <c r="AH80" s="1370" t="str">
        <f t="shared" ref="AH80" si="174">IFERROR(ROUNDDOWN(ROUND(L78*U80,0),0)*AF80,"")</f>
        <v/>
      </c>
      <c r="AI80" s="1372" t="str">
        <f t="shared" ref="AI80" si="175">IFERROR(ROUNDDOWN(ROUND((L78*(U80-AW78)),0),0)*AF80,"")</f>
        <v/>
      </c>
      <c r="AJ80" s="1374">
        <f>IFERROR(IF(OR(M78="",M79="",M81=""),0,ROUNDDOWN(ROUNDDOWN(ROUND(L78*VLOOKUP(K78,【参考】数式用!$A$5:$AB$37,MATCH("新加算Ⅳ",【参考】数式用!$B$4:$AB$4,0)+1,0),0),0)*AF80*0.5,0)),"")</f>
        <v>0</v>
      </c>
      <c r="AK80" s="1320" t="str">
        <f t="shared" ref="AK80" si="176">IF(T80&lt;&gt;"","新規に適用","")</f>
        <v/>
      </c>
      <c r="AL80" s="1348">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6"/>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6"/>
      <c r="C81" s="1417"/>
      <c r="D81" s="1417"/>
      <c r="E81" s="1417"/>
      <c r="F81" s="1418"/>
      <c r="G81" s="1260"/>
      <c r="H81" s="1260"/>
      <c r="I81" s="1260"/>
      <c r="J81" s="1421"/>
      <c r="K81" s="1260"/>
      <c r="L81" s="1284"/>
      <c r="M81" s="556" t="str">
        <f>IF('別紙様式2-2（４・５月分）'!P64="","",'別紙様式2-2（４・５月分）'!P64)</f>
        <v/>
      </c>
      <c r="N81" s="1399"/>
      <c r="O81" s="1379"/>
      <c r="P81" s="1381"/>
      <c r="Q81" s="1383"/>
      <c r="R81" s="1385"/>
      <c r="S81" s="1387"/>
      <c r="T81" s="1389"/>
      <c r="U81" s="1391"/>
      <c r="V81" s="1393"/>
      <c r="W81" s="1395"/>
      <c r="X81" s="1369"/>
      <c r="Y81" s="1395"/>
      <c r="Z81" s="1369"/>
      <c r="AA81" s="1395"/>
      <c r="AB81" s="1369"/>
      <c r="AC81" s="1395"/>
      <c r="AD81" s="1369"/>
      <c r="AE81" s="1369"/>
      <c r="AF81" s="1369"/>
      <c r="AG81" s="1365"/>
      <c r="AH81" s="1371"/>
      <c r="AI81" s="1373"/>
      <c r="AJ81" s="1375"/>
      <c r="AK81" s="1321"/>
      <c r="AL81" s="1349"/>
      <c r="AM81" s="1321"/>
      <c r="AN81" s="1321"/>
      <c r="AO81" s="1367"/>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0"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6" t="str">
        <f>IF(SUM('別紙様式2-2（４・５月分）'!Q65:Q67)=0,"",SUM('別紙様式2-2（４・５月分）'!Q65:Q67))</f>
        <v/>
      </c>
      <c r="O82" s="1400" t="str">
        <f>IFERROR(VLOOKUP('別紙様式2-2（４・５月分）'!AQ65,【参考】数式用!$AR$5:$AS$22,2,FALSE),"")</f>
        <v/>
      </c>
      <c r="P82" s="1401"/>
      <c r="Q82" s="1402"/>
      <c r="R82" s="1406" t="str">
        <f>IFERROR(VLOOKUP(K82,【参考】数式用!$A$5:$AB$37,MATCH(O82,【参考】数式用!$B$4:$AB$4,0)+1,0),"")</f>
        <v/>
      </c>
      <c r="S82" s="1408" t="s">
        <v>2021</v>
      </c>
      <c r="T82" s="1410"/>
      <c r="U82" s="1412" t="str">
        <f>IFERROR(VLOOKUP(K82,【参考】数式用!$A$5:$AB$37,MATCH(T82,【参考】数式用!$B$4:$AB$4,0)+1,0),"")</f>
        <v/>
      </c>
      <c r="V82" s="1414" t="s">
        <v>15</v>
      </c>
      <c r="W82" s="1352">
        <v>6</v>
      </c>
      <c r="X82" s="1354" t="s">
        <v>10</v>
      </c>
      <c r="Y82" s="1352">
        <v>6</v>
      </c>
      <c r="Z82" s="1354" t="s">
        <v>38</v>
      </c>
      <c r="AA82" s="1352">
        <v>7</v>
      </c>
      <c r="AB82" s="1354" t="s">
        <v>10</v>
      </c>
      <c r="AC82" s="1352">
        <v>3</v>
      </c>
      <c r="AD82" s="1354" t="s">
        <v>13</v>
      </c>
      <c r="AE82" s="1354" t="s">
        <v>20</v>
      </c>
      <c r="AF82" s="1354">
        <f>IF(W82&gt;=1,(AA82*12+AC82)-(W82*12+Y82)+1,"")</f>
        <v>10</v>
      </c>
      <c r="AG82" s="1356" t="s">
        <v>33</v>
      </c>
      <c r="AH82" s="1358" t="str">
        <f t="shared" ref="AH82" si="178">IFERROR(ROUNDDOWN(ROUND(L82*U82,0),0)*AF82,"")</f>
        <v/>
      </c>
      <c r="AI82" s="1360" t="str">
        <f t="shared" ref="AI82" si="179">IFERROR(ROUNDDOWN(ROUND((L82*(U82-AW82)),0),0)*AF82,"")</f>
        <v/>
      </c>
      <c r="AJ82" s="1362">
        <f>IFERROR(IF(OR(M82="",M83="",M85=""),0,ROUNDDOWN(ROUNDDOWN(ROUND(L82*VLOOKUP(K82,【参考】数式用!$A$5:$AB$37,MATCH("新加算Ⅳ",【参考】数式用!$B$4:$AB$4,0)+1,0),0),0)*AF82*0.5,0)),"")</f>
        <v>0</v>
      </c>
      <c r="AK82" s="1346"/>
      <c r="AL82" s="1350">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0"/>
      <c r="K83" s="1259"/>
      <c r="L83" s="1283"/>
      <c r="M83" s="1376" t="str">
        <f>IF('別紙様式2-2（４・５月分）'!P66="","",'別紙様式2-2（４・５月分）'!P66)</f>
        <v/>
      </c>
      <c r="N83" s="1397"/>
      <c r="O83" s="1403"/>
      <c r="P83" s="1404"/>
      <c r="Q83" s="1405"/>
      <c r="R83" s="1407"/>
      <c r="S83" s="1409"/>
      <c r="T83" s="1411"/>
      <c r="U83" s="1413"/>
      <c r="V83" s="1415"/>
      <c r="W83" s="1353"/>
      <c r="X83" s="1355"/>
      <c r="Y83" s="1353"/>
      <c r="Z83" s="1355"/>
      <c r="AA83" s="1353"/>
      <c r="AB83" s="1355"/>
      <c r="AC83" s="1353"/>
      <c r="AD83" s="1355"/>
      <c r="AE83" s="1355"/>
      <c r="AF83" s="1355"/>
      <c r="AG83" s="1357"/>
      <c r="AH83" s="1359"/>
      <c r="AI83" s="1361"/>
      <c r="AJ83" s="1363"/>
      <c r="AK83" s="1347"/>
      <c r="AL83" s="1351"/>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0"/>
      <c r="K84" s="1259"/>
      <c r="L84" s="1283"/>
      <c r="M84" s="1377"/>
      <c r="N84" s="1398"/>
      <c r="O84" s="1378" t="s">
        <v>2025</v>
      </c>
      <c r="P84" s="1380" t="str">
        <f>IFERROR(VLOOKUP('別紙様式2-2（４・５月分）'!AQ65,【参考】数式用!$AR$5:$AT$22,3,FALSE),"")</f>
        <v/>
      </c>
      <c r="Q84" s="1382" t="s">
        <v>2036</v>
      </c>
      <c r="R84" s="1384" t="str">
        <f>IFERROR(VLOOKUP(K82,【参考】数式用!$A$5:$AB$37,MATCH(P84,【参考】数式用!$B$4:$AB$4,0)+1,0),"")</f>
        <v/>
      </c>
      <c r="S84" s="1386" t="s">
        <v>161</v>
      </c>
      <c r="T84" s="1388"/>
      <c r="U84" s="1390" t="str">
        <f>IFERROR(VLOOKUP(K82,【参考】数式用!$A$5:$AB$37,MATCH(T84,【参考】数式用!$B$4:$AB$4,0)+1,0),"")</f>
        <v/>
      </c>
      <c r="V84" s="1392" t="s">
        <v>15</v>
      </c>
      <c r="W84" s="1394">
        <v>7</v>
      </c>
      <c r="X84" s="1368" t="s">
        <v>10</v>
      </c>
      <c r="Y84" s="1394">
        <v>4</v>
      </c>
      <c r="Z84" s="1368" t="s">
        <v>38</v>
      </c>
      <c r="AA84" s="1394">
        <v>8</v>
      </c>
      <c r="AB84" s="1368" t="s">
        <v>10</v>
      </c>
      <c r="AC84" s="1394">
        <v>3</v>
      </c>
      <c r="AD84" s="1368" t="s">
        <v>13</v>
      </c>
      <c r="AE84" s="1368" t="s">
        <v>20</v>
      </c>
      <c r="AF84" s="1368">
        <f>IF(W84&gt;=1,(AA84*12+AC84)-(W84*12+Y84)+1,"")</f>
        <v>12</v>
      </c>
      <c r="AG84" s="1364" t="s">
        <v>33</v>
      </c>
      <c r="AH84" s="1370" t="str">
        <f t="shared" ref="AH84" si="185">IFERROR(ROUNDDOWN(ROUND(L82*U84,0),0)*AF84,"")</f>
        <v/>
      </c>
      <c r="AI84" s="1372" t="str">
        <f t="shared" ref="AI84" si="186">IFERROR(ROUNDDOWN(ROUND((L82*(U84-AW82)),0),0)*AF84,"")</f>
        <v/>
      </c>
      <c r="AJ84" s="1374">
        <f>IFERROR(IF(OR(M82="",M83="",M85=""),0,ROUNDDOWN(ROUNDDOWN(ROUND(L82*VLOOKUP(K82,【参考】数式用!$A$5:$AB$37,MATCH("新加算Ⅳ",【参考】数式用!$B$4:$AB$4,0)+1,0),0),0)*AF84*0.5,0)),"")</f>
        <v>0</v>
      </c>
      <c r="AK84" s="1320" t="str">
        <f t="shared" ref="AK84" si="187">IF(T84&lt;&gt;"","新規に適用","")</f>
        <v/>
      </c>
      <c r="AL84" s="1348">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6"/>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6"/>
      <c r="C85" s="1417"/>
      <c r="D85" s="1417"/>
      <c r="E85" s="1417"/>
      <c r="F85" s="1418"/>
      <c r="G85" s="1260"/>
      <c r="H85" s="1260"/>
      <c r="I85" s="1260"/>
      <c r="J85" s="1421"/>
      <c r="K85" s="1260"/>
      <c r="L85" s="1284"/>
      <c r="M85" s="556" t="str">
        <f>IF('別紙様式2-2（４・５月分）'!P67="","",'別紙様式2-2（４・５月分）'!P67)</f>
        <v/>
      </c>
      <c r="N85" s="1399"/>
      <c r="O85" s="1379"/>
      <c r="P85" s="1381"/>
      <c r="Q85" s="1383"/>
      <c r="R85" s="1385"/>
      <c r="S85" s="1387"/>
      <c r="T85" s="1389"/>
      <c r="U85" s="1391"/>
      <c r="V85" s="1393"/>
      <c r="W85" s="1395"/>
      <c r="X85" s="1369"/>
      <c r="Y85" s="1395"/>
      <c r="Z85" s="1369"/>
      <c r="AA85" s="1395"/>
      <c r="AB85" s="1369"/>
      <c r="AC85" s="1395"/>
      <c r="AD85" s="1369"/>
      <c r="AE85" s="1369"/>
      <c r="AF85" s="1369"/>
      <c r="AG85" s="1365"/>
      <c r="AH85" s="1371"/>
      <c r="AI85" s="1373"/>
      <c r="AJ85" s="1375"/>
      <c r="AK85" s="1321"/>
      <c r="AL85" s="1349"/>
      <c r="AM85" s="1321"/>
      <c r="AN85" s="1321"/>
      <c r="AO85" s="1367"/>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19"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6" t="str">
        <f>IF(SUM('別紙様式2-2（４・５月分）'!Q68:Q70)=0,"",SUM('別紙様式2-2（４・５月分）'!Q68:Q70))</f>
        <v/>
      </c>
      <c r="O86" s="1400" t="str">
        <f>IFERROR(VLOOKUP('別紙様式2-2（４・５月分）'!AQ68,【参考】数式用!$AR$5:$AS$22,2,FALSE),"")</f>
        <v/>
      </c>
      <c r="P86" s="1401"/>
      <c r="Q86" s="1402"/>
      <c r="R86" s="1406" t="str">
        <f>IFERROR(VLOOKUP(K86,【参考】数式用!$A$5:$AB$37,MATCH(O86,【参考】数式用!$B$4:$AB$4,0)+1,0),"")</f>
        <v/>
      </c>
      <c r="S86" s="1408" t="s">
        <v>2021</v>
      </c>
      <c r="T86" s="1410"/>
      <c r="U86" s="1412" t="str">
        <f>IFERROR(VLOOKUP(K86,【参考】数式用!$A$5:$AB$37,MATCH(T86,【参考】数式用!$B$4:$AB$4,0)+1,0),"")</f>
        <v/>
      </c>
      <c r="V86" s="1414" t="s">
        <v>15</v>
      </c>
      <c r="W86" s="1352">
        <v>6</v>
      </c>
      <c r="X86" s="1354" t="s">
        <v>10</v>
      </c>
      <c r="Y86" s="1352">
        <v>6</v>
      </c>
      <c r="Z86" s="1354" t="s">
        <v>38</v>
      </c>
      <c r="AA86" s="1352">
        <v>7</v>
      </c>
      <c r="AB86" s="1354" t="s">
        <v>10</v>
      </c>
      <c r="AC86" s="1352">
        <v>3</v>
      </c>
      <c r="AD86" s="1354" t="s">
        <v>13</v>
      </c>
      <c r="AE86" s="1354" t="s">
        <v>20</v>
      </c>
      <c r="AF86" s="1354">
        <f>IF(W86&gt;=1,(AA86*12+AC86)-(W86*12+Y86)+1,"")</f>
        <v>10</v>
      </c>
      <c r="AG86" s="1356" t="s">
        <v>33</v>
      </c>
      <c r="AH86" s="1358" t="str">
        <f t="shared" ref="AH86" si="189">IFERROR(ROUNDDOWN(ROUND(L86*U86,0),0)*AF86,"")</f>
        <v/>
      </c>
      <c r="AI86" s="1360" t="str">
        <f t="shared" ref="AI86" si="190">IFERROR(ROUNDDOWN(ROUND((L86*(U86-AW86)),0),0)*AF86,"")</f>
        <v/>
      </c>
      <c r="AJ86" s="1362">
        <f>IFERROR(IF(OR(M86="",M87="",M89=""),0,ROUNDDOWN(ROUNDDOWN(ROUND(L86*VLOOKUP(K86,【参考】数式用!$A$5:$AB$37,MATCH("新加算Ⅳ",【参考】数式用!$B$4:$AB$4,0)+1,0),0),0)*AF86*0.5,0)),"")</f>
        <v>0</v>
      </c>
      <c r="AK86" s="1346"/>
      <c r="AL86" s="1350">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0"/>
      <c r="K87" s="1259"/>
      <c r="L87" s="1283"/>
      <c r="M87" s="1376" t="str">
        <f>IF('別紙様式2-2（４・５月分）'!P69="","",'別紙様式2-2（４・５月分）'!P69)</f>
        <v/>
      </c>
      <c r="N87" s="1397"/>
      <c r="O87" s="1403"/>
      <c r="P87" s="1404"/>
      <c r="Q87" s="1405"/>
      <c r="R87" s="1407"/>
      <c r="S87" s="1409"/>
      <c r="T87" s="1411"/>
      <c r="U87" s="1413"/>
      <c r="V87" s="1415"/>
      <c r="W87" s="1353"/>
      <c r="X87" s="1355"/>
      <c r="Y87" s="1353"/>
      <c r="Z87" s="1355"/>
      <c r="AA87" s="1353"/>
      <c r="AB87" s="1355"/>
      <c r="AC87" s="1353"/>
      <c r="AD87" s="1355"/>
      <c r="AE87" s="1355"/>
      <c r="AF87" s="1355"/>
      <c r="AG87" s="1357"/>
      <c r="AH87" s="1359"/>
      <c r="AI87" s="1361"/>
      <c r="AJ87" s="1363"/>
      <c r="AK87" s="1347"/>
      <c r="AL87" s="1351"/>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0"/>
      <c r="K88" s="1259"/>
      <c r="L88" s="1283"/>
      <c r="M88" s="1377"/>
      <c r="N88" s="1398"/>
      <c r="O88" s="1378" t="s">
        <v>2025</v>
      </c>
      <c r="P88" s="1380" t="str">
        <f>IFERROR(VLOOKUP('別紙様式2-2（４・５月分）'!AQ68,【参考】数式用!$AR$5:$AT$22,3,FALSE),"")</f>
        <v/>
      </c>
      <c r="Q88" s="1382" t="s">
        <v>2036</v>
      </c>
      <c r="R88" s="1384" t="str">
        <f>IFERROR(VLOOKUP(K86,【参考】数式用!$A$5:$AB$37,MATCH(P88,【参考】数式用!$B$4:$AB$4,0)+1,0),"")</f>
        <v/>
      </c>
      <c r="S88" s="1386" t="s">
        <v>161</v>
      </c>
      <c r="T88" s="1388"/>
      <c r="U88" s="1390" t="str">
        <f>IFERROR(VLOOKUP(K86,【参考】数式用!$A$5:$AB$37,MATCH(T88,【参考】数式用!$B$4:$AB$4,0)+1,0),"")</f>
        <v/>
      </c>
      <c r="V88" s="1392" t="s">
        <v>15</v>
      </c>
      <c r="W88" s="1394">
        <v>7</v>
      </c>
      <c r="X88" s="1368" t="s">
        <v>10</v>
      </c>
      <c r="Y88" s="1394">
        <v>4</v>
      </c>
      <c r="Z88" s="1368" t="s">
        <v>38</v>
      </c>
      <c r="AA88" s="1394">
        <v>8</v>
      </c>
      <c r="AB88" s="1368" t="s">
        <v>10</v>
      </c>
      <c r="AC88" s="1394">
        <v>3</v>
      </c>
      <c r="AD88" s="1368" t="s">
        <v>13</v>
      </c>
      <c r="AE88" s="1368" t="s">
        <v>20</v>
      </c>
      <c r="AF88" s="1368">
        <f>IF(W88&gt;=1,(AA88*12+AC88)-(W88*12+Y88)+1,"")</f>
        <v>12</v>
      </c>
      <c r="AG88" s="1364" t="s">
        <v>33</v>
      </c>
      <c r="AH88" s="1370" t="str">
        <f t="shared" ref="AH88" si="196">IFERROR(ROUNDDOWN(ROUND(L86*U88,0),0)*AF88,"")</f>
        <v/>
      </c>
      <c r="AI88" s="1372" t="str">
        <f t="shared" ref="AI88" si="197">IFERROR(ROUNDDOWN(ROUND((L86*(U88-AW86)),0),0)*AF88,"")</f>
        <v/>
      </c>
      <c r="AJ88" s="1374">
        <f>IFERROR(IF(OR(M86="",M87="",M89=""),0,ROUNDDOWN(ROUNDDOWN(ROUND(L86*VLOOKUP(K86,【参考】数式用!$A$5:$AB$37,MATCH("新加算Ⅳ",【参考】数式用!$B$4:$AB$4,0)+1,0),0),0)*AF88*0.5,0)),"")</f>
        <v>0</v>
      </c>
      <c r="AK88" s="1320" t="str">
        <f t="shared" ref="AK88" si="198">IF(T88&lt;&gt;"","新規に適用","")</f>
        <v/>
      </c>
      <c r="AL88" s="1348">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6"/>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6"/>
      <c r="C89" s="1417"/>
      <c r="D89" s="1417"/>
      <c r="E89" s="1417"/>
      <c r="F89" s="1418"/>
      <c r="G89" s="1260"/>
      <c r="H89" s="1260"/>
      <c r="I89" s="1260"/>
      <c r="J89" s="1421"/>
      <c r="K89" s="1260"/>
      <c r="L89" s="1284"/>
      <c r="M89" s="556" t="str">
        <f>IF('別紙様式2-2（４・５月分）'!P70="","",'別紙様式2-2（４・５月分）'!P70)</f>
        <v/>
      </c>
      <c r="N89" s="1399"/>
      <c r="O89" s="1379"/>
      <c r="P89" s="1381"/>
      <c r="Q89" s="1383"/>
      <c r="R89" s="1385"/>
      <c r="S89" s="1387"/>
      <c r="T89" s="1389"/>
      <c r="U89" s="1391"/>
      <c r="V89" s="1393"/>
      <c r="W89" s="1395"/>
      <c r="X89" s="1369"/>
      <c r="Y89" s="1395"/>
      <c r="Z89" s="1369"/>
      <c r="AA89" s="1395"/>
      <c r="AB89" s="1369"/>
      <c r="AC89" s="1395"/>
      <c r="AD89" s="1369"/>
      <c r="AE89" s="1369"/>
      <c r="AF89" s="1369"/>
      <c r="AG89" s="1365"/>
      <c r="AH89" s="1371"/>
      <c r="AI89" s="1373"/>
      <c r="AJ89" s="1375"/>
      <c r="AK89" s="1321"/>
      <c r="AL89" s="1349"/>
      <c r="AM89" s="1321"/>
      <c r="AN89" s="1321"/>
      <c r="AO89" s="1367"/>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0"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6" t="str">
        <f>IF(SUM('別紙様式2-2（４・５月分）'!Q71:Q73)=0,"",SUM('別紙様式2-2（４・５月分）'!Q71:Q73))</f>
        <v/>
      </c>
      <c r="O90" s="1400" t="str">
        <f>IFERROR(VLOOKUP('別紙様式2-2（４・５月分）'!AQ71,【参考】数式用!$AR$5:$AS$22,2,FALSE),"")</f>
        <v/>
      </c>
      <c r="P90" s="1401"/>
      <c r="Q90" s="1402"/>
      <c r="R90" s="1406" t="str">
        <f>IFERROR(VLOOKUP(K90,【参考】数式用!$A$5:$AB$37,MATCH(O90,【参考】数式用!$B$4:$AB$4,0)+1,0),"")</f>
        <v/>
      </c>
      <c r="S90" s="1408" t="s">
        <v>2021</v>
      </c>
      <c r="T90" s="1410"/>
      <c r="U90" s="1412" t="str">
        <f>IFERROR(VLOOKUP(K90,【参考】数式用!$A$5:$AB$37,MATCH(T90,【参考】数式用!$B$4:$AB$4,0)+1,0),"")</f>
        <v/>
      </c>
      <c r="V90" s="1414" t="s">
        <v>15</v>
      </c>
      <c r="W90" s="1352">
        <v>6</v>
      </c>
      <c r="X90" s="1354" t="s">
        <v>10</v>
      </c>
      <c r="Y90" s="1352">
        <v>6</v>
      </c>
      <c r="Z90" s="1354" t="s">
        <v>38</v>
      </c>
      <c r="AA90" s="1352">
        <v>7</v>
      </c>
      <c r="AB90" s="1354" t="s">
        <v>10</v>
      </c>
      <c r="AC90" s="1352">
        <v>3</v>
      </c>
      <c r="AD90" s="1354" t="s">
        <v>13</v>
      </c>
      <c r="AE90" s="1354" t="s">
        <v>20</v>
      </c>
      <c r="AF90" s="1354">
        <f>IF(W90&gt;=1,(AA90*12+AC90)-(W90*12+Y90)+1,"")</f>
        <v>10</v>
      </c>
      <c r="AG90" s="1356" t="s">
        <v>33</v>
      </c>
      <c r="AH90" s="1358" t="str">
        <f t="shared" ref="AH90" si="200">IFERROR(ROUNDDOWN(ROUND(L90*U90,0),0)*AF90,"")</f>
        <v/>
      </c>
      <c r="AI90" s="1360" t="str">
        <f t="shared" ref="AI90" si="201">IFERROR(ROUNDDOWN(ROUND((L90*(U90-AW90)),0),0)*AF90,"")</f>
        <v/>
      </c>
      <c r="AJ90" s="1362">
        <f>IFERROR(IF(OR(M90="",M91="",M93=""),0,ROUNDDOWN(ROUNDDOWN(ROUND(L90*VLOOKUP(K90,【参考】数式用!$A$5:$AB$37,MATCH("新加算Ⅳ",【参考】数式用!$B$4:$AB$4,0)+1,0),0),0)*AF90*0.5,0)),"")</f>
        <v>0</v>
      </c>
      <c r="AK90" s="1346"/>
      <c r="AL90" s="1350">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0"/>
      <c r="K91" s="1259"/>
      <c r="L91" s="1283"/>
      <c r="M91" s="1376" t="str">
        <f>IF('別紙様式2-2（４・５月分）'!P72="","",'別紙様式2-2（４・５月分）'!P72)</f>
        <v/>
      </c>
      <c r="N91" s="1397"/>
      <c r="O91" s="1403"/>
      <c r="P91" s="1404"/>
      <c r="Q91" s="1405"/>
      <c r="R91" s="1407"/>
      <c r="S91" s="1409"/>
      <c r="T91" s="1411"/>
      <c r="U91" s="1413"/>
      <c r="V91" s="1415"/>
      <c r="W91" s="1353"/>
      <c r="X91" s="1355"/>
      <c r="Y91" s="1353"/>
      <c r="Z91" s="1355"/>
      <c r="AA91" s="1353"/>
      <c r="AB91" s="1355"/>
      <c r="AC91" s="1353"/>
      <c r="AD91" s="1355"/>
      <c r="AE91" s="1355"/>
      <c r="AF91" s="1355"/>
      <c r="AG91" s="1357"/>
      <c r="AH91" s="1359"/>
      <c r="AI91" s="1361"/>
      <c r="AJ91" s="1363"/>
      <c r="AK91" s="1347"/>
      <c r="AL91" s="1351"/>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0"/>
      <c r="K92" s="1259"/>
      <c r="L92" s="1283"/>
      <c r="M92" s="1377"/>
      <c r="N92" s="1398"/>
      <c r="O92" s="1378" t="s">
        <v>2025</v>
      </c>
      <c r="P92" s="1380" t="str">
        <f>IFERROR(VLOOKUP('別紙様式2-2（４・５月分）'!AQ71,【参考】数式用!$AR$5:$AT$22,3,FALSE),"")</f>
        <v/>
      </c>
      <c r="Q92" s="1382" t="s">
        <v>2036</v>
      </c>
      <c r="R92" s="1384" t="str">
        <f>IFERROR(VLOOKUP(K90,【参考】数式用!$A$5:$AB$37,MATCH(P92,【参考】数式用!$B$4:$AB$4,0)+1,0),"")</f>
        <v/>
      </c>
      <c r="S92" s="1386" t="s">
        <v>161</v>
      </c>
      <c r="T92" s="1388"/>
      <c r="U92" s="1390" t="str">
        <f>IFERROR(VLOOKUP(K90,【参考】数式用!$A$5:$AB$37,MATCH(T92,【参考】数式用!$B$4:$AB$4,0)+1,0),"")</f>
        <v/>
      </c>
      <c r="V92" s="1392" t="s">
        <v>15</v>
      </c>
      <c r="W92" s="1394">
        <v>7</v>
      </c>
      <c r="X92" s="1368" t="s">
        <v>10</v>
      </c>
      <c r="Y92" s="1394">
        <v>4</v>
      </c>
      <c r="Z92" s="1368" t="s">
        <v>38</v>
      </c>
      <c r="AA92" s="1394">
        <v>8</v>
      </c>
      <c r="AB92" s="1368" t="s">
        <v>10</v>
      </c>
      <c r="AC92" s="1394">
        <v>3</v>
      </c>
      <c r="AD92" s="1368" t="s">
        <v>13</v>
      </c>
      <c r="AE92" s="1368" t="s">
        <v>20</v>
      </c>
      <c r="AF92" s="1368">
        <f>IF(W92&gt;=1,(AA92*12+AC92)-(W92*12+Y92)+1,"")</f>
        <v>12</v>
      </c>
      <c r="AG92" s="1364" t="s">
        <v>33</v>
      </c>
      <c r="AH92" s="1370" t="str">
        <f t="shared" ref="AH92" si="207">IFERROR(ROUNDDOWN(ROUND(L90*U92,0),0)*AF92,"")</f>
        <v/>
      </c>
      <c r="AI92" s="1372" t="str">
        <f t="shared" ref="AI92" si="208">IFERROR(ROUNDDOWN(ROUND((L90*(U92-AW90)),0),0)*AF92,"")</f>
        <v/>
      </c>
      <c r="AJ92" s="1374">
        <f>IFERROR(IF(OR(M90="",M91="",M93=""),0,ROUNDDOWN(ROUNDDOWN(ROUND(L90*VLOOKUP(K90,【参考】数式用!$A$5:$AB$37,MATCH("新加算Ⅳ",【参考】数式用!$B$4:$AB$4,0)+1,0),0),0)*AF92*0.5,0)),"")</f>
        <v>0</v>
      </c>
      <c r="AK92" s="1320" t="str">
        <f t="shared" ref="AK92" si="209">IF(T92&lt;&gt;"","新規に適用","")</f>
        <v/>
      </c>
      <c r="AL92" s="1348">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6"/>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6"/>
      <c r="C93" s="1417"/>
      <c r="D93" s="1417"/>
      <c r="E93" s="1417"/>
      <c r="F93" s="1418"/>
      <c r="G93" s="1260"/>
      <c r="H93" s="1260"/>
      <c r="I93" s="1260"/>
      <c r="J93" s="1421"/>
      <c r="K93" s="1260"/>
      <c r="L93" s="1284"/>
      <c r="M93" s="556" t="str">
        <f>IF('別紙様式2-2（４・５月分）'!P73="","",'別紙様式2-2（４・５月分）'!P73)</f>
        <v/>
      </c>
      <c r="N93" s="1399"/>
      <c r="O93" s="1379"/>
      <c r="P93" s="1381"/>
      <c r="Q93" s="1383"/>
      <c r="R93" s="1385"/>
      <c r="S93" s="1387"/>
      <c r="T93" s="1389"/>
      <c r="U93" s="1391"/>
      <c r="V93" s="1393"/>
      <c r="W93" s="1395"/>
      <c r="X93" s="1369"/>
      <c r="Y93" s="1395"/>
      <c r="Z93" s="1369"/>
      <c r="AA93" s="1395"/>
      <c r="AB93" s="1369"/>
      <c r="AC93" s="1395"/>
      <c r="AD93" s="1369"/>
      <c r="AE93" s="1369"/>
      <c r="AF93" s="1369"/>
      <c r="AG93" s="1365"/>
      <c r="AH93" s="1371"/>
      <c r="AI93" s="1373"/>
      <c r="AJ93" s="1375"/>
      <c r="AK93" s="1321"/>
      <c r="AL93" s="1349"/>
      <c r="AM93" s="1321"/>
      <c r="AN93" s="1321"/>
      <c r="AO93" s="1367"/>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19"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6" t="str">
        <f>IF(SUM('別紙様式2-2（４・５月分）'!Q74:Q76)=0,"",SUM('別紙様式2-2（４・５月分）'!Q74:Q76))</f>
        <v/>
      </c>
      <c r="O94" s="1400" t="str">
        <f>IFERROR(VLOOKUP('別紙様式2-2（４・５月分）'!AQ74,【参考】数式用!$AR$5:$AS$22,2,FALSE),"")</f>
        <v/>
      </c>
      <c r="P94" s="1401"/>
      <c r="Q94" s="1402"/>
      <c r="R94" s="1406" t="str">
        <f>IFERROR(VLOOKUP(K94,【参考】数式用!$A$5:$AB$37,MATCH(O94,【参考】数式用!$B$4:$AB$4,0)+1,0),"")</f>
        <v/>
      </c>
      <c r="S94" s="1408" t="s">
        <v>2021</v>
      </c>
      <c r="T94" s="1410"/>
      <c r="U94" s="1412" t="str">
        <f>IFERROR(VLOOKUP(K94,【参考】数式用!$A$5:$AB$37,MATCH(T94,【参考】数式用!$B$4:$AB$4,0)+1,0),"")</f>
        <v/>
      </c>
      <c r="V94" s="1414" t="s">
        <v>15</v>
      </c>
      <c r="W94" s="1352">
        <v>6</v>
      </c>
      <c r="X94" s="1354" t="s">
        <v>10</v>
      </c>
      <c r="Y94" s="1352">
        <v>6</v>
      </c>
      <c r="Z94" s="1354" t="s">
        <v>38</v>
      </c>
      <c r="AA94" s="1352">
        <v>7</v>
      </c>
      <c r="AB94" s="1354" t="s">
        <v>10</v>
      </c>
      <c r="AC94" s="1352">
        <v>3</v>
      </c>
      <c r="AD94" s="1354" t="s">
        <v>13</v>
      </c>
      <c r="AE94" s="1354" t="s">
        <v>20</v>
      </c>
      <c r="AF94" s="1354">
        <f>IF(W94&gt;=1,(AA94*12+AC94)-(W94*12+Y94)+1,"")</f>
        <v>10</v>
      </c>
      <c r="AG94" s="1356" t="s">
        <v>33</v>
      </c>
      <c r="AH94" s="1358" t="str">
        <f t="shared" ref="AH94" si="211">IFERROR(ROUNDDOWN(ROUND(L94*U94,0),0)*AF94,"")</f>
        <v/>
      </c>
      <c r="AI94" s="1360" t="str">
        <f t="shared" ref="AI94" si="212">IFERROR(ROUNDDOWN(ROUND((L94*(U94-AW94)),0),0)*AF94,"")</f>
        <v/>
      </c>
      <c r="AJ94" s="1362">
        <f>IFERROR(IF(OR(M94="",M95="",M97=""),0,ROUNDDOWN(ROUNDDOWN(ROUND(L94*VLOOKUP(K94,【参考】数式用!$A$5:$AB$37,MATCH("新加算Ⅳ",【参考】数式用!$B$4:$AB$4,0)+1,0),0),0)*AF94*0.5,0)),"")</f>
        <v>0</v>
      </c>
      <c r="AK94" s="1346"/>
      <c r="AL94" s="1350">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0"/>
      <c r="K95" s="1259"/>
      <c r="L95" s="1283"/>
      <c r="M95" s="1376" t="str">
        <f>IF('別紙様式2-2（４・５月分）'!P75="","",'別紙様式2-2（４・５月分）'!P75)</f>
        <v/>
      </c>
      <c r="N95" s="1397"/>
      <c r="O95" s="1403"/>
      <c r="P95" s="1404"/>
      <c r="Q95" s="1405"/>
      <c r="R95" s="1407"/>
      <c r="S95" s="1409"/>
      <c r="T95" s="1411"/>
      <c r="U95" s="1413"/>
      <c r="V95" s="1415"/>
      <c r="W95" s="1353"/>
      <c r="X95" s="1355"/>
      <c r="Y95" s="1353"/>
      <c r="Z95" s="1355"/>
      <c r="AA95" s="1353"/>
      <c r="AB95" s="1355"/>
      <c r="AC95" s="1353"/>
      <c r="AD95" s="1355"/>
      <c r="AE95" s="1355"/>
      <c r="AF95" s="1355"/>
      <c r="AG95" s="1357"/>
      <c r="AH95" s="1359"/>
      <c r="AI95" s="1361"/>
      <c r="AJ95" s="1363"/>
      <c r="AK95" s="1347"/>
      <c r="AL95" s="1351"/>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0"/>
      <c r="K96" s="1259"/>
      <c r="L96" s="1283"/>
      <c r="M96" s="1377"/>
      <c r="N96" s="1398"/>
      <c r="O96" s="1378" t="s">
        <v>2025</v>
      </c>
      <c r="P96" s="1380" t="str">
        <f>IFERROR(VLOOKUP('別紙様式2-2（４・５月分）'!AQ74,【参考】数式用!$AR$5:$AT$22,3,FALSE),"")</f>
        <v/>
      </c>
      <c r="Q96" s="1382" t="s">
        <v>2036</v>
      </c>
      <c r="R96" s="1384" t="str">
        <f>IFERROR(VLOOKUP(K94,【参考】数式用!$A$5:$AB$37,MATCH(P96,【参考】数式用!$B$4:$AB$4,0)+1,0),"")</f>
        <v/>
      </c>
      <c r="S96" s="1386" t="s">
        <v>161</v>
      </c>
      <c r="T96" s="1388"/>
      <c r="U96" s="1390" t="str">
        <f>IFERROR(VLOOKUP(K94,【参考】数式用!$A$5:$AB$37,MATCH(T96,【参考】数式用!$B$4:$AB$4,0)+1,0),"")</f>
        <v/>
      </c>
      <c r="V96" s="1392" t="s">
        <v>15</v>
      </c>
      <c r="W96" s="1394">
        <v>7</v>
      </c>
      <c r="X96" s="1368" t="s">
        <v>10</v>
      </c>
      <c r="Y96" s="1394">
        <v>4</v>
      </c>
      <c r="Z96" s="1368" t="s">
        <v>38</v>
      </c>
      <c r="AA96" s="1394">
        <v>8</v>
      </c>
      <c r="AB96" s="1368" t="s">
        <v>10</v>
      </c>
      <c r="AC96" s="1394">
        <v>3</v>
      </c>
      <c r="AD96" s="1368" t="s">
        <v>13</v>
      </c>
      <c r="AE96" s="1368" t="s">
        <v>20</v>
      </c>
      <c r="AF96" s="1368">
        <f>IF(W96&gt;=1,(AA96*12+AC96)-(W96*12+Y96)+1,"")</f>
        <v>12</v>
      </c>
      <c r="AG96" s="1364" t="s">
        <v>33</v>
      </c>
      <c r="AH96" s="1370" t="str">
        <f t="shared" ref="AH96" si="218">IFERROR(ROUNDDOWN(ROUND(L94*U96,0),0)*AF96,"")</f>
        <v/>
      </c>
      <c r="AI96" s="1372" t="str">
        <f t="shared" ref="AI96" si="219">IFERROR(ROUNDDOWN(ROUND((L94*(U96-AW94)),0),0)*AF96,"")</f>
        <v/>
      </c>
      <c r="AJ96" s="1374">
        <f>IFERROR(IF(OR(M94="",M95="",M97=""),0,ROUNDDOWN(ROUNDDOWN(ROUND(L94*VLOOKUP(K94,【参考】数式用!$A$5:$AB$37,MATCH("新加算Ⅳ",【参考】数式用!$B$4:$AB$4,0)+1,0),0),0)*AF96*0.5,0)),"")</f>
        <v>0</v>
      </c>
      <c r="AK96" s="1320" t="str">
        <f t="shared" ref="AK96" si="220">IF(T96&lt;&gt;"","新規に適用","")</f>
        <v/>
      </c>
      <c r="AL96" s="1348">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6"/>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6"/>
      <c r="C97" s="1417"/>
      <c r="D97" s="1417"/>
      <c r="E97" s="1417"/>
      <c r="F97" s="1418"/>
      <c r="G97" s="1260"/>
      <c r="H97" s="1260"/>
      <c r="I97" s="1260"/>
      <c r="J97" s="1421"/>
      <c r="K97" s="1260"/>
      <c r="L97" s="1284"/>
      <c r="M97" s="556" t="str">
        <f>IF('別紙様式2-2（４・５月分）'!P76="","",'別紙様式2-2（４・５月分）'!P76)</f>
        <v/>
      </c>
      <c r="N97" s="1399"/>
      <c r="O97" s="1379"/>
      <c r="P97" s="1381"/>
      <c r="Q97" s="1383"/>
      <c r="R97" s="1385"/>
      <c r="S97" s="1387"/>
      <c r="T97" s="1389"/>
      <c r="U97" s="1391"/>
      <c r="V97" s="1393"/>
      <c r="W97" s="1395"/>
      <c r="X97" s="1369"/>
      <c r="Y97" s="1395"/>
      <c r="Z97" s="1369"/>
      <c r="AA97" s="1395"/>
      <c r="AB97" s="1369"/>
      <c r="AC97" s="1395"/>
      <c r="AD97" s="1369"/>
      <c r="AE97" s="1369"/>
      <c r="AF97" s="1369"/>
      <c r="AG97" s="1365"/>
      <c r="AH97" s="1371"/>
      <c r="AI97" s="1373"/>
      <c r="AJ97" s="1375"/>
      <c r="AK97" s="1321"/>
      <c r="AL97" s="1349"/>
      <c r="AM97" s="1321"/>
      <c r="AN97" s="1321"/>
      <c r="AO97" s="1367"/>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0"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6" t="str">
        <f>IF(SUM('別紙様式2-2（４・５月分）'!Q77:Q79)=0,"",SUM('別紙様式2-2（４・５月分）'!Q77:Q79))</f>
        <v/>
      </c>
      <c r="O98" s="1400" t="str">
        <f>IFERROR(VLOOKUP('別紙様式2-2（４・５月分）'!AQ77,【参考】数式用!$AR$5:$AS$22,2,FALSE),"")</f>
        <v/>
      </c>
      <c r="P98" s="1401"/>
      <c r="Q98" s="1402"/>
      <c r="R98" s="1406" t="str">
        <f>IFERROR(VLOOKUP(K98,【参考】数式用!$A$5:$AB$37,MATCH(O98,【参考】数式用!$B$4:$AB$4,0)+1,0),"")</f>
        <v/>
      </c>
      <c r="S98" s="1408" t="s">
        <v>2021</v>
      </c>
      <c r="T98" s="1410"/>
      <c r="U98" s="1412" t="str">
        <f>IFERROR(VLOOKUP(K98,【参考】数式用!$A$5:$AB$37,MATCH(T98,【参考】数式用!$B$4:$AB$4,0)+1,0),"")</f>
        <v/>
      </c>
      <c r="V98" s="1414" t="s">
        <v>15</v>
      </c>
      <c r="W98" s="1352">
        <v>6</v>
      </c>
      <c r="X98" s="1354" t="s">
        <v>10</v>
      </c>
      <c r="Y98" s="1352">
        <v>6</v>
      </c>
      <c r="Z98" s="1354" t="s">
        <v>38</v>
      </c>
      <c r="AA98" s="1352">
        <v>7</v>
      </c>
      <c r="AB98" s="1354" t="s">
        <v>10</v>
      </c>
      <c r="AC98" s="1352">
        <v>3</v>
      </c>
      <c r="AD98" s="1354" t="s">
        <v>13</v>
      </c>
      <c r="AE98" s="1354" t="s">
        <v>20</v>
      </c>
      <c r="AF98" s="1354">
        <f>IF(W98&gt;=1,(AA98*12+AC98)-(W98*12+Y98)+1,"")</f>
        <v>10</v>
      </c>
      <c r="AG98" s="1356" t="s">
        <v>33</v>
      </c>
      <c r="AH98" s="1358" t="str">
        <f t="shared" ref="AH98" si="222">IFERROR(ROUNDDOWN(ROUND(L98*U98,0),0)*AF98,"")</f>
        <v/>
      </c>
      <c r="AI98" s="1360" t="str">
        <f t="shared" ref="AI98" si="223">IFERROR(ROUNDDOWN(ROUND((L98*(U98-AW98)),0),0)*AF98,"")</f>
        <v/>
      </c>
      <c r="AJ98" s="1362">
        <f>IFERROR(IF(OR(M98="",M99="",M101=""),0,ROUNDDOWN(ROUNDDOWN(ROUND(L98*VLOOKUP(K98,【参考】数式用!$A$5:$AB$37,MATCH("新加算Ⅳ",【参考】数式用!$B$4:$AB$4,0)+1,0),0),0)*AF98*0.5,0)),"")</f>
        <v>0</v>
      </c>
      <c r="AK98" s="1346"/>
      <c r="AL98" s="1350">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0"/>
      <c r="K99" s="1259"/>
      <c r="L99" s="1283"/>
      <c r="M99" s="1376" t="str">
        <f>IF('別紙様式2-2（４・５月分）'!P78="","",'別紙様式2-2（４・５月分）'!P78)</f>
        <v/>
      </c>
      <c r="N99" s="1397"/>
      <c r="O99" s="1403"/>
      <c r="P99" s="1404"/>
      <c r="Q99" s="1405"/>
      <c r="R99" s="1407"/>
      <c r="S99" s="1409"/>
      <c r="T99" s="1411"/>
      <c r="U99" s="1413"/>
      <c r="V99" s="1415"/>
      <c r="W99" s="1353"/>
      <c r="X99" s="1355"/>
      <c r="Y99" s="1353"/>
      <c r="Z99" s="1355"/>
      <c r="AA99" s="1353"/>
      <c r="AB99" s="1355"/>
      <c r="AC99" s="1353"/>
      <c r="AD99" s="1355"/>
      <c r="AE99" s="1355"/>
      <c r="AF99" s="1355"/>
      <c r="AG99" s="1357"/>
      <c r="AH99" s="1359"/>
      <c r="AI99" s="1361"/>
      <c r="AJ99" s="1363"/>
      <c r="AK99" s="1347"/>
      <c r="AL99" s="1351"/>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0"/>
      <c r="K100" s="1259"/>
      <c r="L100" s="1283"/>
      <c r="M100" s="1377"/>
      <c r="N100" s="1398"/>
      <c r="O100" s="1378" t="s">
        <v>2025</v>
      </c>
      <c r="P100" s="1380" t="str">
        <f>IFERROR(VLOOKUP('別紙様式2-2（４・５月分）'!AQ77,【参考】数式用!$AR$5:$AT$22,3,FALSE),"")</f>
        <v/>
      </c>
      <c r="Q100" s="1382" t="s">
        <v>2036</v>
      </c>
      <c r="R100" s="1384" t="str">
        <f>IFERROR(VLOOKUP(K98,【参考】数式用!$A$5:$AB$37,MATCH(P100,【参考】数式用!$B$4:$AB$4,0)+1,0),"")</f>
        <v/>
      </c>
      <c r="S100" s="1386" t="s">
        <v>161</v>
      </c>
      <c r="T100" s="1388"/>
      <c r="U100" s="1390" t="str">
        <f>IFERROR(VLOOKUP(K98,【参考】数式用!$A$5:$AB$37,MATCH(T100,【参考】数式用!$B$4:$AB$4,0)+1,0),"")</f>
        <v/>
      </c>
      <c r="V100" s="1392" t="s">
        <v>15</v>
      </c>
      <c r="W100" s="1394">
        <v>7</v>
      </c>
      <c r="X100" s="1368" t="s">
        <v>10</v>
      </c>
      <c r="Y100" s="1394">
        <v>4</v>
      </c>
      <c r="Z100" s="1368" t="s">
        <v>38</v>
      </c>
      <c r="AA100" s="1394">
        <v>8</v>
      </c>
      <c r="AB100" s="1368" t="s">
        <v>10</v>
      </c>
      <c r="AC100" s="1394">
        <v>3</v>
      </c>
      <c r="AD100" s="1368" t="s">
        <v>13</v>
      </c>
      <c r="AE100" s="1368" t="s">
        <v>20</v>
      </c>
      <c r="AF100" s="1368">
        <f>IF(W100&gt;=1,(AA100*12+AC100)-(W100*12+Y100)+1,"")</f>
        <v>12</v>
      </c>
      <c r="AG100" s="1364" t="s">
        <v>33</v>
      </c>
      <c r="AH100" s="1370" t="str">
        <f t="shared" ref="AH100" si="229">IFERROR(ROUNDDOWN(ROUND(L98*U100,0),0)*AF100,"")</f>
        <v/>
      </c>
      <c r="AI100" s="1372" t="str">
        <f t="shared" ref="AI100" si="230">IFERROR(ROUNDDOWN(ROUND((L98*(U100-AW98)),0),0)*AF100,"")</f>
        <v/>
      </c>
      <c r="AJ100" s="1374">
        <f>IFERROR(IF(OR(M98="",M99="",M101=""),0,ROUNDDOWN(ROUNDDOWN(ROUND(L98*VLOOKUP(K98,【参考】数式用!$A$5:$AB$37,MATCH("新加算Ⅳ",【参考】数式用!$B$4:$AB$4,0)+1,0),0),0)*AF100*0.5,0)),"")</f>
        <v>0</v>
      </c>
      <c r="AK100" s="1320" t="str">
        <f t="shared" ref="AK100" si="231">IF(T100&lt;&gt;"","新規に適用","")</f>
        <v/>
      </c>
      <c r="AL100" s="1348">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6"/>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6"/>
      <c r="C101" s="1417"/>
      <c r="D101" s="1417"/>
      <c r="E101" s="1417"/>
      <c r="F101" s="1418"/>
      <c r="G101" s="1260"/>
      <c r="H101" s="1260"/>
      <c r="I101" s="1260"/>
      <c r="J101" s="1421"/>
      <c r="K101" s="1260"/>
      <c r="L101" s="1284"/>
      <c r="M101" s="556" t="str">
        <f>IF('別紙様式2-2（４・５月分）'!P79="","",'別紙様式2-2（４・５月分）'!P79)</f>
        <v/>
      </c>
      <c r="N101" s="1399"/>
      <c r="O101" s="1379"/>
      <c r="P101" s="1381"/>
      <c r="Q101" s="1383"/>
      <c r="R101" s="1385"/>
      <c r="S101" s="1387"/>
      <c r="T101" s="1389"/>
      <c r="U101" s="1391"/>
      <c r="V101" s="1393"/>
      <c r="W101" s="1395"/>
      <c r="X101" s="1369"/>
      <c r="Y101" s="1395"/>
      <c r="Z101" s="1369"/>
      <c r="AA101" s="1395"/>
      <c r="AB101" s="1369"/>
      <c r="AC101" s="1395"/>
      <c r="AD101" s="1369"/>
      <c r="AE101" s="1369"/>
      <c r="AF101" s="1369"/>
      <c r="AG101" s="1365"/>
      <c r="AH101" s="1371"/>
      <c r="AI101" s="1373"/>
      <c r="AJ101" s="1375"/>
      <c r="AK101" s="1321"/>
      <c r="AL101" s="1349"/>
      <c r="AM101" s="1321"/>
      <c r="AN101" s="1321"/>
      <c r="AO101" s="1367"/>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0"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6" t="str">
        <f>IF(SUM('別紙様式2-2（４・５月分）'!Q80:Q82)=0,"",SUM('別紙様式2-2（４・５月分）'!Q80:Q82))</f>
        <v/>
      </c>
      <c r="O102" s="1400" t="str">
        <f>IFERROR(VLOOKUP('別紙様式2-2（４・５月分）'!AQ80,【参考】数式用!$AR$5:$AS$22,2,FALSE),"")</f>
        <v/>
      </c>
      <c r="P102" s="1401"/>
      <c r="Q102" s="1402"/>
      <c r="R102" s="1406" t="str">
        <f>IFERROR(VLOOKUP(K102,【参考】数式用!$A$5:$AB$37,MATCH(O102,【参考】数式用!$B$4:$AB$4,0)+1,0),"")</f>
        <v/>
      </c>
      <c r="S102" s="1408" t="s">
        <v>2021</v>
      </c>
      <c r="T102" s="1410"/>
      <c r="U102" s="1412" t="str">
        <f>IFERROR(VLOOKUP(K102,【参考】数式用!$A$5:$AB$37,MATCH(T102,【参考】数式用!$B$4:$AB$4,0)+1,0),"")</f>
        <v/>
      </c>
      <c r="V102" s="1414" t="s">
        <v>15</v>
      </c>
      <c r="W102" s="1352">
        <v>6</v>
      </c>
      <c r="X102" s="1354" t="s">
        <v>10</v>
      </c>
      <c r="Y102" s="1352">
        <v>6</v>
      </c>
      <c r="Z102" s="1354" t="s">
        <v>38</v>
      </c>
      <c r="AA102" s="1352">
        <v>7</v>
      </c>
      <c r="AB102" s="1354" t="s">
        <v>10</v>
      </c>
      <c r="AC102" s="1352">
        <v>3</v>
      </c>
      <c r="AD102" s="1354" t="s">
        <v>13</v>
      </c>
      <c r="AE102" s="1354" t="s">
        <v>20</v>
      </c>
      <c r="AF102" s="1354">
        <f>IF(W102&gt;=1,(AA102*12+AC102)-(W102*12+Y102)+1,"")</f>
        <v>10</v>
      </c>
      <c r="AG102" s="1356" t="s">
        <v>33</v>
      </c>
      <c r="AH102" s="1358" t="str">
        <f t="shared" ref="AH102" si="233">IFERROR(ROUNDDOWN(ROUND(L102*U102,0),0)*AF102,"")</f>
        <v/>
      </c>
      <c r="AI102" s="1360" t="str">
        <f t="shared" ref="AI102" si="234">IFERROR(ROUNDDOWN(ROUND((L102*(U102-AW102)),0),0)*AF102,"")</f>
        <v/>
      </c>
      <c r="AJ102" s="1362">
        <f>IFERROR(IF(OR(M102="",M103="",M105=""),0,ROUNDDOWN(ROUNDDOWN(ROUND(L102*VLOOKUP(K102,【参考】数式用!$A$5:$AB$37,MATCH("新加算Ⅳ",【参考】数式用!$B$4:$AB$4,0)+1,0),0),0)*AF102*0.5,0)),"")</f>
        <v>0</v>
      </c>
      <c r="AK102" s="1346"/>
      <c r="AL102" s="1350">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0"/>
      <c r="K103" s="1259"/>
      <c r="L103" s="1283"/>
      <c r="M103" s="1376" t="str">
        <f>IF('別紙様式2-2（４・５月分）'!P81="","",'別紙様式2-2（４・５月分）'!P81)</f>
        <v/>
      </c>
      <c r="N103" s="1397"/>
      <c r="O103" s="1403"/>
      <c r="P103" s="1404"/>
      <c r="Q103" s="1405"/>
      <c r="R103" s="1407"/>
      <c r="S103" s="1409"/>
      <c r="T103" s="1411"/>
      <c r="U103" s="1413"/>
      <c r="V103" s="1415"/>
      <c r="W103" s="1353"/>
      <c r="X103" s="1355"/>
      <c r="Y103" s="1353"/>
      <c r="Z103" s="1355"/>
      <c r="AA103" s="1353"/>
      <c r="AB103" s="1355"/>
      <c r="AC103" s="1353"/>
      <c r="AD103" s="1355"/>
      <c r="AE103" s="1355"/>
      <c r="AF103" s="1355"/>
      <c r="AG103" s="1357"/>
      <c r="AH103" s="1359"/>
      <c r="AI103" s="1361"/>
      <c r="AJ103" s="1363"/>
      <c r="AK103" s="1347"/>
      <c r="AL103" s="1351"/>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0"/>
      <c r="K104" s="1259"/>
      <c r="L104" s="1283"/>
      <c r="M104" s="1377"/>
      <c r="N104" s="1398"/>
      <c r="O104" s="1378" t="s">
        <v>2025</v>
      </c>
      <c r="P104" s="1380" t="str">
        <f>IFERROR(VLOOKUP('別紙様式2-2（４・５月分）'!AQ80,【参考】数式用!$AR$5:$AT$22,3,FALSE),"")</f>
        <v/>
      </c>
      <c r="Q104" s="1382" t="s">
        <v>2036</v>
      </c>
      <c r="R104" s="1384" t="str">
        <f>IFERROR(VLOOKUP(K102,【参考】数式用!$A$5:$AB$37,MATCH(P104,【参考】数式用!$B$4:$AB$4,0)+1,0),"")</f>
        <v/>
      </c>
      <c r="S104" s="1386" t="s">
        <v>161</v>
      </c>
      <c r="T104" s="1388"/>
      <c r="U104" s="1390" t="str">
        <f>IFERROR(VLOOKUP(K102,【参考】数式用!$A$5:$AB$37,MATCH(T104,【参考】数式用!$B$4:$AB$4,0)+1,0),"")</f>
        <v/>
      </c>
      <c r="V104" s="1392" t="s">
        <v>15</v>
      </c>
      <c r="W104" s="1394">
        <v>7</v>
      </c>
      <c r="X104" s="1368" t="s">
        <v>10</v>
      </c>
      <c r="Y104" s="1394">
        <v>4</v>
      </c>
      <c r="Z104" s="1368" t="s">
        <v>38</v>
      </c>
      <c r="AA104" s="1394">
        <v>8</v>
      </c>
      <c r="AB104" s="1368" t="s">
        <v>10</v>
      </c>
      <c r="AC104" s="1394">
        <v>3</v>
      </c>
      <c r="AD104" s="1368" t="s">
        <v>13</v>
      </c>
      <c r="AE104" s="1368" t="s">
        <v>20</v>
      </c>
      <c r="AF104" s="1368">
        <f>IF(W104&gt;=1,(AA104*12+AC104)-(W104*12+Y104)+1,"")</f>
        <v>12</v>
      </c>
      <c r="AG104" s="1364" t="s">
        <v>33</v>
      </c>
      <c r="AH104" s="1370" t="str">
        <f t="shared" ref="AH104" si="240">IFERROR(ROUNDDOWN(ROUND(L102*U104,0),0)*AF104,"")</f>
        <v/>
      </c>
      <c r="AI104" s="1372" t="str">
        <f t="shared" ref="AI104" si="241">IFERROR(ROUNDDOWN(ROUND((L102*(U104-AW102)),0),0)*AF104,"")</f>
        <v/>
      </c>
      <c r="AJ104" s="1374">
        <f>IFERROR(IF(OR(M102="",M103="",M105=""),0,ROUNDDOWN(ROUNDDOWN(ROUND(L102*VLOOKUP(K102,【参考】数式用!$A$5:$AB$37,MATCH("新加算Ⅳ",【参考】数式用!$B$4:$AB$4,0)+1,0),0),0)*AF104*0.5,0)),"")</f>
        <v>0</v>
      </c>
      <c r="AK104" s="1320" t="str">
        <f t="shared" ref="AK104" si="242">IF(T104&lt;&gt;"","新規に適用","")</f>
        <v/>
      </c>
      <c r="AL104" s="1348">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6"/>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6"/>
      <c r="C105" s="1417"/>
      <c r="D105" s="1417"/>
      <c r="E105" s="1417"/>
      <c r="F105" s="1418"/>
      <c r="G105" s="1260"/>
      <c r="H105" s="1260"/>
      <c r="I105" s="1260"/>
      <c r="J105" s="1421"/>
      <c r="K105" s="1260"/>
      <c r="L105" s="1284"/>
      <c r="M105" s="556" t="str">
        <f>IF('別紙様式2-2（４・５月分）'!P82="","",'別紙様式2-2（４・５月分）'!P82)</f>
        <v/>
      </c>
      <c r="N105" s="1399"/>
      <c r="O105" s="1379"/>
      <c r="P105" s="1381"/>
      <c r="Q105" s="1383"/>
      <c r="R105" s="1385"/>
      <c r="S105" s="1387"/>
      <c r="T105" s="1389"/>
      <c r="U105" s="1391"/>
      <c r="V105" s="1393"/>
      <c r="W105" s="1395"/>
      <c r="X105" s="1369"/>
      <c r="Y105" s="1395"/>
      <c r="Z105" s="1369"/>
      <c r="AA105" s="1395"/>
      <c r="AB105" s="1369"/>
      <c r="AC105" s="1395"/>
      <c r="AD105" s="1369"/>
      <c r="AE105" s="1369"/>
      <c r="AF105" s="1369"/>
      <c r="AG105" s="1365"/>
      <c r="AH105" s="1371"/>
      <c r="AI105" s="1373"/>
      <c r="AJ105" s="1375"/>
      <c r="AK105" s="1321"/>
      <c r="AL105" s="1349"/>
      <c r="AM105" s="1321"/>
      <c r="AN105" s="1321"/>
      <c r="AO105" s="1367"/>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19"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6" t="str">
        <f>IF(SUM('別紙様式2-2（４・５月分）'!Q83:Q85)=0,"",SUM('別紙様式2-2（４・５月分）'!Q83:Q85))</f>
        <v/>
      </c>
      <c r="O106" s="1400" t="str">
        <f>IFERROR(VLOOKUP('別紙様式2-2（４・５月分）'!AQ83,【参考】数式用!$AR$5:$AS$22,2,FALSE),"")</f>
        <v/>
      </c>
      <c r="P106" s="1401"/>
      <c r="Q106" s="1402"/>
      <c r="R106" s="1406" t="str">
        <f>IFERROR(VLOOKUP(K106,【参考】数式用!$A$5:$AB$37,MATCH(O106,【参考】数式用!$B$4:$AB$4,0)+1,0),"")</f>
        <v/>
      </c>
      <c r="S106" s="1408" t="s">
        <v>2021</v>
      </c>
      <c r="T106" s="1410"/>
      <c r="U106" s="1412" t="str">
        <f>IFERROR(VLOOKUP(K106,【参考】数式用!$A$5:$AB$37,MATCH(T106,【参考】数式用!$B$4:$AB$4,0)+1,0),"")</f>
        <v/>
      </c>
      <c r="V106" s="1414" t="s">
        <v>15</v>
      </c>
      <c r="W106" s="1352">
        <v>6</v>
      </c>
      <c r="X106" s="1354" t="s">
        <v>10</v>
      </c>
      <c r="Y106" s="1352">
        <v>6</v>
      </c>
      <c r="Z106" s="1354" t="s">
        <v>38</v>
      </c>
      <c r="AA106" s="1352">
        <v>7</v>
      </c>
      <c r="AB106" s="1354" t="s">
        <v>10</v>
      </c>
      <c r="AC106" s="1352">
        <v>3</v>
      </c>
      <c r="AD106" s="1354" t="s">
        <v>13</v>
      </c>
      <c r="AE106" s="1354" t="s">
        <v>20</v>
      </c>
      <c r="AF106" s="1354">
        <f>IF(W106&gt;=1,(AA106*12+AC106)-(W106*12+Y106)+1,"")</f>
        <v>10</v>
      </c>
      <c r="AG106" s="1356" t="s">
        <v>33</v>
      </c>
      <c r="AH106" s="1358" t="str">
        <f t="shared" ref="AH106" si="245">IFERROR(ROUNDDOWN(ROUND(L106*U106,0),0)*AF106,"")</f>
        <v/>
      </c>
      <c r="AI106" s="1360" t="str">
        <f t="shared" ref="AI106" si="246">IFERROR(ROUNDDOWN(ROUND((L106*(U106-AW106)),0),0)*AF106,"")</f>
        <v/>
      </c>
      <c r="AJ106" s="1362">
        <f>IFERROR(IF(OR(M106="",M107="",M109=""),0,ROUNDDOWN(ROUNDDOWN(ROUND(L106*VLOOKUP(K106,【参考】数式用!$A$5:$AB$37,MATCH("新加算Ⅳ",【参考】数式用!$B$4:$AB$4,0)+1,0),0),0)*AF106*0.5,0)),"")</f>
        <v>0</v>
      </c>
      <c r="AK106" s="1346"/>
      <c r="AL106" s="1350">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0"/>
      <c r="K107" s="1259"/>
      <c r="L107" s="1283"/>
      <c r="M107" s="1376" t="str">
        <f>IF('別紙様式2-2（４・５月分）'!P84="","",'別紙様式2-2（４・５月分）'!P84)</f>
        <v/>
      </c>
      <c r="N107" s="1397"/>
      <c r="O107" s="1403"/>
      <c r="P107" s="1404"/>
      <c r="Q107" s="1405"/>
      <c r="R107" s="1407"/>
      <c r="S107" s="1409"/>
      <c r="T107" s="1411"/>
      <c r="U107" s="1413"/>
      <c r="V107" s="1415"/>
      <c r="W107" s="1353"/>
      <c r="X107" s="1355"/>
      <c r="Y107" s="1353"/>
      <c r="Z107" s="1355"/>
      <c r="AA107" s="1353"/>
      <c r="AB107" s="1355"/>
      <c r="AC107" s="1353"/>
      <c r="AD107" s="1355"/>
      <c r="AE107" s="1355"/>
      <c r="AF107" s="1355"/>
      <c r="AG107" s="1357"/>
      <c r="AH107" s="1359"/>
      <c r="AI107" s="1361"/>
      <c r="AJ107" s="1363"/>
      <c r="AK107" s="1347"/>
      <c r="AL107" s="1351"/>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0"/>
      <c r="K108" s="1259"/>
      <c r="L108" s="1283"/>
      <c r="M108" s="1377"/>
      <c r="N108" s="1398"/>
      <c r="O108" s="1378" t="s">
        <v>2025</v>
      </c>
      <c r="P108" s="1380" t="str">
        <f>IFERROR(VLOOKUP('別紙様式2-2（４・５月分）'!AQ83,【参考】数式用!$AR$5:$AT$22,3,FALSE),"")</f>
        <v/>
      </c>
      <c r="Q108" s="1382" t="s">
        <v>2036</v>
      </c>
      <c r="R108" s="1384" t="str">
        <f>IFERROR(VLOOKUP(K106,【参考】数式用!$A$5:$AB$37,MATCH(P108,【参考】数式用!$B$4:$AB$4,0)+1,0),"")</f>
        <v/>
      </c>
      <c r="S108" s="1386" t="s">
        <v>161</v>
      </c>
      <c r="T108" s="1388"/>
      <c r="U108" s="1390" t="str">
        <f>IFERROR(VLOOKUP(K106,【参考】数式用!$A$5:$AB$37,MATCH(T108,【参考】数式用!$B$4:$AB$4,0)+1,0),"")</f>
        <v/>
      </c>
      <c r="V108" s="1392" t="s">
        <v>15</v>
      </c>
      <c r="W108" s="1394">
        <v>7</v>
      </c>
      <c r="X108" s="1368" t="s">
        <v>10</v>
      </c>
      <c r="Y108" s="1394">
        <v>4</v>
      </c>
      <c r="Z108" s="1368" t="s">
        <v>38</v>
      </c>
      <c r="AA108" s="1394">
        <v>8</v>
      </c>
      <c r="AB108" s="1368" t="s">
        <v>10</v>
      </c>
      <c r="AC108" s="1394">
        <v>3</v>
      </c>
      <c r="AD108" s="1368" t="s">
        <v>13</v>
      </c>
      <c r="AE108" s="1368" t="s">
        <v>20</v>
      </c>
      <c r="AF108" s="1368">
        <f>IF(W108&gt;=1,(AA108*12+AC108)-(W108*12+Y108)+1,"")</f>
        <v>12</v>
      </c>
      <c r="AG108" s="1364" t="s">
        <v>33</v>
      </c>
      <c r="AH108" s="1370" t="str">
        <f t="shared" ref="AH108" si="252">IFERROR(ROUNDDOWN(ROUND(L106*U108,0),0)*AF108,"")</f>
        <v/>
      </c>
      <c r="AI108" s="1372" t="str">
        <f t="shared" ref="AI108" si="253">IFERROR(ROUNDDOWN(ROUND((L106*(U108-AW106)),0),0)*AF108,"")</f>
        <v/>
      </c>
      <c r="AJ108" s="1374">
        <f>IFERROR(IF(OR(M106="",M107="",M109=""),0,ROUNDDOWN(ROUNDDOWN(ROUND(L106*VLOOKUP(K106,【参考】数式用!$A$5:$AB$37,MATCH("新加算Ⅳ",【参考】数式用!$B$4:$AB$4,0)+1,0),0),0)*AF108*0.5,0)),"")</f>
        <v>0</v>
      </c>
      <c r="AK108" s="1320" t="str">
        <f t="shared" ref="AK108" si="254">IF(T108&lt;&gt;"","新規に適用","")</f>
        <v/>
      </c>
      <c r="AL108" s="1348">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6"/>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6"/>
      <c r="C109" s="1417"/>
      <c r="D109" s="1417"/>
      <c r="E109" s="1417"/>
      <c r="F109" s="1418"/>
      <c r="G109" s="1260"/>
      <c r="H109" s="1260"/>
      <c r="I109" s="1260"/>
      <c r="J109" s="1421"/>
      <c r="K109" s="1260"/>
      <c r="L109" s="1284"/>
      <c r="M109" s="556" t="str">
        <f>IF('別紙様式2-2（４・５月分）'!P85="","",'別紙様式2-2（４・５月分）'!P85)</f>
        <v/>
      </c>
      <c r="N109" s="1399"/>
      <c r="O109" s="1379"/>
      <c r="P109" s="1381"/>
      <c r="Q109" s="1383"/>
      <c r="R109" s="1385"/>
      <c r="S109" s="1387"/>
      <c r="T109" s="1389"/>
      <c r="U109" s="1391"/>
      <c r="V109" s="1393"/>
      <c r="W109" s="1395"/>
      <c r="X109" s="1369"/>
      <c r="Y109" s="1395"/>
      <c r="Z109" s="1369"/>
      <c r="AA109" s="1395"/>
      <c r="AB109" s="1369"/>
      <c r="AC109" s="1395"/>
      <c r="AD109" s="1369"/>
      <c r="AE109" s="1369"/>
      <c r="AF109" s="1369"/>
      <c r="AG109" s="1365"/>
      <c r="AH109" s="1371"/>
      <c r="AI109" s="1373"/>
      <c r="AJ109" s="1375"/>
      <c r="AK109" s="1321"/>
      <c r="AL109" s="1349"/>
      <c r="AM109" s="1321"/>
      <c r="AN109" s="1321"/>
      <c r="AO109" s="1367"/>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0"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6" t="str">
        <f>IF(SUM('別紙様式2-2（４・５月分）'!Q86:Q88)=0,"",SUM('別紙様式2-2（４・５月分）'!Q86:Q88))</f>
        <v/>
      </c>
      <c r="O110" s="1400" t="str">
        <f>IFERROR(VLOOKUP('別紙様式2-2（４・５月分）'!AQ86,【参考】数式用!$AR$5:$AS$22,2,FALSE),"")</f>
        <v/>
      </c>
      <c r="P110" s="1401"/>
      <c r="Q110" s="1402"/>
      <c r="R110" s="1406" t="str">
        <f>IFERROR(VLOOKUP(K110,【参考】数式用!$A$5:$AB$37,MATCH(O110,【参考】数式用!$B$4:$AB$4,0)+1,0),"")</f>
        <v/>
      </c>
      <c r="S110" s="1408" t="s">
        <v>2021</v>
      </c>
      <c r="T110" s="1410"/>
      <c r="U110" s="1412" t="str">
        <f>IFERROR(VLOOKUP(K110,【参考】数式用!$A$5:$AB$37,MATCH(T110,【参考】数式用!$B$4:$AB$4,0)+1,0),"")</f>
        <v/>
      </c>
      <c r="V110" s="1414" t="s">
        <v>15</v>
      </c>
      <c r="W110" s="1352">
        <v>6</v>
      </c>
      <c r="X110" s="1354" t="s">
        <v>10</v>
      </c>
      <c r="Y110" s="1352">
        <v>6</v>
      </c>
      <c r="Z110" s="1354" t="s">
        <v>38</v>
      </c>
      <c r="AA110" s="1352">
        <v>7</v>
      </c>
      <c r="AB110" s="1354" t="s">
        <v>10</v>
      </c>
      <c r="AC110" s="1352">
        <v>3</v>
      </c>
      <c r="AD110" s="1354" t="s">
        <v>13</v>
      </c>
      <c r="AE110" s="1354" t="s">
        <v>20</v>
      </c>
      <c r="AF110" s="1354">
        <f>IF(W110&gt;=1,(AA110*12+AC110)-(W110*12+Y110)+1,"")</f>
        <v>10</v>
      </c>
      <c r="AG110" s="1356" t="s">
        <v>33</v>
      </c>
      <c r="AH110" s="1358" t="str">
        <f t="shared" ref="AH110" si="256">IFERROR(ROUNDDOWN(ROUND(L110*U110,0),0)*AF110,"")</f>
        <v/>
      </c>
      <c r="AI110" s="1360" t="str">
        <f t="shared" ref="AI110" si="257">IFERROR(ROUNDDOWN(ROUND((L110*(U110-AW110)),0),0)*AF110,"")</f>
        <v/>
      </c>
      <c r="AJ110" s="1362">
        <f>IFERROR(IF(OR(M110="",M111="",M113=""),0,ROUNDDOWN(ROUNDDOWN(ROUND(L110*VLOOKUP(K110,【参考】数式用!$A$5:$AB$37,MATCH("新加算Ⅳ",【参考】数式用!$B$4:$AB$4,0)+1,0),0),0)*AF110*0.5,0)),"")</f>
        <v>0</v>
      </c>
      <c r="AK110" s="1346"/>
      <c r="AL110" s="1350">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0"/>
      <c r="K111" s="1259"/>
      <c r="L111" s="1283"/>
      <c r="M111" s="1376" t="str">
        <f>IF('別紙様式2-2（４・５月分）'!P87="","",'別紙様式2-2（４・５月分）'!P87)</f>
        <v/>
      </c>
      <c r="N111" s="1397"/>
      <c r="O111" s="1403"/>
      <c r="P111" s="1404"/>
      <c r="Q111" s="1405"/>
      <c r="R111" s="1407"/>
      <c r="S111" s="1409"/>
      <c r="T111" s="1411"/>
      <c r="U111" s="1413"/>
      <c r="V111" s="1415"/>
      <c r="W111" s="1353"/>
      <c r="X111" s="1355"/>
      <c r="Y111" s="1353"/>
      <c r="Z111" s="1355"/>
      <c r="AA111" s="1353"/>
      <c r="AB111" s="1355"/>
      <c r="AC111" s="1353"/>
      <c r="AD111" s="1355"/>
      <c r="AE111" s="1355"/>
      <c r="AF111" s="1355"/>
      <c r="AG111" s="1357"/>
      <c r="AH111" s="1359"/>
      <c r="AI111" s="1361"/>
      <c r="AJ111" s="1363"/>
      <c r="AK111" s="1347"/>
      <c r="AL111" s="1351"/>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0"/>
      <c r="K112" s="1259"/>
      <c r="L112" s="1283"/>
      <c r="M112" s="1377"/>
      <c r="N112" s="1398"/>
      <c r="O112" s="1378" t="s">
        <v>2025</v>
      </c>
      <c r="P112" s="1380" t="str">
        <f>IFERROR(VLOOKUP('別紙様式2-2（４・５月分）'!AQ86,【参考】数式用!$AR$5:$AT$22,3,FALSE),"")</f>
        <v/>
      </c>
      <c r="Q112" s="1382" t="s">
        <v>2036</v>
      </c>
      <c r="R112" s="1384" t="str">
        <f>IFERROR(VLOOKUP(K110,【参考】数式用!$A$5:$AB$37,MATCH(P112,【参考】数式用!$B$4:$AB$4,0)+1,0),"")</f>
        <v/>
      </c>
      <c r="S112" s="1386" t="s">
        <v>161</v>
      </c>
      <c r="T112" s="1388"/>
      <c r="U112" s="1390" t="str">
        <f>IFERROR(VLOOKUP(K110,【参考】数式用!$A$5:$AB$37,MATCH(T112,【参考】数式用!$B$4:$AB$4,0)+1,0),"")</f>
        <v/>
      </c>
      <c r="V112" s="1392" t="s">
        <v>15</v>
      </c>
      <c r="W112" s="1394">
        <v>7</v>
      </c>
      <c r="X112" s="1368" t="s">
        <v>10</v>
      </c>
      <c r="Y112" s="1394">
        <v>4</v>
      </c>
      <c r="Z112" s="1368" t="s">
        <v>38</v>
      </c>
      <c r="AA112" s="1394">
        <v>8</v>
      </c>
      <c r="AB112" s="1368" t="s">
        <v>10</v>
      </c>
      <c r="AC112" s="1394">
        <v>3</v>
      </c>
      <c r="AD112" s="1368" t="s">
        <v>13</v>
      </c>
      <c r="AE112" s="1368" t="s">
        <v>20</v>
      </c>
      <c r="AF112" s="1368">
        <f>IF(W112&gt;=1,(AA112*12+AC112)-(W112*12+Y112)+1,"")</f>
        <v>12</v>
      </c>
      <c r="AG112" s="1364" t="s">
        <v>33</v>
      </c>
      <c r="AH112" s="1370" t="str">
        <f t="shared" ref="AH112" si="263">IFERROR(ROUNDDOWN(ROUND(L110*U112,0),0)*AF112,"")</f>
        <v/>
      </c>
      <c r="AI112" s="1372" t="str">
        <f t="shared" ref="AI112" si="264">IFERROR(ROUNDDOWN(ROUND((L110*(U112-AW110)),0),0)*AF112,"")</f>
        <v/>
      </c>
      <c r="AJ112" s="1374">
        <f>IFERROR(IF(OR(M110="",M111="",M113=""),0,ROUNDDOWN(ROUNDDOWN(ROUND(L110*VLOOKUP(K110,【参考】数式用!$A$5:$AB$37,MATCH("新加算Ⅳ",【参考】数式用!$B$4:$AB$4,0)+1,0),0),0)*AF112*0.5,0)),"")</f>
        <v>0</v>
      </c>
      <c r="AK112" s="1320" t="str">
        <f t="shared" ref="AK112" si="265">IF(T112&lt;&gt;"","新規に適用","")</f>
        <v/>
      </c>
      <c r="AL112" s="1348">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6"/>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6"/>
      <c r="C113" s="1417"/>
      <c r="D113" s="1417"/>
      <c r="E113" s="1417"/>
      <c r="F113" s="1418"/>
      <c r="G113" s="1260"/>
      <c r="H113" s="1260"/>
      <c r="I113" s="1260"/>
      <c r="J113" s="1421"/>
      <c r="K113" s="1260"/>
      <c r="L113" s="1284"/>
      <c r="M113" s="556" t="str">
        <f>IF('別紙様式2-2（４・５月分）'!P88="","",'別紙様式2-2（４・５月分）'!P88)</f>
        <v/>
      </c>
      <c r="N113" s="1399"/>
      <c r="O113" s="1379"/>
      <c r="P113" s="1381"/>
      <c r="Q113" s="1383"/>
      <c r="R113" s="1385"/>
      <c r="S113" s="1387"/>
      <c r="T113" s="1389"/>
      <c r="U113" s="1391"/>
      <c r="V113" s="1393"/>
      <c r="W113" s="1395"/>
      <c r="X113" s="1369"/>
      <c r="Y113" s="1395"/>
      <c r="Z113" s="1369"/>
      <c r="AA113" s="1395"/>
      <c r="AB113" s="1369"/>
      <c r="AC113" s="1395"/>
      <c r="AD113" s="1369"/>
      <c r="AE113" s="1369"/>
      <c r="AF113" s="1369"/>
      <c r="AG113" s="1365"/>
      <c r="AH113" s="1371"/>
      <c r="AI113" s="1373"/>
      <c r="AJ113" s="1375"/>
      <c r="AK113" s="1321"/>
      <c r="AL113" s="1349"/>
      <c r="AM113" s="1321"/>
      <c r="AN113" s="1321"/>
      <c r="AO113" s="1367"/>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19"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6" t="str">
        <f>IF(SUM('別紙様式2-2（４・５月分）'!Q89:Q91)=0,"",SUM('別紙様式2-2（４・５月分）'!Q89:Q91))</f>
        <v/>
      </c>
      <c r="O114" s="1400" t="str">
        <f>IFERROR(VLOOKUP('別紙様式2-2（４・５月分）'!AQ89,【参考】数式用!$AR$5:$AS$22,2,FALSE),"")</f>
        <v/>
      </c>
      <c r="P114" s="1401"/>
      <c r="Q114" s="1402"/>
      <c r="R114" s="1406" t="str">
        <f>IFERROR(VLOOKUP(K114,【参考】数式用!$A$5:$AB$37,MATCH(O114,【参考】数式用!$B$4:$AB$4,0)+1,0),"")</f>
        <v/>
      </c>
      <c r="S114" s="1408" t="s">
        <v>2021</v>
      </c>
      <c r="T114" s="1410"/>
      <c r="U114" s="1412" t="str">
        <f>IFERROR(VLOOKUP(K114,【参考】数式用!$A$5:$AB$37,MATCH(T114,【参考】数式用!$B$4:$AB$4,0)+1,0),"")</f>
        <v/>
      </c>
      <c r="V114" s="1414" t="s">
        <v>15</v>
      </c>
      <c r="W114" s="1352">
        <v>6</v>
      </c>
      <c r="X114" s="1354" t="s">
        <v>10</v>
      </c>
      <c r="Y114" s="1352">
        <v>6</v>
      </c>
      <c r="Z114" s="1354" t="s">
        <v>38</v>
      </c>
      <c r="AA114" s="1352">
        <v>7</v>
      </c>
      <c r="AB114" s="1354" t="s">
        <v>10</v>
      </c>
      <c r="AC114" s="1352">
        <v>3</v>
      </c>
      <c r="AD114" s="1354" t="s">
        <v>13</v>
      </c>
      <c r="AE114" s="1354" t="s">
        <v>20</v>
      </c>
      <c r="AF114" s="1354">
        <f>IF(W114&gt;=1,(AA114*12+AC114)-(W114*12+Y114)+1,"")</f>
        <v>10</v>
      </c>
      <c r="AG114" s="1356" t="s">
        <v>33</v>
      </c>
      <c r="AH114" s="1358" t="str">
        <f t="shared" ref="AH114" si="267">IFERROR(ROUNDDOWN(ROUND(L114*U114,0),0)*AF114,"")</f>
        <v/>
      </c>
      <c r="AI114" s="1360" t="str">
        <f t="shared" ref="AI114" si="268">IFERROR(ROUNDDOWN(ROUND((L114*(U114-AW114)),0),0)*AF114,"")</f>
        <v/>
      </c>
      <c r="AJ114" s="1362">
        <f>IFERROR(IF(OR(M114="",M115="",M117=""),0,ROUNDDOWN(ROUNDDOWN(ROUND(L114*VLOOKUP(K114,【参考】数式用!$A$5:$AB$37,MATCH("新加算Ⅳ",【参考】数式用!$B$4:$AB$4,0)+1,0),0),0)*AF114*0.5,0)),"")</f>
        <v>0</v>
      </c>
      <c r="AK114" s="1346"/>
      <c r="AL114" s="1350">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0"/>
      <c r="K115" s="1259"/>
      <c r="L115" s="1283"/>
      <c r="M115" s="1376" t="str">
        <f>IF('別紙様式2-2（４・５月分）'!P90="","",'別紙様式2-2（４・５月分）'!P90)</f>
        <v/>
      </c>
      <c r="N115" s="1397"/>
      <c r="O115" s="1403"/>
      <c r="P115" s="1404"/>
      <c r="Q115" s="1405"/>
      <c r="R115" s="1407"/>
      <c r="S115" s="1409"/>
      <c r="T115" s="1411"/>
      <c r="U115" s="1413"/>
      <c r="V115" s="1415"/>
      <c r="W115" s="1353"/>
      <c r="X115" s="1355"/>
      <c r="Y115" s="1353"/>
      <c r="Z115" s="1355"/>
      <c r="AA115" s="1353"/>
      <c r="AB115" s="1355"/>
      <c r="AC115" s="1353"/>
      <c r="AD115" s="1355"/>
      <c r="AE115" s="1355"/>
      <c r="AF115" s="1355"/>
      <c r="AG115" s="1357"/>
      <c r="AH115" s="1359"/>
      <c r="AI115" s="1361"/>
      <c r="AJ115" s="1363"/>
      <c r="AK115" s="1347"/>
      <c r="AL115" s="1351"/>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0"/>
      <c r="K116" s="1259"/>
      <c r="L116" s="1283"/>
      <c r="M116" s="1377"/>
      <c r="N116" s="1398"/>
      <c r="O116" s="1378" t="s">
        <v>2025</v>
      </c>
      <c r="P116" s="1380" t="str">
        <f>IFERROR(VLOOKUP('別紙様式2-2（４・５月分）'!AQ89,【参考】数式用!$AR$5:$AT$22,3,FALSE),"")</f>
        <v/>
      </c>
      <c r="Q116" s="1382" t="s">
        <v>2036</v>
      </c>
      <c r="R116" s="1384" t="str">
        <f>IFERROR(VLOOKUP(K114,【参考】数式用!$A$5:$AB$37,MATCH(P116,【参考】数式用!$B$4:$AB$4,0)+1,0),"")</f>
        <v/>
      </c>
      <c r="S116" s="1386" t="s">
        <v>161</v>
      </c>
      <c r="T116" s="1388"/>
      <c r="U116" s="1390" t="str">
        <f>IFERROR(VLOOKUP(K114,【参考】数式用!$A$5:$AB$37,MATCH(T116,【参考】数式用!$B$4:$AB$4,0)+1,0),"")</f>
        <v/>
      </c>
      <c r="V116" s="1392" t="s">
        <v>15</v>
      </c>
      <c r="W116" s="1394">
        <v>7</v>
      </c>
      <c r="X116" s="1368" t="s">
        <v>10</v>
      </c>
      <c r="Y116" s="1394">
        <v>4</v>
      </c>
      <c r="Z116" s="1368" t="s">
        <v>38</v>
      </c>
      <c r="AA116" s="1394">
        <v>8</v>
      </c>
      <c r="AB116" s="1368" t="s">
        <v>10</v>
      </c>
      <c r="AC116" s="1394">
        <v>3</v>
      </c>
      <c r="AD116" s="1368" t="s">
        <v>13</v>
      </c>
      <c r="AE116" s="1368" t="s">
        <v>20</v>
      </c>
      <c r="AF116" s="1368">
        <f>IF(W116&gt;=1,(AA116*12+AC116)-(W116*12+Y116)+1,"")</f>
        <v>12</v>
      </c>
      <c r="AG116" s="1364" t="s">
        <v>33</v>
      </c>
      <c r="AH116" s="1370" t="str">
        <f t="shared" ref="AH116" si="274">IFERROR(ROUNDDOWN(ROUND(L114*U116,0),0)*AF116,"")</f>
        <v/>
      </c>
      <c r="AI116" s="1372" t="str">
        <f t="shared" ref="AI116" si="275">IFERROR(ROUNDDOWN(ROUND((L114*(U116-AW114)),0),0)*AF116,"")</f>
        <v/>
      </c>
      <c r="AJ116" s="1374">
        <f>IFERROR(IF(OR(M114="",M115="",M117=""),0,ROUNDDOWN(ROUNDDOWN(ROUND(L114*VLOOKUP(K114,【参考】数式用!$A$5:$AB$37,MATCH("新加算Ⅳ",【参考】数式用!$B$4:$AB$4,0)+1,0),0),0)*AF116*0.5,0)),"")</f>
        <v>0</v>
      </c>
      <c r="AK116" s="1320" t="str">
        <f t="shared" ref="AK116" si="276">IF(T116&lt;&gt;"","新規に適用","")</f>
        <v/>
      </c>
      <c r="AL116" s="1348">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6"/>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6"/>
      <c r="C117" s="1417"/>
      <c r="D117" s="1417"/>
      <c r="E117" s="1417"/>
      <c r="F117" s="1418"/>
      <c r="G117" s="1260"/>
      <c r="H117" s="1260"/>
      <c r="I117" s="1260"/>
      <c r="J117" s="1421"/>
      <c r="K117" s="1260"/>
      <c r="L117" s="1284"/>
      <c r="M117" s="556" t="str">
        <f>IF('別紙様式2-2（４・５月分）'!P91="","",'別紙様式2-2（４・５月分）'!P91)</f>
        <v/>
      </c>
      <c r="N117" s="1399"/>
      <c r="O117" s="1379"/>
      <c r="P117" s="1381"/>
      <c r="Q117" s="1383"/>
      <c r="R117" s="1385"/>
      <c r="S117" s="1387"/>
      <c r="T117" s="1389"/>
      <c r="U117" s="1391"/>
      <c r="V117" s="1393"/>
      <c r="W117" s="1395"/>
      <c r="X117" s="1369"/>
      <c r="Y117" s="1395"/>
      <c r="Z117" s="1369"/>
      <c r="AA117" s="1395"/>
      <c r="AB117" s="1369"/>
      <c r="AC117" s="1395"/>
      <c r="AD117" s="1369"/>
      <c r="AE117" s="1369"/>
      <c r="AF117" s="1369"/>
      <c r="AG117" s="1365"/>
      <c r="AH117" s="1371"/>
      <c r="AI117" s="1373"/>
      <c r="AJ117" s="1375"/>
      <c r="AK117" s="1321"/>
      <c r="AL117" s="1349"/>
      <c r="AM117" s="1321"/>
      <c r="AN117" s="1321"/>
      <c r="AO117" s="1367"/>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0"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6" t="str">
        <f>IF(SUM('別紙様式2-2（４・５月分）'!Q92:Q94)=0,"",SUM('別紙様式2-2（４・５月分）'!Q92:Q94))</f>
        <v/>
      </c>
      <c r="O118" s="1400" t="str">
        <f>IFERROR(VLOOKUP('別紙様式2-2（４・５月分）'!AQ92,【参考】数式用!$AR$5:$AS$22,2,FALSE),"")</f>
        <v/>
      </c>
      <c r="P118" s="1401"/>
      <c r="Q118" s="1402"/>
      <c r="R118" s="1406" t="str">
        <f>IFERROR(VLOOKUP(K118,【参考】数式用!$A$5:$AB$37,MATCH(O118,【参考】数式用!$B$4:$AB$4,0)+1,0),"")</f>
        <v/>
      </c>
      <c r="S118" s="1408" t="s">
        <v>2021</v>
      </c>
      <c r="T118" s="1410"/>
      <c r="U118" s="1412" t="str">
        <f>IFERROR(VLOOKUP(K118,【参考】数式用!$A$5:$AB$37,MATCH(T118,【参考】数式用!$B$4:$AB$4,0)+1,0),"")</f>
        <v/>
      </c>
      <c r="V118" s="1414" t="s">
        <v>15</v>
      </c>
      <c r="W118" s="1352">
        <v>6</v>
      </c>
      <c r="X118" s="1354" t="s">
        <v>10</v>
      </c>
      <c r="Y118" s="1352">
        <v>6</v>
      </c>
      <c r="Z118" s="1354" t="s">
        <v>38</v>
      </c>
      <c r="AA118" s="1352">
        <v>7</v>
      </c>
      <c r="AB118" s="1354" t="s">
        <v>10</v>
      </c>
      <c r="AC118" s="1352">
        <v>3</v>
      </c>
      <c r="AD118" s="1354" t="s">
        <v>13</v>
      </c>
      <c r="AE118" s="1354" t="s">
        <v>20</v>
      </c>
      <c r="AF118" s="1354">
        <f>IF(W118&gt;=1,(AA118*12+AC118)-(W118*12+Y118)+1,"")</f>
        <v>10</v>
      </c>
      <c r="AG118" s="1356" t="s">
        <v>33</v>
      </c>
      <c r="AH118" s="1358" t="str">
        <f t="shared" ref="AH118" si="278">IFERROR(ROUNDDOWN(ROUND(L118*U118,0),0)*AF118,"")</f>
        <v/>
      </c>
      <c r="AI118" s="1360" t="str">
        <f t="shared" ref="AI118" si="279">IFERROR(ROUNDDOWN(ROUND((L118*(U118-AW118)),0),0)*AF118,"")</f>
        <v/>
      </c>
      <c r="AJ118" s="1362">
        <f>IFERROR(IF(OR(M118="",M119="",M121=""),0,ROUNDDOWN(ROUNDDOWN(ROUND(L118*VLOOKUP(K118,【参考】数式用!$A$5:$AB$37,MATCH("新加算Ⅳ",【参考】数式用!$B$4:$AB$4,0)+1,0),0),0)*AF118*0.5,0)),"")</f>
        <v>0</v>
      </c>
      <c r="AK118" s="1346"/>
      <c r="AL118" s="1350">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0"/>
      <c r="K119" s="1259"/>
      <c r="L119" s="1283"/>
      <c r="M119" s="1376" t="str">
        <f>IF('別紙様式2-2（４・５月分）'!P93="","",'別紙様式2-2（４・５月分）'!P93)</f>
        <v/>
      </c>
      <c r="N119" s="1397"/>
      <c r="O119" s="1403"/>
      <c r="P119" s="1404"/>
      <c r="Q119" s="1405"/>
      <c r="R119" s="1407"/>
      <c r="S119" s="1409"/>
      <c r="T119" s="1411"/>
      <c r="U119" s="1413"/>
      <c r="V119" s="1415"/>
      <c r="W119" s="1353"/>
      <c r="X119" s="1355"/>
      <c r="Y119" s="1353"/>
      <c r="Z119" s="1355"/>
      <c r="AA119" s="1353"/>
      <c r="AB119" s="1355"/>
      <c r="AC119" s="1353"/>
      <c r="AD119" s="1355"/>
      <c r="AE119" s="1355"/>
      <c r="AF119" s="1355"/>
      <c r="AG119" s="1357"/>
      <c r="AH119" s="1359"/>
      <c r="AI119" s="1361"/>
      <c r="AJ119" s="1363"/>
      <c r="AK119" s="1347"/>
      <c r="AL119" s="1351"/>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0"/>
      <c r="K120" s="1259"/>
      <c r="L120" s="1283"/>
      <c r="M120" s="1377"/>
      <c r="N120" s="1398"/>
      <c r="O120" s="1378" t="s">
        <v>2025</v>
      </c>
      <c r="P120" s="1380" t="str">
        <f>IFERROR(VLOOKUP('別紙様式2-2（４・５月分）'!AQ92,【参考】数式用!$AR$5:$AT$22,3,FALSE),"")</f>
        <v/>
      </c>
      <c r="Q120" s="1382" t="s">
        <v>2036</v>
      </c>
      <c r="R120" s="1384" t="str">
        <f>IFERROR(VLOOKUP(K118,【参考】数式用!$A$5:$AB$37,MATCH(P120,【参考】数式用!$B$4:$AB$4,0)+1,0),"")</f>
        <v/>
      </c>
      <c r="S120" s="1386" t="s">
        <v>161</v>
      </c>
      <c r="T120" s="1388"/>
      <c r="U120" s="1390" t="str">
        <f>IFERROR(VLOOKUP(K118,【参考】数式用!$A$5:$AB$37,MATCH(T120,【参考】数式用!$B$4:$AB$4,0)+1,0),"")</f>
        <v/>
      </c>
      <c r="V120" s="1392" t="s">
        <v>15</v>
      </c>
      <c r="W120" s="1394">
        <v>7</v>
      </c>
      <c r="X120" s="1368" t="s">
        <v>10</v>
      </c>
      <c r="Y120" s="1394">
        <v>4</v>
      </c>
      <c r="Z120" s="1368" t="s">
        <v>38</v>
      </c>
      <c r="AA120" s="1394">
        <v>8</v>
      </c>
      <c r="AB120" s="1368" t="s">
        <v>10</v>
      </c>
      <c r="AC120" s="1394">
        <v>3</v>
      </c>
      <c r="AD120" s="1368" t="s">
        <v>13</v>
      </c>
      <c r="AE120" s="1368" t="s">
        <v>20</v>
      </c>
      <c r="AF120" s="1368">
        <f>IF(W120&gt;=1,(AA120*12+AC120)-(W120*12+Y120)+1,"")</f>
        <v>12</v>
      </c>
      <c r="AG120" s="1364" t="s">
        <v>33</v>
      </c>
      <c r="AH120" s="1370" t="str">
        <f t="shared" ref="AH120" si="285">IFERROR(ROUNDDOWN(ROUND(L118*U120,0),0)*AF120,"")</f>
        <v/>
      </c>
      <c r="AI120" s="1372" t="str">
        <f t="shared" ref="AI120" si="286">IFERROR(ROUNDDOWN(ROUND((L118*(U120-AW118)),0),0)*AF120,"")</f>
        <v/>
      </c>
      <c r="AJ120" s="1374">
        <f>IFERROR(IF(OR(M118="",M119="",M121=""),0,ROUNDDOWN(ROUNDDOWN(ROUND(L118*VLOOKUP(K118,【参考】数式用!$A$5:$AB$37,MATCH("新加算Ⅳ",【参考】数式用!$B$4:$AB$4,0)+1,0),0),0)*AF120*0.5,0)),"")</f>
        <v>0</v>
      </c>
      <c r="AK120" s="1320" t="str">
        <f t="shared" ref="AK120" si="287">IF(T120&lt;&gt;"","新規に適用","")</f>
        <v/>
      </c>
      <c r="AL120" s="1348">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6"/>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6"/>
      <c r="C121" s="1417"/>
      <c r="D121" s="1417"/>
      <c r="E121" s="1417"/>
      <c r="F121" s="1418"/>
      <c r="G121" s="1260"/>
      <c r="H121" s="1260"/>
      <c r="I121" s="1260"/>
      <c r="J121" s="1421"/>
      <c r="K121" s="1260"/>
      <c r="L121" s="1284"/>
      <c r="M121" s="556" t="str">
        <f>IF('別紙様式2-2（４・５月分）'!P94="","",'別紙様式2-2（４・５月分）'!P94)</f>
        <v/>
      </c>
      <c r="N121" s="1399"/>
      <c r="O121" s="1379"/>
      <c r="P121" s="1381"/>
      <c r="Q121" s="1383"/>
      <c r="R121" s="1385"/>
      <c r="S121" s="1387"/>
      <c r="T121" s="1389"/>
      <c r="U121" s="1391"/>
      <c r="V121" s="1393"/>
      <c r="W121" s="1395"/>
      <c r="X121" s="1369"/>
      <c r="Y121" s="1395"/>
      <c r="Z121" s="1369"/>
      <c r="AA121" s="1395"/>
      <c r="AB121" s="1369"/>
      <c r="AC121" s="1395"/>
      <c r="AD121" s="1369"/>
      <c r="AE121" s="1369"/>
      <c r="AF121" s="1369"/>
      <c r="AG121" s="1365"/>
      <c r="AH121" s="1371"/>
      <c r="AI121" s="1373"/>
      <c r="AJ121" s="1375"/>
      <c r="AK121" s="1321"/>
      <c r="AL121" s="1349"/>
      <c r="AM121" s="1321"/>
      <c r="AN121" s="1321"/>
      <c r="AO121" s="1367"/>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19"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6" t="str">
        <f>IF(SUM('別紙様式2-2（４・５月分）'!Q95:Q97)=0,"",SUM('別紙様式2-2（４・５月分）'!Q95:Q97))</f>
        <v/>
      </c>
      <c r="O122" s="1400" t="str">
        <f>IFERROR(VLOOKUP('別紙様式2-2（４・５月分）'!AQ95,【参考】数式用!$AR$5:$AS$22,2,FALSE),"")</f>
        <v/>
      </c>
      <c r="P122" s="1401"/>
      <c r="Q122" s="1402"/>
      <c r="R122" s="1406" t="str">
        <f>IFERROR(VLOOKUP(K122,【参考】数式用!$A$5:$AB$37,MATCH(O122,【参考】数式用!$B$4:$AB$4,0)+1,0),"")</f>
        <v/>
      </c>
      <c r="S122" s="1408" t="s">
        <v>2021</v>
      </c>
      <c r="T122" s="1410"/>
      <c r="U122" s="1412" t="str">
        <f>IFERROR(VLOOKUP(K122,【参考】数式用!$A$5:$AB$37,MATCH(T122,【参考】数式用!$B$4:$AB$4,0)+1,0),"")</f>
        <v/>
      </c>
      <c r="V122" s="1414" t="s">
        <v>15</v>
      </c>
      <c r="W122" s="1352">
        <v>6</v>
      </c>
      <c r="X122" s="1354" t="s">
        <v>10</v>
      </c>
      <c r="Y122" s="1352">
        <v>6</v>
      </c>
      <c r="Z122" s="1354" t="s">
        <v>38</v>
      </c>
      <c r="AA122" s="1352">
        <v>7</v>
      </c>
      <c r="AB122" s="1354" t="s">
        <v>10</v>
      </c>
      <c r="AC122" s="1352">
        <v>3</v>
      </c>
      <c r="AD122" s="1354" t="s">
        <v>13</v>
      </c>
      <c r="AE122" s="1354" t="s">
        <v>20</v>
      </c>
      <c r="AF122" s="1354">
        <f>IF(W122&gt;=1,(AA122*12+AC122)-(W122*12+Y122)+1,"")</f>
        <v>10</v>
      </c>
      <c r="AG122" s="1356" t="s">
        <v>33</v>
      </c>
      <c r="AH122" s="1358" t="str">
        <f t="shared" ref="AH122" si="289">IFERROR(ROUNDDOWN(ROUND(L122*U122,0),0)*AF122,"")</f>
        <v/>
      </c>
      <c r="AI122" s="1360" t="str">
        <f t="shared" ref="AI122" si="290">IFERROR(ROUNDDOWN(ROUND((L122*(U122-AW122)),0),0)*AF122,"")</f>
        <v/>
      </c>
      <c r="AJ122" s="1362">
        <f>IFERROR(IF(OR(M122="",M123="",M125=""),0,ROUNDDOWN(ROUNDDOWN(ROUND(L122*VLOOKUP(K122,【参考】数式用!$A$5:$AB$37,MATCH("新加算Ⅳ",【参考】数式用!$B$4:$AB$4,0)+1,0),0),0)*AF122*0.5,0)),"")</f>
        <v>0</v>
      </c>
      <c r="AK122" s="1346"/>
      <c r="AL122" s="1350">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0"/>
      <c r="K123" s="1259"/>
      <c r="L123" s="1283"/>
      <c r="M123" s="1376" t="str">
        <f>IF('別紙様式2-2（４・５月分）'!P96="","",'別紙様式2-2（４・５月分）'!P96)</f>
        <v/>
      </c>
      <c r="N123" s="1397"/>
      <c r="O123" s="1403"/>
      <c r="P123" s="1404"/>
      <c r="Q123" s="1405"/>
      <c r="R123" s="1407"/>
      <c r="S123" s="1409"/>
      <c r="T123" s="1411"/>
      <c r="U123" s="1413"/>
      <c r="V123" s="1415"/>
      <c r="W123" s="1353"/>
      <c r="X123" s="1355"/>
      <c r="Y123" s="1353"/>
      <c r="Z123" s="1355"/>
      <c r="AA123" s="1353"/>
      <c r="AB123" s="1355"/>
      <c r="AC123" s="1353"/>
      <c r="AD123" s="1355"/>
      <c r="AE123" s="1355"/>
      <c r="AF123" s="1355"/>
      <c r="AG123" s="1357"/>
      <c r="AH123" s="1359"/>
      <c r="AI123" s="1361"/>
      <c r="AJ123" s="1363"/>
      <c r="AK123" s="1347"/>
      <c r="AL123" s="1351"/>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0"/>
      <c r="K124" s="1259"/>
      <c r="L124" s="1283"/>
      <c r="M124" s="1377"/>
      <c r="N124" s="1398"/>
      <c r="O124" s="1378" t="s">
        <v>2025</v>
      </c>
      <c r="P124" s="1380" t="str">
        <f>IFERROR(VLOOKUP('別紙様式2-2（４・５月分）'!AQ95,【参考】数式用!$AR$5:$AT$22,3,FALSE),"")</f>
        <v/>
      </c>
      <c r="Q124" s="1382" t="s">
        <v>2036</v>
      </c>
      <c r="R124" s="1384" t="str">
        <f>IFERROR(VLOOKUP(K122,【参考】数式用!$A$5:$AB$37,MATCH(P124,【参考】数式用!$B$4:$AB$4,0)+1,0),"")</f>
        <v/>
      </c>
      <c r="S124" s="1386" t="s">
        <v>161</v>
      </c>
      <c r="T124" s="1388"/>
      <c r="U124" s="1390" t="str">
        <f>IFERROR(VLOOKUP(K122,【参考】数式用!$A$5:$AB$37,MATCH(T124,【参考】数式用!$B$4:$AB$4,0)+1,0),"")</f>
        <v/>
      </c>
      <c r="V124" s="1392" t="s">
        <v>15</v>
      </c>
      <c r="W124" s="1394">
        <v>7</v>
      </c>
      <c r="X124" s="1368" t="s">
        <v>10</v>
      </c>
      <c r="Y124" s="1394">
        <v>4</v>
      </c>
      <c r="Z124" s="1368" t="s">
        <v>38</v>
      </c>
      <c r="AA124" s="1394">
        <v>8</v>
      </c>
      <c r="AB124" s="1368" t="s">
        <v>10</v>
      </c>
      <c r="AC124" s="1394">
        <v>3</v>
      </c>
      <c r="AD124" s="1368" t="s">
        <v>13</v>
      </c>
      <c r="AE124" s="1368" t="s">
        <v>20</v>
      </c>
      <c r="AF124" s="1368">
        <f>IF(W124&gt;=1,(AA124*12+AC124)-(W124*12+Y124)+1,"")</f>
        <v>12</v>
      </c>
      <c r="AG124" s="1364" t="s">
        <v>33</v>
      </c>
      <c r="AH124" s="1370" t="str">
        <f t="shared" ref="AH124" si="296">IFERROR(ROUNDDOWN(ROUND(L122*U124,0),0)*AF124,"")</f>
        <v/>
      </c>
      <c r="AI124" s="1372" t="str">
        <f t="shared" ref="AI124" si="297">IFERROR(ROUNDDOWN(ROUND((L122*(U124-AW122)),0),0)*AF124,"")</f>
        <v/>
      </c>
      <c r="AJ124" s="1374">
        <f>IFERROR(IF(OR(M122="",M123="",M125=""),0,ROUNDDOWN(ROUNDDOWN(ROUND(L122*VLOOKUP(K122,【参考】数式用!$A$5:$AB$37,MATCH("新加算Ⅳ",【参考】数式用!$B$4:$AB$4,0)+1,0),0),0)*AF124*0.5,0)),"")</f>
        <v>0</v>
      </c>
      <c r="AK124" s="1320" t="str">
        <f t="shared" ref="AK124" si="298">IF(T124&lt;&gt;"","新規に適用","")</f>
        <v/>
      </c>
      <c r="AL124" s="1348">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6"/>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6"/>
      <c r="C125" s="1417"/>
      <c r="D125" s="1417"/>
      <c r="E125" s="1417"/>
      <c r="F125" s="1418"/>
      <c r="G125" s="1260"/>
      <c r="H125" s="1260"/>
      <c r="I125" s="1260"/>
      <c r="J125" s="1421"/>
      <c r="K125" s="1260"/>
      <c r="L125" s="1284"/>
      <c r="M125" s="556" t="str">
        <f>IF('別紙様式2-2（４・５月分）'!P97="","",'別紙様式2-2（４・５月分）'!P97)</f>
        <v/>
      </c>
      <c r="N125" s="1399"/>
      <c r="O125" s="1379"/>
      <c r="P125" s="1381"/>
      <c r="Q125" s="1383"/>
      <c r="R125" s="1385"/>
      <c r="S125" s="1387"/>
      <c r="T125" s="1389"/>
      <c r="U125" s="1391"/>
      <c r="V125" s="1393"/>
      <c r="W125" s="1395"/>
      <c r="X125" s="1369"/>
      <c r="Y125" s="1395"/>
      <c r="Z125" s="1369"/>
      <c r="AA125" s="1395"/>
      <c r="AB125" s="1369"/>
      <c r="AC125" s="1395"/>
      <c r="AD125" s="1369"/>
      <c r="AE125" s="1369"/>
      <c r="AF125" s="1369"/>
      <c r="AG125" s="1365"/>
      <c r="AH125" s="1371"/>
      <c r="AI125" s="1373"/>
      <c r="AJ125" s="1375"/>
      <c r="AK125" s="1321"/>
      <c r="AL125" s="1349"/>
      <c r="AM125" s="1321"/>
      <c r="AN125" s="1321"/>
      <c r="AO125" s="1367"/>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0"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6" t="str">
        <f>IF(SUM('別紙様式2-2（４・５月分）'!Q98:Q100)=0,"",SUM('別紙様式2-2（４・５月分）'!Q98:Q100))</f>
        <v/>
      </c>
      <c r="O126" s="1400" t="str">
        <f>IFERROR(VLOOKUP('別紙様式2-2（４・５月分）'!AQ98,【参考】数式用!$AR$5:$AS$22,2,FALSE),"")</f>
        <v/>
      </c>
      <c r="P126" s="1401"/>
      <c r="Q126" s="1402"/>
      <c r="R126" s="1406" t="str">
        <f>IFERROR(VLOOKUP(K126,【参考】数式用!$A$5:$AB$37,MATCH(O126,【参考】数式用!$B$4:$AB$4,0)+1,0),"")</f>
        <v/>
      </c>
      <c r="S126" s="1408" t="s">
        <v>2021</v>
      </c>
      <c r="T126" s="1410"/>
      <c r="U126" s="1412" t="str">
        <f>IFERROR(VLOOKUP(K126,【参考】数式用!$A$5:$AB$37,MATCH(T126,【参考】数式用!$B$4:$AB$4,0)+1,0),"")</f>
        <v/>
      </c>
      <c r="V126" s="1414" t="s">
        <v>15</v>
      </c>
      <c r="W126" s="1352">
        <v>6</v>
      </c>
      <c r="X126" s="1354" t="s">
        <v>10</v>
      </c>
      <c r="Y126" s="1352">
        <v>6</v>
      </c>
      <c r="Z126" s="1354" t="s">
        <v>38</v>
      </c>
      <c r="AA126" s="1352">
        <v>7</v>
      </c>
      <c r="AB126" s="1354" t="s">
        <v>10</v>
      </c>
      <c r="AC126" s="1352">
        <v>3</v>
      </c>
      <c r="AD126" s="1354" t="s">
        <v>13</v>
      </c>
      <c r="AE126" s="1354" t="s">
        <v>20</v>
      </c>
      <c r="AF126" s="1354">
        <f>IF(W126&gt;=1,(AA126*12+AC126)-(W126*12+Y126)+1,"")</f>
        <v>10</v>
      </c>
      <c r="AG126" s="1356" t="s">
        <v>33</v>
      </c>
      <c r="AH126" s="1358" t="str">
        <f t="shared" ref="AH126" si="300">IFERROR(ROUNDDOWN(ROUND(L126*U126,0),0)*AF126,"")</f>
        <v/>
      </c>
      <c r="AI126" s="1360" t="str">
        <f t="shared" ref="AI126" si="301">IFERROR(ROUNDDOWN(ROUND((L126*(U126-AW126)),0),0)*AF126,"")</f>
        <v/>
      </c>
      <c r="AJ126" s="1362">
        <f>IFERROR(IF(OR(M126="",M127="",M129=""),0,ROUNDDOWN(ROUNDDOWN(ROUND(L126*VLOOKUP(K126,【参考】数式用!$A$5:$AB$37,MATCH("新加算Ⅳ",【参考】数式用!$B$4:$AB$4,0)+1,0),0),0)*AF126*0.5,0)),"")</f>
        <v>0</v>
      </c>
      <c r="AK126" s="1346"/>
      <c r="AL126" s="1350">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0"/>
      <c r="K127" s="1259"/>
      <c r="L127" s="1283"/>
      <c r="M127" s="1376" t="str">
        <f>IF('別紙様式2-2（４・５月分）'!P99="","",'別紙様式2-2（４・５月分）'!P99)</f>
        <v/>
      </c>
      <c r="N127" s="1397"/>
      <c r="O127" s="1403"/>
      <c r="P127" s="1404"/>
      <c r="Q127" s="1405"/>
      <c r="R127" s="1407"/>
      <c r="S127" s="1409"/>
      <c r="T127" s="1411"/>
      <c r="U127" s="1413"/>
      <c r="V127" s="1415"/>
      <c r="W127" s="1353"/>
      <c r="X127" s="1355"/>
      <c r="Y127" s="1353"/>
      <c r="Z127" s="1355"/>
      <c r="AA127" s="1353"/>
      <c r="AB127" s="1355"/>
      <c r="AC127" s="1353"/>
      <c r="AD127" s="1355"/>
      <c r="AE127" s="1355"/>
      <c r="AF127" s="1355"/>
      <c r="AG127" s="1357"/>
      <c r="AH127" s="1359"/>
      <c r="AI127" s="1361"/>
      <c r="AJ127" s="1363"/>
      <c r="AK127" s="1347"/>
      <c r="AL127" s="1351"/>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0"/>
      <c r="K128" s="1259"/>
      <c r="L128" s="1283"/>
      <c r="M128" s="1377"/>
      <c r="N128" s="1398"/>
      <c r="O128" s="1378" t="s">
        <v>2025</v>
      </c>
      <c r="P128" s="1380" t="str">
        <f>IFERROR(VLOOKUP('別紙様式2-2（４・５月分）'!AQ98,【参考】数式用!$AR$5:$AT$22,3,FALSE),"")</f>
        <v/>
      </c>
      <c r="Q128" s="1382" t="s">
        <v>2036</v>
      </c>
      <c r="R128" s="1384" t="str">
        <f>IFERROR(VLOOKUP(K126,【参考】数式用!$A$5:$AB$37,MATCH(P128,【参考】数式用!$B$4:$AB$4,0)+1,0),"")</f>
        <v/>
      </c>
      <c r="S128" s="1386" t="s">
        <v>161</v>
      </c>
      <c r="T128" s="1388"/>
      <c r="U128" s="1390" t="str">
        <f>IFERROR(VLOOKUP(K126,【参考】数式用!$A$5:$AB$37,MATCH(T128,【参考】数式用!$B$4:$AB$4,0)+1,0),"")</f>
        <v/>
      </c>
      <c r="V128" s="1392" t="s">
        <v>15</v>
      </c>
      <c r="W128" s="1394">
        <v>7</v>
      </c>
      <c r="X128" s="1368" t="s">
        <v>10</v>
      </c>
      <c r="Y128" s="1394">
        <v>4</v>
      </c>
      <c r="Z128" s="1368" t="s">
        <v>38</v>
      </c>
      <c r="AA128" s="1394">
        <v>8</v>
      </c>
      <c r="AB128" s="1368" t="s">
        <v>10</v>
      </c>
      <c r="AC128" s="1394">
        <v>3</v>
      </c>
      <c r="AD128" s="1368" t="s">
        <v>13</v>
      </c>
      <c r="AE128" s="1368" t="s">
        <v>20</v>
      </c>
      <c r="AF128" s="1368">
        <f>IF(W128&gt;=1,(AA128*12+AC128)-(W128*12+Y128)+1,"")</f>
        <v>12</v>
      </c>
      <c r="AG128" s="1364" t="s">
        <v>33</v>
      </c>
      <c r="AH128" s="1370" t="str">
        <f t="shared" ref="AH128" si="307">IFERROR(ROUNDDOWN(ROUND(L126*U128,0),0)*AF128,"")</f>
        <v/>
      </c>
      <c r="AI128" s="1372" t="str">
        <f t="shared" ref="AI128" si="308">IFERROR(ROUNDDOWN(ROUND((L126*(U128-AW126)),0),0)*AF128,"")</f>
        <v/>
      </c>
      <c r="AJ128" s="1374">
        <f>IFERROR(IF(OR(M126="",M127="",M129=""),0,ROUNDDOWN(ROUNDDOWN(ROUND(L126*VLOOKUP(K126,【参考】数式用!$A$5:$AB$37,MATCH("新加算Ⅳ",【参考】数式用!$B$4:$AB$4,0)+1,0),0),0)*AF128*0.5,0)),"")</f>
        <v>0</v>
      </c>
      <c r="AK128" s="1320" t="str">
        <f t="shared" ref="AK128" si="309">IF(T128&lt;&gt;"","新規に適用","")</f>
        <v/>
      </c>
      <c r="AL128" s="1348">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6"/>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6"/>
      <c r="C129" s="1417"/>
      <c r="D129" s="1417"/>
      <c r="E129" s="1417"/>
      <c r="F129" s="1418"/>
      <c r="G129" s="1260"/>
      <c r="H129" s="1260"/>
      <c r="I129" s="1260"/>
      <c r="J129" s="1421"/>
      <c r="K129" s="1260"/>
      <c r="L129" s="1284"/>
      <c r="M129" s="556" t="str">
        <f>IF('別紙様式2-2（４・５月分）'!P100="","",'別紙様式2-2（４・５月分）'!P100)</f>
        <v/>
      </c>
      <c r="N129" s="1399"/>
      <c r="O129" s="1379"/>
      <c r="P129" s="1381"/>
      <c r="Q129" s="1383"/>
      <c r="R129" s="1385"/>
      <c r="S129" s="1387"/>
      <c r="T129" s="1389"/>
      <c r="U129" s="1391"/>
      <c r="V129" s="1393"/>
      <c r="W129" s="1395"/>
      <c r="X129" s="1369"/>
      <c r="Y129" s="1395"/>
      <c r="Z129" s="1369"/>
      <c r="AA129" s="1395"/>
      <c r="AB129" s="1369"/>
      <c r="AC129" s="1395"/>
      <c r="AD129" s="1369"/>
      <c r="AE129" s="1369"/>
      <c r="AF129" s="1369"/>
      <c r="AG129" s="1365"/>
      <c r="AH129" s="1371"/>
      <c r="AI129" s="1373"/>
      <c r="AJ129" s="1375"/>
      <c r="AK129" s="1321"/>
      <c r="AL129" s="1349"/>
      <c r="AM129" s="1321"/>
      <c r="AN129" s="1321"/>
      <c r="AO129" s="1367"/>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19"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6" t="str">
        <f>IF(SUM('別紙様式2-2（４・５月分）'!Q101:Q103)=0,"",SUM('別紙様式2-2（４・５月分）'!Q101:Q103))</f>
        <v/>
      </c>
      <c r="O130" s="1400" t="str">
        <f>IFERROR(VLOOKUP('別紙様式2-2（４・５月分）'!AQ101,【参考】数式用!$AR$5:$AS$22,2,FALSE),"")</f>
        <v/>
      </c>
      <c r="P130" s="1401"/>
      <c r="Q130" s="1402"/>
      <c r="R130" s="1406" t="str">
        <f>IFERROR(VLOOKUP(K130,【参考】数式用!$A$5:$AB$37,MATCH(O130,【参考】数式用!$B$4:$AB$4,0)+1,0),"")</f>
        <v/>
      </c>
      <c r="S130" s="1408" t="s">
        <v>2021</v>
      </c>
      <c r="T130" s="1410"/>
      <c r="U130" s="1412" t="str">
        <f>IFERROR(VLOOKUP(K130,【参考】数式用!$A$5:$AB$37,MATCH(T130,【参考】数式用!$B$4:$AB$4,0)+1,0),"")</f>
        <v/>
      </c>
      <c r="V130" s="1414" t="s">
        <v>15</v>
      </c>
      <c r="W130" s="1352">
        <v>6</v>
      </c>
      <c r="X130" s="1354" t="s">
        <v>10</v>
      </c>
      <c r="Y130" s="1352">
        <v>6</v>
      </c>
      <c r="Z130" s="1354" t="s">
        <v>38</v>
      </c>
      <c r="AA130" s="1352">
        <v>7</v>
      </c>
      <c r="AB130" s="1354" t="s">
        <v>10</v>
      </c>
      <c r="AC130" s="1352">
        <v>3</v>
      </c>
      <c r="AD130" s="1354" t="s">
        <v>13</v>
      </c>
      <c r="AE130" s="1354" t="s">
        <v>20</v>
      </c>
      <c r="AF130" s="1354">
        <f>IF(W130&gt;=1,(AA130*12+AC130)-(W130*12+Y130)+1,"")</f>
        <v>10</v>
      </c>
      <c r="AG130" s="1356" t="s">
        <v>33</v>
      </c>
      <c r="AH130" s="1358" t="str">
        <f t="shared" ref="AH130" si="311">IFERROR(ROUNDDOWN(ROUND(L130*U130,0),0)*AF130,"")</f>
        <v/>
      </c>
      <c r="AI130" s="1360" t="str">
        <f t="shared" ref="AI130" si="312">IFERROR(ROUNDDOWN(ROUND((L130*(U130-AW130)),0),0)*AF130,"")</f>
        <v/>
      </c>
      <c r="AJ130" s="1362">
        <f>IFERROR(IF(OR(M130="",M131="",M133=""),0,ROUNDDOWN(ROUNDDOWN(ROUND(L130*VLOOKUP(K130,【参考】数式用!$A$5:$AB$37,MATCH("新加算Ⅳ",【参考】数式用!$B$4:$AB$4,0)+1,0),0),0)*AF130*0.5,0)),"")</f>
        <v>0</v>
      </c>
      <c r="AK130" s="1346"/>
      <c r="AL130" s="1350">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0"/>
      <c r="K131" s="1259"/>
      <c r="L131" s="1283"/>
      <c r="M131" s="1376" t="str">
        <f>IF('別紙様式2-2（４・５月分）'!P102="","",'別紙様式2-2（４・５月分）'!P102)</f>
        <v/>
      </c>
      <c r="N131" s="1397"/>
      <c r="O131" s="1403"/>
      <c r="P131" s="1404"/>
      <c r="Q131" s="1405"/>
      <c r="R131" s="1407"/>
      <c r="S131" s="1409"/>
      <c r="T131" s="1411"/>
      <c r="U131" s="1413"/>
      <c r="V131" s="1415"/>
      <c r="W131" s="1353"/>
      <c r="X131" s="1355"/>
      <c r="Y131" s="1353"/>
      <c r="Z131" s="1355"/>
      <c r="AA131" s="1353"/>
      <c r="AB131" s="1355"/>
      <c r="AC131" s="1353"/>
      <c r="AD131" s="1355"/>
      <c r="AE131" s="1355"/>
      <c r="AF131" s="1355"/>
      <c r="AG131" s="1357"/>
      <c r="AH131" s="1359"/>
      <c r="AI131" s="1361"/>
      <c r="AJ131" s="1363"/>
      <c r="AK131" s="1347"/>
      <c r="AL131" s="1351"/>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0"/>
      <c r="K132" s="1259"/>
      <c r="L132" s="1283"/>
      <c r="M132" s="1377"/>
      <c r="N132" s="1398"/>
      <c r="O132" s="1378" t="s">
        <v>2025</v>
      </c>
      <c r="P132" s="1380" t="str">
        <f>IFERROR(VLOOKUP('別紙様式2-2（４・５月分）'!AQ101,【参考】数式用!$AR$5:$AT$22,3,FALSE),"")</f>
        <v/>
      </c>
      <c r="Q132" s="1382" t="s">
        <v>2036</v>
      </c>
      <c r="R132" s="1384" t="str">
        <f>IFERROR(VLOOKUP(K130,【参考】数式用!$A$5:$AB$37,MATCH(P132,【参考】数式用!$B$4:$AB$4,0)+1,0),"")</f>
        <v/>
      </c>
      <c r="S132" s="1386" t="s">
        <v>161</v>
      </c>
      <c r="T132" s="1388"/>
      <c r="U132" s="1390" t="str">
        <f>IFERROR(VLOOKUP(K130,【参考】数式用!$A$5:$AB$37,MATCH(T132,【参考】数式用!$B$4:$AB$4,0)+1,0),"")</f>
        <v/>
      </c>
      <c r="V132" s="1392" t="s">
        <v>15</v>
      </c>
      <c r="W132" s="1394">
        <v>7</v>
      </c>
      <c r="X132" s="1368" t="s">
        <v>10</v>
      </c>
      <c r="Y132" s="1394">
        <v>4</v>
      </c>
      <c r="Z132" s="1368" t="s">
        <v>38</v>
      </c>
      <c r="AA132" s="1394">
        <v>8</v>
      </c>
      <c r="AB132" s="1368" t="s">
        <v>10</v>
      </c>
      <c r="AC132" s="1394">
        <v>3</v>
      </c>
      <c r="AD132" s="1368" t="s">
        <v>13</v>
      </c>
      <c r="AE132" s="1368" t="s">
        <v>20</v>
      </c>
      <c r="AF132" s="1368">
        <f>IF(W132&gt;=1,(AA132*12+AC132)-(W132*12+Y132)+1,"")</f>
        <v>12</v>
      </c>
      <c r="AG132" s="1364" t="s">
        <v>33</v>
      </c>
      <c r="AH132" s="1370" t="str">
        <f t="shared" ref="AH132" si="318">IFERROR(ROUNDDOWN(ROUND(L130*U132,0),0)*AF132,"")</f>
        <v/>
      </c>
      <c r="AI132" s="1372" t="str">
        <f t="shared" ref="AI132" si="319">IFERROR(ROUNDDOWN(ROUND((L130*(U132-AW130)),0),0)*AF132,"")</f>
        <v/>
      </c>
      <c r="AJ132" s="1374">
        <f>IFERROR(IF(OR(M130="",M131="",M133=""),0,ROUNDDOWN(ROUNDDOWN(ROUND(L130*VLOOKUP(K130,【参考】数式用!$A$5:$AB$37,MATCH("新加算Ⅳ",【参考】数式用!$B$4:$AB$4,0)+1,0),0),0)*AF132*0.5,0)),"")</f>
        <v>0</v>
      </c>
      <c r="AK132" s="1320" t="str">
        <f t="shared" ref="AK132" si="320">IF(T132&lt;&gt;"","新規に適用","")</f>
        <v/>
      </c>
      <c r="AL132" s="1348">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6"/>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6"/>
      <c r="C133" s="1417"/>
      <c r="D133" s="1417"/>
      <c r="E133" s="1417"/>
      <c r="F133" s="1418"/>
      <c r="G133" s="1260"/>
      <c r="H133" s="1260"/>
      <c r="I133" s="1260"/>
      <c r="J133" s="1421"/>
      <c r="K133" s="1260"/>
      <c r="L133" s="1284"/>
      <c r="M133" s="556" t="str">
        <f>IF('別紙様式2-2（４・５月分）'!P103="","",'別紙様式2-2（４・５月分）'!P103)</f>
        <v/>
      </c>
      <c r="N133" s="1399"/>
      <c r="O133" s="1379"/>
      <c r="P133" s="1381"/>
      <c r="Q133" s="1383"/>
      <c r="R133" s="1385"/>
      <c r="S133" s="1387"/>
      <c r="T133" s="1389"/>
      <c r="U133" s="1391"/>
      <c r="V133" s="1393"/>
      <c r="W133" s="1395"/>
      <c r="X133" s="1369"/>
      <c r="Y133" s="1395"/>
      <c r="Z133" s="1369"/>
      <c r="AA133" s="1395"/>
      <c r="AB133" s="1369"/>
      <c r="AC133" s="1395"/>
      <c r="AD133" s="1369"/>
      <c r="AE133" s="1369"/>
      <c r="AF133" s="1369"/>
      <c r="AG133" s="1365"/>
      <c r="AH133" s="1371"/>
      <c r="AI133" s="1373"/>
      <c r="AJ133" s="1375"/>
      <c r="AK133" s="1321"/>
      <c r="AL133" s="1349"/>
      <c r="AM133" s="1321"/>
      <c r="AN133" s="1321"/>
      <c r="AO133" s="1367"/>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0"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6" t="str">
        <f>IF(SUM('別紙様式2-2（４・５月分）'!Q104:Q106)=0,"",SUM('別紙様式2-2（４・５月分）'!Q104:Q106))</f>
        <v/>
      </c>
      <c r="O134" s="1400" t="str">
        <f>IFERROR(VLOOKUP('別紙様式2-2（４・５月分）'!AQ104,【参考】数式用!$AR$5:$AS$22,2,FALSE),"")</f>
        <v/>
      </c>
      <c r="P134" s="1401"/>
      <c r="Q134" s="1402"/>
      <c r="R134" s="1406" t="str">
        <f>IFERROR(VLOOKUP(K134,【参考】数式用!$A$5:$AB$37,MATCH(O134,【参考】数式用!$B$4:$AB$4,0)+1,0),"")</f>
        <v/>
      </c>
      <c r="S134" s="1408" t="s">
        <v>2021</v>
      </c>
      <c r="T134" s="1410"/>
      <c r="U134" s="1412" t="str">
        <f>IFERROR(VLOOKUP(K134,【参考】数式用!$A$5:$AB$37,MATCH(T134,【参考】数式用!$B$4:$AB$4,0)+1,0),"")</f>
        <v/>
      </c>
      <c r="V134" s="1414" t="s">
        <v>15</v>
      </c>
      <c r="W134" s="1352">
        <v>6</v>
      </c>
      <c r="X134" s="1354" t="s">
        <v>10</v>
      </c>
      <c r="Y134" s="1352">
        <v>6</v>
      </c>
      <c r="Z134" s="1354" t="s">
        <v>38</v>
      </c>
      <c r="AA134" s="1352">
        <v>7</v>
      </c>
      <c r="AB134" s="1354" t="s">
        <v>10</v>
      </c>
      <c r="AC134" s="1352">
        <v>3</v>
      </c>
      <c r="AD134" s="1354" t="s">
        <v>13</v>
      </c>
      <c r="AE134" s="1354" t="s">
        <v>20</v>
      </c>
      <c r="AF134" s="1354">
        <f>IF(W134&gt;=1,(AA134*12+AC134)-(W134*12+Y134)+1,"")</f>
        <v>10</v>
      </c>
      <c r="AG134" s="1356" t="s">
        <v>33</v>
      </c>
      <c r="AH134" s="1358" t="str">
        <f t="shared" ref="AH134" si="322">IFERROR(ROUNDDOWN(ROUND(L134*U134,0),0)*AF134,"")</f>
        <v/>
      </c>
      <c r="AI134" s="1360" t="str">
        <f t="shared" ref="AI134" si="323">IFERROR(ROUNDDOWN(ROUND((L134*(U134-AW134)),0),0)*AF134,"")</f>
        <v/>
      </c>
      <c r="AJ134" s="1362">
        <f>IFERROR(IF(OR(M134="",M135="",M137=""),0,ROUNDDOWN(ROUNDDOWN(ROUND(L134*VLOOKUP(K134,【参考】数式用!$A$5:$AB$37,MATCH("新加算Ⅳ",【参考】数式用!$B$4:$AB$4,0)+1,0),0),0)*AF134*0.5,0)),"")</f>
        <v>0</v>
      </c>
      <c r="AK134" s="1346"/>
      <c r="AL134" s="1350">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0"/>
      <c r="K135" s="1259"/>
      <c r="L135" s="1283"/>
      <c r="M135" s="1376" t="str">
        <f>IF('別紙様式2-2（４・５月分）'!P105="","",'別紙様式2-2（４・５月分）'!P105)</f>
        <v/>
      </c>
      <c r="N135" s="1397"/>
      <c r="O135" s="1403"/>
      <c r="P135" s="1404"/>
      <c r="Q135" s="1405"/>
      <c r="R135" s="1407"/>
      <c r="S135" s="1409"/>
      <c r="T135" s="1411"/>
      <c r="U135" s="1413"/>
      <c r="V135" s="1415"/>
      <c r="W135" s="1353"/>
      <c r="X135" s="1355"/>
      <c r="Y135" s="1353"/>
      <c r="Z135" s="1355"/>
      <c r="AA135" s="1353"/>
      <c r="AB135" s="1355"/>
      <c r="AC135" s="1353"/>
      <c r="AD135" s="1355"/>
      <c r="AE135" s="1355"/>
      <c r="AF135" s="1355"/>
      <c r="AG135" s="1357"/>
      <c r="AH135" s="1359"/>
      <c r="AI135" s="1361"/>
      <c r="AJ135" s="1363"/>
      <c r="AK135" s="1347"/>
      <c r="AL135" s="1351"/>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0"/>
      <c r="K136" s="1259"/>
      <c r="L136" s="1283"/>
      <c r="M136" s="1377"/>
      <c r="N136" s="1398"/>
      <c r="O136" s="1378" t="s">
        <v>2025</v>
      </c>
      <c r="P136" s="1380" t="str">
        <f>IFERROR(VLOOKUP('別紙様式2-2（４・５月分）'!AQ104,【参考】数式用!$AR$5:$AT$22,3,FALSE),"")</f>
        <v/>
      </c>
      <c r="Q136" s="1382" t="s">
        <v>2036</v>
      </c>
      <c r="R136" s="1384" t="str">
        <f>IFERROR(VLOOKUP(K134,【参考】数式用!$A$5:$AB$37,MATCH(P136,【参考】数式用!$B$4:$AB$4,0)+1,0),"")</f>
        <v/>
      </c>
      <c r="S136" s="1386" t="s">
        <v>161</v>
      </c>
      <c r="T136" s="1388"/>
      <c r="U136" s="1390" t="str">
        <f>IFERROR(VLOOKUP(K134,【参考】数式用!$A$5:$AB$37,MATCH(T136,【参考】数式用!$B$4:$AB$4,0)+1,0),"")</f>
        <v/>
      </c>
      <c r="V136" s="1392" t="s">
        <v>15</v>
      </c>
      <c r="W136" s="1394">
        <v>7</v>
      </c>
      <c r="X136" s="1368" t="s">
        <v>10</v>
      </c>
      <c r="Y136" s="1394">
        <v>4</v>
      </c>
      <c r="Z136" s="1368" t="s">
        <v>38</v>
      </c>
      <c r="AA136" s="1394">
        <v>8</v>
      </c>
      <c r="AB136" s="1368" t="s">
        <v>10</v>
      </c>
      <c r="AC136" s="1394">
        <v>3</v>
      </c>
      <c r="AD136" s="1368" t="s">
        <v>13</v>
      </c>
      <c r="AE136" s="1368" t="s">
        <v>20</v>
      </c>
      <c r="AF136" s="1368">
        <f>IF(W136&gt;=1,(AA136*12+AC136)-(W136*12+Y136)+1,"")</f>
        <v>12</v>
      </c>
      <c r="AG136" s="1364" t="s">
        <v>33</v>
      </c>
      <c r="AH136" s="1370" t="str">
        <f t="shared" ref="AH136" si="329">IFERROR(ROUNDDOWN(ROUND(L134*U136,0),0)*AF136,"")</f>
        <v/>
      </c>
      <c r="AI136" s="1372" t="str">
        <f t="shared" ref="AI136" si="330">IFERROR(ROUNDDOWN(ROUND((L134*(U136-AW134)),0),0)*AF136,"")</f>
        <v/>
      </c>
      <c r="AJ136" s="1374">
        <f>IFERROR(IF(OR(M134="",M135="",M137=""),0,ROUNDDOWN(ROUNDDOWN(ROUND(L134*VLOOKUP(K134,【参考】数式用!$A$5:$AB$37,MATCH("新加算Ⅳ",【参考】数式用!$B$4:$AB$4,0)+1,0),0),0)*AF136*0.5,0)),"")</f>
        <v>0</v>
      </c>
      <c r="AK136" s="1320" t="str">
        <f t="shared" ref="AK136" si="331">IF(T136&lt;&gt;"","新規に適用","")</f>
        <v/>
      </c>
      <c r="AL136" s="1348">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6"/>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6"/>
      <c r="C137" s="1417"/>
      <c r="D137" s="1417"/>
      <c r="E137" s="1417"/>
      <c r="F137" s="1418"/>
      <c r="G137" s="1260"/>
      <c r="H137" s="1260"/>
      <c r="I137" s="1260"/>
      <c r="J137" s="1421"/>
      <c r="K137" s="1260"/>
      <c r="L137" s="1284"/>
      <c r="M137" s="556" t="str">
        <f>IF('別紙様式2-2（４・５月分）'!P106="","",'別紙様式2-2（４・５月分）'!P106)</f>
        <v/>
      </c>
      <c r="N137" s="1399"/>
      <c r="O137" s="1379"/>
      <c r="P137" s="1381"/>
      <c r="Q137" s="1383"/>
      <c r="R137" s="1385"/>
      <c r="S137" s="1387"/>
      <c r="T137" s="1389"/>
      <c r="U137" s="1391"/>
      <c r="V137" s="1393"/>
      <c r="W137" s="1395"/>
      <c r="X137" s="1369"/>
      <c r="Y137" s="1395"/>
      <c r="Z137" s="1369"/>
      <c r="AA137" s="1395"/>
      <c r="AB137" s="1369"/>
      <c r="AC137" s="1395"/>
      <c r="AD137" s="1369"/>
      <c r="AE137" s="1369"/>
      <c r="AF137" s="1369"/>
      <c r="AG137" s="1365"/>
      <c r="AH137" s="1371"/>
      <c r="AI137" s="1373"/>
      <c r="AJ137" s="1375"/>
      <c r="AK137" s="1321"/>
      <c r="AL137" s="1349"/>
      <c r="AM137" s="1321"/>
      <c r="AN137" s="1321"/>
      <c r="AO137" s="1367"/>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19"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6" t="str">
        <f>IF(SUM('別紙様式2-2（４・５月分）'!Q107:Q109)=0,"",SUM('別紙様式2-2（４・５月分）'!Q107:Q109))</f>
        <v/>
      </c>
      <c r="O138" s="1400" t="str">
        <f>IFERROR(VLOOKUP('別紙様式2-2（４・５月分）'!AQ107,【参考】数式用!$AR$5:$AS$22,2,FALSE),"")</f>
        <v/>
      </c>
      <c r="P138" s="1401"/>
      <c r="Q138" s="1402"/>
      <c r="R138" s="1406" t="str">
        <f>IFERROR(VLOOKUP(K138,【参考】数式用!$A$5:$AB$37,MATCH(O138,【参考】数式用!$B$4:$AB$4,0)+1,0),"")</f>
        <v/>
      </c>
      <c r="S138" s="1408" t="s">
        <v>2021</v>
      </c>
      <c r="T138" s="1410"/>
      <c r="U138" s="1412" t="str">
        <f>IFERROR(VLOOKUP(K138,【参考】数式用!$A$5:$AB$37,MATCH(T138,【参考】数式用!$B$4:$AB$4,0)+1,0),"")</f>
        <v/>
      </c>
      <c r="V138" s="1414" t="s">
        <v>15</v>
      </c>
      <c r="W138" s="1352">
        <v>6</v>
      </c>
      <c r="X138" s="1354" t="s">
        <v>10</v>
      </c>
      <c r="Y138" s="1352">
        <v>6</v>
      </c>
      <c r="Z138" s="1354" t="s">
        <v>38</v>
      </c>
      <c r="AA138" s="1352">
        <v>7</v>
      </c>
      <c r="AB138" s="1354" t="s">
        <v>10</v>
      </c>
      <c r="AC138" s="1352">
        <v>3</v>
      </c>
      <c r="AD138" s="1354" t="s">
        <v>13</v>
      </c>
      <c r="AE138" s="1354" t="s">
        <v>20</v>
      </c>
      <c r="AF138" s="1354">
        <f>IF(W138&gt;=1,(AA138*12+AC138)-(W138*12+Y138)+1,"")</f>
        <v>10</v>
      </c>
      <c r="AG138" s="1356" t="s">
        <v>33</v>
      </c>
      <c r="AH138" s="1358" t="str">
        <f t="shared" ref="AH138" si="333">IFERROR(ROUNDDOWN(ROUND(L138*U138,0),0)*AF138,"")</f>
        <v/>
      </c>
      <c r="AI138" s="1360" t="str">
        <f t="shared" ref="AI138" si="334">IFERROR(ROUNDDOWN(ROUND((L138*(U138-AW138)),0),0)*AF138,"")</f>
        <v/>
      </c>
      <c r="AJ138" s="1362">
        <f>IFERROR(IF(OR(M138="",M139="",M141=""),0,ROUNDDOWN(ROUNDDOWN(ROUND(L138*VLOOKUP(K138,【参考】数式用!$A$5:$AB$37,MATCH("新加算Ⅳ",【参考】数式用!$B$4:$AB$4,0)+1,0),0),0)*AF138*0.5,0)),"")</f>
        <v>0</v>
      </c>
      <c r="AK138" s="1346"/>
      <c r="AL138" s="1350">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0"/>
      <c r="K139" s="1259"/>
      <c r="L139" s="1283"/>
      <c r="M139" s="1376" t="str">
        <f>IF('別紙様式2-2（４・５月分）'!P108="","",'別紙様式2-2（４・５月分）'!P108)</f>
        <v/>
      </c>
      <c r="N139" s="1397"/>
      <c r="O139" s="1403"/>
      <c r="P139" s="1404"/>
      <c r="Q139" s="1405"/>
      <c r="R139" s="1407"/>
      <c r="S139" s="1409"/>
      <c r="T139" s="1411"/>
      <c r="U139" s="1413"/>
      <c r="V139" s="1415"/>
      <c r="W139" s="1353"/>
      <c r="X139" s="1355"/>
      <c r="Y139" s="1353"/>
      <c r="Z139" s="1355"/>
      <c r="AA139" s="1353"/>
      <c r="AB139" s="1355"/>
      <c r="AC139" s="1353"/>
      <c r="AD139" s="1355"/>
      <c r="AE139" s="1355"/>
      <c r="AF139" s="1355"/>
      <c r="AG139" s="1357"/>
      <c r="AH139" s="1359"/>
      <c r="AI139" s="1361"/>
      <c r="AJ139" s="1363"/>
      <c r="AK139" s="1347"/>
      <c r="AL139" s="1351"/>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0"/>
      <c r="K140" s="1259"/>
      <c r="L140" s="1283"/>
      <c r="M140" s="1377"/>
      <c r="N140" s="1398"/>
      <c r="O140" s="1378" t="s">
        <v>2025</v>
      </c>
      <c r="P140" s="1380" t="str">
        <f>IFERROR(VLOOKUP('別紙様式2-2（４・５月分）'!AQ107,【参考】数式用!$AR$5:$AT$22,3,FALSE),"")</f>
        <v/>
      </c>
      <c r="Q140" s="1382" t="s">
        <v>2036</v>
      </c>
      <c r="R140" s="1384" t="str">
        <f>IFERROR(VLOOKUP(K138,【参考】数式用!$A$5:$AB$37,MATCH(P140,【参考】数式用!$B$4:$AB$4,0)+1,0),"")</f>
        <v/>
      </c>
      <c r="S140" s="1386" t="s">
        <v>161</v>
      </c>
      <c r="T140" s="1388"/>
      <c r="U140" s="1390" t="str">
        <f>IFERROR(VLOOKUP(K138,【参考】数式用!$A$5:$AB$37,MATCH(T140,【参考】数式用!$B$4:$AB$4,0)+1,0),"")</f>
        <v/>
      </c>
      <c r="V140" s="1392" t="s">
        <v>15</v>
      </c>
      <c r="W140" s="1394">
        <v>7</v>
      </c>
      <c r="X140" s="1368" t="s">
        <v>10</v>
      </c>
      <c r="Y140" s="1394">
        <v>4</v>
      </c>
      <c r="Z140" s="1368" t="s">
        <v>38</v>
      </c>
      <c r="AA140" s="1394">
        <v>8</v>
      </c>
      <c r="AB140" s="1368" t="s">
        <v>10</v>
      </c>
      <c r="AC140" s="1394">
        <v>3</v>
      </c>
      <c r="AD140" s="1368" t="s">
        <v>13</v>
      </c>
      <c r="AE140" s="1368" t="s">
        <v>20</v>
      </c>
      <c r="AF140" s="1368">
        <f>IF(W140&gt;=1,(AA140*12+AC140)-(W140*12+Y140)+1,"")</f>
        <v>12</v>
      </c>
      <c r="AG140" s="1364" t="s">
        <v>33</v>
      </c>
      <c r="AH140" s="1370" t="str">
        <f t="shared" ref="AH140" si="340">IFERROR(ROUNDDOWN(ROUND(L138*U140,0),0)*AF140,"")</f>
        <v/>
      </c>
      <c r="AI140" s="1372" t="str">
        <f t="shared" ref="AI140" si="341">IFERROR(ROUNDDOWN(ROUND((L138*(U140-AW138)),0),0)*AF140,"")</f>
        <v/>
      </c>
      <c r="AJ140" s="1374">
        <f>IFERROR(IF(OR(M138="",M139="",M141=""),0,ROUNDDOWN(ROUNDDOWN(ROUND(L138*VLOOKUP(K138,【参考】数式用!$A$5:$AB$37,MATCH("新加算Ⅳ",【参考】数式用!$B$4:$AB$4,0)+1,0),0),0)*AF140*0.5,0)),"")</f>
        <v>0</v>
      </c>
      <c r="AK140" s="1320" t="str">
        <f t="shared" ref="AK140" si="342">IF(T140&lt;&gt;"","新規に適用","")</f>
        <v/>
      </c>
      <c r="AL140" s="1348">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6"/>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6"/>
      <c r="C141" s="1417"/>
      <c r="D141" s="1417"/>
      <c r="E141" s="1417"/>
      <c r="F141" s="1418"/>
      <c r="G141" s="1260"/>
      <c r="H141" s="1260"/>
      <c r="I141" s="1260"/>
      <c r="J141" s="1421"/>
      <c r="K141" s="1260"/>
      <c r="L141" s="1284"/>
      <c r="M141" s="556" t="str">
        <f>IF('別紙様式2-2（４・５月分）'!P109="","",'別紙様式2-2（４・５月分）'!P109)</f>
        <v/>
      </c>
      <c r="N141" s="1399"/>
      <c r="O141" s="1379"/>
      <c r="P141" s="1381"/>
      <c r="Q141" s="1383"/>
      <c r="R141" s="1385"/>
      <c r="S141" s="1387"/>
      <c r="T141" s="1389"/>
      <c r="U141" s="1391"/>
      <c r="V141" s="1393"/>
      <c r="W141" s="1395"/>
      <c r="X141" s="1369"/>
      <c r="Y141" s="1395"/>
      <c r="Z141" s="1369"/>
      <c r="AA141" s="1395"/>
      <c r="AB141" s="1369"/>
      <c r="AC141" s="1395"/>
      <c r="AD141" s="1369"/>
      <c r="AE141" s="1369"/>
      <c r="AF141" s="1369"/>
      <c r="AG141" s="1365"/>
      <c r="AH141" s="1371"/>
      <c r="AI141" s="1373"/>
      <c r="AJ141" s="1375"/>
      <c r="AK141" s="1321"/>
      <c r="AL141" s="1349"/>
      <c r="AM141" s="1321"/>
      <c r="AN141" s="1321"/>
      <c r="AO141" s="1367"/>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0"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6" t="str">
        <f>IF(SUM('別紙様式2-2（４・５月分）'!Q110:Q112)=0,"",SUM('別紙様式2-2（４・５月分）'!Q110:Q112))</f>
        <v/>
      </c>
      <c r="O142" s="1400" t="str">
        <f>IFERROR(VLOOKUP('別紙様式2-2（４・５月分）'!AQ110,【参考】数式用!$AR$5:$AS$22,2,FALSE),"")</f>
        <v/>
      </c>
      <c r="P142" s="1401"/>
      <c r="Q142" s="1402"/>
      <c r="R142" s="1406" t="str">
        <f>IFERROR(VLOOKUP(K142,【参考】数式用!$A$5:$AB$37,MATCH(O142,【参考】数式用!$B$4:$AB$4,0)+1,0),"")</f>
        <v/>
      </c>
      <c r="S142" s="1408" t="s">
        <v>2021</v>
      </c>
      <c r="T142" s="1410"/>
      <c r="U142" s="1412" t="str">
        <f>IFERROR(VLOOKUP(K142,【参考】数式用!$A$5:$AB$37,MATCH(T142,【参考】数式用!$B$4:$AB$4,0)+1,0),"")</f>
        <v/>
      </c>
      <c r="V142" s="1414" t="s">
        <v>15</v>
      </c>
      <c r="W142" s="1352">
        <v>6</v>
      </c>
      <c r="X142" s="1354" t="s">
        <v>10</v>
      </c>
      <c r="Y142" s="1352">
        <v>6</v>
      </c>
      <c r="Z142" s="1354" t="s">
        <v>38</v>
      </c>
      <c r="AA142" s="1352">
        <v>7</v>
      </c>
      <c r="AB142" s="1354" t="s">
        <v>10</v>
      </c>
      <c r="AC142" s="1352">
        <v>3</v>
      </c>
      <c r="AD142" s="1354" t="s">
        <v>13</v>
      </c>
      <c r="AE142" s="1354" t="s">
        <v>20</v>
      </c>
      <c r="AF142" s="1354">
        <f>IF(W142&gt;=1,(AA142*12+AC142)-(W142*12+Y142)+1,"")</f>
        <v>10</v>
      </c>
      <c r="AG142" s="1356" t="s">
        <v>33</v>
      </c>
      <c r="AH142" s="1358" t="str">
        <f t="shared" ref="AH142" si="344">IFERROR(ROUNDDOWN(ROUND(L142*U142,0),0)*AF142,"")</f>
        <v/>
      </c>
      <c r="AI142" s="1360" t="str">
        <f t="shared" ref="AI142" si="345">IFERROR(ROUNDDOWN(ROUND((L142*(U142-AW142)),0),0)*AF142,"")</f>
        <v/>
      </c>
      <c r="AJ142" s="1362">
        <f>IFERROR(IF(OR(M142="",M143="",M145=""),0,ROUNDDOWN(ROUNDDOWN(ROUND(L142*VLOOKUP(K142,【参考】数式用!$A$5:$AB$37,MATCH("新加算Ⅳ",【参考】数式用!$B$4:$AB$4,0)+1,0),0),0)*AF142*0.5,0)),"")</f>
        <v>0</v>
      </c>
      <c r="AK142" s="1346"/>
      <c r="AL142" s="1350">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0"/>
      <c r="K143" s="1259"/>
      <c r="L143" s="1283"/>
      <c r="M143" s="1376" t="str">
        <f>IF('別紙様式2-2（４・５月分）'!P111="","",'別紙様式2-2（４・５月分）'!P111)</f>
        <v/>
      </c>
      <c r="N143" s="1397"/>
      <c r="O143" s="1403"/>
      <c r="P143" s="1404"/>
      <c r="Q143" s="1405"/>
      <c r="R143" s="1407"/>
      <c r="S143" s="1409"/>
      <c r="T143" s="1411"/>
      <c r="U143" s="1413"/>
      <c r="V143" s="1415"/>
      <c r="W143" s="1353"/>
      <c r="X143" s="1355"/>
      <c r="Y143" s="1353"/>
      <c r="Z143" s="1355"/>
      <c r="AA143" s="1353"/>
      <c r="AB143" s="1355"/>
      <c r="AC143" s="1353"/>
      <c r="AD143" s="1355"/>
      <c r="AE143" s="1355"/>
      <c r="AF143" s="1355"/>
      <c r="AG143" s="1357"/>
      <c r="AH143" s="1359"/>
      <c r="AI143" s="1361"/>
      <c r="AJ143" s="1363"/>
      <c r="AK143" s="1347"/>
      <c r="AL143" s="1351"/>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0"/>
      <c r="K144" s="1259"/>
      <c r="L144" s="1283"/>
      <c r="M144" s="1377"/>
      <c r="N144" s="1398"/>
      <c r="O144" s="1378" t="s">
        <v>2025</v>
      </c>
      <c r="P144" s="1380" t="str">
        <f>IFERROR(VLOOKUP('別紙様式2-2（４・５月分）'!AQ110,【参考】数式用!$AR$5:$AT$22,3,FALSE),"")</f>
        <v/>
      </c>
      <c r="Q144" s="1382" t="s">
        <v>2036</v>
      </c>
      <c r="R144" s="1384" t="str">
        <f>IFERROR(VLOOKUP(K142,【参考】数式用!$A$5:$AB$37,MATCH(P144,【参考】数式用!$B$4:$AB$4,0)+1,0),"")</f>
        <v/>
      </c>
      <c r="S144" s="1386" t="s">
        <v>161</v>
      </c>
      <c r="T144" s="1388"/>
      <c r="U144" s="1390" t="str">
        <f>IFERROR(VLOOKUP(K142,【参考】数式用!$A$5:$AB$37,MATCH(T144,【参考】数式用!$B$4:$AB$4,0)+1,0),"")</f>
        <v/>
      </c>
      <c r="V144" s="1392" t="s">
        <v>15</v>
      </c>
      <c r="W144" s="1394">
        <v>7</v>
      </c>
      <c r="X144" s="1368" t="s">
        <v>10</v>
      </c>
      <c r="Y144" s="1394">
        <v>4</v>
      </c>
      <c r="Z144" s="1368" t="s">
        <v>38</v>
      </c>
      <c r="AA144" s="1394">
        <v>8</v>
      </c>
      <c r="AB144" s="1368" t="s">
        <v>10</v>
      </c>
      <c r="AC144" s="1394">
        <v>3</v>
      </c>
      <c r="AD144" s="1368" t="s">
        <v>13</v>
      </c>
      <c r="AE144" s="1368" t="s">
        <v>20</v>
      </c>
      <c r="AF144" s="1368">
        <f>IF(W144&gt;=1,(AA144*12+AC144)-(W144*12+Y144)+1,"")</f>
        <v>12</v>
      </c>
      <c r="AG144" s="1364" t="s">
        <v>33</v>
      </c>
      <c r="AH144" s="1370" t="str">
        <f t="shared" ref="AH144" si="351">IFERROR(ROUNDDOWN(ROUND(L142*U144,0),0)*AF144,"")</f>
        <v/>
      </c>
      <c r="AI144" s="1372" t="str">
        <f t="shared" ref="AI144" si="352">IFERROR(ROUNDDOWN(ROUND((L142*(U144-AW142)),0),0)*AF144,"")</f>
        <v/>
      </c>
      <c r="AJ144" s="1374">
        <f>IFERROR(IF(OR(M142="",M143="",M145=""),0,ROUNDDOWN(ROUNDDOWN(ROUND(L142*VLOOKUP(K142,【参考】数式用!$A$5:$AB$37,MATCH("新加算Ⅳ",【参考】数式用!$B$4:$AB$4,0)+1,0),0),0)*AF144*0.5,0)),"")</f>
        <v>0</v>
      </c>
      <c r="AK144" s="1320" t="str">
        <f t="shared" ref="AK144" si="353">IF(T144&lt;&gt;"","新規に適用","")</f>
        <v/>
      </c>
      <c r="AL144" s="1348">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6"/>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6"/>
      <c r="C145" s="1417"/>
      <c r="D145" s="1417"/>
      <c r="E145" s="1417"/>
      <c r="F145" s="1418"/>
      <c r="G145" s="1260"/>
      <c r="H145" s="1260"/>
      <c r="I145" s="1260"/>
      <c r="J145" s="1421"/>
      <c r="K145" s="1260"/>
      <c r="L145" s="1284"/>
      <c r="M145" s="556" t="str">
        <f>IF('別紙様式2-2（４・５月分）'!P112="","",'別紙様式2-2（４・５月分）'!P112)</f>
        <v/>
      </c>
      <c r="N145" s="1399"/>
      <c r="O145" s="1379"/>
      <c r="P145" s="1381"/>
      <c r="Q145" s="1383"/>
      <c r="R145" s="1385"/>
      <c r="S145" s="1387"/>
      <c r="T145" s="1389"/>
      <c r="U145" s="1391"/>
      <c r="V145" s="1393"/>
      <c r="W145" s="1395"/>
      <c r="X145" s="1369"/>
      <c r="Y145" s="1395"/>
      <c r="Z145" s="1369"/>
      <c r="AA145" s="1395"/>
      <c r="AB145" s="1369"/>
      <c r="AC145" s="1395"/>
      <c r="AD145" s="1369"/>
      <c r="AE145" s="1369"/>
      <c r="AF145" s="1369"/>
      <c r="AG145" s="1365"/>
      <c r="AH145" s="1371"/>
      <c r="AI145" s="1373"/>
      <c r="AJ145" s="1375"/>
      <c r="AK145" s="1321"/>
      <c r="AL145" s="1349"/>
      <c r="AM145" s="1321"/>
      <c r="AN145" s="1321"/>
      <c r="AO145" s="1367"/>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19"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6" t="str">
        <f>IF(SUM('別紙様式2-2（４・５月分）'!Q113:Q115)=0,"",SUM('別紙様式2-2（４・５月分）'!Q113:Q115))</f>
        <v/>
      </c>
      <c r="O146" s="1400" t="str">
        <f>IFERROR(VLOOKUP('別紙様式2-2（４・５月分）'!AQ113,【参考】数式用!$AR$5:$AS$22,2,FALSE),"")</f>
        <v/>
      </c>
      <c r="P146" s="1401"/>
      <c r="Q146" s="1402"/>
      <c r="R146" s="1406" t="str">
        <f>IFERROR(VLOOKUP(K146,【参考】数式用!$A$5:$AB$37,MATCH(O146,【参考】数式用!$B$4:$AB$4,0)+1,0),"")</f>
        <v/>
      </c>
      <c r="S146" s="1408" t="s">
        <v>2021</v>
      </c>
      <c r="T146" s="1410"/>
      <c r="U146" s="1412" t="str">
        <f>IFERROR(VLOOKUP(K146,【参考】数式用!$A$5:$AB$37,MATCH(T146,【参考】数式用!$B$4:$AB$4,0)+1,0),"")</f>
        <v/>
      </c>
      <c r="V146" s="1414" t="s">
        <v>15</v>
      </c>
      <c r="W146" s="1352">
        <v>6</v>
      </c>
      <c r="X146" s="1354" t="s">
        <v>10</v>
      </c>
      <c r="Y146" s="1352">
        <v>6</v>
      </c>
      <c r="Z146" s="1354" t="s">
        <v>38</v>
      </c>
      <c r="AA146" s="1352">
        <v>7</v>
      </c>
      <c r="AB146" s="1354" t="s">
        <v>10</v>
      </c>
      <c r="AC146" s="1352">
        <v>3</v>
      </c>
      <c r="AD146" s="1354" t="s">
        <v>13</v>
      </c>
      <c r="AE146" s="1354" t="s">
        <v>20</v>
      </c>
      <c r="AF146" s="1354">
        <f>IF(W146&gt;=1,(AA146*12+AC146)-(W146*12+Y146)+1,"")</f>
        <v>10</v>
      </c>
      <c r="AG146" s="1356" t="s">
        <v>33</v>
      </c>
      <c r="AH146" s="1358" t="str">
        <f t="shared" ref="AH146" si="355">IFERROR(ROUNDDOWN(ROUND(L146*U146,0),0)*AF146,"")</f>
        <v/>
      </c>
      <c r="AI146" s="1360" t="str">
        <f t="shared" ref="AI146" si="356">IFERROR(ROUNDDOWN(ROUND((L146*(U146-AW146)),0),0)*AF146,"")</f>
        <v/>
      </c>
      <c r="AJ146" s="1362">
        <f>IFERROR(IF(OR(M146="",M147="",M149=""),0,ROUNDDOWN(ROUNDDOWN(ROUND(L146*VLOOKUP(K146,【参考】数式用!$A$5:$AB$37,MATCH("新加算Ⅳ",【参考】数式用!$B$4:$AB$4,0)+1,0),0),0)*AF146*0.5,0)),"")</f>
        <v>0</v>
      </c>
      <c r="AK146" s="1346"/>
      <c r="AL146" s="1350">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0"/>
      <c r="K147" s="1259"/>
      <c r="L147" s="1283"/>
      <c r="M147" s="1376" t="str">
        <f>IF('別紙様式2-2（４・５月分）'!P114="","",'別紙様式2-2（４・５月分）'!P114)</f>
        <v/>
      </c>
      <c r="N147" s="1397"/>
      <c r="O147" s="1403"/>
      <c r="P147" s="1404"/>
      <c r="Q147" s="1405"/>
      <c r="R147" s="1407"/>
      <c r="S147" s="1409"/>
      <c r="T147" s="1411"/>
      <c r="U147" s="1413"/>
      <c r="V147" s="1415"/>
      <c r="W147" s="1353"/>
      <c r="X147" s="1355"/>
      <c r="Y147" s="1353"/>
      <c r="Z147" s="1355"/>
      <c r="AA147" s="1353"/>
      <c r="AB147" s="1355"/>
      <c r="AC147" s="1353"/>
      <c r="AD147" s="1355"/>
      <c r="AE147" s="1355"/>
      <c r="AF147" s="1355"/>
      <c r="AG147" s="1357"/>
      <c r="AH147" s="1359"/>
      <c r="AI147" s="1361"/>
      <c r="AJ147" s="1363"/>
      <c r="AK147" s="1347"/>
      <c r="AL147" s="1351"/>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0"/>
      <c r="K148" s="1259"/>
      <c r="L148" s="1283"/>
      <c r="M148" s="1377"/>
      <c r="N148" s="1398"/>
      <c r="O148" s="1378" t="s">
        <v>2025</v>
      </c>
      <c r="P148" s="1380" t="str">
        <f>IFERROR(VLOOKUP('別紙様式2-2（４・５月分）'!AQ113,【参考】数式用!$AR$5:$AT$22,3,FALSE),"")</f>
        <v/>
      </c>
      <c r="Q148" s="1382" t="s">
        <v>2036</v>
      </c>
      <c r="R148" s="1384" t="str">
        <f>IFERROR(VLOOKUP(K146,【参考】数式用!$A$5:$AB$37,MATCH(P148,【参考】数式用!$B$4:$AB$4,0)+1,0),"")</f>
        <v/>
      </c>
      <c r="S148" s="1386" t="s">
        <v>161</v>
      </c>
      <c r="T148" s="1388"/>
      <c r="U148" s="1390" t="str">
        <f>IFERROR(VLOOKUP(K146,【参考】数式用!$A$5:$AB$37,MATCH(T148,【参考】数式用!$B$4:$AB$4,0)+1,0),"")</f>
        <v/>
      </c>
      <c r="V148" s="1392" t="s">
        <v>15</v>
      </c>
      <c r="W148" s="1394">
        <v>7</v>
      </c>
      <c r="X148" s="1368" t="s">
        <v>10</v>
      </c>
      <c r="Y148" s="1394">
        <v>4</v>
      </c>
      <c r="Z148" s="1368" t="s">
        <v>38</v>
      </c>
      <c r="AA148" s="1394">
        <v>8</v>
      </c>
      <c r="AB148" s="1368" t="s">
        <v>10</v>
      </c>
      <c r="AC148" s="1394">
        <v>3</v>
      </c>
      <c r="AD148" s="1368" t="s">
        <v>13</v>
      </c>
      <c r="AE148" s="1368" t="s">
        <v>20</v>
      </c>
      <c r="AF148" s="1368">
        <f>IF(W148&gt;=1,(AA148*12+AC148)-(W148*12+Y148)+1,"")</f>
        <v>12</v>
      </c>
      <c r="AG148" s="1364" t="s">
        <v>33</v>
      </c>
      <c r="AH148" s="1370" t="str">
        <f t="shared" ref="AH148" si="362">IFERROR(ROUNDDOWN(ROUND(L146*U148,0),0)*AF148,"")</f>
        <v/>
      </c>
      <c r="AI148" s="1372" t="str">
        <f t="shared" ref="AI148" si="363">IFERROR(ROUNDDOWN(ROUND((L146*(U148-AW146)),0),0)*AF148,"")</f>
        <v/>
      </c>
      <c r="AJ148" s="1374">
        <f>IFERROR(IF(OR(M146="",M147="",M149=""),0,ROUNDDOWN(ROUNDDOWN(ROUND(L146*VLOOKUP(K146,【参考】数式用!$A$5:$AB$37,MATCH("新加算Ⅳ",【参考】数式用!$B$4:$AB$4,0)+1,0),0),0)*AF148*0.5,0)),"")</f>
        <v>0</v>
      </c>
      <c r="AK148" s="1320" t="str">
        <f t="shared" ref="AK148" si="364">IF(T148&lt;&gt;"","新規に適用","")</f>
        <v/>
      </c>
      <c r="AL148" s="1348">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6"/>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6"/>
      <c r="C149" s="1417"/>
      <c r="D149" s="1417"/>
      <c r="E149" s="1417"/>
      <c r="F149" s="1418"/>
      <c r="G149" s="1260"/>
      <c r="H149" s="1260"/>
      <c r="I149" s="1260"/>
      <c r="J149" s="1421"/>
      <c r="K149" s="1260"/>
      <c r="L149" s="1284"/>
      <c r="M149" s="556" t="str">
        <f>IF('別紙様式2-2（４・５月分）'!P115="","",'別紙様式2-2（４・５月分）'!P115)</f>
        <v/>
      </c>
      <c r="N149" s="1399"/>
      <c r="O149" s="1379"/>
      <c r="P149" s="1381"/>
      <c r="Q149" s="1383"/>
      <c r="R149" s="1385"/>
      <c r="S149" s="1387"/>
      <c r="T149" s="1389"/>
      <c r="U149" s="1391"/>
      <c r="V149" s="1393"/>
      <c r="W149" s="1395"/>
      <c r="X149" s="1369"/>
      <c r="Y149" s="1395"/>
      <c r="Z149" s="1369"/>
      <c r="AA149" s="1395"/>
      <c r="AB149" s="1369"/>
      <c r="AC149" s="1395"/>
      <c r="AD149" s="1369"/>
      <c r="AE149" s="1369"/>
      <c r="AF149" s="1369"/>
      <c r="AG149" s="1365"/>
      <c r="AH149" s="1371"/>
      <c r="AI149" s="1373"/>
      <c r="AJ149" s="1375"/>
      <c r="AK149" s="1321"/>
      <c r="AL149" s="1349"/>
      <c r="AM149" s="1321"/>
      <c r="AN149" s="1321"/>
      <c r="AO149" s="1367"/>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0"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6" t="str">
        <f>IF(SUM('別紙様式2-2（４・５月分）'!Q116:Q118)=0,"",SUM('別紙様式2-2（４・５月分）'!Q116:Q118))</f>
        <v/>
      </c>
      <c r="O150" s="1400" t="str">
        <f>IFERROR(VLOOKUP('別紙様式2-2（４・５月分）'!AQ116,【参考】数式用!$AR$5:$AS$22,2,FALSE),"")</f>
        <v/>
      </c>
      <c r="P150" s="1401"/>
      <c r="Q150" s="1402"/>
      <c r="R150" s="1406" t="str">
        <f>IFERROR(VLOOKUP(K150,【参考】数式用!$A$5:$AB$37,MATCH(O150,【参考】数式用!$B$4:$AB$4,0)+1,0),"")</f>
        <v/>
      </c>
      <c r="S150" s="1408" t="s">
        <v>2021</v>
      </c>
      <c r="T150" s="1410"/>
      <c r="U150" s="1412" t="str">
        <f>IFERROR(VLOOKUP(K150,【参考】数式用!$A$5:$AB$37,MATCH(T150,【参考】数式用!$B$4:$AB$4,0)+1,0),"")</f>
        <v/>
      </c>
      <c r="V150" s="1414" t="s">
        <v>15</v>
      </c>
      <c r="W150" s="1352">
        <v>6</v>
      </c>
      <c r="X150" s="1354" t="s">
        <v>10</v>
      </c>
      <c r="Y150" s="1352">
        <v>6</v>
      </c>
      <c r="Z150" s="1354" t="s">
        <v>38</v>
      </c>
      <c r="AA150" s="1352">
        <v>7</v>
      </c>
      <c r="AB150" s="1354" t="s">
        <v>10</v>
      </c>
      <c r="AC150" s="1352">
        <v>3</v>
      </c>
      <c r="AD150" s="1354" t="s">
        <v>13</v>
      </c>
      <c r="AE150" s="1354" t="s">
        <v>20</v>
      </c>
      <c r="AF150" s="1354">
        <f>IF(W150&gt;=1,(AA150*12+AC150)-(W150*12+Y150)+1,"")</f>
        <v>10</v>
      </c>
      <c r="AG150" s="1356" t="s">
        <v>33</v>
      </c>
      <c r="AH150" s="1358" t="str">
        <f t="shared" ref="AH150" si="366">IFERROR(ROUNDDOWN(ROUND(L150*U150,0),0)*AF150,"")</f>
        <v/>
      </c>
      <c r="AI150" s="1360" t="str">
        <f t="shared" ref="AI150" si="367">IFERROR(ROUNDDOWN(ROUND((L150*(U150-AW150)),0),0)*AF150,"")</f>
        <v/>
      </c>
      <c r="AJ150" s="1362">
        <f>IFERROR(IF(OR(M150="",M151="",M153=""),0,ROUNDDOWN(ROUNDDOWN(ROUND(L150*VLOOKUP(K150,【参考】数式用!$A$5:$AB$37,MATCH("新加算Ⅳ",【参考】数式用!$B$4:$AB$4,0)+1,0),0),0)*AF150*0.5,0)),"")</f>
        <v>0</v>
      </c>
      <c r="AK150" s="1346"/>
      <c r="AL150" s="1350">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0"/>
      <c r="K151" s="1259"/>
      <c r="L151" s="1283"/>
      <c r="M151" s="1376" t="str">
        <f>IF('別紙様式2-2（４・５月分）'!P117="","",'別紙様式2-2（４・５月分）'!P117)</f>
        <v/>
      </c>
      <c r="N151" s="1397"/>
      <c r="O151" s="1403"/>
      <c r="P151" s="1404"/>
      <c r="Q151" s="1405"/>
      <c r="R151" s="1407"/>
      <c r="S151" s="1409"/>
      <c r="T151" s="1411"/>
      <c r="U151" s="1413"/>
      <c r="V151" s="1415"/>
      <c r="W151" s="1353"/>
      <c r="X151" s="1355"/>
      <c r="Y151" s="1353"/>
      <c r="Z151" s="1355"/>
      <c r="AA151" s="1353"/>
      <c r="AB151" s="1355"/>
      <c r="AC151" s="1353"/>
      <c r="AD151" s="1355"/>
      <c r="AE151" s="1355"/>
      <c r="AF151" s="1355"/>
      <c r="AG151" s="1357"/>
      <c r="AH151" s="1359"/>
      <c r="AI151" s="1361"/>
      <c r="AJ151" s="1363"/>
      <c r="AK151" s="1347"/>
      <c r="AL151" s="1351"/>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0"/>
      <c r="K152" s="1259"/>
      <c r="L152" s="1283"/>
      <c r="M152" s="1377"/>
      <c r="N152" s="1398"/>
      <c r="O152" s="1378" t="s">
        <v>2025</v>
      </c>
      <c r="P152" s="1380" t="str">
        <f>IFERROR(VLOOKUP('別紙様式2-2（４・５月分）'!AQ116,【参考】数式用!$AR$5:$AT$22,3,FALSE),"")</f>
        <v/>
      </c>
      <c r="Q152" s="1382" t="s">
        <v>2036</v>
      </c>
      <c r="R152" s="1384" t="str">
        <f>IFERROR(VLOOKUP(K150,【参考】数式用!$A$5:$AB$37,MATCH(P152,【参考】数式用!$B$4:$AB$4,0)+1,0),"")</f>
        <v/>
      </c>
      <c r="S152" s="1386" t="s">
        <v>161</v>
      </c>
      <c r="T152" s="1388"/>
      <c r="U152" s="1390" t="str">
        <f>IFERROR(VLOOKUP(K150,【参考】数式用!$A$5:$AB$37,MATCH(T152,【参考】数式用!$B$4:$AB$4,0)+1,0),"")</f>
        <v/>
      </c>
      <c r="V152" s="1392" t="s">
        <v>15</v>
      </c>
      <c r="W152" s="1394">
        <v>7</v>
      </c>
      <c r="X152" s="1368" t="s">
        <v>10</v>
      </c>
      <c r="Y152" s="1394">
        <v>4</v>
      </c>
      <c r="Z152" s="1368" t="s">
        <v>38</v>
      </c>
      <c r="AA152" s="1394">
        <v>8</v>
      </c>
      <c r="AB152" s="1368" t="s">
        <v>10</v>
      </c>
      <c r="AC152" s="1394">
        <v>3</v>
      </c>
      <c r="AD152" s="1368" t="s">
        <v>13</v>
      </c>
      <c r="AE152" s="1368" t="s">
        <v>20</v>
      </c>
      <c r="AF152" s="1368">
        <f>IF(W152&gt;=1,(AA152*12+AC152)-(W152*12+Y152)+1,"")</f>
        <v>12</v>
      </c>
      <c r="AG152" s="1364" t="s">
        <v>33</v>
      </c>
      <c r="AH152" s="1370" t="str">
        <f t="shared" ref="AH152" si="373">IFERROR(ROUNDDOWN(ROUND(L150*U152,0),0)*AF152,"")</f>
        <v/>
      </c>
      <c r="AI152" s="1372" t="str">
        <f t="shared" ref="AI152" si="374">IFERROR(ROUNDDOWN(ROUND((L150*(U152-AW150)),0),0)*AF152,"")</f>
        <v/>
      </c>
      <c r="AJ152" s="1374">
        <f>IFERROR(IF(OR(M150="",M151="",M153=""),0,ROUNDDOWN(ROUNDDOWN(ROUND(L150*VLOOKUP(K150,【参考】数式用!$A$5:$AB$37,MATCH("新加算Ⅳ",【参考】数式用!$B$4:$AB$4,0)+1,0),0),0)*AF152*0.5,0)),"")</f>
        <v>0</v>
      </c>
      <c r="AK152" s="1320" t="str">
        <f t="shared" ref="AK152" si="375">IF(T152&lt;&gt;"","新規に適用","")</f>
        <v/>
      </c>
      <c r="AL152" s="1348">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6"/>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6"/>
      <c r="C153" s="1417"/>
      <c r="D153" s="1417"/>
      <c r="E153" s="1417"/>
      <c r="F153" s="1418"/>
      <c r="G153" s="1260"/>
      <c r="H153" s="1260"/>
      <c r="I153" s="1260"/>
      <c r="J153" s="1421"/>
      <c r="K153" s="1260"/>
      <c r="L153" s="1284"/>
      <c r="M153" s="556" t="str">
        <f>IF('別紙様式2-2（４・５月分）'!P118="","",'別紙様式2-2（４・５月分）'!P118)</f>
        <v/>
      </c>
      <c r="N153" s="1399"/>
      <c r="O153" s="1379"/>
      <c r="P153" s="1381"/>
      <c r="Q153" s="1383"/>
      <c r="R153" s="1385"/>
      <c r="S153" s="1387"/>
      <c r="T153" s="1389"/>
      <c r="U153" s="1391"/>
      <c r="V153" s="1393"/>
      <c r="W153" s="1395"/>
      <c r="X153" s="1369"/>
      <c r="Y153" s="1395"/>
      <c r="Z153" s="1369"/>
      <c r="AA153" s="1395"/>
      <c r="AB153" s="1369"/>
      <c r="AC153" s="1395"/>
      <c r="AD153" s="1369"/>
      <c r="AE153" s="1369"/>
      <c r="AF153" s="1369"/>
      <c r="AG153" s="1365"/>
      <c r="AH153" s="1371"/>
      <c r="AI153" s="1373"/>
      <c r="AJ153" s="1375"/>
      <c r="AK153" s="1321"/>
      <c r="AL153" s="1349"/>
      <c r="AM153" s="1321"/>
      <c r="AN153" s="1321"/>
      <c r="AO153" s="1367"/>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19"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6" t="str">
        <f>IF(SUM('別紙様式2-2（４・５月分）'!Q119:Q121)=0,"",SUM('別紙様式2-2（４・５月分）'!Q119:Q121))</f>
        <v/>
      </c>
      <c r="O154" s="1400" t="str">
        <f>IFERROR(VLOOKUP('別紙様式2-2（４・５月分）'!AQ119,【参考】数式用!$AR$5:$AS$22,2,FALSE),"")</f>
        <v/>
      </c>
      <c r="P154" s="1401"/>
      <c r="Q154" s="1402"/>
      <c r="R154" s="1406" t="str">
        <f>IFERROR(VLOOKUP(K154,【参考】数式用!$A$5:$AB$37,MATCH(O154,【参考】数式用!$B$4:$AB$4,0)+1,0),"")</f>
        <v/>
      </c>
      <c r="S154" s="1408" t="s">
        <v>2021</v>
      </c>
      <c r="T154" s="1410"/>
      <c r="U154" s="1412" t="str">
        <f>IFERROR(VLOOKUP(K154,【参考】数式用!$A$5:$AB$37,MATCH(T154,【参考】数式用!$B$4:$AB$4,0)+1,0),"")</f>
        <v/>
      </c>
      <c r="V154" s="1414" t="s">
        <v>15</v>
      </c>
      <c r="W154" s="1352">
        <v>6</v>
      </c>
      <c r="X154" s="1354" t="s">
        <v>10</v>
      </c>
      <c r="Y154" s="1352">
        <v>6</v>
      </c>
      <c r="Z154" s="1354" t="s">
        <v>38</v>
      </c>
      <c r="AA154" s="1352">
        <v>7</v>
      </c>
      <c r="AB154" s="1354" t="s">
        <v>10</v>
      </c>
      <c r="AC154" s="1352">
        <v>3</v>
      </c>
      <c r="AD154" s="1354" t="s">
        <v>13</v>
      </c>
      <c r="AE154" s="1354" t="s">
        <v>20</v>
      </c>
      <c r="AF154" s="1354">
        <f>IF(W154&gt;=1,(AA154*12+AC154)-(W154*12+Y154)+1,"")</f>
        <v>10</v>
      </c>
      <c r="AG154" s="1356" t="s">
        <v>33</v>
      </c>
      <c r="AH154" s="1358" t="str">
        <f t="shared" ref="AH154" si="377">IFERROR(ROUNDDOWN(ROUND(L154*U154,0),0)*AF154,"")</f>
        <v/>
      </c>
      <c r="AI154" s="1360" t="str">
        <f t="shared" ref="AI154" si="378">IFERROR(ROUNDDOWN(ROUND((L154*(U154-AW154)),0),0)*AF154,"")</f>
        <v/>
      </c>
      <c r="AJ154" s="1362">
        <f>IFERROR(IF(OR(M154="",M155="",M157=""),0,ROUNDDOWN(ROUNDDOWN(ROUND(L154*VLOOKUP(K154,【参考】数式用!$A$5:$AB$37,MATCH("新加算Ⅳ",【参考】数式用!$B$4:$AB$4,0)+1,0),0),0)*AF154*0.5,0)),"")</f>
        <v>0</v>
      </c>
      <c r="AK154" s="1346"/>
      <c r="AL154" s="1350">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0"/>
      <c r="K155" s="1259"/>
      <c r="L155" s="1283"/>
      <c r="M155" s="1376" t="str">
        <f>IF('別紙様式2-2（４・５月分）'!P120="","",'別紙様式2-2（４・５月分）'!P120)</f>
        <v/>
      </c>
      <c r="N155" s="1397"/>
      <c r="O155" s="1403"/>
      <c r="P155" s="1404"/>
      <c r="Q155" s="1405"/>
      <c r="R155" s="1407"/>
      <c r="S155" s="1409"/>
      <c r="T155" s="1411"/>
      <c r="U155" s="1413"/>
      <c r="V155" s="1415"/>
      <c r="W155" s="1353"/>
      <c r="X155" s="1355"/>
      <c r="Y155" s="1353"/>
      <c r="Z155" s="1355"/>
      <c r="AA155" s="1353"/>
      <c r="AB155" s="1355"/>
      <c r="AC155" s="1353"/>
      <c r="AD155" s="1355"/>
      <c r="AE155" s="1355"/>
      <c r="AF155" s="1355"/>
      <c r="AG155" s="1357"/>
      <c r="AH155" s="1359"/>
      <c r="AI155" s="1361"/>
      <c r="AJ155" s="1363"/>
      <c r="AK155" s="1347"/>
      <c r="AL155" s="1351"/>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0"/>
      <c r="K156" s="1259"/>
      <c r="L156" s="1283"/>
      <c r="M156" s="1377"/>
      <c r="N156" s="1398"/>
      <c r="O156" s="1378" t="s">
        <v>2025</v>
      </c>
      <c r="P156" s="1380" t="str">
        <f>IFERROR(VLOOKUP('別紙様式2-2（４・５月分）'!AQ119,【参考】数式用!$AR$5:$AT$22,3,FALSE),"")</f>
        <v/>
      </c>
      <c r="Q156" s="1382" t="s">
        <v>2036</v>
      </c>
      <c r="R156" s="1384" t="str">
        <f>IFERROR(VLOOKUP(K154,【参考】数式用!$A$5:$AB$37,MATCH(P156,【参考】数式用!$B$4:$AB$4,0)+1,0),"")</f>
        <v/>
      </c>
      <c r="S156" s="1386" t="s">
        <v>161</v>
      </c>
      <c r="T156" s="1388"/>
      <c r="U156" s="1390" t="str">
        <f>IFERROR(VLOOKUP(K154,【参考】数式用!$A$5:$AB$37,MATCH(T156,【参考】数式用!$B$4:$AB$4,0)+1,0),"")</f>
        <v/>
      </c>
      <c r="V156" s="1392" t="s">
        <v>15</v>
      </c>
      <c r="W156" s="1394">
        <v>7</v>
      </c>
      <c r="X156" s="1368" t="s">
        <v>10</v>
      </c>
      <c r="Y156" s="1394">
        <v>4</v>
      </c>
      <c r="Z156" s="1368" t="s">
        <v>38</v>
      </c>
      <c r="AA156" s="1394">
        <v>8</v>
      </c>
      <c r="AB156" s="1368" t="s">
        <v>10</v>
      </c>
      <c r="AC156" s="1394">
        <v>3</v>
      </c>
      <c r="AD156" s="1368" t="s">
        <v>13</v>
      </c>
      <c r="AE156" s="1368" t="s">
        <v>20</v>
      </c>
      <c r="AF156" s="1368">
        <f>IF(W156&gt;=1,(AA156*12+AC156)-(W156*12+Y156)+1,"")</f>
        <v>12</v>
      </c>
      <c r="AG156" s="1364" t="s">
        <v>33</v>
      </c>
      <c r="AH156" s="1370" t="str">
        <f t="shared" ref="AH156" si="384">IFERROR(ROUNDDOWN(ROUND(L154*U156,0),0)*AF156,"")</f>
        <v/>
      </c>
      <c r="AI156" s="1372" t="str">
        <f t="shared" ref="AI156" si="385">IFERROR(ROUNDDOWN(ROUND((L154*(U156-AW154)),0),0)*AF156,"")</f>
        <v/>
      </c>
      <c r="AJ156" s="1374">
        <f>IFERROR(IF(OR(M154="",M155="",M157=""),0,ROUNDDOWN(ROUNDDOWN(ROUND(L154*VLOOKUP(K154,【参考】数式用!$A$5:$AB$37,MATCH("新加算Ⅳ",【参考】数式用!$B$4:$AB$4,0)+1,0),0),0)*AF156*0.5,0)),"")</f>
        <v>0</v>
      </c>
      <c r="AK156" s="1320" t="str">
        <f t="shared" ref="AK156" si="386">IF(T156&lt;&gt;"","新規に適用","")</f>
        <v/>
      </c>
      <c r="AL156" s="1348">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6"/>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6"/>
      <c r="C157" s="1417"/>
      <c r="D157" s="1417"/>
      <c r="E157" s="1417"/>
      <c r="F157" s="1418"/>
      <c r="G157" s="1260"/>
      <c r="H157" s="1260"/>
      <c r="I157" s="1260"/>
      <c r="J157" s="1421"/>
      <c r="K157" s="1260"/>
      <c r="L157" s="1284"/>
      <c r="M157" s="556" t="str">
        <f>IF('別紙様式2-2（４・５月分）'!P121="","",'別紙様式2-2（４・５月分）'!P121)</f>
        <v/>
      </c>
      <c r="N157" s="1399"/>
      <c r="O157" s="1379"/>
      <c r="P157" s="1381"/>
      <c r="Q157" s="1383"/>
      <c r="R157" s="1385"/>
      <c r="S157" s="1387"/>
      <c r="T157" s="1389"/>
      <c r="U157" s="1391"/>
      <c r="V157" s="1393"/>
      <c r="W157" s="1395"/>
      <c r="X157" s="1369"/>
      <c r="Y157" s="1395"/>
      <c r="Z157" s="1369"/>
      <c r="AA157" s="1395"/>
      <c r="AB157" s="1369"/>
      <c r="AC157" s="1395"/>
      <c r="AD157" s="1369"/>
      <c r="AE157" s="1369"/>
      <c r="AF157" s="1369"/>
      <c r="AG157" s="1365"/>
      <c r="AH157" s="1371"/>
      <c r="AI157" s="1373"/>
      <c r="AJ157" s="1375"/>
      <c r="AK157" s="1321"/>
      <c r="AL157" s="1349"/>
      <c r="AM157" s="1321"/>
      <c r="AN157" s="1321"/>
      <c r="AO157" s="1367"/>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0"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6" t="str">
        <f>IF(SUM('別紙様式2-2（４・５月分）'!Q122:Q124)=0,"",SUM('別紙様式2-2（４・５月分）'!Q122:Q124))</f>
        <v/>
      </c>
      <c r="O158" s="1400" t="str">
        <f>IFERROR(VLOOKUP('別紙様式2-2（４・５月分）'!AQ122,【参考】数式用!$AR$5:$AS$22,2,FALSE),"")</f>
        <v/>
      </c>
      <c r="P158" s="1401"/>
      <c r="Q158" s="1402"/>
      <c r="R158" s="1406" t="str">
        <f>IFERROR(VLOOKUP(K158,【参考】数式用!$A$5:$AB$37,MATCH(O158,【参考】数式用!$B$4:$AB$4,0)+1,0),"")</f>
        <v/>
      </c>
      <c r="S158" s="1408" t="s">
        <v>2021</v>
      </c>
      <c r="T158" s="1410"/>
      <c r="U158" s="1412" t="str">
        <f>IFERROR(VLOOKUP(K158,【参考】数式用!$A$5:$AB$37,MATCH(T158,【参考】数式用!$B$4:$AB$4,0)+1,0),"")</f>
        <v/>
      </c>
      <c r="V158" s="1414" t="s">
        <v>15</v>
      </c>
      <c r="W158" s="1352">
        <v>6</v>
      </c>
      <c r="X158" s="1354" t="s">
        <v>10</v>
      </c>
      <c r="Y158" s="1352">
        <v>6</v>
      </c>
      <c r="Z158" s="1354" t="s">
        <v>38</v>
      </c>
      <c r="AA158" s="1352">
        <v>7</v>
      </c>
      <c r="AB158" s="1354" t="s">
        <v>10</v>
      </c>
      <c r="AC158" s="1352">
        <v>3</v>
      </c>
      <c r="AD158" s="1354" t="s">
        <v>13</v>
      </c>
      <c r="AE158" s="1354" t="s">
        <v>20</v>
      </c>
      <c r="AF158" s="1354">
        <f>IF(W158&gt;=1,(AA158*12+AC158)-(W158*12+Y158)+1,"")</f>
        <v>10</v>
      </c>
      <c r="AG158" s="1356" t="s">
        <v>33</v>
      </c>
      <c r="AH158" s="1358" t="str">
        <f t="shared" ref="AH158" si="388">IFERROR(ROUNDDOWN(ROUND(L158*U158,0),0)*AF158,"")</f>
        <v/>
      </c>
      <c r="AI158" s="1360" t="str">
        <f t="shared" ref="AI158" si="389">IFERROR(ROUNDDOWN(ROUND((L158*(U158-AW158)),0),0)*AF158,"")</f>
        <v/>
      </c>
      <c r="AJ158" s="1362">
        <f>IFERROR(IF(OR(M158="",M159="",M161=""),0,ROUNDDOWN(ROUNDDOWN(ROUND(L158*VLOOKUP(K158,【参考】数式用!$A$5:$AB$37,MATCH("新加算Ⅳ",【参考】数式用!$B$4:$AB$4,0)+1,0),0),0)*AF158*0.5,0)),"")</f>
        <v>0</v>
      </c>
      <c r="AK158" s="1346"/>
      <c r="AL158" s="1350">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0"/>
      <c r="K159" s="1259"/>
      <c r="L159" s="1283"/>
      <c r="M159" s="1376" t="str">
        <f>IF('別紙様式2-2（４・５月分）'!P123="","",'別紙様式2-2（４・５月分）'!P123)</f>
        <v/>
      </c>
      <c r="N159" s="1397"/>
      <c r="O159" s="1403"/>
      <c r="P159" s="1404"/>
      <c r="Q159" s="1405"/>
      <c r="R159" s="1407"/>
      <c r="S159" s="1409"/>
      <c r="T159" s="1411"/>
      <c r="U159" s="1413"/>
      <c r="V159" s="1415"/>
      <c r="W159" s="1353"/>
      <c r="X159" s="1355"/>
      <c r="Y159" s="1353"/>
      <c r="Z159" s="1355"/>
      <c r="AA159" s="1353"/>
      <c r="AB159" s="1355"/>
      <c r="AC159" s="1353"/>
      <c r="AD159" s="1355"/>
      <c r="AE159" s="1355"/>
      <c r="AF159" s="1355"/>
      <c r="AG159" s="1357"/>
      <c r="AH159" s="1359"/>
      <c r="AI159" s="1361"/>
      <c r="AJ159" s="1363"/>
      <c r="AK159" s="1347"/>
      <c r="AL159" s="1351"/>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0"/>
      <c r="K160" s="1259"/>
      <c r="L160" s="1283"/>
      <c r="M160" s="1377"/>
      <c r="N160" s="1398"/>
      <c r="O160" s="1378" t="s">
        <v>2025</v>
      </c>
      <c r="P160" s="1380" t="str">
        <f>IFERROR(VLOOKUP('別紙様式2-2（４・５月分）'!AQ122,【参考】数式用!$AR$5:$AT$22,3,FALSE),"")</f>
        <v/>
      </c>
      <c r="Q160" s="1382" t="s">
        <v>2036</v>
      </c>
      <c r="R160" s="1384" t="str">
        <f>IFERROR(VLOOKUP(K158,【参考】数式用!$A$5:$AB$37,MATCH(P160,【参考】数式用!$B$4:$AB$4,0)+1,0),"")</f>
        <v/>
      </c>
      <c r="S160" s="1386" t="s">
        <v>161</v>
      </c>
      <c r="T160" s="1388"/>
      <c r="U160" s="1390" t="str">
        <f>IFERROR(VLOOKUP(K158,【参考】数式用!$A$5:$AB$37,MATCH(T160,【参考】数式用!$B$4:$AB$4,0)+1,0),"")</f>
        <v/>
      </c>
      <c r="V160" s="1392" t="s">
        <v>15</v>
      </c>
      <c r="W160" s="1394">
        <v>7</v>
      </c>
      <c r="X160" s="1368" t="s">
        <v>10</v>
      </c>
      <c r="Y160" s="1394">
        <v>4</v>
      </c>
      <c r="Z160" s="1368" t="s">
        <v>38</v>
      </c>
      <c r="AA160" s="1394">
        <v>8</v>
      </c>
      <c r="AB160" s="1368" t="s">
        <v>10</v>
      </c>
      <c r="AC160" s="1394">
        <v>3</v>
      </c>
      <c r="AD160" s="1368" t="s">
        <v>13</v>
      </c>
      <c r="AE160" s="1368" t="s">
        <v>20</v>
      </c>
      <c r="AF160" s="1368">
        <f>IF(W160&gt;=1,(AA160*12+AC160)-(W160*12+Y160)+1,"")</f>
        <v>12</v>
      </c>
      <c r="AG160" s="1364" t="s">
        <v>33</v>
      </c>
      <c r="AH160" s="1370" t="str">
        <f t="shared" ref="AH160" si="395">IFERROR(ROUNDDOWN(ROUND(L158*U160,0),0)*AF160,"")</f>
        <v/>
      </c>
      <c r="AI160" s="1372" t="str">
        <f t="shared" ref="AI160" si="396">IFERROR(ROUNDDOWN(ROUND((L158*(U160-AW158)),0),0)*AF160,"")</f>
        <v/>
      </c>
      <c r="AJ160" s="1374">
        <f>IFERROR(IF(OR(M158="",M159="",M161=""),0,ROUNDDOWN(ROUNDDOWN(ROUND(L158*VLOOKUP(K158,【参考】数式用!$A$5:$AB$37,MATCH("新加算Ⅳ",【参考】数式用!$B$4:$AB$4,0)+1,0),0),0)*AF160*0.5,0)),"")</f>
        <v>0</v>
      </c>
      <c r="AK160" s="1320" t="str">
        <f t="shared" ref="AK160" si="397">IF(T160&lt;&gt;"","新規に適用","")</f>
        <v/>
      </c>
      <c r="AL160" s="1348">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6"/>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6"/>
      <c r="C161" s="1417"/>
      <c r="D161" s="1417"/>
      <c r="E161" s="1417"/>
      <c r="F161" s="1418"/>
      <c r="G161" s="1260"/>
      <c r="H161" s="1260"/>
      <c r="I161" s="1260"/>
      <c r="J161" s="1421"/>
      <c r="K161" s="1260"/>
      <c r="L161" s="1284"/>
      <c r="M161" s="556" t="str">
        <f>IF('別紙様式2-2（４・５月分）'!P124="","",'別紙様式2-2（４・５月分）'!P124)</f>
        <v/>
      </c>
      <c r="N161" s="1399"/>
      <c r="O161" s="1379"/>
      <c r="P161" s="1381"/>
      <c r="Q161" s="1383"/>
      <c r="R161" s="1385"/>
      <c r="S161" s="1387"/>
      <c r="T161" s="1389"/>
      <c r="U161" s="1391"/>
      <c r="V161" s="1393"/>
      <c r="W161" s="1395"/>
      <c r="X161" s="1369"/>
      <c r="Y161" s="1395"/>
      <c r="Z161" s="1369"/>
      <c r="AA161" s="1395"/>
      <c r="AB161" s="1369"/>
      <c r="AC161" s="1395"/>
      <c r="AD161" s="1369"/>
      <c r="AE161" s="1369"/>
      <c r="AF161" s="1369"/>
      <c r="AG161" s="1365"/>
      <c r="AH161" s="1371"/>
      <c r="AI161" s="1373"/>
      <c r="AJ161" s="1375"/>
      <c r="AK161" s="1321"/>
      <c r="AL161" s="1349"/>
      <c r="AM161" s="1321"/>
      <c r="AN161" s="1321"/>
      <c r="AO161" s="1367"/>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19"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6" t="str">
        <f>IF(SUM('別紙様式2-2（４・５月分）'!Q125:Q127)=0,"",SUM('別紙様式2-2（４・５月分）'!Q125:Q127))</f>
        <v/>
      </c>
      <c r="O162" s="1400" t="str">
        <f>IFERROR(VLOOKUP('別紙様式2-2（４・５月分）'!AQ125,【参考】数式用!$AR$5:$AS$22,2,FALSE),"")</f>
        <v/>
      </c>
      <c r="P162" s="1401"/>
      <c r="Q162" s="1402"/>
      <c r="R162" s="1406" t="str">
        <f>IFERROR(VLOOKUP(K162,【参考】数式用!$A$5:$AB$37,MATCH(O162,【参考】数式用!$B$4:$AB$4,0)+1,0),"")</f>
        <v/>
      </c>
      <c r="S162" s="1408" t="s">
        <v>2021</v>
      </c>
      <c r="T162" s="1410"/>
      <c r="U162" s="1412" t="str">
        <f>IFERROR(VLOOKUP(K162,【参考】数式用!$A$5:$AB$37,MATCH(T162,【参考】数式用!$B$4:$AB$4,0)+1,0),"")</f>
        <v/>
      </c>
      <c r="V162" s="1414" t="s">
        <v>15</v>
      </c>
      <c r="W162" s="1352">
        <v>6</v>
      </c>
      <c r="X162" s="1354" t="s">
        <v>10</v>
      </c>
      <c r="Y162" s="1352">
        <v>6</v>
      </c>
      <c r="Z162" s="1354" t="s">
        <v>38</v>
      </c>
      <c r="AA162" s="1352">
        <v>7</v>
      </c>
      <c r="AB162" s="1354" t="s">
        <v>10</v>
      </c>
      <c r="AC162" s="1352">
        <v>3</v>
      </c>
      <c r="AD162" s="1354" t="s">
        <v>13</v>
      </c>
      <c r="AE162" s="1354" t="s">
        <v>20</v>
      </c>
      <c r="AF162" s="1354">
        <f>IF(W162&gt;=1,(AA162*12+AC162)-(W162*12+Y162)+1,"")</f>
        <v>10</v>
      </c>
      <c r="AG162" s="1356" t="s">
        <v>33</v>
      </c>
      <c r="AH162" s="1358" t="str">
        <f t="shared" ref="AH162" si="399">IFERROR(ROUNDDOWN(ROUND(L162*U162,0),0)*AF162,"")</f>
        <v/>
      </c>
      <c r="AI162" s="1360" t="str">
        <f t="shared" ref="AI162" si="400">IFERROR(ROUNDDOWN(ROUND((L162*(U162-AW162)),0),0)*AF162,"")</f>
        <v/>
      </c>
      <c r="AJ162" s="1362">
        <f>IFERROR(IF(OR(M162="",M163="",M165=""),0,ROUNDDOWN(ROUNDDOWN(ROUND(L162*VLOOKUP(K162,【参考】数式用!$A$5:$AB$37,MATCH("新加算Ⅳ",【参考】数式用!$B$4:$AB$4,0)+1,0),0),0)*AF162*0.5,0)),"")</f>
        <v>0</v>
      </c>
      <c r="AK162" s="1346"/>
      <c r="AL162" s="1350">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0"/>
      <c r="K163" s="1259"/>
      <c r="L163" s="1283"/>
      <c r="M163" s="1376" t="str">
        <f>IF('別紙様式2-2（４・５月分）'!P126="","",'別紙様式2-2（４・５月分）'!P126)</f>
        <v/>
      </c>
      <c r="N163" s="1397"/>
      <c r="O163" s="1403"/>
      <c r="P163" s="1404"/>
      <c r="Q163" s="1405"/>
      <c r="R163" s="1407"/>
      <c r="S163" s="1409"/>
      <c r="T163" s="1411"/>
      <c r="U163" s="1413"/>
      <c r="V163" s="1415"/>
      <c r="W163" s="1353"/>
      <c r="X163" s="1355"/>
      <c r="Y163" s="1353"/>
      <c r="Z163" s="1355"/>
      <c r="AA163" s="1353"/>
      <c r="AB163" s="1355"/>
      <c r="AC163" s="1353"/>
      <c r="AD163" s="1355"/>
      <c r="AE163" s="1355"/>
      <c r="AF163" s="1355"/>
      <c r="AG163" s="1357"/>
      <c r="AH163" s="1359"/>
      <c r="AI163" s="1361"/>
      <c r="AJ163" s="1363"/>
      <c r="AK163" s="1347"/>
      <c r="AL163" s="1351"/>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0"/>
      <c r="K164" s="1259"/>
      <c r="L164" s="1283"/>
      <c r="M164" s="1377"/>
      <c r="N164" s="1398"/>
      <c r="O164" s="1378" t="s">
        <v>2025</v>
      </c>
      <c r="P164" s="1380" t="str">
        <f>IFERROR(VLOOKUP('別紙様式2-2（４・５月分）'!AQ125,【参考】数式用!$AR$5:$AT$22,3,FALSE),"")</f>
        <v/>
      </c>
      <c r="Q164" s="1382" t="s">
        <v>2036</v>
      </c>
      <c r="R164" s="1384" t="str">
        <f>IFERROR(VLOOKUP(K162,【参考】数式用!$A$5:$AB$37,MATCH(P164,【参考】数式用!$B$4:$AB$4,0)+1,0),"")</f>
        <v/>
      </c>
      <c r="S164" s="1386" t="s">
        <v>161</v>
      </c>
      <c r="T164" s="1388"/>
      <c r="U164" s="1390" t="str">
        <f>IFERROR(VLOOKUP(K162,【参考】数式用!$A$5:$AB$37,MATCH(T164,【参考】数式用!$B$4:$AB$4,0)+1,0),"")</f>
        <v/>
      </c>
      <c r="V164" s="1392" t="s">
        <v>15</v>
      </c>
      <c r="W164" s="1394">
        <v>7</v>
      </c>
      <c r="X164" s="1368" t="s">
        <v>10</v>
      </c>
      <c r="Y164" s="1394">
        <v>4</v>
      </c>
      <c r="Z164" s="1368" t="s">
        <v>38</v>
      </c>
      <c r="AA164" s="1394">
        <v>8</v>
      </c>
      <c r="AB164" s="1368" t="s">
        <v>10</v>
      </c>
      <c r="AC164" s="1394">
        <v>3</v>
      </c>
      <c r="AD164" s="1368" t="s">
        <v>13</v>
      </c>
      <c r="AE164" s="1368" t="s">
        <v>20</v>
      </c>
      <c r="AF164" s="1368">
        <f>IF(W164&gt;=1,(AA164*12+AC164)-(W164*12+Y164)+1,"")</f>
        <v>12</v>
      </c>
      <c r="AG164" s="1364" t="s">
        <v>33</v>
      </c>
      <c r="AH164" s="1370" t="str">
        <f t="shared" ref="AH164" si="406">IFERROR(ROUNDDOWN(ROUND(L162*U164,0),0)*AF164,"")</f>
        <v/>
      </c>
      <c r="AI164" s="1372" t="str">
        <f t="shared" ref="AI164" si="407">IFERROR(ROUNDDOWN(ROUND((L162*(U164-AW162)),0),0)*AF164,"")</f>
        <v/>
      </c>
      <c r="AJ164" s="1374">
        <f>IFERROR(IF(OR(M162="",M163="",M165=""),0,ROUNDDOWN(ROUNDDOWN(ROUND(L162*VLOOKUP(K162,【参考】数式用!$A$5:$AB$37,MATCH("新加算Ⅳ",【参考】数式用!$B$4:$AB$4,0)+1,0),0),0)*AF164*0.5,0)),"")</f>
        <v>0</v>
      </c>
      <c r="AK164" s="1320" t="str">
        <f t="shared" ref="AK164" si="408">IF(T164&lt;&gt;"","新規に適用","")</f>
        <v/>
      </c>
      <c r="AL164" s="1348">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6"/>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6"/>
      <c r="C165" s="1417"/>
      <c r="D165" s="1417"/>
      <c r="E165" s="1417"/>
      <c r="F165" s="1418"/>
      <c r="G165" s="1260"/>
      <c r="H165" s="1260"/>
      <c r="I165" s="1260"/>
      <c r="J165" s="1421"/>
      <c r="K165" s="1260"/>
      <c r="L165" s="1284"/>
      <c r="M165" s="556" t="str">
        <f>IF('別紙様式2-2（４・５月分）'!P127="","",'別紙様式2-2（４・５月分）'!P127)</f>
        <v/>
      </c>
      <c r="N165" s="1399"/>
      <c r="O165" s="1379"/>
      <c r="P165" s="1381"/>
      <c r="Q165" s="1383"/>
      <c r="R165" s="1385"/>
      <c r="S165" s="1387"/>
      <c r="T165" s="1389"/>
      <c r="U165" s="1391"/>
      <c r="V165" s="1393"/>
      <c r="W165" s="1395"/>
      <c r="X165" s="1369"/>
      <c r="Y165" s="1395"/>
      <c r="Z165" s="1369"/>
      <c r="AA165" s="1395"/>
      <c r="AB165" s="1369"/>
      <c r="AC165" s="1395"/>
      <c r="AD165" s="1369"/>
      <c r="AE165" s="1369"/>
      <c r="AF165" s="1369"/>
      <c r="AG165" s="1365"/>
      <c r="AH165" s="1371"/>
      <c r="AI165" s="1373"/>
      <c r="AJ165" s="1375"/>
      <c r="AK165" s="1321"/>
      <c r="AL165" s="1349"/>
      <c r="AM165" s="1321"/>
      <c r="AN165" s="1321"/>
      <c r="AO165" s="1367"/>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0"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6" t="str">
        <f>IF(SUM('別紙様式2-2（４・５月分）'!Q128:Q130)=0,"",SUM('別紙様式2-2（４・５月分）'!Q128:Q130))</f>
        <v/>
      </c>
      <c r="O166" s="1400" t="str">
        <f>IFERROR(VLOOKUP('別紙様式2-2（４・５月分）'!AQ128,【参考】数式用!$AR$5:$AS$22,2,FALSE),"")</f>
        <v/>
      </c>
      <c r="P166" s="1401"/>
      <c r="Q166" s="1402"/>
      <c r="R166" s="1406" t="str">
        <f>IFERROR(VLOOKUP(K166,【参考】数式用!$A$5:$AB$37,MATCH(O166,【参考】数式用!$B$4:$AB$4,0)+1,0),"")</f>
        <v/>
      </c>
      <c r="S166" s="1408" t="s">
        <v>2021</v>
      </c>
      <c r="T166" s="1410"/>
      <c r="U166" s="1412" t="str">
        <f>IFERROR(VLOOKUP(K166,【参考】数式用!$A$5:$AB$37,MATCH(T166,【参考】数式用!$B$4:$AB$4,0)+1,0),"")</f>
        <v/>
      </c>
      <c r="V166" s="1414" t="s">
        <v>15</v>
      </c>
      <c r="W166" s="1352">
        <v>6</v>
      </c>
      <c r="X166" s="1354" t="s">
        <v>10</v>
      </c>
      <c r="Y166" s="1352">
        <v>6</v>
      </c>
      <c r="Z166" s="1354" t="s">
        <v>38</v>
      </c>
      <c r="AA166" s="1352">
        <v>7</v>
      </c>
      <c r="AB166" s="1354" t="s">
        <v>10</v>
      </c>
      <c r="AC166" s="1352">
        <v>3</v>
      </c>
      <c r="AD166" s="1354" t="s">
        <v>13</v>
      </c>
      <c r="AE166" s="1354" t="s">
        <v>20</v>
      </c>
      <c r="AF166" s="1354">
        <f>IF(W166&gt;=1,(AA166*12+AC166)-(W166*12+Y166)+1,"")</f>
        <v>10</v>
      </c>
      <c r="AG166" s="1356" t="s">
        <v>33</v>
      </c>
      <c r="AH166" s="1358" t="str">
        <f t="shared" ref="AH166" si="410">IFERROR(ROUNDDOWN(ROUND(L166*U166,0),0)*AF166,"")</f>
        <v/>
      </c>
      <c r="AI166" s="1360" t="str">
        <f t="shared" ref="AI166" si="411">IFERROR(ROUNDDOWN(ROUND((L166*(U166-AW166)),0),0)*AF166,"")</f>
        <v/>
      </c>
      <c r="AJ166" s="1362">
        <f>IFERROR(IF(OR(M166="",M167="",M169=""),0,ROUNDDOWN(ROUNDDOWN(ROUND(L166*VLOOKUP(K166,【参考】数式用!$A$5:$AB$37,MATCH("新加算Ⅳ",【参考】数式用!$B$4:$AB$4,0)+1,0),0),0)*AF166*0.5,0)),"")</f>
        <v>0</v>
      </c>
      <c r="AK166" s="1346"/>
      <c r="AL166" s="1350">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0"/>
      <c r="K167" s="1259"/>
      <c r="L167" s="1283"/>
      <c r="M167" s="1376" t="str">
        <f>IF('別紙様式2-2（４・５月分）'!P129="","",'別紙様式2-2（４・５月分）'!P129)</f>
        <v/>
      </c>
      <c r="N167" s="1397"/>
      <c r="O167" s="1403"/>
      <c r="P167" s="1404"/>
      <c r="Q167" s="1405"/>
      <c r="R167" s="1407"/>
      <c r="S167" s="1409"/>
      <c r="T167" s="1411"/>
      <c r="U167" s="1413"/>
      <c r="V167" s="1415"/>
      <c r="W167" s="1353"/>
      <c r="X167" s="1355"/>
      <c r="Y167" s="1353"/>
      <c r="Z167" s="1355"/>
      <c r="AA167" s="1353"/>
      <c r="AB167" s="1355"/>
      <c r="AC167" s="1353"/>
      <c r="AD167" s="1355"/>
      <c r="AE167" s="1355"/>
      <c r="AF167" s="1355"/>
      <c r="AG167" s="1357"/>
      <c r="AH167" s="1359"/>
      <c r="AI167" s="1361"/>
      <c r="AJ167" s="1363"/>
      <c r="AK167" s="1347"/>
      <c r="AL167" s="1351"/>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0"/>
      <c r="K168" s="1259"/>
      <c r="L168" s="1283"/>
      <c r="M168" s="1377"/>
      <c r="N168" s="1398"/>
      <c r="O168" s="1378" t="s">
        <v>2025</v>
      </c>
      <c r="P168" s="1380" t="str">
        <f>IFERROR(VLOOKUP('別紙様式2-2（４・５月分）'!AQ128,【参考】数式用!$AR$5:$AT$22,3,FALSE),"")</f>
        <v/>
      </c>
      <c r="Q168" s="1382" t="s">
        <v>2036</v>
      </c>
      <c r="R168" s="1384" t="str">
        <f>IFERROR(VLOOKUP(K166,【参考】数式用!$A$5:$AB$37,MATCH(P168,【参考】数式用!$B$4:$AB$4,0)+1,0),"")</f>
        <v/>
      </c>
      <c r="S168" s="1386" t="s">
        <v>161</v>
      </c>
      <c r="T168" s="1388"/>
      <c r="U168" s="1390" t="str">
        <f>IFERROR(VLOOKUP(K166,【参考】数式用!$A$5:$AB$37,MATCH(T168,【参考】数式用!$B$4:$AB$4,0)+1,0),"")</f>
        <v/>
      </c>
      <c r="V168" s="1392" t="s">
        <v>15</v>
      </c>
      <c r="W168" s="1394">
        <v>7</v>
      </c>
      <c r="X168" s="1368" t="s">
        <v>10</v>
      </c>
      <c r="Y168" s="1394">
        <v>4</v>
      </c>
      <c r="Z168" s="1368" t="s">
        <v>38</v>
      </c>
      <c r="AA168" s="1394">
        <v>8</v>
      </c>
      <c r="AB168" s="1368" t="s">
        <v>10</v>
      </c>
      <c r="AC168" s="1394">
        <v>3</v>
      </c>
      <c r="AD168" s="1368" t="s">
        <v>13</v>
      </c>
      <c r="AE168" s="1368" t="s">
        <v>20</v>
      </c>
      <c r="AF168" s="1368">
        <f>IF(W168&gt;=1,(AA168*12+AC168)-(W168*12+Y168)+1,"")</f>
        <v>12</v>
      </c>
      <c r="AG168" s="1364" t="s">
        <v>33</v>
      </c>
      <c r="AH168" s="1370" t="str">
        <f t="shared" ref="AH168" si="417">IFERROR(ROUNDDOWN(ROUND(L166*U168,0),0)*AF168,"")</f>
        <v/>
      </c>
      <c r="AI168" s="1372" t="str">
        <f t="shared" ref="AI168" si="418">IFERROR(ROUNDDOWN(ROUND((L166*(U168-AW166)),0),0)*AF168,"")</f>
        <v/>
      </c>
      <c r="AJ168" s="1374">
        <f>IFERROR(IF(OR(M166="",M167="",M169=""),0,ROUNDDOWN(ROUNDDOWN(ROUND(L166*VLOOKUP(K166,【参考】数式用!$A$5:$AB$37,MATCH("新加算Ⅳ",【参考】数式用!$B$4:$AB$4,0)+1,0),0),0)*AF168*0.5,0)),"")</f>
        <v>0</v>
      </c>
      <c r="AK168" s="1320" t="str">
        <f t="shared" ref="AK168" si="419">IF(T168&lt;&gt;"","新規に適用","")</f>
        <v/>
      </c>
      <c r="AL168" s="1348">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6"/>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6"/>
      <c r="C169" s="1417"/>
      <c r="D169" s="1417"/>
      <c r="E169" s="1417"/>
      <c r="F169" s="1418"/>
      <c r="G169" s="1260"/>
      <c r="H169" s="1260"/>
      <c r="I169" s="1260"/>
      <c r="J169" s="1421"/>
      <c r="K169" s="1260"/>
      <c r="L169" s="1284"/>
      <c r="M169" s="556" t="str">
        <f>IF('別紙様式2-2（４・５月分）'!P130="","",'別紙様式2-2（４・５月分）'!P130)</f>
        <v/>
      </c>
      <c r="N169" s="1399"/>
      <c r="O169" s="1379"/>
      <c r="P169" s="1381"/>
      <c r="Q169" s="1383"/>
      <c r="R169" s="1385"/>
      <c r="S169" s="1387"/>
      <c r="T169" s="1389"/>
      <c r="U169" s="1391"/>
      <c r="V169" s="1393"/>
      <c r="W169" s="1395"/>
      <c r="X169" s="1369"/>
      <c r="Y169" s="1395"/>
      <c r="Z169" s="1369"/>
      <c r="AA169" s="1395"/>
      <c r="AB169" s="1369"/>
      <c r="AC169" s="1395"/>
      <c r="AD169" s="1369"/>
      <c r="AE169" s="1369"/>
      <c r="AF169" s="1369"/>
      <c r="AG169" s="1365"/>
      <c r="AH169" s="1371"/>
      <c r="AI169" s="1373"/>
      <c r="AJ169" s="1375"/>
      <c r="AK169" s="1321"/>
      <c r="AL169" s="1349"/>
      <c r="AM169" s="1321"/>
      <c r="AN169" s="1321"/>
      <c r="AO169" s="1367"/>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0"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6" t="str">
        <f>IF(SUM('別紙様式2-2（４・５月分）'!Q131:Q133)=0,"",SUM('別紙様式2-2（４・５月分）'!Q131:Q133))</f>
        <v/>
      </c>
      <c r="O170" s="1400" t="str">
        <f>IFERROR(VLOOKUP('別紙様式2-2（４・５月分）'!AQ131,【参考】数式用!$AR$5:$AS$22,2,FALSE),"")</f>
        <v/>
      </c>
      <c r="P170" s="1401"/>
      <c r="Q170" s="1402"/>
      <c r="R170" s="1406" t="str">
        <f>IFERROR(VLOOKUP(K170,【参考】数式用!$A$5:$AB$37,MATCH(O170,【参考】数式用!$B$4:$AB$4,0)+1,0),"")</f>
        <v/>
      </c>
      <c r="S170" s="1408" t="s">
        <v>2021</v>
      </c>
      <c r="T170" s="1410"/>
      <c r="U170" s="1412" t="str">
        <f>IFERROR(VLOOKUP(K170,【参考】数式用!$A$5:$AB$37,MATCH(T170,【参考】数式用!$B$4:$AB$4,0)+1,0),"")</f>
        <v/>
      </c>
      <c r="V170" s="1414" t="s">
        <v>15</v>
      </c>
      <c r="W170" s="1352">
        <v>6</v>
      </c>
      <c r="X170" s="1354" t="s">
        <v>10</v>
      </c>
      <c r="Y170" s="1352">
        <v>6</v>
      </c>
      <c r="Z170" s="1354" t="s">
        <v>38</v>
      </c>
      <c r="AA170" s="1352">
        <v>7</v>
      </c>
      <c r="AB170" s="1354" t="s">
        <v>10</v>
      </c>
      <c r="AC170" s="1352">
        <v>3</v>
      </c>
      <c r="AD170" s="1354" t="s">
        <v>13</v>
      </c>
      <c r="AE170" s="1354" t="s">
        <v>20</v>
      </c>
      <c r="AF170" s="1354">
        <f>IF(W170&gt;=1,(AA170*12+AC170)-(W170*12+Y170)+1,"")</f>
        <v>10</v>
      </c>
      <c r="AG170" s="1356" t="s">
        <v>33</v>
      </c>
      <c r="AH170" s="1358" t="str">
        <f t="shared" ref="AH170" si="422">IFERROR(ROUNDDOWN(ROUND(L170*U170,0),0)*AF170,"")</f>
        <v/>
      </c>
      <c r="AI170" s="1360" t="str">
        <f t="shared" ref="AI170" si="423">IFERROR(ROUNDDOWN(ROUND((L170*(U170-AW170)),0),0)*AF170,"")</f>
        <v/>
      </c>
      <c r="AJ170" s="1362">
        <f>IFERROR(IF(OR(M170="",M171="",M173=""),0,ROUNDDOWN(ROUNDDOWN(ROUND(L170*VLOOKUP(K170,【参考】数式用!$A$5:$AB$37,MATCH("新加算Ⅳ",【参考】数式用!$B$4:$AB$4,0)+1,0),0),0)*AF170*0.5,0)),"")</f>
        <v>0</v>
      </c>
      <c r="AK170" s="1346"/>
      <c r="AL170" s="1350">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0"/>
      <c r="K171" s="1259"/>
      <c r="L171" s="1283"/>
      <c r="M171" s="1376" t="str">
        <f>IF('別紙様式2-2（４・５月分）'!P132="","",'別紙様式2-2（４・５月分）'!P132)</f>
        <v/>
      </c>
      <c r="N171" s="1397"/>
      <c r="O171" s="1403"/>
      <c r="P171" s="1404"/>
      <c r="Q171" s="1405"/>
      <c r="R171" s="1407"/>
      <c r="S171" s="1409"/>
      <c r="T171" s="1411"/>
      <c r="U171" s="1413"/>
      <c r="V171" s="1415"/>
      <c r="W171" s="1353"/>
      <c r="X171" s="1355"/>
      <c r="Y171" s="1353"/>
      <c r="Z171" s="1355"/>
      <c r="AA171" s="1353"/>
      <c r="AB171" s="1355"/>
      <c r="AC171" s="1353"/>
      <c r="AD171" s="1355"/>
      <c r="AE171" s="1355"/>
      <c r="AF171" s="1355"/>
      <c r="AG171" s="1357"/>
      <c r="AH171" s="1359"/>
      <c r="AI171" s="1361"/>
      <c r="AJ171" s="1363"/>
      <c r="AK171" s="1347"/>
      <c r="AL171" s="1351"/>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0"/>
      <c r="K172" s="1259"/>
      <c r="L172" s="1283"/>
      <c r="M172" s="1377"/>
      <c r="N172" s="1398"/>
      <c r="O172" s="1378" t="s">
        <v>2025</v>
      </c>
      <c r="P172" s="1380" t="str">
        <f>IFERROR(VLOOKUP('別紙様式2-2（４・５月分）'!AQ131,【参考】数式用!$AR$5:$AT$22,3,FALSE),"")</f>
        <v/>
      </c>
      <c r="Q172" s="1382" t="s">
        <v>2036</v>
      </c>
      <c r="R172" s="1384" t="str">
        <f>IFERROR(VLOOKUP(K170,【参考】数式用!$A$5:$AB$37,MATCH(P172,【参考】数式用!$B$4:$AB$4,0)+1,0),"")</f>
        <v/>
      </c>
      <c r="S172" s="1386" t="s">
        <v>161</v>
      </c>
      <c r="T172" s="1388"/>
      <c r="U172" s="1390" t="str">
        <f>IFERROR(VLOOKUP(K170,【参考】数式用!$A$5:$AB$37,MATCH(T172,【参考】数式用!$B$4:$AB$4,0)+1,0),"")</f>
        <v/>
      </c>
      <c r="V172" s="1392" t="s">
        <v>15</v>
      </c>
      <c r="W172" s="1394">
        <v>7</v>
      </c>
      <c r="X172" s="1368" t="s">
        <v>10</v>
      </c>
      <c r="Y172" s="1394">
        <v>4</v>
      </c>
      <c r="Z172" s="1368" t="s">
        <v>38</v>
      </c>
      <c r="AA172" s="1394">
        <v>8</v>
      </c>
      <c r="AB172" s="1368" t="s">
        <v>10</v>
      </c>
      <c r="AC172" s="1394">
        <v>3</v>
      </c>
      <c r="AD172" s="1368" t="s">
        <v>13</v>
      </c>
      <c r="AE172" s="1368" t="s">
        <v>20</v>
      </c>
      <c r="AF172" s="1368">
        <f>IF(W172&gt;=1,(AA172*12+AC172)-(W172*12+Y172)+1,"")</f>
        <v>12</v>
      </c>
      <c r="AG172" s="1364" t="s">
        <v>33</v>
      </c>
      <c r="AH172" s="1370" t="str">
        <f t="shared" ref="AH172" si="429">IFERROR(ROUNDDOWN(ROUND(L170*U172,0),0)*AF172,"")</f>
        <v/>
      </c>
      <c r="AI172" s="1372" t="str">
        <f t="shared" ref="AI172" si="430">IFERROR(ROUNDDOWN(ROUND((L170*(U172-AW170)),0),0)*AF172,"")</f>
        <v/>
      </c>
      <c r="AJ172" s="1374">
        <f>IFERROR(IF(OR(M170="",M171="",M173=""),0,ROUNDDOWN(ROUNDDOWN(ROUND(L170*VLOOKUP(K170,【参考】数式用!$A$5:$AB$37,MATCH("新加算Ⅳ",【参考】数式用!$B$4:$AB$4,0)+1,0),0),0)*AF172*0.5,0)),"")</f>
        <v>0</v>
      </c>
      <c r="AK172" s="1320" t="str">
        <f t="shared" ref="AK172" si="431">IF(T172&lt;&gt;"","新規に適用","")</f>
        <v/>
      </c>
      <c r="AL172" s="1348">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6"/>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6"/>
      <c r="C173" s="1417"/>
      <c r="D173" s="1417"/>
      <c r="E173" s="1417"/>
      <c r="F173" s="1418"/>
      <c r="G173" s="1260"/>
      <c r="H173" s="1260"/>
      <c r="I173" s="1260"/>
      <c r="J173" s="1421"/>
      <c r="K173" s="1260"/>
      <c r="L173" s="1284"/>
      <c r="M173" s="556" t="str">
        <f>IF('別紙様式2-2（４・５月分）'!P133="","",'別紙様式2-2（４・５月分）'!P133)</f>
        <v/>
      </c>
      <c r="N173" s="1399"/>
      <c r="O173" s="1379"/>
      <c r="P173" s="1381"/>
      <c r="Q173" s="1383"/>
      <c r="R173" s="1385"/>
      <c r="S173" s="1387"/>
      <c r="T173" s="1389"/>
      <c r="U173" s="1391"/>
      <c r="V173" s="1393"/>
      <c r="W173" s="1395"/>
      <c r="X173" s="1369"/>
      <c r="Y173" s="1395"/>
      <c r="Z173" s="1369"/>
      <c r="AA173" s="1395"/>
      <c r="AB173" s="1369"/>
      <c r="AC173" s="1395"/>
      <c r="AD173" s="1369"/>
      <c r="AE173" s="1369"/>
      <c r="AF173" s="1369"/>
      <c r="AG173" s="1365"/>
      <c r="AH173" s="1371"/>
      <c r="AI173" s="1373"/>
      <c r="AJ173" s="1375"/>
      <c r="AK173" s="1321"/>
      <c r="AL173" s="1349"/>
      <c r="AM173" s="1321"/>
      <c r="AN173" s="1321"/>
      <c r="AO173" s="1367"/>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19"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6" t="str">
        <f>IF(SUM('別紙様式2-2（４・５月分）'!Q134:Q136)=0,"",SUM('別紙様式2-2（４・５月分）'!Q134:Q136))</f>
        <v/>
      </c>
      <c r="O174" s="1400" t="str">
        <f>IFERROR(VLOOKUP('別紙様式2-2（４・５月分）'!AQ134,【参考】数式用!$AR$5:$AS$22,2,FALSE),"")</f>
        <v/>
      </c>
      <c r="P174" s="1401"/>
      <c r="Q174" s="1402"/>
      <c r="R174" s="1406" t="str">
        <f>IFERROR(VLOOKUP(K174,【参考】数式用!$A$5:$AB$37,MATCH(O174,【参考】数式用!$B$4:$AB$4,0)+1,0),"")</f>
        <v/>
      </c>
      <c r="S174" s="1408" t="s">
        <v>2021</v>
      </c>
      <c r="T174" s="1410"/>
      <c r="U174" s="1412" t="str">
        <f>IFERROR(VLOOKUP(K174,【参考】数式用!$A$5:$AB$37,MATCH(T174,【参考】数式用!$B$4:$AB$4,0)+1,0),"")</f>
        <v/>
      </c>
      <c r="V174" s="1414" t="s">
        <v>15</v>
      </c>
      <c r="W174" s="1352">
        <v>6</v>
      </c>
      <c r="X174" s="1354" t="s">
        <v>10</v>
      </c>
      <c r="Y174" s="1352">
        <v>6</v>
      </c>
      <c r="Z174" s="1354" t="s">
        <v>38</v>
      </c>
      <c r="AA174" s="1352">
        <v>7</v>
      </c>
      <c r="AB174" s="1354" t="s">
        <v>10</v>
      </c>
      <c r="AC174" s="1352">
        <v>3</v>
      </c>
      <c r="AD174" s="1354" t="s">
        <v>13</v>
      </c>
      <c r="AE174" s="1354" t="s">
        <v>20</v>
      </c>
      <c r="AF174" s="1354">
        <f>IF(W174&gt;=1,(AA174*12+AC174)-(W174*12+Y174)+1,"")</f>
        <v>10</v>
      </c>
      <c r="AG174" s="1356" t="s">
        <v>33</v>
      </c>
      <c r="AH174" s="1358" t="str">
        <f t="shared" ref="AH174" si="433">IFERROR(ROUNDDOWN(ROUND(L174*U174,0),0)*AF174,"")</f>
        <v/>
      </c>
      <c r="AI174" s="1360" t="str">
        <f t="shared" ref="AI174" si="434">IFERROR(ROUNDDOWN(ROUND((L174*(U174-AW174)),0),0)*AF174,"")</f>
        <v/>
      </c>
      <c r="AJ174" s="1362">
        <f>IFERROR(IF(OR(M174="",M175="",M177=""),0,ROUNDDOWN(ROUNDDOWN(ROUND(L174*VLOOKUP(K174,【参考】数式用!$A$5:$AB$37,MATCH("新加算Ⅳ",【参考】数式用!$B$4:$AB$4,0)+1,0),0),0)*AF174*0.5,0)),"")</f>
        <v>0</v>
      </c>
      <c r="AK174" s="1346"/>
      <c r="AL174" s="1350">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0"/>
      <c r="K175" s="1259"/>
      <c r="L175" s="1283"/>
      <c r="M175" s="1376" t="str">
        <f>IF('別紙様式2-2（４・５月分）'!P135="","",'別紙様式2-2（４・５月分）'!P135)</f>
        <v/>
      </c>
      <c r="N175" s="1397"/>
      <c r="O175" s="1403"/>
      <c r="P175" s="1404"/>
      <c r="Q175" s="1405"/>
      <c r="R175" s="1407"/>
      <c r="S175" s="1409"/>
      <c r="T175" s="1411"/>
      <c r="U175" s="1413"/>
      <c r="V175" s="1415"/>
      <c r="W175" s="1353"/>
      <c r="X175" s="1355"/>
      <c r="Y175" s="1353"/>
      <c r="Z175" s="1355"/>
      <c r="AA175" s="1353"/>
      <c r="AB175" s="1355"/>
      <c r="AC175" s="1353"/>
      <c r="AD175" s="1355"/>
      <c r="AE175" s="1355"/>
      <c r="AF175" s="1355"/>
      <c r="AG175" s="1357"/>
      <c r="AH175" s="1359"/>
      <c r="AI175" s="1361"/>
      <c r="AJ175" s="1363"/>
      <c r="AK175" s="1347"/>
      <c r="AL175" s="1351"/>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0"/>
      <c r="K176" s="1259"/>
      <c r="L176" s="1283"/>
      <c r="M176" s="1377"/>
      <c r="N176" s="1398"/>
      <c r="O176" s="1378" t="s">
        <v>2025</v>
      </c>
      <c r="P176" s="1380" t="str">
        <f>IFERROR(VLOOKUP('別紙様式2-2（４・５月分）'!AQ134,【参考】数式用!$AR$5:$AT$22,3,FALSE),"")</f>
        <v/>
      </c>
      <c r="Q176" s="1382" t="s">
        <v>2036</v>
      </c>
      <c r="R176" s="1384" t="str">
        <f>IFERROR(VLOOKUP(K174,【参考】数式用!$A$5:$AB$37,MATCH(P176,【参考】数式用!$B$4:$AB$4,0)+1,0),"")</f>
        <v/>
      </c>
      <c r="S176" s="1386" t="s">
        <v>161</v>
      </c>
      <c r="T176" s="1388"/>
      <c r="U176" s="1390" t="str">
        <f>IFERROR(VLOOKUP(K174,【参考】数式用!$A$5:$AB$37,MATCH(T176,【参考】数式用!$B$4:$AB$4,0)+1,0),"")</f>
        <v/>
      </c>
      <c r="V176" s="1392" t="s">
        <v>15</v>
      </c>
      <c r="W176" s="1394">
        <v>7</v>
      </c>
      <c r="X176" s="1368" t="s">
        <v>10</v>
      </c>
      <c r="Y176" s="1394">
        <v>4</v>
      </c>
      <c r="Z176" s="1368" t="s">
        <v>38</v>
      </c>
      <c r="AA176" s="1394">
        <v>8</v>
      </c>
      <c r="AB176" s="1368" t="s">
        <v>10</v>
      </c>
      <c r="AC176" s="1394">
        <v>3</v>
      </c>
      <c r="AD176" s="1368" t="s">
        <v>13</v>
      </c>
      <c r="AE176" s="1368" t="s">
        <v>20</v>
      </c>
      <c r="AF176" s="1368">
        <f>IF(W176&gt;=1,(AA176*12+AC176)-(W176*12+Y176)+1,"")</f>
        <v>12</v>
      </c>
      <c r="AG176" s="1364" t="s">
        <v>33</v>
      </c>
      <c r="AH176" s="1370" t="str">
        <f t="shared" ref="AH176" si="440">IFERROR(ROUNDDOWN(ROUND(L174*U176,0),0)*AF176,"")</f>
        <v/>
      </c>
      <c r="AI176" s="1372" t="str">
        <f t="shared" ref="AI176" si="441">IFERROR(ROUNDDOWN(ROUND((L174*(U176-AW174)),0),0)*AF176,"")</f>
        <v/>
      </c>
      <c r="AJ176" s="1374">
        <f>IFERROR(IF(OR(M174="",M175="",M177=""),0,ROUNDDOWN(ROUNDDOWN(ROUND(L174*VLOOKUP(K174,【参考】数式用!$A$5:$AB$37,MATCH("新加算Ⅳ",【参考】数式用!$B$4:$AB$4,0)+1,0),0),0)*AF176*0.5,0)),"")</f>
        <v>0</v>
      </c>
      <c r="AK176" s="1320" t="str">
        <f t="shared" ref="AK176" si="442">IF(T176&lt;&gt;"","新規に適用","")</f>
        <v/>
      </c>
      <c r="AL176" s="1348">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6"/>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6"/>
      <c r="C177" s="1417"/>
      <c r="D177" s="1417"/>
      <c r="E177" s="1417"/>
      <c r="F177" s="1418"/>
      <c r="G177" s="1260"/>
      <c r="H177" s="1260"/>
      <c r="I177" s="1260"/>
      <c r="J177" s="1421"/>
      <c r="K177" s="1260"/>
      <c r="L177" s="1284"/>
      <c r="M177" s="556" t="str">
        <f>IF('別紙様式2-2（４・５月分）'!P136="","",'別紙様式2-2（４・５月分）'!P136)</f>
        <v/>
      </c>
      <c r="N177" s="1399"/>
      <c r="O177" s="1379"/>
      <c r="P177" s="1381"/>
      <c r="Q177" s="1383"/>
      <c r="R177" s="1385"/>
      <c r="S177" s="1387"/>
      <c r="T177" s="1389"/>
      <c r="U177" s="1391"/>
      <c r="V177" s="1393"/>
      <c r="W177" s="1395"/>
      <c r="X177" s="1369"/>
      <c r="Y177" s="1395"/>
      <c r="Z177" s="1369"/>
      <c r="AA177" s="1395"/>
      <c r="AB177" s="1369"/>
      <c r="AC177" s="1395"/>
      <c r="AD177" s="1369"/>
      <c r="AE177" s="1369"/>
      <c r="AF177" s="1369"/>
      <c r="AG177" s="1365"/>
      <c r="AH177" s="1371"/>
      <c r="AI177" s="1373"/>
      <c r="AJ177" s="1375"/>
      <c r="AK177" s="1321"/>
      <c r="AL177" s="1349"/>
      <c r="AM177" s="1321"/>
      <c r="AN177" s="1321"/>
      <c r="AO177" s="1367"/>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0"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6" t="str">
        <f>IF(SUM('別紙様式2-2（４・５月分）'!Q137:Q139)=0,"",SUM('別紙様式2-2（４・５月分）'!Q137:Q139))</f>
        <v/>
      </c>
      <c r="O178" s="1400" t="str">
        <f>IFERROR(VLOOKUP('別紙様式2-2（４・５月分）'!AQ137,【参考】数式用!$AR$5:$AS$22,2,FALSE),"")</f>
        <v/>
      </c>
      <c r="P178" s="1401"/>
      <c r="Q178" s="1402"/>
      <c r="R178" s="1406" t="str">
        <f>IFERROR(VLOOKUP(K178,【参考】数式用!$A$5:$AB$37,MATCH(O178,【参考】数式用!$B$4:$AB$4,0)+1,0),"")</f>
        <v/>
      </c>
      <c r="S178" s="1408" t="s">
        <v>2021</v>
      </c>
      <c r="T178" s="1410"/>
      <c r="U178" s="1412" t="str">
        <f>IFERROR(VLOOKUP(K178,【参考】数式用!$A$5:$AB$37,MATCH(T178,【参考】数式用!$B$4:$AB$4,0)+1,0),"")</f>
        <v/>
      </c>
      <c r="V178" s="1414" t="s">
        <v>15</v>
      </c>
      <c r="W178" s="1352">
        <v>6</v>
      </c>
      <c r="X178" s="1354" t="s">
        <v>10</v>
      </c>
      <c r="Y178" s="1352">
        <v>6</v>
      </c>
      <c r="Z178" s="1354" t="s">
        <v>38</v>
      </c>
      <c r="AA178" s="1352">
        <v>7</v>
      </c>
      <c r="AB178" s="1354" t="s">
        <v>10</v>
      </c>
      <c r="AC178" s="1352">
        <v>3</v>
      </c>
      <c r="AD178" s="1354" t="s">
        <v>13</v>
      </c>
      <c r="AE178" s="1354" t="s">
        <v>20</v>
      </c>
      <c r="AF178" s="1354">
        <f>IF(W178&gt;=1,(AA178*12+AC178)-(W178*12+Y178)+1,"")</f>
        <v>10</v>
      </c>
      <c r="AG178" s="1356" t="s">
        <v>33</v>
      </c>
      <c r="AH178" s="1358" t="str">
        <f t="shared" ref="AH178" si="444">IFERROR(ROUNDDOWN(ROUND(L178*U178,0),0)*AF178,"")</f>
        <v/>
      </c>
      <c r="AI178" s="1360" t="str">
        <f t="shared" ref="AI178" si="445">IFERROR(ROUNDDOWN(ROUND((L178*(U178-AW178)),0),0)*AF178,"")</f>
        <v/>
      </c>
      <c r="AJ178" s="1362">
        <f>IFERROR(IF(OR(M178="",M179="",M181=""),0,ROUNDDOWN(ROUNDDOWN(ROUND(L178*VLOOKUP(K178,【参考】数式用!$A$5:$AB$37,MATCH("新加算Ⅳ",【参考】数式用!$B$4:$AB$4,0)+1,0),0),0)*AF178*0.5,0)),"")</f>
        <v>0</v>
      </c>
      <c r="AK178" s="1346"/>
      <c r="AL178" s="1350">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0"/>
      <c r="K179" s="1259"/>
      <c r="L179" s="1283"/>
      <c r="M179" s="1376" t="str">
        <f>IF('別紙様式2-2（４・５月分）'!P138="","",'別紙様式2-2（４・５月分）'!P138)</f>
        <v/>
      </c>
      <c r="N179" s="1397"/>
      <c r="O179" s="1403"/>
      <c r="P179" s="1404"/>
      <c r="Q179" s="1405"/>
      <c r="R179" s="1407"/>
      <c r="S179" s="1409"/>
      <c r="T179" s="1411"/>
      <c r="U179" s="1413"/>
      <c r="V179" s="1415"/>
      <c r="W179" s="1353"/>
      <c r="X179" s="1355"/>
      <c r="Y179" s="1353"/>
      <c r="Z179" s="1355"/>
      <c r="AA179" s="1353"/>
      <c r="AB179" s="1355"/>
      <c r="AC179" s="1353"/>
      <c r="AD179" s="1355"/>
      <c r="AE179" s="1355"/>
      <c r="AF179" s="1355"/>
      <c r="AG179" s="1357"/>
      <c r="AH179" s="1359"/>
      <c r="AI179" s="1361"/>
      <c r="AJ179" s="1363"/>
      <c r="AK179" s="1347"/>
      <c r="AL179" s="1351"/>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0"/>
      <c r="K180" s="1259"/>
      <c r="L180" s="1283"/>
      <c r="M180" s="1377"/>
      <c r="N180" s="1398"/>
      <c r="O180" s="1378" t="s">
        <v>2025</v>
      </c>
      <c r="P180" s="1380" t="str">
        <f>IFERROR(VLOOKUP('別紙様式2-2（４・５月分）'!AQ137,【参考】数式用!$AR$5:$AT$22,3,FALSE),"")</f>
        <v/>
      </c>
      <c r="Q180" s="1382" t="s">
        <v>2036</v>
      </c>
      <c r="R180" s="1384" t="str">
        <f>IFERROR(VLOOKUP(K178,【参考】数式用!$A$5:$AB$37,MATCH(P180,【参考】数式用!$B$4:$AB$4,0)+1,0),"")</f>
        <v/>
      </c>
      <c r="S180" s="1386" t="s">
        <v>161</v>
      </c>
      <c r="T180" s="1388"/>
      <c r="U180" s="1390" t="str">
        <f>IFERROR(VLOOKUP(K178,【参考】数式用!$A$5:$AB$37,MATCH(T180,【参考】数式用!$B$4:$AB$4,0)+1,0),"")</f>
        <v/>
      </c>
      <c r="V180" s="1392" t="s">
        <v>15</v>
      </c>
      <c r="W180" s="1394">
        <v>7</v>
      </c>
      <c r="X180" s="1368" t="s">
        <v>10</v>
      </c>
      <c r="Y180" s="1394">
        <v>4</v>
      </c>
      <c r="Z180" s="1368" t="s">
        <v>38</v>
      </c>
      <c r="AA180" s="1394">
        <v>8</v>
      </c>
      <c r="AB180" s="1368" t="s">
        <v>10</v>
      </c>
      <c r="AC180" s="1394">
        <v>3</v>
      </c>
      <c r="AD180" s="1368" t="s">
        <v>13</v>
      </c>
      <c r="AE180" s="1368" t="s">
        <v>20</v>
      </c>
      <c r="AF180" s="1368">
        <f>IF(W180&gt;=1,(AA180*12+AC180)-(W180*12+Y180)+1,"")</f>
        <v>12</v>
      </c>
      <c r="AG180" s="1364" t="s">
        <v>33</v>
      </c>
      <c r="AH180" s="1370" t="str">
        <f t="shared" ref="AH180" si="451">IFERROR(ROUNDDOWN(ROUND(L178*U180,0),0)*AF180,"")</f>
        <v/>
      </c>
      <c r="AI180" s="1372" t="str">
        <f t="shared" ref="AI180" si="452">IFERROR(ROUNDDOWN(ROUND((L178*(U180-AW178)),0),0)*AF180,"")</f>
        <v/>
      </c>
      <c r="AJ180" s="1374">
        <f>IFERROR(IF(OR(M178="",M179="",M181=""),0,ROUNDDOWN(ROUNDDOWN(ROUND(L178*VLOOKUP(K178,【参考】数式用!$A$5:$AB$37,MATCH("新加算Ⅳ",【参考】数式用!$B$4:$AB$4,0)+1,0),0),0)*AF180*0.5,0)),"")</f>
        <v>0</v>
      </c>
      <c r="AK180" s="1320" t="str">
        <f t="shared" ref="AK180" si="453">IF(T180&lt;&gt;"","新規に適用","")</f>
        <v/>
      </c>
      <c r="AL180" s="1348">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6"/>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6"/>
      <c r="C181" s="1417"/>
      <c r="D181" s="1417"/>
      <c r="E181" s="1417"/>
      <c r="F181" s="1418"/>
      <c r="G181" s="1260"/>
      <c r="H181" s="1260"/>
      <c r="I181" s="1260"/>
      <c r="J181" s="1421"/>
      <c r="K181" s="1260"/>
      <c r="L181" s="1284"/>
      <c r="M181" s="556" t="str">
        <f>IF('別紙様式2-2（４・５月分）'!P139="","",'別紙様式2-2（４・５月分）'!P139)</f>
        <v/>
      </c>
      <c r="N181" s="1399"/>
      <c r="O181" s="1379"/>
      <c r="P181" s="1381"/>
      <c r="Q181" s="1383"/>
      <c r="R181" s="1385"/>
      <c r="S181" s="1387"/>
      <c r="T181" s="1389"/>
      <c r="U181" s="1391"/>
      <c r="V181" s="1393"/>
      <c r="W181" s="1395"/>
      <c r="X181" s="1369"/>
      <c r="Y181" s="1395"/>
      <c r="Z181" s="1369"/>
      <c r="AA181" s="1395"/>
      <c r="AB181" s="1369"/>
      <c r="AC181" s="1395"/>
      <c r="AD181" s="1369"/>
      <c r="AE181" s="1369"/>
      <c r="AF181" s="1369"/>
      <c r="AG181" s="1365"/>
      <c r="AH181" s="1371"/>
      <c r="AI181" s="1373"/>
      <c r="AJ181" s="1375"/>
      <c r="AK181" s="1321"/>
      <c r="AL181" s="1349"/>
      <c r="AM181" s="1321"/>
      <c r="AN181" s="1321"/>
      <c r="AO181" s="1367"/>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19"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6" t="str">
        <f>IF(SUM('別紙様式2-2（４・５月分）'!Q140:Q142)=0,"",SUM('別紙様式2-2（４・５月分）'!Q140:Q142))</f>
        <v/>
      </c>
      <c r="O182" s="1400" t="str">
        <f>IFERROR(VLOOKUP('別紙様式2-2（４・５月分）'!AQ140,【参考】数式用!$AR$5:$AS$22,2,FALSE),"")</f>
        <v/>
      </c>
      <c r="P182" s="1401"/>
      <c r="Q182" s="1402"/>
      <c r="R182" s="1406" t="str">
        <f>IFERROR(VLOOKUP(K182,【参考】数式用!$A$5:$AB$37,MATCH(O182,【参考】数式用!$B$4:$AB$4,0)+1,0),"")</f>
        <v/>
      </c>
      <c r="S182" s="1408" t="s">
        <v>2021</v>
      </c>
      <c r="T182" s="1410"/>
      <c r="U182" s="1412" t="str">
        <f>IFERROR(VLOOKUP(K182,【参考】数式用!$A$5:$AB$37,MATCH(T182,【参考】数式用!$B$4:$AB$4,0)+1,0),"")</f>
        <v/>
      </c>
      <c r="V182" s="1414" t="s">
        <v>15</v>
      </c>
      <c r="W182" s="1352">
        <v>6</v>
      </c>
      <c r="X182" s="1354" t="s">
        <v>10</v>
      </c>
      <c r="Y182" s="1352">
        <v>6</v>
      </c>
      <c r="Z182" s="1354" t="s">
        <v>38</v>
      </c>
      <c r="AA182" s="1352">
        <v>7</v>
      </c>
      <c r="AB182" s="1354" t="s">
        <v>10</v>
      </c>
      <c r="AC182" s="1352">
        <v>3</v>
      </c>
      <c r="AD182" s="1354" t="s">
        <v>13</v>
      </c>
      <c r="AE182" s="1354" t="s">
        <v>20</v>
      </c>
      <c r="AF182" s="1354">
        <f>IF(W182&gt;=1,(AA182*12+AC182)-(W182*12+Y182)+1,"")</f>
        <v>10</v>
      </c>
      <c r="AG182" s="1356" t="s">
        <v>33</v>
      </c>
      <c r="AH182" s="1358" t="str">
        <f t="shared" ref="AH182" si="455">IFERROR(ROUNDDOWN(ROUND(L182*U182,0),0)*AF182,"")</f>
        <v/>
      </c>
      <c r="AI182" s="1360" t="str">
        <f t="shared" ref="AI182" si="456">IFERROR(ROUNDDOWN(ROUND((L182*(U182-AW182)),0),0)*AF182,"")</f>
        <v/>
      </c>
      <c r="AJ182" s="1362">
        <f>IFERROR(IF(OR(M182="",M183="",M185=""),0,ROUNDDOWN(ROUNDDOWN(ROUND(L182*VLOOKUP(K182,【参考】数式用!$A$5:$AB$37,MATCH("新加算Ⅳ",【参考】数式用!$B$4:$AB$4,0)+1,0),0),0)*AF182*0.5,0)),"")</f>
        <v>0</v>
      </c>
      <c r="AK182" s="1346"/>
      <c r="AL182" s="1350">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0"/>
      <c r="K183" s="1259"/>
      <c r="L183" s="1283"/>
      <c r="M183" s="1376" t="str">
        <f>IF('別紙様式2-2（４・５月分）'!P141="","",'別紙様式2-2（４・５月分）'!P141)</f>
        <v/>
      </c>
      <c r="N183" s="1397"/>
      <c r="O183" s="1403"/>
      <c r="P183" s="1404"/>
      <c r="Q183" s="1405"/>
      <c r="R183" s="1407"/>
      <c r="S183" s="1409"/>
      <c r="T183" s="1411"/>
      <c r="U183" s="1413"/>
      <c r="V183" s="1415"/>
      <c r="W183" s="1353"/>
      <c r="X183" s="1355"/>
      <c r="Y183" s="1353"/>
      <c r="Z183" s="1355"/>
      <c r="AA183" s="1353"/>
      <c r="AB183" s="1355"/>
      <c r="AC183" s="1353"/>
      <c r="AD183" s="1355"/>
      <c r="AE183" s="1355"/>
      <c r="AF183" s="1355"/>
      <c r="AG183" s="1357"/>
      <c r="AH183" s="1359"/>
      <c r="AI183" s="1361"/>
      <c r="AJ183" s="1363"/>
      <c r="AK183" s="1347"/>
      <c r="AL183" s="1351"/>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0"/>
      <c r="K184" s="1259"/>
      <c r="L184" s="1283"/>
      <c r="M184" s="1377"/>
      <c r="N184" s="1398"/>
      <c r="O184" s="1378" t="s">
        <v>2025</v>
      </c>
      <c r="P184" s="1380" t="str">
        <f>IFERROR(VLOOKUP('別紙様式2-2（４・５月分）'!AQ140,【参考】数式用!$AR$5:$AT$22,3,FALSE),"")</f>
        <v/>
      </c>
      <c r="Q184" s="1382" t="s">
        <v>2036</v>
      </c>
      <c r="R184" s="1384" t="str">
        <f>IFERROR(VLOOKUP(K182,【参考】数式用!$A$5:$AB$37,MATCH(P184,【参考】数式用!$B$4:$AB$4,0)+1,0),"")</f>
        <v/>
      </c>
      <c r="S184" s="1386" t="s">
        <v>161</v>
      </c>
      <c r="T184" s="1388"/>
      <c r="U184" s="1390" t="str">
        <f>IFERROR(VLOOKUP(K182,【参考】数式用!$A$5:$AB$37,MATCH(T184,【参考】数式用!$B$4:$AB$4,0)+1,0),"")</f>
        <v/>
      </c>
      <c r="V184" s="1392" t="s">
        <v>15</v>
      </c>
      <c r="W184" s="1394">
        <v>7</v>
      </c>
      <c r="X184" s="1368" t="s">
        <v>10</v>
      </c>
      <c r="Y184" s="1394">
        <v>4</v>
      </c>
      <c r="Z184" s="1368" t="s">
        <v>38</v>
      </c>
      <c r="AA184" s="1394">
        <v>8</v>
      </c>
      <c r="AB184" s="1368" t="s">
        <v>10</v>
      </c>
      <c r="AC184" s="1394">
        <v>3</v>
      </c>
      <c r="AD184" s="1368" t="s">
        <v>13</v>
      </c>
      <c r="AE184" s="1368" t="s">
        <v>20</v>
      </c>
      <c r="AF184" s="1368">
        <f>IF(W184&gt;=1,(AA184*12+AC184)-(W184*12+Y184)+1,"")</f>
        <v>12</v>
      </c>
      <c r="AG184" s="1364" t="s">
        <v>33</v>
      </c>
      <c r="AH184" s="1370" t="str">
        <f t="shared" ref="AH184" si="462">IFERROR(ROUNDDOWN(ROUND(L182*U184,0),0)*AF184,"")</f>
        <v/>
      </c>
      <c r="AI184" s="1372" t="str">
        <f t="shared" ref="AI184" si="463">IFERROR(ROUNDDOWN(ROUND((L182*(U184-AW182)),0),0)*AF184,"")</f>
        <v/>
      </c>
      <c r="AJ184" s="1374">
        <f>IFERROR(IF(OR(M182="",M183="",M185=""),0,ROUNDDOWN(ROUNDDOWN(ROUND(L182*VLOOKUP(K182,【参考】数式用!$A$5:$AB$37,MATCH("新加算Ⅳ",【参考】数式用!$B$4:$AB$4,0)+1,0),0),0)*AF184*0.5,0)),"")</f>
        <v>0</v>
      </c>
      <c r="AK184" s="1320" t="str">
        <f t="shared" ref="AK184" si="464">IF(T184&lt;&gt;"","新規に適用","")</f>
        <v/>
      </c>
      <c r="AL184" s="1348">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6"/>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6"/>
      <c r="C185" s="1417"/>
      <c r="D185" s="1417"/>
      <c r="E185" s="1417"/>
      <c r="F185" s="1418"/>
      <c r="G185" s="1260"/>
      <c r="H185" s="1260"/>
      <c r="I185" s="1260"/>
      <c r="J185" s="1421"/>
      <c r="K185" s="1260"/>
      <c r="L185" s="1284"/>
      <c r="M185" s="556" t="str">
        <f>IF('別紙様式2-2（４・５月分）'!P142="","",'別紙様式2-2（４・５月分）'!P142)</f>
        <v/>
      </c>
      <c r="N185" s="1399"/>
      <c r="O185" s="1379"/>
      <c r="P185" s="1381"/>
      <c r="Q185" s="1383"/>
      <c r="R185" s="1385"/>
      <c r="S185" s="1387"/>
      <c r="T185" s="1389"/>
      <c r="U185" s="1391"/>
      <c r="V185" s="1393"/>
      <c r="W185" s="1395"/>
      <c r="X185" s="1369"/>
      <c r="Y185" s="1395"/>
      <c r="Z185" s="1369"/>
      <c r="AA185" s="1395"/>
      <c r="AB185" s="1369"/>
      <c r="AC185" s="1395"/>
      <c r="AD185" s="1369"/>
      <c r="AE185" s="1369"/>
      <c r="AF185" s="1369"/>
      <c r="AG185" s="1365"/>
      <c r="AH185" s="1371"/>
      <c r="AI185" s="1373"/>
      <c r="AJ185" s="1375"/>
      <c r="AK185" s="1321"/>
      <c r="AL185" s="1349"/>
      <c r="AM185" s="1321"/>
      <c r="AN185" s="1321"/>
      <c r="AO185" s="1367"/>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0"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6" t="str">
        <f>IF(SUM('別紙様式2-2（４・５月分）'!Q143:Q145)=0,"",SUM('別紙様式2-2（４・５月分）'!Q143:Q145))</f>
        <v/>
      </c>
      <c r="O186" s="1400" t="str">
        <f>IFERROR(VLOOKUP('別紙様式2-2（４・５月分）'!AQ143,【参考】数式用!$AR$5:$AS$22,2,FALSE),"")</f>
        <v/>
      </c>
      <c r="P186" s="1401"/>
      <c r="Q186" s="1402"/>
      <c r="R186" s="1406" t="str">
        <f>IFERROR(VLOOKUP(K186,【参考】数式用!$A$5:$AB$37,MATCH(O186,【参考】数式用!$B$4:$AB$4,0)+1,0),"")</f>
        <v/>
      </c>
      <c r="S186" s="1408" t="s">
        <v>2021</v>
      </c>
      <c r="T186" s="1410"/>
      <c r="U186" s="1412" t="str">
        <f>IFERROR(VLOOKUP(K186,【参考】数式用!$A$5:$AB$37,MATCH(T186,【参考】数式用!$B$4:$AB$4,0)+1,0),"")</f>
        <v/>
      </c>
      <c r="V186" s="1414" t="s">
        <v>15</v>
      </c>
      <c r="W186" s="1352">
        <v>6</v>
      </c>
      <c r="X186" s="1354" t="s">
        <v>10</v>
      </c>
      <c r="Y186" s="1352">
        <v>6</v>
      </c>
      <c r="Z186" s="1354" t="s">
        <v>38</v>
      </c>
      <c r="AA186" s="1352">
        <v>7</v>
      </c>
      <c r="AB186" s="1354" t="s">
        <v>10</v>
      </c>
      <c r="AC186" s="1352">
        <v>3</v>
      </c>
      <c r="AD186" s="1354" t="s">
        <v>13</v>
      </c>
      <c r="AE186" s="1354" t="s">
        <v>20</v>
      </c>
      <c r="AF186" s="1354">
        <f>IF(W186&gt;=1,(AA186*12+AC186)-(W186*12+Y186)+1,"")</f>
        <v>10</v>
      </c>
      <c r="AG186" s="1356" t="s">
        <v>33</v>
      </c>
      <c r="AH186" s="1358" t="str">
        <f t="shared" ref="AH186" si="466">IFERROR(ROUNDDOWN(ROUND(L186*U186,0),0)*AF186,"")</f>
        <v/>
      </c>
      <c r="AI186" s="1360" t="str">
        <f t="shared" ref="AI186" si="467">IFERROR(ROUNDDOWN(ROUND((L186*(U186-AW186)),0),0)*AF186,"")</f>
        <v/>
      </c>
      <c r="AJ186" s="1362">
        <f>IFERROR(IF(OR(M186="",M187="",M189=""),0,ROUNDDOWN(ROUNDDOWN(ROUND(L186*VLOOKUP(K186,【参考】数式用!$A$5:$AB$37,MATCH("新加算Ⅳ",【参考】数式用!$B$4:$AB$4,0)+1,0),0),0)*AF186*0.5,0)),"")</f>
        <v>0</v>
      </c>
      <c r="AK186" s="1346"/>
      <c r="AL186" s="1350">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0"/>
      <c r="K187" s="1259"/>
      <c r="L187" s="1283"/>
      <c r="M187" s="1376" t="str">
        <f>IF('別紙様式2-2（４・５月分）'!P144="","",'別紙様式2-2（４・５月分）'!P144)</f>
        <v/>
      </c>
      <c r="N187" s="1397"/>
      <c r="O187" s="1403"/>
      <c r="P187" s="1404"/>
      <c r="Q187" s="1405"/>
      <c r="R187" s="1407"/>
      <c r="S187" s="1409"/>
      <c r="T187" s="1411"/>
      <c r="U187" s="1413"/>
      <c r="V187" s="1415"/>
      <c r="W187" s="1353"/>
      <c r="X187" s="1355"/>
      <c r="Y187" s="1353"/>
      <c r="Z187" s="1355"/>
      <c r="AA187" s="1353"/>
      <c r="AB187" s="1355"/>
      <c r="AC187" s="1353"/>
      <c r="AD187" s="1355"/>
      <c r="AE187" s="1355"/>
      <c r="AF187" s="1355"/>
      <c r="AG187" s="1357"/>
      <c r="AH187" s="1359"/>
      <c r="AI187" s="1361"/>
      <c r="AJ187" s="1363"/>
      <c r="AK187" s="1347"/>
      <c r="AL187" s="1351"/>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0"/>
      <c r="K188" s="1259"/>
      <c r="L188" s="1283"/>
      <c r="M188" s="1377"/>
      <c r="N188" s="1398"/>
      <c r="O188" s="1378" t="s">
        <v>2025</v>
      </c>
      <c r="P188" s="1380" t="str">
        <f>IFERROR(VLOOKUP('別紙様式2-2（４・５月分）'!AQ143,【参考】数式用!$AR$5:$AT$22,3,FALSE),"")</f>
        <v/>
      </c>
      <c r="Q188" s="1382" t="s">
        <v>2036</v>
      </c>
      <c r="R188" s="1384" t="str">
        <f>IFERROR(VLOOKUP(K186,【参考】数式用!$A$5:$AB$37,MATCH(P188,【参考】数式用!$B$4:$AB$4,0)+1,0),"")</f>
        <v/>
      </c>
      <c r="S188" s="1386" t="s">
        <v>161</v>
      </c>
      <c r="T188" s="1388"/>
      <c r="U188" s="1390" t="str">
        <f>IFERROR(VLOOKUP(K186,【参考】数式用!$A$5:$AB$37,MATCH(T188,【参考】数式用!$B$4:$AB$4,0)+1,0),"")</f>
        <v/>
      </c>
      <c r="V188" s="1392" t="s">
        <v>15</v>
      </c>
      <c r="W188" s="1394">
        <v>7</v>
      </c>
      <c r="X188" s="1368" t="s">
        <v>10</v>
      </c>
      <c r="Y188" s="1394">
        <v>4</v>
      </c>
      <c r="Z188" s="1368" t="s">
        <v>38</v>
      </c>
      <c r="AA188" s="1394">
        <v>8</v>
      </c>
      <c r="AB188" s="1368" t="s">
        <v>10</v>
      </c>
      <c r="AC188" s="1394">
        <v>3</v>
      </c>
      <c r="AD188" s="1368" t="s">
        <v>13</v>
      </c>
      <c r="AE188" s="1368" t="s">
        <v>20</v>
      </c>
      <c r="AF188" s="1368">
        <f>IF(W188&gt;=1,(AA188*12+AC188)-(W188*12+Y188)+1,"")</f>
        <v>12</v>
      </c>
      <c r="AG188" s="1364" t="s">
        <v>33</v>
      </c>
      <c r="AH188" s="1370" t="str">
        <f t="shared" ref="AH188" si="473">IFERROR(ROUNDDOWN(ROUND(L186*U188,0),0)*AF188,"")</f>
        <v/>
      </c>
      <c r="AI188" s="1372" t="str">
        <f t="shared" ref="AI188" si="474">IFERROR(ROUNDDOWN(ROUND((L186*(U188-AW186)),0),0)*AF188,"")</f>
        <v/>
      </c>
      <c r="AJ188" s="1374">
        <f>IFERROR(IF(OR(M186="",M187="",M189=""),0,ROUNDDOWN(ROUNDDOWN(ROUND(L186*VLOOKUP(K186,【参考】数式用!$A$5:$AB$37,MATCH("新加算Ⅳ",【参考】数式用!$B$4:$AB$4,0)+1,0),0),0)*AF188*0.5,0)),"")</f>
        <v>0</v>
      </c>
      <c r="AK188" s="1320" t="str">
        <f t="shared" ref="AK188" si="475">IF(T188&lt;&gt;"","新規に適用","")</f>
        <v/>
      </c>
      <c r="AL188" s="1348">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6"/>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6"/>
      <c r="C189" s="1417"/>
      <c r="D189" s="1417"/>
      <c r="E189" s="1417"/>
      <c r="F189" s="1418"/>
      <c r="G189" s="1260"/>
      <c r="H189" s="1260"/>
      <c r="I189" s="1260"/>
      <c r="J189" s="1421"/>
      <c r="K189" s="1260"/>
      <c r="L189" s="1284"/>
      <c r="M189" s="556" t="str">
        <f>IF('別紙様式2-2（４・５月分）'!P145="","",'別紙様式2-2（４・５月分）'!P145)</f>
        <v/>
      </c>
      <c r="N189" s="1399"/>
      <c r="O189" s="1379"/>
      <c r="P189" s="1381"/>
      <c r="Q189" s="1383"/>
      <c r="R189" s="1385"/>
      <c r="S189" s="1387"/>
      <c r="T189" s="1389"/>
      <c r="U189" s="1391"/>
      <c r="V189" s="1393"/>
      <c r="W189" s="1395"/>
      <c r="X189" s="1369"/>
      <c r="Y189" s="1395"/>
      <c r="Z189" s="1369"/>
      <c r="AA189" s="1395"/>
      <c r="AB189" s="1369"/>
      <c r="AC189" s="1395"/>
      <c r="AD189" s="1369"/>
      <c r="AE189" s="1369"/>
      <c r="AF189" s="1369"/>
      <c r="AG189" s="1365"/>
      <c r="AH189" s="1371"/>
      <c r="AI189" s="1373"/>
      <c r="AJ189" s="1375"/>
      <c r="AK189" s="1321"/>
      <c r="AL189" s="1349"/>
      <c r="AM189" s="1321"/>
      <c r="AN189" s="1321"/>
      <c r="AO189" s="1367"/>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19"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6" t="str">
        <f>IF(SUM('別紙様式2-2（４・５月分）'!Q146:Q148)=0,"",SUM('別紙様式2-2（４・５月分）'!Q146:Q148))</f>
        <v/>
      </c>
      <c r="O190" s="1400" t="str">
        <f>IFERROR(VLOOKUP('別紙様式2-2（４・５月分）'!AQ146,【参考】数式用!$AR$5:$AS$22,2,FALSE),"")</f>
        <v/>
      </c>
      <c r="P190" s="1401"/>
      <c r="Q190" s="1402"/>
      <c r="R190" s="1406" t="str">
        <f>IFERROR(VLOOKUP(K190,【参考】数式用!$A$5:$AB$37,MATCH(O190,【参考】数式用!$B$4:$AB$4,0)+1,0),"")</f>
        <v/>
      </c>
      <c r="S190" s="1408" t="s">
        <v>2021</v>
      </c>
      <c r="T190" s="1410"/>
      <c r="U190" s="1412" t="str">
        <f>IFERROR(VLOOKUP(K190,【参考】数式用!$A$5:$AB$37,MATCH(T190,【参考】数式用!$B$4:$AB$4,0)+1,0),"")</f>
        <v/>
      </c>
      <c r="V190" s="1414" t="s">
        <v>15</v>
      </c>
      <c r="W190" s="1352">
        <v>6</v>
      </c>
      <c r="X190" s="1354" t="s">
        <v>10</v>
      </c>
      <c r="Y190" s="1352">
        <v>6</v>
      </c>
      <c r="Z190" s="1354" t="s">
        <v>38</v>
      </c>
      <c r="AA190" s="1352">
        <v>7</v>
      </c>
      <c r="AB190" s="1354" t="s">
        <v>10</v>
      </c>
      <c r="AC190" s="1352">
        <v>3</v>
      </c>
      <c r="AD190" s="1354" t="s">
        <v>13</v>
      </c>
      <c r="AE190" s="1354" t="s">
        <v>20</v>
      </c>
      <c r="AF190" s="1354">
        <f>IF(W190&gt;=1,(AA190*12+AC190)-(W190*12+Y190)+1,"")</f>
        <v>10</v>
      </c>
      <c r="AG190" s="1356" t="s">
        <v>33</v>
      </c>
      <c r="AH190" s="1358" t="str">
        <f t="shared" ref="AH190" si="477">IFERROR(ROUNDDOWN(ROUND(L190*U190,0),0)*AF190,"")</f>
        <v/>
      </c>
      <c r="AI190" s="1360" t="str">
        <f t="shared" ref="AI190" si="478">IFERROR(ROUNDDOWN(ROUND((L190*(U190-AW190)),0),0)*AF190,"")</f>
        <v/>
      </c>
      <c r="AJ190" s="1362">
        <f>IFERROR(IF(OR(M190="",M191="",M193=""),0,ROUNDDOWN(ROUNDDOWN(ROUND(L190*VLOOKUP(K190,【参考】数式用!$A$5:$AB$37,MATCH("新加算Ⅳ",【参考】数式用!$B$4:$AB$4,0)+1,0),0),0)*AF190*0.5,0)),"")</f>
        <v>0</v>
      </c>
      <c r="AK190" s="1346"/>
      <c r="AL190" s="1350">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0"/>
      <c r="K191" s="1259"/>
      <c r="L191" s="1283"/>
      <c r="M191" s="1376" t="str">
        <f>IF('別紙様式2-2（４・５月分）'!P147="","",'別紙様式2-2（４・５月分）'!P147)</f>
        <v/>
      </c>
      <c r="N191" s="1397"/>
      <c r="O191" s="1403"/>
      <c r="P191" s="1404"/>
      <c r="Q191" s="1405"/>
      <c r="R191" s="1407"/>
      <c r="S191" s="1409"/>
      <c r="T191" s="1411"/>
      <c r="U191" s="1413"/>
      <c r="V191" s="1415"/>
      <c r="W191" s="1353"/>
      <c r="X191" s="1355"/>
      <c r="Y191" s="1353"/>
      <c r="Z191" s="1355"/>
      <c r="AA191" s="1353"/>
      <c r="AB191" s="1355"/>
      <c r="AC191" s="1353"/>
      <c r="AD191" s="1355"/>
      <c r="AE191" s="1355"/>
      <c r="AF191" s="1355"/>
      <c r="AG191" s="1357"/>
      <c r="AH191" s="1359"/>
      <c r="AI191" s="1361"/>
      <c r="AJ191" s="1363"/>
      <c r="AK191" s="1347"/>
      <c r="AL191" s="1351"/>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0"/>
      <c r="K192" s="1259"/>
      <c r="L192" s="1283"/>
      <c r="M192" s="1377"/>
      <c r="N192" s="1398"/>
      <c r="O192" s="1378" t="s">
        <v>2025</v>
      </c>
      <c r="P192" s="1380" t="str">
        <f>IFERROR(VLOOKUP('別紙様式2-2（４・５月分）'!AQ146,【参考】数式用!$AR$5:$AT$22,3,FALSE),"")</f>
        <v/>
      </c>
      <c r="Q192" s="1382" t="s">
        <v>2036</v>
      </c>
      <c r="R192" s="1384" t="str">
        <f>IFERROR(VLOOKUP(K190,【参考】数式用!$A$5:$AB$37,MATCH(P192,【参考】数式用!$B$4:$AB$4,0)+1,0),"")</f>
        <v/>
      </c>
      <c r="S192" s="1386" t="s">
        <v>161</v>
      </c>
      <c r="T192" s="1388"/>
      <c r="U192" s="1390" t="str">
        <f>IFERROR(VLOOKUP(K190,【参考】数式用!$A$5:$AB$37,MATCH(T192,【参考】数式用!$B$4:$AB$4,0)+1,0),"")</f>
        <v/>
      </c>
      <c r="V192" s="1392" t="s">
        <v>15</v>
      </c>
      <c r="W192" s="1394">
        <v>7</v>
      </c>
      <c r="X192" s="1368" t="s">
        <v>10</v>
      </c>
      <c r="Y192" s="1394">
        <v>4</v>
      </c>
      <c r="Z192" s="1368" t="s">
        <v>38</v>
      </c>
      <c r="AA192" s="1394">
        <v>8</v>
      </c>
      <c r="AB192" s="1368" t="s">
        <v>10</v>
      </c>
      <c r="AC192" s="1394">
        <v>3</v>
      </c>
      <c r="AD192" s="1368" t="s">
        <v>13</v>
      </c>
      <c r="AE192" s="1368" t="s">
        <v>20</v>
      </c>
      <c r="AF192" s="1368">
        <f>IF(W192&gt;=1,(AA192*12+AC192)-(W192*12+Y192)+1,"")</f>
        <v>12</v>
      </c>
      <c r="AG192" s="1364" t="s">
        <v>33</v>
      </c>
      <c r="AH192" s="1370" t="str">
        <f t="shared" ref="AH192" si="484">IFERROR(ROUNDDOWN(ROUND(L190*U192,0),0)*AF192,"")</f>
        <v/>
      </c>
      <c r="AI192" s="1372" t="str">
        <f t="shared" ref="AI192" si="485">IFERROR(ROUNDDOWN(ROUND((L190*(U192-AW190)),0),0)*AF192,"")</f>
        <v/>
      </c>
      <c r="AJ192" s="1374">
        <f>IFERROR(IF(OR(M190="",M191="",M193=""),0,ROUNDDOWN(ROUNDDOWN(ROUND(L190*VLOOKUP(K190,【参考】数式用!$A$5:$AB$37,MATCH("新加算Ⅳ",【参考】数式用!$B$4:$AB$4,0)+1,0),0),0)*AF192*0.5,0)),"")</f>
        <v>0</v>
      </c>
      <c r="AK192" s="1320" t="str">
        <f t="shared" ref="AK192" si="486">IF(T192&lt;&gt;"","新規に適用","")</f>
        <v/>
      </c>
      <c r="AL192" s="1348">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6"/>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6"/>
      <c r="C193" s="1417"/>
      <c r="D193" s="1417"/>
      <c r="E193" s="1417"/>
      <c r="F193" s="1418"/>
      <c r="G193" s="1260"/>
      <c r="H193" s="1260"/>
      <c r="I193" s="1260"/>
      <c r="J193" s="1421"/>
      <c r="K193" s="1260"/>
      <c r="L193" s="1284"/>
      <c r="M193" s="556" t="str">
        <f>IF('別紙様式2-2（４・５月分）'!P148="","",'別紙様式2-2（４・５月分）'!P148)</f>
        <v/>
      </c>
      <c r="N193" s="1399"/>
      <c r="O193" s="1379"/>
      <c r="P193" s="1381"/>
      <c r="Q193" s="1383"/>
      <c r="R193" s="1385"/>
      <c r="S193" s="1387"/>
      <c r="T193" s="1389"/>
      <c r="U193" s="1391"/>
      <c r="V193" s="1393"/>
      <c r="W193" s="1395"/>
      <c r="X193" s="1369"/>
      <c r="Y193" s="1395"/>
      <c r="Z193" s="1369"/>
      <c r="AA193" s="1395"/>
      <c r="AB193" s="1369"/>
      <c r="AC193" s="1395"/>
      <c r="AD193" s="1369"/>
      <c r="AE193" s="1369"/>
      <c r="AF193" s="1369"/>
      <c r="AG193" s="1365"/>
      <c r="AH193" s="1371"/>
      <c r="AI193" s="1373"/>
      <c r="AJ193" s="1375"/>
      <c r="AK193" s="1321"/>
      <c r="AL193" s="1349"/>
      <c r="AM193" s="1321"/>
      <c r="AN193" s="1321"/>
      <c r="AO193" s="1367"/>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0"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6" t="str">
        <f>IF(SUM('別紙様式2-2（４・５月分）'!Q149:Q151)=0,"",SUM('別紙様式2-2（４・５月分）'!Q149:Q151))</f>
        <v/>
      </c>
      <c r="O194" s="1400" t="str">
        <f>IFERROR(VLOOKUP('別紙様式2-2（４・５月分）'!AQ149,【参考】数式用!$AR$5:$AS$22,2,FALSE),"")</f>
        <v/>
      </c>
      <c r="P194" s="1401"/>
      <c r="Q194" s="1402"/>
      <c r="R194" s="1406" t="str">
        <f>IFERROR(VLOOKUP(K194,【参考】数式用!$A$5:$AB$37,MATCH(O194,【参考】数式用!$B$4:$AB$4,0)+1,0),"")</f>
        <v/>
      </c>
      <c r="S194" s="1408" t="s">
        <v>2021</v>
      </c>
      <c r="T194" s="1410"/>
      <c r="U194" s="1412" t="str">
        <f>IFERROR(VLOOKUP(K194,【参考】数式用!$A$5:$AB$37,MATCH(T194,【参考】数式用!$B$4:$AB$4,0)+1,0),"")</f>
        <v/>
      </c>
      <c r="V194" s="1414" t="s">
        <v>15</v>
      </c>
      <c r="W194" s="1352">
        <v>6</v>
      </c>
      <c r="X194" s="1354" t="s">
        <v>10</v>
      </c>
      <c r="Y194" s="1352">
        <v>6</v>
      </c>
      <c r="Z194" s="1354" t="s">
        <v>38</v>
      </c>
      <c r="AA194" s="1352">
        <v>7</v>
      </c>
      <c r="AB194" s="1354" t="s">
        <v>10</v>
      </c>
      <c r="AC194" s="1352">
        <v>3</v>
      </c>
      <c r="AD194" s="1354" t="s">
        <v>13</v>
      </c>
      <c r="AE194" s="1354" t="s">
        <v>20</v>
      </c>
      <c r="AF194" s="1354">
        <f>IF(W194&gt;=1,(AA194*12+AC194)-(W194*12+Y194)+1,"")</f>
        <v>10</v>
      </c>
      <c r="AG194" s="1356" t="s">
        <v>33</v>
      </c>
      <c r="AH194" s="1358" t="str">
        <f t="shared" ref="AH194" si="488">IFERROR(ROUNDDOWN(ROUND(L194*U194,0),0)*AF194,"")</f>
        <v/>
      </c>
      <c r="AI194" s="1360" t="str">
        <f t="shared" ref="AI194" si="489">IFERROR(ROUNDDOWN(ROUND((L194*(U194-AW194)),0),0)*AF194,"")</f>
        <v/>
      </c>
      <c r="AJ194" s="1362">
        <f>IFERROR(IF(OR(M194="",M195="",M197=""),0,ROUNDDOWN(ROUNDDOWN(ROUND(L194*VLOOKUP(K194,【参考】数式用!$A$5:$AB$37,MATCH("新加算Ⅳ",【参考】数式用!$B$4:$AB$4,0)+1,0),0),0)*AF194*0.5,0)),"")</f>
        <v>0</v>
      </c>
      <c r="AK194" s="1346"/>
      <c r="AL194" s="1350">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0"/>
      <c r="K195" s="1259"/>
      <c r="L195" s="1283"/>
      <c r="M195" s="1376" t="str">
        <f>IF('別紙様式2-2（４・５月分）'!P150="","",'別紙様式2-2（４・５月分）'!P150)</f>
        <v/>
      </c>
      <c r="N195" s="1397"/>
      <c r="O195" s="1403"/>
      <c r="P195" s="1404"/>
      <c r="Q195" s="1405"/>
      <c r="R195" s="1407"/>
      <c r="S195" s="1409"/>
      <c r="T195" s="1411"/>
      <c r="U195" s="1413"/>
      <c r="V195" s="1415"/>
      <c r="W195" s="1353"/>
      <c r="X195" s="1355"/>
      <c r="Y195" s="1353"/>
      <c r="Z195" s="1355"/>
      <c r="AA195" s="1353"/>
      <c r="AB195" s="1355"/>
      <c r="AC195" s="1353"/>
      <c r="AD195" s="1355"/>
      <c r="AE195" s="1355"/>
      <c r="AF195" s="1355"/>
      <c r="AG195" s="1357"/>
      <c r="AH195" s="1359"/>
      <c r="AI195" s="1361"/>
      <c r="AJ195" s="1363"/>
      <c r="AK195" s="1347"/>
      <c r="AL195" s="1351"/>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0"/>
      <c r="K196" s="1259"/>
      <c r="L196" s="1283"/>
      <c r="M196" s="1377"/>
      <c r="N196" s="1398"/>
      <c r="O196" s="1378" t="s">
        <v>2025</v>
      </c>
      <c r="P196" s="1380" t="str">
        <f>IFERROR(VLOOKUP('別紙様式2-2（４・５月分）'!AQ149,【参考】数式用!$AR$5:$AT$22,3,FALSE),"")</f>
        <v/>
      </c>
      <c r="Q196" s="1382" t="s">
        <v>2036</v>
      </c>
      <c r="R196" s="1384" t="str">
        <f>IFERROR(VLOOKUP(K194,【参考】数式用!$A$5:$AB$37,MATCH(P196,【参考】数式用!$B$4:$AB$4,0)+1,0),"")</f>
        <v/>
      </c>
      <c r="S196" s="1386" t="s">
        <v>161</v>
      </c>
      <c r="T196" s="1388"/>
      <c r="U196" s="1390" t="str">
        <f>IFERROR(VLOOKUP(K194,【参考】数式用!$A$5:$AB$37,MATCH(T196,【参考】数式用!$B$4:$AB$4,0)+1,0),"")</f>
        <v/>
      </c>
      <c r="V196" s="1392" t="s">
        <v>15</v>
      </c>
      <c r="W196" s="1394">
        <v>7</v>
      </c>
      <c r="X196" s="1368" t="s">
        <v>10</v>
      </c>
      <c r="Y196" s="1394">
        <v>4</v>
      </c>
      <c r="Z196" s="1368" t="s">
        <v>38</v>
      </c>
      <c r="AA196" s="1394">
        <v>8</v>
      </c>
      <c r="AB196" s="1368" t="s">
        <v>10</v>
      </c>
      <c r="AC196" s="1394">
        <v>3</v>
      </c>
      <c r="AD196" s="1368" t="s">
        <v>13</v>
      </c>
      <c r="AE196" s="1368" t="s">
        <v>20</v>
      </c>
      <c r="AF196" s="1368">
        <f>IF(W196&gt;=1,(AA196*12+AC196)-(W196*12+Y196)+1,"")</f>
        <v>12</v>
      </c>
      <c r="AG196" s="1364" t="s">
        <v>33</v>
      </c>
      <c r="AH196" s="1370" t="str">
        <f t="shared" ref="AH196" si="495">IFERROR(ROUNDDOWN(ROUND(L194*U196,0),0)*AF196,"")</f>
        <v/>
      </c>
      <c r="AI196" s="1372" t="str">
        <f t="shared" ref="AI196" si="496">IFERROR(ROUNDDOWN(ROUND((L194*(U196-AW194)),0),0)*AF196,"")</f>
        <v/>
      </c>
      <c r="AJ196" s="1374">
        <f>IFERROR(IF(OR(M194="",M195="",M197=""),0,ROUNDDOWN(ROUNDDOWN(ROUND(L194*VLOOKUP(K194,【参考】数式用!$A$5:$AB$37,MATCH("新加算Ⅳ",【参考】数式用!$B$4:$AB$4,0)+1,0),0),0)*AF196*0.5,0)),"")</f>
        <v>0</v>
      </c>
      <c r="AK196" s="1320" t="str">
        <f t="shared" ref="AK196" si="497">IF(T196&lt;&gt;"","新規に適用","")</f>
        <v/>
      </c>
      <c r="AL196" s="1348">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6"/>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6"/>
      <c r="C197" s="1417"/>
      <c r="D197" s="1417"/>
      <c r="E197" s="1417"/>
      <c r="F197" s="1418"/>
      <c r="G197" s="1260"/>
      <c r="H197" s="1260"/>
      <c r="I197" s="1260"/>
      <c r="J197" s="1421"/>
      <c r="K197" s="1260"/>
      <c r="L197" s="1284"/>
      <c r="M197" s="556" t="str">
        <f>IF('別紙様式2-2（４・５月分）'!P151="","",'別紙様式2-2（４・５月分）'!P151)</f>
        <v/>
      </c>
      <c r="N197" s="1399"/>
      <c r="O197" s="1379"/>
      <c r="P197" s="1381"/>
      <c r="Q197" s="1383"/>
      <c r="R197" s="1385"/>
      <c r="S197" s="1387"/>
      <c r="T197" s="1389"/>
      <c r="U197" s="1391"/>
      <c r="V197" s="1393"/>
      <c r="W197" s="1395"/>
      <c r="X197" s="1369"/>
      <c r="Y197" s="1395"/>
      <c r="Z197" s="1369"/>
      <c r="AA197" s="1395"/>
      <c r="AB197" s="1369"/>
      <c r="AC197" s="1395"/>
      <c r="AD197" s="1369"/>
      <c r="AE197" s="1369"/>
      <c r="AF197" s="1369"/>
      <c r="AG197" s="1365"/>
      <c r="AH197" s="1371"/>
      <c r="AI197" s="1373"/>
      <c r="AJ197" s="1375"/>
      <c r="AK197" s="1321"/>
      <c r="AL197" s="1349"/>
      <c r="AM197" s="1321"/>
      <c r="AN197" s="1321"/>
      <c r="AO197" s="1367"/>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19"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6" t="str">
        <f>IF(SUM('別紙様式2-2（４・５月分）'!Q152:Q154)=0,"",SUM('別紙様式2-2（４・５月分）'!Q152:Q154))</f>
        <v/>
      </c>
      <c r="O198" s="1400" t="str">
        <f>IFERROR(VLOOKUP('別紙様式2-2（４・５月分）'!AQ152,【参考】数式用!$AR$5:$AS$22,2,FALSE),"")</f>
        <v/>
      </c>
      <c r="P198" s="1401"/>
      <c r="Q198" s="1402"/>
      <c r="R198" s="1406" t="str">
        <f>IFERROR(VLOOKUP(K198,【参考】数式用!$A$5:$AB$37,MATCH(O198,【参考】数式用!$B$4:$AB$4,0)+1,0),"")</f>
        <v/>
      </c>
      <c r="S198" s="1408" t="s">
        <v>2021</v>
      </c>
      <c r="T198" s="1410"/>
      <c r="U198" s="1412" t="str">
        <f>IFERROR(VLOOKUP(K198,【参考】数式用!$A$5:$AB$37,MATCH(T198,【参考】数式用!$B$4:$AB$4,0)+1,0),"")</f>
        <v/>
      </c>
      <c r="V198" s="1414" t="s">
        <v>15</v>
      </c>
      <c r="W198" s="1352">
        <v>6</v>
      </c>
      <c r="X198" s="1354" t="s">
        <v>10</v>
      </c>
      <c r="Y198" s="1352">
        <v>6</v>
      </c>
      <c r="Z198" s="1354" t="s">
        <v>38</v>
      </c>
      <c r="AA198" s="1352">
        <v>7</v>
      </c>
      <c r="AB198" s="1354" t="s">
        <v>10</v>
      </c>
      <c r="AC198" s="1352">
        <v>3</v>
      </c>
      <c r="AD198" s="1354" t="s">
        <v>13</v>
      </c>
      <c r="AE198" s="1354" t="s">
        <v>20</v>
      </c>
      <c r="AF198" s="1354">
        <f>IF(W198&gt;=1,(AA198*12+AC198)-(W198*12+Y198)+1,"")</f>
        <v>10</v>
      </c>
      <c r="AG198" s="1356" t="s">
        <v>33</v>
      </c>
      <c r="AH198" s="1358" t="str">
        <f t="shared" ref="AH198" si="499">IFERROR(ROUNDDOWN(ROUND(L198*U198,0),0)*AF198,"")</f>
        <v/>
      </c>
      <c r="AI198" s="1360" t="str">
        <f t="shared" ref="AI198" si="500">IFERROR(ROUNDDOWN(ROUND((L198*(U198-AW198)),0),0)*AF198,"")</f>
        <v/>
      </c>
      <c r="AJ198" s="1362">
        <f>IFERROR(IF(OR(M198="",M199="",M201=""),0,ROUNDDOWN(ROUNDDOWN(ROUND(L198*VLOOKUP(K198,【参考】数式用!$A$5:$AB$37,MATCH("新加算Ⅳ",【参考】数式用!$B$4:$AB$4,0)+1,0),0),0)*AF198*0.5,0)),"")</f>
        <v>0</v>
      </c>
      <c r="AK198" s="1346"/>
      <c r="AL198" s="1350">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0"/>
      <c r="K199" s="1259"/>
      <c r="L199" s="1283"/>
      <c r="M199" s="1376" t="str">
        <f>IF('別紙様式2-2（４・５月分）'!P153="","",'別紙様式2-2（４・５月分）'!P153)</f>
        <v/>
      </c>
      <c r="N199" s="1397"/>
      <c r="O199" s="1403"/>
      <c r="P199" s="1404"/>
      <c r="Q199" s="1405"/>
      <c r="R199" s="1407"/>
      <c r="S199" s="1409"/>
      <c r="T199" s="1411"/>
      <c r="U199" s="1413"/>
      <c r="V199" s="1415"/>
      <c r="W199" s="1353"/>
      <c r="X199" s="1355"/>
      <c r="Y199" s="1353"/>
      <c r="Z199" s="1355"/>
      <c r="AA199" s="1353"/>
      <c r="AB199" s="1355"/>
      <c r="AC199" s="1353"/>
      <c r="AD199" s="1355"/>
      <c r="AE199" s="1355"/>
      <c r="AF199" s="1355"/>
      <c r="AG199" s="1357"/>
      <c r="AH199" s="1359"/>
      <c r="AI199" s="1361"/>
      <c r="AJ199" s="1363"/>
      <c r="AK199" s="1347"/>
      <c r="AL199" s="1351"/>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0"/>
      <c r="K200" s="1259"/>
      <c r="L200" s="1283"/>
      <c r="M200" s="1377"/>
      <c r="N200" s="1398"/>
      <c r="O200" s="1378" t="s">
        <v>2025</v>
      </c>
      <c r="P200" s="1380" t="str">
        <f>IFERROR(VLOOKUP('別紙様式2-2（４・５月分）'!AQ152,【参考】数式用!$AR$5:$AT$22,3,FALSE),"")</f>
        <v/>
      </c>
      <c r="Q200" s="1382" t="s">
        <v>2036</v>
      </c>
      <c r="R200" s="1384" t="str">
        <f>IFERROR(VLOOKUP(K198,【参考】数式用!$A$5:$AB$37,MATCH(P200,【参考】数式用!$B$4:$AB$4,0)+1,0),"")</f>
        <v/>
      </c>
      <c r="S200" s="1386" t="s">
        <v>161</v>
      </c>
      <c r="T200" s="1388"/>
      <c r="U200" s="1390" t="str">
        <f>IFERROR(VLOOKUP(K198,【参考】数式用!$A$5:$AB$37,MATCH(T200,【参考】数式用!$B$4:$AB$4,0)+1,0),"")</f>
        <v/>
      </c>
      <c r="V200" s="1392" t="s">
        <v>15</v>
      </c>
      <c r="W200" s="1394">
        <v>7</v>
      </c>
      <c r="X200" s="1368" t="s">
        <v>10</v>
      </c>
      <c r="Y200" s="1394">
        <v>4</v>
      </c>
      <c r="Z200" s="1368" t="s">
        <v>38</v>
      </c>
      <c r="AA200" s="1394">
        <v>8</v>
      </c>
      <c r="AB200" s="1368" t="s">
        <v>10</v>
      </c>
      <c r="AC200" s="1394">
        <v>3</v>
      </c>
      <c r="AD200" s="1368" t="s">
        <v>13</v>
      </c>
      <c r="AE200" s="1368" t="s">
        <v>20</v>
      </c>
      <c r="AF200" s="1368">
        <f>IF(W200&gt;=1,(AA200*12+AC200)-(W200*12+Y200)+1,"")</f>
        <v>12</v>
      </c>
      <c r="AG200" s="1364" t="s">
        <v>33</v>
      </c>
      <c r="AH200" s="1370" t="str">
        <f t="shared" ref="AH200" si="506">IFERROR(ROUNDDOWN(ROUND(L198*U200,0),0)*AF200,"")</f>
        <v/>
      </c>
      <c r="AI200" s="1372" t="str">
        <f t="shared" ref="AI200" si="507">IFERROR(ROUNDDOWN(ROUND((L198*(U200-AW198)),0),0)*AF200,"")</f>
        <v/>
      </c>
      <c r="AJ200" s="1374">
        <f>IFERROR(IF(OR(M198="",M199="",M201=""),0,ROUNDDOWN(ROUNDDOWN(ROUND(L198*VLOOKUP(K198,【参考】数式用!$A$5:$AB$37,MATCH("新加算Ⅳ",【参考】数式用!$B$4:$AB$4,0)+1,0),0),0)*AF200*0.5,0)),"")</f>
        <v>0</v>
      </c>
      <c r="AK200" s="1320" t="str">
        <f t="shared" ref="AK200" si="508">IF(T200&lt;&gt;"","新規に適用","")</f>
        <v/>
      </c>
      <c r="AL200" s="1348">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6"/>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6"/>
      <c r="C201" s="1417"/>
      <c r="D201" s="1417"/>
      <c r="E201" s="1417"/>
      <c r="F201" s="1418"/>
      <c r="G201" s="1260"/>
      <c r="H201" s="1260"/>
      <c r="I201" s="1260"/>
      <c r="J201" s="1421"/>
      <c r="K201" s="1260"/>
      <c r="L201" s="1284"/>
      <c r="M201" s="556" t="str">
        <f>IF('別紙様式2-2（４・５月分）'!P154="","",'別紙様式2-2（４・５月分）'!P154)</f>
        <v/>
      </c>
      <c r="N201" s="1399"/>
      <c r="O201" s="1379"/>
      <c r="P201" s="1381"/>
      <c r="Q201" s="1383"/>
      <c r="R201" s="1385"/>
      <c r="S201" s="1387"/>
      <c r="T201" s="1389"/>
      <c r="U201" s="1391"/>
      <c r="V201" s="1393"/>
      <c r="W201" s="1395"/>
      <c r="X201" s="1369"/>
      <c r="Y201" s="1395"/>
      <c r="Z201" s="1369"/>
      <c r="AA201" s="1395"/>
      <c r="AB201" s="1369"/>
      <c r="AC201" s="1395"/>
      <c r="AD201" s="1369"/>
      <c r="AE201" s="1369"/>
      <c r="AF201" s="1369"/>
      <c r="AG201" s="1365"/>
      <c r="AH201" s="1371"/>
      <c r="AI201" s="1373"/>
      <c r="AJ201" s="1375"/>
      <c r="AK201" s="1321"/>
      <c r="AL201" s="1349"/>
      <c r="AM201" s="1321"/>
      <c r="AN201" s="1321"/>
      <c r="AO201" s="1367"/>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0"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6" t="str">
        <f>IF(SUM('別紙様式2-2（４・５月分）'!Q155:Q157)=0,"",SUM('別紙様式2-2（４・５月分）'!Q155:Q157))</f>
        <v/>
      </c>
      <c r="O202" s="1400" t="str">
        <f>IFERROR(VLOOKUP('別紙様式2-2（４・５月分）'!AQ155,【参考】数式用!$AR$5:$AS$22,2,FALSE),"")</f>
        <v/>
      </c>
      <c r="P202" s="1401"/>
      <c r="Q202" s="1402"/>
      <c r="R202" s="1406" t="str">
        <f>IFERROR(VLOOKUP(K202,【参考】数式用!$A$5:$AB$37,MATCH(O202,【参考】数式用!$B$4:$AB$4,0)+1,0),"")</f>
        <v/>
      </c>
      <c r="S202" s="1408" t="s">
        <v>2021</v>
      </c>
      <c r="T202" s="1410"/>
      <c r="U202" s="1412" t="str">
        <f>IFERROR(VLOOKUP(K202,【参考】数式用!$A$5:$AB$37,MATCH(T202,【参考】数式用!$B$4:$AB$4,0)+1,0),"")</f>
        <v/>
      </c>
      <c r="V202" s="1414" t="s">
        <v>15</v>
      </c>
      <c r="W202" s="1352">
        <v>6</v>
      </c>
      <c r="X202" s="1354" t="s">
        <v>10</v>
      </c>
      <c r="Y202" s="1352">
        <v>6</v>
      </c>
      <c r="Z202" s="1354" t="s">
        <v>38</v>
      </c>
      <c r="AA202" s="1352">
        <v>7</v>
      </c>
      <c r="AB202" s="1354" t="s">
        <v>10</v>
      </c>
      <c r="AC202" s="1352">
        <v>3</v>
      </c>
      <c r="AD202" s="1354" t="s">
        <v>13</v>
      </c>
      <c r="AE202" s="1354" t="s">
        <v>20</v>
      </c>
      <c r="AF202" s="1354">
        <f>IF(W202&gt;=1,(AA202*12+AC202)-(W202*12+Y202)+1,"")</f>
        <v>10</v>
      </c>
      <c r="AG202" s="1356" t="s">
        <v>33</v>
      </c>
      <c r="AH202" s="1358" t="str">
        <f t="shared" ref="AH202" si="510">IFERROR(ROUNDDOWN(ROUND(L202*U202,0),0)*AF202,"")</f>
        <v/>
      </c>
      <c r="AI202" s="1360" t="str">
        <f t="shared" ref="AI202" si="511">IFERROR(ROUNDDOWN(ROUND((L202*(U202-AW202)),0),0)*AF202,"")</f>
        <v/>
      </c>
      <c r="AJ202" s="1362">
        <f>IFERROR(IF(OR(M202="",M203="",M205=""),0,ROUNDDOWN(ROUNDDOWN(ROUND(L202*VLOOKUP(K202,【参考】数式用!$A$5:$AB$37,MATCH("新加算Ⅳ",【参考】数式用!$B$4:$AB$4,0)+1,0),0),0)*AF202*0.5,0)),"")</f>
        <v>0</v>
      </c>
      <c r="AK202" s="1346"/>
      <c r="AL202" s="1350">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0"/>
      <c r="K203" s="1259"/>
      <c r="L203" s="1283"/>
      <c r="M203" s="1376" t="str">
        <f>IF('別紙様式2-2（４・５月分）'!P156="","",'別紙様式2-2（４・５月分）'!P156)</f>
        <v/>
      </c>
      <c r="N203" s="1397"/>
      <c r="O203" s="1403"/>
      <c r="P203" s="1404"/>
      <c r="Q203" s="1405"/>
      <c r="R203" s="1407"/>
      <c r="S203" s="1409"/>
      <c r="T203" s="1411"/>
      <c r="U203" s="1413"/>
      <c r="V203" s="1415"/>
      <c r="W203" s="1353"/>
      <c r="X203" s="1355"/>
      <c r="Y203" s="1353"/>
      <c r="Z203" s="1355"/>
      <c r="AA203" s="1353"/>
      <c r="AB203" s="1355"/>
      <c r="AC203" s="1353"/>
      <c r="AD203" s="1355"/>
      <c r="AE203" s="1355"/>
      <c r="AF203" s="1355"/>
      <c r="AG203" s="1357"/>
      <c r="AH203" s="1359"/>
      <c r="AI203" s="1361"/>
      <c r="AJ203" s="1363"/>
      <c r="AK203" s="1347"/>
      <c r="AL203" s="1351"/>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0"/>
      <c r="K204" s="1259"/>
      <c r="L204" s="1283"/>
      <c r="M204" s="1377"/>
      <c r="N204" s="1398"/>
      <c r="O204" s="1378" t="s">
        <v>2025</v>
      </c>
      <c r="P204" s="1380" t="str">
        <f>IFERROR(VLOOKUP('別紙様式2-2（４・５月分）'!AQ155,【参考】数式用!$AR$5:$AT$22,3,FALSE),"")</f>
        <v/>
      </c>
      <c r="Q204" s="1382" t="s">
        <v>2036</v>
      </c>
      <c r="R204" s="1384" t="str">
        <f>IFERROR(VLOOKUP(K202,【参考】数式用!$A$5:$AB$37,MATCH(P204,【参考】数式用!$B$4:$AB$4,0)+1,0),"")</f>
        <v/>
      </c>
      <c r="S204" s="1386" t="s">
        <v>161</v>
      </c>
      <c r="T204" s="1388"/>
      <c r="U204" s="1390" t="str">
        <f>IFERROR(VLOOKUP(K202,【参考】数式用!$A$5:$AB$37,MATCH(T204,【参考】数式用!$B$4:$AB$4,0)+1,0),"")</f>
        <v/>
      </c>
      <c r="V204" s="1392" t="s">
        <v>15</v>
      </c>
      <c r="W204" s="1394">
        <v>7</v>
      </c>
      <c r="X204" s="1368" t="s">
        <v>10</v>
      </c>
      <c r="Y204" s="1394">
        <v>4</v>
      </c>
      <c r="Z204" s="1368" t="s">
        <v>38</v>
      </c>
      <c r="AA204" s="1394">
        <v>8</v>
      </c>
      <c r="AB204" s="1368" t="s">
        <v>10</v>
      </c>
      <c r="AC204" s="1394">
        <v>3</v>
      </c>
      <c r="AD204" s="1368" t="s">
        <v>13</v>
      </c>
      <c r="AE204" s="1368" t="s">
        <v>20</v>
      </c>
      <c r="AF204" s="1368">
        <f>IF(W204&gt;=1,(AA204*12+AC204)-(W204*12+Y204)+1,"")</f>
        <v>12</v>
      </c>
      <c r="AG204" s="1364" t="s">
        <v>33</v>
      </c>
      <c r="AH204" s="1370" t="str">
        <f t="shared" ref="AH204" si="517">IFERROR(ROUNDDOWN(ROUND(L202*U204,0),0)*AF204,"")</f>
        <v/>
      </c>
      <c r="AI204" s="1372" t="str">
        <f t="shared" ref="AI204" si="518">IFERROR(ROUNDDOWN(ROUND((L202*(U204-AW202)),0),0)*AF204,"")</f>
        <v/>
      </c>
      <c r="AJ204" s="1374">
        <f>IFERROR(IF(OR(M202="",M203="",M205=""),0,ROUNDDOWN(ROUNDDOWN(ROUND(L202*VLOOKUP(K202,【参考】数式用!$A$5:$AB$37,MATCH("新加算Ⅳ",【参考】数式用!$B$4:$AB$4,0)+1,0),0),0)*AF204*0.5,0)),"")</f>
        <v>0</v>
      </c>
      <c r="AK204" s="1320" t="str">
        <f t="shared" ref="AK204" si="519">IF(T204&lt;&gt;"","新規に適用","")</f>
        <v/>
      </c>
      <c r="AL204" s="1348">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6"/>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6"/>
      <c r="C205" s="1417"/>
      <c r="D205" s="1417"/>
      <c r="E205" s="1417"/>
      <c r="F205" s="1418"/>
      <c r="G205" s="1260"/>
      <c r="H205" s="1260"/>
      <c r="I205" s="1260"/>
      <c r="J205" s="1421"/>
      <c r="K205" s="1260"/>
      <c r="L205" s="1284"/>
      <c r="M205" s="556" t="str">
        <f>IF('別紙様式2-2（４・５月分）'!P157="","",'別紙様式2-2（４・５月分）'!P157)</f>
        <v/>
      </c>
      <c r="N205" s="1399"/>
      <c r="O205" s="1379"/>
      <c r="P205" s="1381"/>
      <c r="Q205" s="1383"/>
      <c r="R205" s="1385"/>
      <c r="S205" s="1387"/>
      <c r="T205" s="1389"/>
      <c r="U205" s="1391"/>
      <c r="V205" s="1393"/>
      <c r="W205" s="1395"/>
      <c r="X205" s="1369"/>
      <c r="Y205" s="1395"/>
      <c r="Z205" s="1369"/>
      <c r="AA205" s="1395"/>
      <c r="AB205" s="1369"/>
      <c r="AC205" s="1395"/>
      <c r="AD205" s="1369"/>
      <c r="AE205" s="1369"/>
      <c r="AF205" s="1369"/>
      <c r="AG205" s="1365"/>
      <c r="AH205" s="1371"/>
      <c r="AI205" s="1373"/>
      <c r="AJ205" s="1375"/>
      <c r="AK205" s="1321"/>
      <c r="AL205" s="1349"/>
      <c r="AM205" s="1321"/>
      <c r="AN205" s="1321"/>
      <c r="AO205" s="1367"/>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19"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6" t="str">
        <f>IF(SUM('別紙様式2-2（４・５月分）'!Q158:Q160)=0,"",SUM('別紙様式2-2（４・５月分）'!Q158:Q160))</f>
        <v/>
      </c>
      <c r="O206" s="1400" t="str">
        <f>IFERROR(VLOOKUP('別紙様式2-2（４・５月分）'!AQ158,【参考】数式用!$AR$5:$AS$22,2,FALSE),"")</f>
        <v/>
      </c>
      <c r="P206" s="1401"/>
      <c r="Q206" s="1402"/>
      <c r="R206" s="1406" t="str">
        <f>IFERROR(VLOOKUP(K206,【参考】数式用!$A$5:$AB$37,MATCH(O206,【参考】数式用!$B$4:$AB$4,0)+1,0),"")</f>
        <v/>
      </c>
      <c r="S206" s="1408" t="s">
        <v>2021</v>
      </c>
      <c r="T206" s="1410"/>
      <c r="U206" s="1412" t="str">
        <f>IFERROR(VLOOKUP(K206,【参考】数式用!$A$5:$AB$37,MATCH(T206,【参考】数式用!$B$4:$AB$4,0)+1,0),"")</f>
        <v/>
      </c>
      <c r="V206" s="1414" t="s">
        <v>15</v>
      </c>
      <c r="W206" s="1352">
        <v>6</v>
      </c>
      <c r="X206" s="1354" t="s">
        <v>10</v>
      </c>
      <c r="Y206" s="1352">
        <v>6</v>
      </c>
      <c r="Z206" s="1354" t="s">
        <v>38</v>
      </c>
      <c r="AA206" s="1352">
        <v>7</v>
      </c>
      <c r="AB206" s="1354" t="s">
        <v>10</v>
      </c>
      <c r="AC206" s="1352">
        <v>3</v>
      </c>
      <c r="AD206" s="1354" t="s">
        <v>13</v>
      </c>
      <c r="AE206" s="1354" t="s">
        <v>20</v>
      </c>
      <c r="AF206" s="1354">
        <f>IF(W206&gt;=1,(AA206*12+AC206)-(W206*12+Y206)+1,"")</f>
        <v>10</v>
      </c>
      <c r="AG206" s="1356" t="s">
        <v>33</v>
      </c>
      <c r="AH206" s="1358" t="str">
        <f t="shared" ref="AH206" si="521">IFERROR(ROUNDDOWN(ROUND(L206*U206,0),0)*AF206,"")</f>
        <v/>
      </c>
      <c r="AI206" s="1360" t="str">
        <f t="shared" ref="AI206" si="522">IFERROR(ROUNDDOWN(ROUND((L206*(U206-AW206)),0),0)*AF206,"")</f>
        <v/>
      </c>
      <c r="AJ206" s="1362">
        <f>IFERROR(IF(OR(M206="",M207="",M209=""),0,ROUNDDOWN(ROUNDDOWN(ROUND(L206*VLOOKUP(K206,【参考】数式用!$A$5:$AB$37,MATCH("新加算Ⅳ",【参考】数式用!$B$4:$AB$4,0)+1,0),0),0)*AF206*0.5,0)),"")</f>
        <v>0</v>
      </c>
      <c r="AK206" s="1346"/>
      <c r="AL206" s="1350">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0"/>
      <c r="K207" s="1259"/>
      <c r="L207" s="1283"/>
      <c r="M207" s="1376" t="str">
        <f>IF('別紙様式2-2（４・５月分）'!P159="","",'別紙様式2-2（４・５月分）'!P159)</f>
        <v/>
      </c>
      <c r="N207" s="1397"/>
      <c r="O207" s="1403"/>
      <c r="P207" s="1404"/>
      <c r="Q207" s="1405"/>
      <c r="R207" s="1407"/>
      <c r="S207" s="1409"/>
      <c r="T207" s="1411"/>
      <c r="U207" s="1413"/>
      <c r="V207" s="1415"/>
      <c r="W207" s="1353"/>
      <c r="X207" s="1355"/>
      <c r="Y207" s="1353"/>
      <c r="Z207" s="1355"/>
      <c r="AA207" s="1353"/>
      <c r="AB207" s="1355"/>
      <c r="AC207" s="1353"/>
      <c r="AD207" s="1355"/>
      <c r="AE207" s="1355"/>
      <c r="AF207" s="1355"/>
      <c r="AG207" s="1357"/>
      <c r="AH207" s="1359"/>
      <c r="AI207" s="1361"/>
      <c r="AJ207" s="1363"/>
      <c r="AK207" s="1347"/>
      <c r="AL207" s="1351"/>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0"/>
      <c r="K208" s="1259"/>
      <c r="L208" s="1283"/>
      <c r="M208" s="1377"/>
      <c r="N208" s="1398"/>
      <c r="O208" s="1378" t="s">
        <v>2025</v>
      </c>
      <c r="P208" s="1380" t="str">
        <f>IFERROR(VLOOKUP('別紙様式2-2（４・５月分）'!AQ158,【参考】数式用!$AR$5:$AT$22,3,FALSE),"")</f>
        <v/>
      </c>
      <c r="Q208" s="1382" t="s">
        <v>2036</v>
      </c>
      <c r="R208" s="1384" t="str">
        <f>IFERROR(VLOOKUP(K206,【参考】数式用!$A$5:$AB$37,MATCH(P208,【参考】数式用!$B$4:$AB$4,0)+1,0),"")</f>
        <v/>
      </c>
      <c r="S208" s="1386" t="s">
        <v>161</v>
      </c>
      <c r="T208" s="1388"/>
      <c r="U208" s="1390" t="str">
        <f>IFERROR(VLOOKUP(K206,【参考】数式用!$A$5:$AB$37,MATCH(T208,【参考】数式用!$B$4:$AB$4,0)+1,0),"")</f>
        <v/>
      </c>
      <c r="V208" s="1392" t="s">
        <v>15</v>
      </c>
      <c r="W208" s="1394">
        <v>7</v>
      </c>
      <c r="X208" s="1368" t="s">
        <v>10</v>
      </c>
      <c r="Y208" s="1394">
        <v>4</v>
      </c>
      <c r="Z208" s="1368" t="s">
        <v>38</v>
      </c>
      <c r="AA208" s="1394">
        <v>8</v>
      </c>
      <c r="AB208" s="1368" t="s">
        <v>10</v>
      </c>
      <c r="AC208" s="1394">
        <v>3</v>
      </c>
      <c r="AD208" s="1368" t="s">
        <v>13</v>
      </c>
      <c r="AE208" s="1368" t="s">
        <v>20</v>
      </c>
      <c r="AF208" s="1368">
        <f>IF(W208&gt;=1,(AA208*12+AC208)-(W208*12+Y208)+1,"")</f>
        <v>12</v>
      </c>
      <c r="AG208" s="1364" t="s">
        <v>33</v>
      </c>
      <c r="AH208" s="1370" t="str">
        <f t="shared" ref="AH208" si="528">IFERROR(ROUNDDOWN(ROUND(L206*U208,0),0)*AF208,"")</f>
        <v/>
      </c>
      <c r="AI208" s="1372" t="str">
        <f t="shared" ref="AI208" si="529">IFERROR(ROUNDDOWN(ROUND((L206*(U208-AW206)),0),0)*AF208,"")</f>
        <v/>
      </c>
      <c r="AJ208" s="1374">
        <f>IFERROR(IF(OR(M206="",M207="",M209=""),0,ROUNDDOWN(ROUNDDOWN(ROUND(L206*VLOOKUP(K206,【参考】数式用!$A$5:$AB$37,MATCH("新加算Ⅳ",【参考】数式用!$B$4:$AB$4,0)+1,0),0),0)*AF208*0.5,0)),"")</f>
        <v>0</v>
      </c>
      <c r="AK208" s="1320" t="str">
        <f t="shared" ref="AK208" si="530">IF(T208&lt;&gt;"","新規に適用","")</f>
        <v/>
      </c>
      <c r="AL208" s="1348">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6"/>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6"/>
      <c r="C209" s="1417"/>
      <c r="D209" s="1417"/>
      <c r="E209" s="1417"/>
      <c r="F209" s="1418"/>
      <c r="G209" s="1260"/>
      <c r="H209" s="1260"/>
      <c r="I209" s="1260"/>
      <c r="J209" s="1421"/>
      <c r="K209" s="1260"/>
      <c r="L209" s="1284"/>
      <c r="M209" s="556" t="str">
        <f>IF('別紙様式2-2（４・５月分）'!P160="","",'別紙様式2-2（４・５月分）'!P160)</f>
        <v/>
      </c>
      <c r="N209" s="1399"/>
      <c r="O209" s="1379"/>
      <c r="P209" s="1381"/>
      <c r="Q209" s="1383"/>
      <c r="R209" s="1385"/>
      <c r="S209" s="1387"/>
      <c r="T209" s="1389"/>
      <c r="U209" s="1391"/>
      <c r="V209" s="1393"/>
      <c r="W209" s="1395"/>
      <c r="X209" s="1369"/>
      <c r="Y209" s="1395"/>
      <c r="Z209" s="1369"/>
      <c r="AA209" s="1395"/>
      <c r="AB209" s="1369"/>
      <c r="AC209" s="1395"/>
      <c r="AD209" s="1369"/>
      <c r="AE209" s="1369"/>
      <c r="AF209" s="1369"/>
      <c r="AG209" s="1365"/>
      <c r="AH209" s="1371"/>
      <c r="AI209" s="1373"/>
      <c r="AJ209" s="1375"/>
      <c r="AK209" s="1321"/>
      <c r="AL209" s="1349"/>
      <c r="AM209" s="1321"/>
      <c r="AN209" s="1321"/>
      <c r="AO209" s="1367"/>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0"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6" t="str">
        <f>IF(SUM('別紙様式2-2（４・５月分）'!Q161:Q163)=0,"",SUM('別紙様式2-2（４・５月分）'!Q161:Q163))</f>
        <v/>
      </c>
      <c r="O210" s="1400" t="str">
        <f>IFERROR(VLOOKUP('別紙様式2-2（４・５月分）'!AQ161,【参考】数式用!$AR$5:$AS$22,2,FALSE),"")</f>
        <v/>
      </c>
      <c r="P210" s="1401"/>
      <c r="Q210" s="1402"/>
      <c r="R210" s="1406" t="str">
        <f>IFERROR(VLOOKUP(K210,【参考】数式用!$A$5:$AB$37,MATCH(O210,【参考】数式用!$B$4:$AB$4,0)+1,0),"")</f>
        <v/>
      </c>
      <c r="S210" s="1408" t="s">
        <v>2021</v>
      </c>
      <c r="T210" s="1410"/>
      <c r="U210" s="1412" t="str">
        <f>IFERROR(VLOOKUP(K210,【参考】数式用!$A$5:$AB$37,MATCH(T210,【参考】数式用!$B$4:$AB$4,0)+1,0),"")</f>
        <v/>
      </c>
      <c r="V210" s="1414" t="s">
        <v>15</v>
      </c>
      <c r="W210" s="1352">
        <v>6</v>
      </c>
      <c r="X210" s="1354" t="s">
        <v>10</v>
      </c>
      <c r="Y210" s="1352">
        <v>6</v>
      </c>
      <c r="Z210" s="1354" t="s">
        <v>38</v>
      </c>
      <c r="AA210" s="1352">
        <v>7</v>
      </c>
      <c r="AB210" s="1354" t="s">
        <v>10</v>
      </c>
      <c r="AC210" s="1352">
        <v>3</v>
      </c>
      <c r="AD210" s="1354" t="s">
        <v>13</v>
      </c>
      <c r="AE210" s="1354" t="s">
        <v>20</v>
      </c>
      <c r="AF210" s="1354">
        <f>IF(W210&gt;=1,(AA210*12+AC210)-(W210*12+Y210)+1,"")</f>
        <v>10</v>
      </c>
      <c r="AG210" s="1356" t="s">
        <v>33</v>
      </c>
      <c r="AH210" s="1358" t="str">
        <f t="shared" ref="AH210" si="532">IFERROR(ROUNDDOWN(ROUND(L210*U210,0),0)*AF210,"")</f>
        <v/>
      </c>
      <c r="AI210" s="1360" t="str">
        <f t="shared" ref="AI210" si="533">IFERROR(ROUNDDOWN(ROUND((L210*(U210-AW210)),0),0)*AF210,"")</f>
        <v/>
      </c>
      <c r="AJ210" s="1362">
        <f>IFERROR(IF(OR(M210="",M211="",M213=""),0,ROUNDDOWN(ROUNDDOWN(ROUND(L210*VLOOKUP(K210,【参考】数式用!$A$5:$AB$37,MATCH("新加算Ⅳ",【参考】数式用!$B$4:$AB$4,0)+1,0),0),0)*AF210*0.5,0)),"")</f>
        <v>0</v>
      </c>
      <c r="AK210" s="1346"/>
      <c r="AL210" s="1350">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0"/>
      <c r="K211" s="1259"/>
      <c r="L211" s="1283"/>
      <c r="M211" s="1376" t="str">
        <f>IF('別紙様式2-2（４・５月分）'!P162="","",'別紙様式2-2（４・５月分）'!P162)</f>
        <v/>
      </c>
      <c r="N211" s="1397"/>
      <c r="O211" s="1403"/>
      <c r="P211" s="1404"/>
      <c r="Q211" s="1405"/>
      <c r="R211" s="1407"/>
      <c r="S211" s="1409"/>
      <c r="T211" s="1411"/>
      <c r="U211" s="1413"/>
      <c r="V211" s="1415"/>
      <c r="W211" s="1353"/>
      <c r="X211" s="1355"/>
      <c r="Y211" s="1353"/>
      <c r="Z211" s="1355"/>
      <c r="AA211" s="1353"/>
      <c r="AB211" s="1355"/>
      <c r="AC211" s="1353"/>
      <c r="AD211" s="1355"/>
      <c r="AE211" s="1355"/>
      <c r="AF211" s="1355"/>
      <c r="AG211" s="1357"/>
      <c r="AH211" s="1359"/>
      <c r="AI211" s="1361"/>
      <c r="AJ211" s="1363"/>
      <c r="AK211" s="1347"/>
      <c r="AL211" s="1351"/>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0"/>
      <c r="K212" s="1259"/>
      <c r="L212" s="1283"/>
      <c r="M212" s="1377"/>
      <c r="N212" s="1398"/>
      <c r="O212" s="1378" t="s">
        <v>2025</v>
      </c>
      <c r="P212" s="1380" t="str">
        <f>IFERROR(VLOOKUP('別紙様式2-2（４・５月分）'!AQ161,【参考】数式用!$AR$5:$AT$22,3,FALSE),"")</f>
        <v/>
      </c>
      <c r="Q212" s="1382" t="s">
        <v>2036</v>
      </c>
      <c r="R212" s="1384" t="str">
        <f>IFERROR(VLOOKUP(K210,【参考】数式用!$A$5:$AB$37,MATCH(P212,【参考】数式用!$B$4:$AB$4,0)+1,0),"")</f>
        <v/>
      </c>
      <c r="S212" s="1386" t="s">
        <v>161</v>
      </c>
      <c r="T212" s="1388"/>
      <c r="U212" s="1390" t="str">
        <f>IFERROR(VLOOKUP(K210,【参考】数式用!$A$5:$AB$37,MATCH(T212,【参考】数式用!$B$4:$AB$4,0)+1,0),"")</f>
        <v/>
      </c>
      <c r="V212" s="1392" t="s">
        <v>15</v>
      </c>
      <c r="W212" s="1394">
        <v>7</v>
      </c>
      <c r="X212" s="1368" t="s">
        <v>10</v>
      </c>
      <c r="Y212" s="1394">
        <v>4</v>
      </c>
      <c r="Z212" s="1368" t="s">
        <v>38</v>
      </c>
      <c r="AA212" s="1394">
        <v>8</v>
      </c>
      <c r="AB212" s="1368" t="s">
        <v>10</v>
      </c>
      <c r="AC212" s="1394">
        <v>3</v>
      </c>
      <c r="AD212" s="1368" t="s">
        <v>13</v>
      </c>
      <c r="AE212" s="1368" t="s">
        <v>20</v>
      </c>
      <c r="AF212" s="1368">
        <f>IF(W212&gt;=1,(AA212*12+AC212)-(W212*12+Y212)+1,"")</f>
        <v>12</v>
      </c>
      <c r="AG212" s="1364" t="s">
        <v>33</v>
      </c>
      <c r="AH212" s="1370" t="str">
        <f t="shared" ref="AH212" si="539">IFERROR(ROUNDDOWN(ROUND(L210*U212,0),0)*AF212,"")</f>
        <v/>
      </c>
      <c r="AI212" s="1372" t="str">
        <f t="shared" ref="AI212" si="540">IFERROR(ROUNDDOWN(ROUND((L210*(U212-AW210)),0),0)*AF212,"")</f>
        <v/>
      </c>
      <c r="AJ212" s="1374">
        <f>IFERROR(IF(OR(M210="",M211="",M213=""),0,ROUNDDOWN(ROUNDDOWN(ROUND(L210*VLOOKUP(K210,【参考】数式用!$A$5:$AB$37,MATCH("新加算Ⅳ",【参考】数式用!$B$4:$AB$4,0)+1,0),0),0)*AF212*0.5,0)),"")</f>
        <v>0</v>
      </c>
      <c r="AK212" s="1320" t="str">
        <f t="shared" ref="AK212" si="541">IF(T212&lt;&gt;"","新規に適用","")</f>
        <v/>
      </c>
      <c r="AL212" s="1348">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6"/>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6"/>
      <c r="C213" s="1417"/>
      <c r="D213" s="1417"/>
      <c r="E213" s="1417"/>
      <c r="F213" s="1418"/>
      <c r="G213" s="1260"/>
      <c r="H213" s="1260"/>
      <c r="I213" s="1260"/>
      <c r="J213" s="1421"/>
      <c r="K213" s="1260"/>
      <c r="L213" s="1284"/>
      <c r="M213" s="556" t="str">
        <f>IF('別紙様式2-2（４・５月分）'!P163="","",'別紙様式2-2（４・５月分）'!P163)</f>
        <v/>
      </c>
      <c r="N213" s="1399"/>
      <c r="O213" s="1379"/>
      <c r="P213" s="1381"/>
      <c r="Q213" s="1383"/>
      <c r="R213" s="1385"/>
      <c r="S213" s="1387"/>
      <c r="T213" s="1389"/>
      <c r="U213" s="1391"/>
      <c r="V213" s="1393"/>
      <c r="W213" s="1395"/>
      <c r="X213" s="1369"/>
      <c r="Y213" s="1395"/>
      <c r="Z213" s="1369"/>
      <c r="AA213" s="1395"/>
      <c r="AB213" s="1369"/>
      <c r="AC213" s="1395"/>
      <c r="AD213" s="1369"/>
      <c r="AE213" s="1369"/>
      <c r="AF213" s="1369"/>
      <c r="AG213" s="1365"/>
      <c r="AH213" s="1371"/>
      <c r="AI213" s="1373"/>
      <c r="AJ213" s="1375"/>
      <c r="AK213" s="1321"/>
      <c r="AL213" s="1349"/>
      <c r="AM213" s="1321"/>
      <c r="AN213" s="1321"/>
      <c r="AO213" s="1367"/>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19"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6" t="str">
        <f>IF(SUM('別紙様式2-2（４・５月分）'!Q164:Q166)=0,"",SUM('別紙様式2-2（４・５月分）'!Q164:Q166))</f>
        <v/>
      </c>
      <c r="O214" s="1400" t="str">
        <f>IFERROR(VLOOKUP('別紙様式2-2（４・５月分）'!AQ164,【参考】数式用!$AR$5:$AS$22,2,FALSE),"")</f>
        <v/>
      </c>
      <c r="P214" s="1401"/>
      <c r="Q214" s="1402"/>
      <c r="R214" s="1406" t="str">
        <f>IFERROR(VLOOKUP(K214,【参考】数式用!$A$5:$AB$37,MATCH(O214,【参考】数式用!$B$4:$AB$4,0)+1,0),"")</f>
        <v/>
      </c>
      <c r="S214" s="1408" t="s">
        <v>2021</v>
      </c>
      <c r="T214" s="1410"/>
      <c r="U214" s="1412" t="str">
        <f>IFERROR(VLOOKUP(K214,【参考】数式用!$A$5:$AB$37,MATCH(T214,【参考】数式用!$B$4:$AB$4,0)+1,0),"")</f>
        <v/>
      </c>
      <c r="V214" s="1414" t="s">
        <v>15</v>
      </c>
      <c r="W214" s="1352">
        <v>6</v>
      </c>
      <c r="X214" s="1354" t="s">
        <v>10</v>
      </c>
      <c r="Y214" s="1352">
        <v>6</v>
      </c>
      <c r="Z214" s="1354" t="s">
        <v>38</v>
      </c>
      <c r="AA214" s="1352">
        <v>7</v>
      </c>
      <c r="AB214" s="1354" t="s">
        <v>10</v>
      </c>
      <c r="AC214" s="1352">
        <v>3</v>
      </c>
      <c r="AD214" s="1354" t="s">
        <v>13</v>
      </c>
      <c r="AE214" s="1354" t="s">
        <v>20</v>
      </c>
      <c r="AF214" s="1354">
        <f>IF(W214&gt;=1,(AA214*12+AC214)-(W214*12+Y214)+1,"")</f>
        <v>10</v>
      </c>
      <c r="AG214" s="1356" t="s">
        <v>33</v>
      </c>
      <c r="AH214" s="1358" t="str">
        <f t="shared" ref="AH214" si="543">IFERROR(ROUNDDOWN(ROUND(L214*U214,0),0)*AF214,"")</f>
        <v/>
      </c>
      <c r="AI214" s="1360" t="str">
        <f t="shared" ref="AI214" si="544">IFERROR(ROUNDDOWN(ROUND((L214*(U214-AW214)),0),0)*AF214,"")</f>
        <v/>
      </c>
      <c r="AJ214" s="1362">
        <f>IFERROR(IF(OR(M214="",M215="",M217=""),0,ROUNDDOWN(ROUNDDOWN(ROUND(L214*VLOOKUP(K214,【参考】数式用!$A$5:$AB$37,MATCH("新加算Ⅳ",【参考】数式用!$B$4:$AB$4,0)+1,0),0),0)*AF214*0.5,0)),"")</f>
        <v>0</v>
      </c>
      <c r="AK214" s="1346"/>
      <c r="AL214" s="1350">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0"/>
      <c r="K215" s="1259"/>
      <c r="L215" s="1283"/>
      <c r="M215" s="1376" t="str">
        <f>IF('別紙様式2-2（４・５月分）'!P165="","",'別紙様式2-2（４・５月分）'!P165)</f>
        <v/>
      </c>
      <c r="N215" s="1397"/>
      <c r="O215" s="1403"/>
      <c r="P215" s="1404"/>
      <c r="Q215" s="1405"/>
      <c r="R215" s="1407"/>
      <c r="S215" s="1409"/>
      <c r="T215" s="1411"/>
      <c r="U215" s="1413"/>
      <c r="V215" s="1415"/>
      <c r="W215" s="1353"/>
      <c r="X215" s="1355"/>
      <c r="Y215" s="1353"/>
      <c r="Z215" s="1355"/>
      <c r="AA215" s="1353"/>
      <c r="AB215" s="1355"/>
      <c r="AC215" s="1353"/>
      <c r="AD215" s="1355"/>
      <c r="AE215" s="1355"/>
      <c r="AF215" s="1355"/>
      <c r="AG215" s="1357"/>
      <c r="AH215" s="1359"/>
      <c r="AI215" s="1361"/>
      <c r="AJ215" s="1363"/>
      <c r="AK215" s="1347"/>
      <c r="AL215" s="1351"/>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0"/>
      <c r="K216" s="1259"/>
      <c r="L216" s="1283"/>
      <c r="M216" s="1377"/>
      <c r="N216" s="1398"/>
      <c r="O216" s="1378" t="s">
        <v>2025</v>
      </c>
      <c r="P216" s="1380" t="str">
        <f>IFERROR(VLOOKUP('別紙様式2-2（４・５月分）'!AQ164,【参考】数式用!$AR$5:$AT$22,3,FALSE),"")</f>
        <v/>
      </c>
      <c r="Q216" s="1382" t="s">
        <v>2036</v>
      </c>
      <c r="R216" s="1384" t="str">
        <f>IFERROR(VLOOKUP(K214,【参考】数式用!$A$5:$AB$37,MATCH(P216,【参考】数式用!$B$4:$AB$4,0)+1,0),"")</f>
        <v/>
      </c>
      <c r="S216" s="1386" t="s">
        <v>161</v>
      </c>
      <c r="T216" s="1388"/>
      <c r="U216" s="1390" t="str">
        <f>IFERROR(VLOOKUP(K214,【参考】数式用!$A$5:$AB$37,MATCH(T216,【参考】数式用!$B$4:$AB$4,0)+1,0),"")</f>
        <v/>
      </c>
      <c r="V216" s="1392" t="s">
        <v>15</v>
      </c>
      <c r="W216" s="1394">
        <v>7</v>
      </c>
      <c r="X216" s="1368" t="s">
        <v>10</v>
      </c>
      <c r="Y216" s="1394">
        <v>4</v>
      </c>
      <c r="Z216" s="1368" t="s">
        <v>38</v>
      </c>
      <c r="AA216" s="1394">
        <v>8</v>
      </c>
      <c r="AB216" s="1368" t="s">
        <v>10</v>
      </c>
      <c r="AC216" s="1394">
        <v>3</v>
      </c>
      <c r="AD216" s="1368" t="s">
        <v>13</v>
      </c>
      <c r="AE216" s="1368" t="s">
        <v>20</v>
      </c>
      <c r="AF216" s="1368">
        <f>IF(W216&gt;=1,(AA216*12+AC216)-(W216*12+Y216)+1,"")</f>
        <v>12</v>
      </c>
      <c r="AG216" s="1364" t="s">
        <v>33</v>
      </c>
      <c r="AH216" s="1370" t="str">
        <f t="shared" ref="AH216" si="550">IFERROR(ROUNDDOWN(ROUND(L214*U216,0),0)*AF216,"")</f>
        <v/>
      </c>
      <c r="AI216" s="1372" t="str">
        <f t="shared" ref="AI216" si="551">IFERROR(ROUNDDOWN(ROUND((L214*(U216-AW214)),0),0)*AF216,"")</f>
        <v/>
      </c>
      <c r="AJ216" s="1374">
        <f>IFERROR(IF(OR(M214="",M215="",M217=""),0,ROUNDDOWN(ROUNDDOWN(ROUND(L214*VLOOKUP(K214,【参考】数式用!$A$5:$AB$37,MATCH("新加算Ⅳ",【参考】数式用!$B$4:$AB$4,0)+1,0),0),0)*AF216*0.5,0)),"")</f>
        <v>0</v>
      </c>
      <c r="AK216" s="1320" t="str">
        <f t="shared" ref="AK216" si="552">IF(T216&lt;&gt;"","新規に適用","")</f>
        <v/>
      </c>
      <c r="AL216" s="1348">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6"/>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6"/>
      <c r="C217" s="1417"/>
      <c r="D217" s="1417"/>
      <c r="E217" s="1417"/>
      <c r="F217" s="1418"/>
      <c r="G217" s="1260"/>
      <c r="H217" s="1260"/>
      <c r="I217" s="1260"/>
      <c r="J217" s="1421"/>
      <c r="K217" s="1260"/>
      <c r="L217" s="1284"/>
      <c r="M217" s="556" t="str">
        <f>IF('別紙様式2-2（４・５月分）'!P166="","",'別紙様式2-2（４・５月分）'!P166)</f>
        <v/>
      </c>
      <c r="N217" s="1399"/>
      <c r="O217" s="1379"/>
      <c r="P217" s="1381"/>
      <c r="Q217" s="1383"/>
      <c r="R217" s="1385"/>
      <c r="S217" s="1387"/>
      <c r="T217" s="1389"/>
      <c r="U217" s="1391"/>
      <c r="V217" s="1393"/>
      <c r="W217" s="1395"/>
      <c r="X217" s="1369"/>
      <c r="Y217" s="1395"/>
      <c r="Z217" s="1369"/>
      <c r="AA217" s="1395"/>
      <c r="AB217" s="1369"/>
      <c r="AC217" s="1395"/>
      <c r="AD217" s="1369"/>
      <c r="AE217" s="1369"/>
      <c r="AF217" s="1369"/>
      <c r="AG217" s="1365"/>
      <c r="AH217" s="1371"/>
      <c r="AI217" s="1373"/>
      <c r="AJ217" s="1375"/>
      <c r="AK217" s="1321"/>
      <c r="AL217" s="1349"/>
      <c r="AM217" s="1321"/>
      <c r="AN217" s="1321"/>
      <c r="AO217" s="1367"/>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0"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6" t="str">
        <f>IF(SUM('別紙様式2-2（４・５月分）'!Q167:Q169)=0,"",SUM('別紙様式2-2（４・５月分）'!Q167:Q169))</f>
        <v/>
      </c>
      <c r="O218" s="1400" t="str">
        <f>IFERROR(VLOOKUP('別紙様式2-2（４・５月分）'!AQ167,【参考】数式用!$AR$5:$AS$22,2,FALSE),"")</f>
        <v/>
      </c>
      <c r="P218" s="1401"/>
      <c r="Q218" s="1402"/>
      <c r="R218" s="1406" t="str">
        <f>IFERROR(VLOOKUP(K218,【参考】数式用!$A$5:$AB$37,MATCH(O218,【参考】数式用!$B$4:$AB$4,0)+1,0),"")</f>
        <v/>
      </c>
      <c r="S218" s="1408" t="s">
        <v>2021</v>
      </c>
      <c r="T218" s="1410"/>
      <c r="U218" s="1412" t="str">
        <f>IFERROR(VLOOKUP(K218,【参考】数式用!$A$5:$AB$37,MATCH(T218,【参考】数式用!$B$4:$AB$4,0)+1,0),"")</f>
        <v/>
      </c>
      <c r="V218" s="1414" t="s">
        <v>15</v>
      </c>
      <c r="W218" s="1352">
        <v>6</v>
      </c>
      <c r="X218" s="1354" t="s">
        <v>10</v>
      </c>
      <c r="Y218" s="1352">
        <v>6</v>
      </c>
      <c r="Z218" s="1354" t="s">
        <v>38</v>
      </c>
      <c r="AA218" s="1352">
        <v>7</v>
      </c>
      <c r="AB218" s="1354" t="s">
        <v>10</v>
      </c>
      <c r="AC218" s="1352">
        <v>3</v>
      </c>
      <c r="AD218" s="1354" t="s">
        <v>13</v>
      </c>
      <c r="AE218" s="1354" t="s">
        <v>20</v>
      </c>
      <c r="AF218" s="1354">
        <f>IF(W218&gt;=1,(AA218*12+AC218)-(W218*12+Y218)+1,"")</f>
        <v>10</v>
      </c>
      <c r="AG218" s="1356" t="s">
        <v>33</v>
      </c>
      <c r="AH218" s="1358" t="str">
        <f t="shared" ref="AH218" si="554">IFERROR(ROUNDDOWN(ROUND(L218*U218,0),0)*AF218,"")</f>
        <v/>
      </c>
      <c r="AI218" s="1360" t="str">
        <f t="shared" ref="AI218" si="555">IFERROR(ROUNDDOWN(ROUND((L218*(U218-AW218)),0),0)*AF218,"")</f>
        <v/>
      </c>
      <c r="AJ218" s="1362">
        <f>IFERROR(IF(OR(M218="",M219="",M221=""),0,ROUNDDOWN(ROUNDDOWN(ROUND(L218*VLOOKUP(K218,【参考】数式用!$A$5:$AB$37,MATCH("新加算Ⅳ",【参考】数式用!$B$4:$AB$4,0)+1,0),0),0)*AF218*0.5,0)),"")</f>
        <v>0</v>
      </c>
      <c r="AK218" s="1346"/>
      <c r="AL218" s="1350">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0"/>
      <c r="K219" s="1259"/>
      <c r="L219" s="1283"/>
      <c r="M219" s="1376" t="str">
        <f>IF('別紙様式2-2（４・５月分）'!P168="","",'別紙様式2-2（４・５月分）'!P168)</f>
        <v/>
      </c>
      <c r="N219" s="1397"/>
      <c r="O219" s="1403"/>
      <c r="P219" s="1404"/>
      <c r="Q219" s="1405"/>
      <c r="R219" s="1407"/>
      <c r="S219" s="1409"/>
      <c r="T219" s="1411"/>
      <c r="U219" s="1413"/>
      <c r="V219" s="1415"/>
      <c r="W219" s="1353"/>
      <c r="X219" s="1355"/>
      <c r="Y219" s="1353"/>
      <c r="Z219" s="1355"/>
      <c r="AA219" s="1353"/>
      <c r="AB219" s="1355"/>
      <c r="AC219" s="1353"/>
      <c r="AD219" s="1355"/>
      <c r="AE219" s="1355"/>
      <c r="AF219" s="1355"/>
      <c r="AG219" s="1357"/>
      <c r="AH219" s="1359"/>
      <c r="AI219" s="1361"/>
      <c r="AJ219" s="1363"/>
      <c r="AK219" s="1347"/>
      <c r="AL219" s="1351"/>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0"/>
      <c r="K220" s="1259"/>
      <c r="L220" s="1283"/>
      <c r="M220" s="1377"/>
      <c r="N220" s="1398"/>
      <c r="O220" s="1378" t="s">
        <v>2025</v>
      </c>
      <c r="P220" s="1380" t="str">
        <f>IFERROR(VLOOKUP('別紙様式2-2（４・５月分）'!AQ167,【参考】数式用!$AR$5:$AT$22,3,FALSE),"")</f>
        <v/>
      </c>
      <c r="Q220" s="1382" t="s">
        <v>2036</v>
      </c>
      <c r="R220" s="1384" t="str">
        <f>IFERROR(VLOOKUP(K218,【参考】数式用!$A$5:$AB$37,MATCH(P220,【参考】数式用!$B$4:$AB$4,0)+1,0),"")</f>
        <v/>
      </c>
      <c r="S220" s="1386" t="s">
        <v>161</v>
      </c>
      <c r="T220" s="1388"/>
      <c r="U220" s="1390" t="str">
        <f>IFERROR(VLOOKUP(K218,【参考】数式用!$A$5:$AB$37,MATCH(T220,【参考】数式用!$B$4:$AB$4,0)+1,0),"")</f>
        <v/>
      </c>
      <c r="V220" s="1392" t="s">
        <v>15</v>
      </c>
      <c r="W220" s="1394">
        <v>7</v>
      </c>
      <c r="X220" s="1368" t="s">
        <v>10</v>
      </c>
      <c r="Y220" s="1394">
        <v>4</v>
      </c>
      <c r="Z220" s="1368" t="s">
        <v>38</v>
      </c>
      <c r="AA220" s="1394">
        <v>8</v>
      </c>
      <c r="AB220" s="1368" t="s">
        <v>10</v>
      </c>
      <c r="AC220" s="1394">
        <v>3</v>
      </c>
      <c r="AD220" s="1368" t="s">
        <v>13</v>
      </c>
      <c r="AE220" s="1368" t="s">
        <v>20</v>
      </c>
      <c r="AF220" s="1368">
        <f>IF(W220&gt;=1,(AA220*12+AC220)-(W220*12+Y220)+1,"")</f>
        <v>12</v>
      </c>
      <c r="AG220" s="1364" t="s">
        <v>33</v>
      </c>
      <c r="AH220" s="1370" t="str">
        <f t="shared" ref="AH220" si="561">IFERROR(ROUNDDOWN(ROUND(L218*U220,0),0)*AF220,"")</f>
        <v/>
      </c>
      <c r="AI220" s="1372" t="str">
        <f t="shared" ref="AI220" si="562">IFERROR(ROUNDDOWN(ROUND((L218*(U220-AW218)),0),0)*AF220,"")</f>
        <v/>
      </c>
      <c r="AJ220" s="1374">
        <f>IFERROR(IF(OR(M218="",M219="",M221=""),0,ROUNDDOWN(ROUNDDOWN(ROUND(L218*VLOOKUP(K218,【参考】数式用!$A$5:$AB$37,MATCH("新加算Ⅳ",【参考】数式用!$B$4:$AB$4,0)+1,0),0),0)*AF220*0.5,0)),"")</f>
        <v>0</v>
      </c>
      <c r="AK220" s="1320" t="str">
        <f t="shared" ref="AK220" si="563">IF(T220&lt;&gt;"","新規に適用","")</f>
        <v/>
      </c>
      <c r="AL220" s="1348">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6"/>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6"/>
      <c r="C221" s="1417"/>
      <c r="D221" s="1417"/>
      <c r="E221" s="1417"/>
      <c r="F221" s="1418"/>
      <c r="G221" s="1260"/>
      <c r="H221" s="1260"/>
      <c r="I221" s="1260"/>
      <c r="J221" s="1421"/>
      <c r="K221" s="1260"/>
      <c r="L221" s="1284"/>
      <c r="M221" s="556" t="str">
        <f>IF('別紙様式2-2（４・５月分）'!P169="","",'別紙様式2-2（４・５月分）'!P169)</f>
        <v/>
      </c>
      <c r="N221" s="1399"/>
      <c r="O221" s="1379"/>
      <c r="P221" s="1381"/>
      <c r="Q221" s="1383"/>
      <c r="R221" s="1385"/>
      <c r="S221" s="1387"/>
      <c r="T221" s="1389"/>
      <c r="U221" s="1391"/>
      <c r="V221" s="1393"/>
      <c r="W221" s="1395"/>
      <c r="X221" s="1369"/>
      <c r="Y221" s="1395"/>
      <c r="Z221" s="1369"/>
      <c r="AA221" s="1395"/>
      <c r="AB221" s="1369"/>
      <c r="AC221" s="1395"/>
      <c r="AD221" s="1369"/>
      <c r="AE221" s="1369"/>
      <c r="AF221" s="1369"/>
      <c r="AG221" s="1365"/>
      <c r="AH221" s="1371"/>
      <c r="AI221" s="1373"/>
      <c r="AJ221" s="1375"/>
      <c r="AK221" s="1321"/>
      <c r="AL221" s="1349"/>
      <c r="AM221" s="1321"/>
      <c r="AN221" s="1321"/>
      <c r="AO221" s="1367"/>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19"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6" t="str">
        <f>IF(SUM('別紙様式2-2（４・５月分）'!Q170:Q172)=0,"",SUM('別紙様式2-2（４・５月分）'!Q170:Q172))</f>
        <v/>
      </c>
      <c r="O222" s="1400" t="str">
        <f>IFERROR(VLOOKUP('別紙様式2-2（４・５月分）'!AQ170,【参考】数式用!$AR$5:$AS$22,2,FALSE),"")</f>
        <v/>
      </c>
      <c r="P222" s="1401"/>
      <c r="Q222" s="1402"/>
      <c r="R222" s="1406" t="str">
        <f>IFERROR(VLOOKUP(K222,【参考】数式用!$A$5:$AB$37,MATCH(O222,【参考】数式用!$B$4:$AB$4,0)+1,0),"")</f>
        <v/>
      </c>
      <c r="S222" s="1408" t="s">
        <v>2021</v>
      </c>
      <c r="T222" s="1410"/>
      <c r="U222" s="1412" t="str">
        <f>IFERROR(VLOOKUP(K222,【参考】数式用!$A$5:$AB$37,MATCH(T222,【参考】数式用!$B$4:$AB$4,0)+1,0),"")</f>
        <v/>
      </c>
      <c r="V222" s="1414" t="s">
        <v>15</v>
      </c>
      <c r="W222" s="1352">
        <v>6</v>
      </c>
      <c r="X222" s="1354" t="s">
        <v>10</v>
      </c>
      <c r="Y222" s="1352">
        <v>6</v>
      </c>
      <c r="Z222" s="1354" t="s">
        <v>38</v>
      </c>
      <c r="AA222" s="1352">
        <v>7</v>
      </c>
      <c r="AB222" s="1354" t="s">
        <v>10</v>
      </c>
      <c r="AC222" s="1352">
        <v>3</v>
      </c>
      <c r="AD222" s="1354" t="s">
        <v>13</v>
      </c>
      <c r="AE222" s="1354" t="s">
        <v>20</v>
      </c>
      <c r="AF222" s="1354">
        <f>IF(W222&gt;=1,(AA222*12+AC222)-(W222*12+Y222)+1,"")</f>
        <v>10</v>
      </c>
      <c r="AG222" s="1356" t="s">
        <v>33</v>
      </c>
      <c r="AH222" s="1358" t="str">
        <f t="shared" ref="AH222" si="565">IFERROR(ROUNDDOWN(ROUND(L222*U222,0),0)*AF222,"")</f>
        <v/>
      </c>
      <c r="AI222" s="1360" t="str">
        <f t="shared" ref="AI222" si="566">IFERROR(ROUNDDOWN(ROUND((L222*(U222-AW222)),0),0)*AF222,"")</f>
        <v/>
      </c>
      <c r="AJ222" s="1362">
        <f>IFERROR(IF(OR(M222="",M223="",M225=""),0,ROUNDDOWN(ROUNDDOWN(ROUND(L222*VLOOKUP(K222,【参考】数式用!$A$5:$AB$37,MATCH("新加算Ⅳ",【参考】数式用!$B$4:$AB$4,0)+1,0),0),0)*AF222*0.5,0)),"")</f>
        <v>0</v>
      </c>
      <c r="AK222" s="1346"/>
      <c r="AL222" s="1350">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0"/>
      <c r="K223" s="1259"/>
      <c r="L223" s="1283"/>
      <c r="M223" s="1376" t="str">
        <f>IF('別紙様式2-2（４・５月分）'!P171="","",'別紙様式2-2（４・５月分）'!P171)</f>
        <v/>
      </c>
      <c r="N223" s="1397"/>
      <c r="O223" s="1403"/>
      <c r="P223" s="1404"/>
      <c r="Q223" s="1405"/>
      <c r="R223" s="1407"/>
      <c r="S223" s="1409"/>
      <c r="T223" s="1411"/>
      <c r="U223" s="1413"/>
      <c r="V223" s="1415"/>
      <c r="W223" s="1353"/>
      <c r="X223" s="1355"/>
      <c r="Y223" s="1353"/>
      <c r="Z223" s="1355"/>
      <c r="AA223" s="1353"/>
      <c r="AB223" s="1355"/>
      <c r="AC223" s="1353"/>
      <c r="AD223" s="1355"/>
      <c r="AE223" s="1355"/>
      <c r="AF223" s="1355"/>
      <c r="AG223" s="1357"/>
      <c r="AH223" s="1359"/>
      <c r="AI223" s="1361"/>
      <c r="AJ223" s="1363"/>
      <c r="AK223" s="1347"/>
      <c r="AL223" s="1351"/>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0"/>
      <c r="K224" s="1259"/>
      <c r="L224" s="1283"/>
      <c r="M224" s="1377"/>
      <c r="N224" s="1398"/>
      <c r="O224" s="1378" t="s">
        <v>2025</v>
      </c>
      <c r="P224" s="1380" t="str">
        <f>IFERROR(VLOOKUP('別紙様式2-2（４・５月分）'!AQ170,【参考】数式用!$AR$5:$AT$22,3,FALSE),"")</f>
        <v/>
      </c>
      <c r="Q224" s="1382" t="s">
        <v>2036</v>
      </c>
      <c r="R224" s="1384" t="str">
        <f>IFERROR(VLOOKUP(K222,【参考】数式用!$A$5:$AB$37,MATCH(P224,【参考】数式用!$B$4:$AB$4,0)+1,0),"")</f>
        <v/>
      </c>
      <c r="S224" s="1386" t="s">
        <v>161</v>
      </c>
      <c r="T224" s="1388"/>
      <c r="U224" s="1390" t="str">
        <f>IFERROR(VLOOKUP(K222,【参考】数式用!$A$5:$AB$37,MATCH(T224,【参考】数式用!$B$4:$AB$4,0)+1,0),"")</f>
        <v/>
      </c>
      <c r="V224" s="1392" t="s">
        <v>15</v>
      </c>
      <c r="W224" s="1394">
        <v>7</v>
      </c>
      <c r="X224" s="1368" t="s">
        <v>10</v>
      </c>
      <c r="Y224" s="1394">
        <v>4</v>
      </c>
      <c r="Z224" s="1368" t="s">
        <v>38</v>
      </c>
      <c r="AA224" s="1394">
        <v>8</v>
      </c>
      <c r="AB224" s="1368" t="s">
        <v>10</v>
      </c>
      <c r="AC224" s="1394">
        <v>3</v>
      </c>
      <c r="AD224" s="1368" t="s">
        <v>13</v>
      </c>
      <c r="AE224" s="1368" t="s">
        <v>20</v>
      </c>
      <c r="AF224" s="1368">
        <f>IF(W224&gt;=1,(AA224*12+AC224)-(W224*12+Y224)+1,"")</f>
        <v>12</v>
      </c>
      <c r="AG224" s="1364" t="s">
        <v>33</v>
      </c>
      <c r="AH224" s="1370" t="str">
        <f t="shared" ref="AH224" si="572">IFERROR(ROUNDDOWN(ROUND(L222*U224,0),0)*AF224,"")</f>
        <v/>
      </c>
      <c r="AI224" s="1372" t="str">
        <f t="shared" ref="AI224" si="573">IFERROR(ROUNDDOWN(ROUND((L222*(U224-AW222)),0),0)*AF224,"")</f>
        <v/>
      </c>
      <c r="AJ224" s="1374">
        <f>IFERROR(IF(OR(M222="",M223="",M225=""),0,ROUNDDOWN(ROUNDDOWN(ROUND(L222*VLOOKUP(K222,【参考】数式用!$A$5:$AB$37,MATCH("新加算Ⅳ",【参考】数式用!$B$4:$AB$4,0)+1,0),0),0)*AF224*0.5,0)),"")</f>
        <v>0</v>
      </c>
      <c r="AK224" s="1320" t="str">
        <f t="shared" ref="AK224" si="574">IF(T224&lt;&gt;"","新規に適用","")</f>
        <v/>
      </c>
      <c r="AL224" s="1348">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6"/>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6"/>
      <c r="C225" s="1417"/>
      <c r="D225" s="1417"/>
      <c r="E225" s="1417"/>
      <c r="F225" s="1418"/>
      <c r="G225" s="1260"/>
      <c r="H225" s="1260"/>
      <c r="I225" s="1260"/>
      <c r="J225" s="1421"/>
      <c r="K225" s="1260"/>
      <c r="L225" s="1284"/>
      <c r="M225" s="556" t="str">
        <f>IF('別紙様式2-2（４・５月分）'!P172="","",'別紙様式2-2（４・５月分）'!P172)</f>
        <v/>
      </c>
      <c r="N225" s="1399"/>
      <c r="O225" s="1379"/>
      <c r="P225" s="1381"/>
      <c r="Q225" s="1383"/>
      <c r="R225" s="1385"/>
      <c r="S225" s="1387"/>
      <c r="T225" s="1389"/>
      <c r="U225" s="1391"/>
      <c r="V225" s="1393"/>
      <c r="W225" s="1395"/>
      <c r="X225" s="1369"/>
      <c r="Y225" s="1395"/>
      <c r="Z225" s="1369"/>
      <c r="AA225" s="1395"/>
      <c r="AB225" s="1369"/>
      <c r="AC225" s="1395"/>
      <c r="AD225" s="1369"/>
      <c r="AE225" s="1369"/>
      <c r="AF225" s="1369"/>
      <c r="AG225" s="1365"/>
      <c r="AH225" s="1371"/>
      <c r="AI225" s="1373"/>
      <c r="AJ225" s="1375"/>
      <c r="AK225" s="1321"/>
      <c r="AL225" s="1349"/>
      <c r="AM225" s="1321"/>
      <c r="AN225" s="1321"/>
      <c r="AO225" s="1367"/>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0"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6" t="str">
        <f>IF(SUM('別紙様式2-2（４・５月分）'!Q173:Q175)=0,"",SUM('別紙様式2-2（４・５月分）'!Q173:Q175))</f>
        <v/>
      </c>
      <c r="O226" s="1400" t="str">
        <f>IFERROR(VLOOKUP('別紙様式2-2（４・５月分）'!AQ173,【参考】数式用!$AR$5:$AS$22,2,FALSE),"")</f>
        <v/>
      </c>
      <c r="P226" s="1401"/>
      <c r="Q226" s="1402"/>
      <c r="R226" s="1406" t="str">
        <f>IFERROR(VLOOKUP(K226,【参考】数式用!$A$5:$AB$37,MATCH(O226,【参考】数式用!$B$4:$AB$4,0)+1,0),"")</f>
        <v/>
      </c>
      <c r="S226" s="1408" t="s">
        <v>2021</v>
      </c>
      <c r="T226" s="1410"/>
      <c r="U226" s="1412" t="str">
        <f>IFERROR(VLOOKUP(K226,【参考】数式用!$A$5:$AB$37,MATCH(T226,【参考】数式用!$B$4:$AB$4,0)+1,0),"")</f>
        <v/>
      </c>
      <c r="V226" s="1414" t="s">
        <v>15</v>
      </c>
      <c r="W226" s="1352">
        <v>6</v>
      </c>
      <c r="X226" s="1354" t="s">
        <v>10</v>
      </c>
      <c r="Y226" s="1352">
        <v>6</v>
      </c>
      <c r="Z226" s="1354" t="s">
        <v>38</v>
      </c>
      <c r="AA226" s="1352">
        <v>7</v>
      </c>
      <c r="AB226" s="1354" t="s">
        <v>10</v>
      </c>
      <c r="AC226" s="1352">
        <v>3</v>
      </c>
      <c r="AD226" s="1354" t="s">
        <v>13</v>
      </c>
      <c r="AE226" s="1354" t="s">
        <v>20</v>
      </c>
      <c r="AF226" s="1354">
        <f>IF(W226&gt;=1,(AA226*12+AC226)-(W226*12+Y226)+1,"")</f>
        <v>10</v>
      </c>
      <c r="AG226" s="1356" t="s">
        <v>33</v>
      </c>
      <c r="AH226" s="1358" t="str">
        <f t="shared" ref="AH226" si="576">IFERROR(ROUNDDOWN(ROUND(L226*U226,0),0)*AF226,"")</f>
        <v/>
      </c>
      <c r="AI226" s="1360" t="str">
        <f t="shared" ref="AI226" si="577">IFERROR(ROUNDDOWN(ROUND((L226*(U226-AW226)),0),0)*AF226,"")</f>
        <v/>
      </c>
      <c r="AJ226" s="1362">
        <f>IFERROR(IF(OR(M226="",M227="",M229=""),0,ROUNDDOWN(ROUNDDOWN(ROUND(L226*VLOOKUP(K226,【参考】数式用!$A$5:$AB$37,MATCH("新加算Ⅳ",【参考】数式用!$B$4:$AB$4,0)+1,0),0),0)*AF226*0.5,0)),"")</f>
        <v>0</v>
      </c>
      <c r="AK226" s="1346"/>
      <c r="AL226" s="1350">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0"/>
      <c r="K227" s="1259"/>
      <c r="L227" s="1283"/>
      <c r="M227" s="1376" t="str">
        <f>IF('別紙様式2-2（４・５月分）'!P174="","",'別紙様式2-2（４・５月分）'!P174)</f>
        <v/>
      </c>
      <c r="N227" s="1397"/>
      <c r="O227" s="1403"/>
      <c r="P227" s="1404"/>
      <c r="Q227" s="1405"/>
      <c r="R227" s="1407"/>
      <c r="S227" s="1409"/>
      <c r="T227" s="1411"/>
      <c r="U227" s="1413"/>
      <c r="V227" s="1415"/>
      <c r="W227" s="1353"/>
      <c r="X227" s="1355"/>
      <c r="Y227" s="1353"/>
      <c r="Z227" s="1355"/>
      <c r="AA227" s="1353"/>
      <c r="AB227" s="1355"/>
      <c r="AC227" s="1353"/>
      <c r="AD227" s="1355"/>
      <c r="AE227" s="1355"/>
      <c r="AF227" s="1355"/>
      <c r="AG227" s="1357"/>
      <c r="AH227" s="1359"/>
      <c r="AI227" s="1361"/>
      <c r="AJ227" s="1363"/>
      <c r="AK227" s="1347"/>
      <c r="AL227" s="1351"/>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0"/>
      <c r="K228" s="1259"/>
      <c r="L228" s="1283"/>
      <c r="M228" s="1377"/>
      <c r="N228" s="1398"/>
      <c r="O228" s="1378" t="s">
        <v>2025</v>
      </c>
      <c r="P228" s="1380" t="str">
        <f>IFERROR(VLOOKUP('別紙様式2-2（４・５月分）'!AQ173,【参考】数式用!$AR$5:$AT$22,3,FALSE),"")</f>
        <v/>
      </c>
      <c r="Q228" s="1382" t="s">
        <v>2036</v>
      </c>
      <c r="R228" s="1384" t="str">
        <f>IFERROR(VLOOKUP(K226,【参考】数式用!$A$5:$AB$37,MATCH(P228,【参考】数式用!$B$4:$AB$4,0)+1,0),"")</f>
        <v/>
      </c>
      <c r="S228" s="1386" t="s">
        <v>161</v>
      </c>
      <c r="T228" s="1388"/>
      <c r="U228" s="1390" t="str">
        <f>IFERROR(VLOOKUP(K226,【参考】数式用!$A$5:$AB$37,MATCH(T228,【参考】数式用!$B$4:$AB$4,0)+1,0),"")</f>
        <v/>
      </c>
      <c r="V228" s="1392" t="s">
        <v>15</v>
      </c>
      <c r="W228" s="1394">
        <v>7</v>
      </c>
      <c r="X228" s="1368" t="s">
        <v>10</v>
      </c>
      <c r="Y228" s="1394">
        <v>4</v>
      </c>
      <c r="Z228" s="1368" t="s">
        <v>38</v>
      </c>
      <c r="AA228" s="1394">
        <v>8</v>
      </c>
      <c r="AB228" s="1368" t="s">
        <v>10</v>
      </c>
      <c r="AC228" s="1394">
        <v>3</v>
      </c>
      <c r="AD228" s="1368" t="s">
        <v>13</v>
      </c>
      <c r="AE228" s="1368" t="s">
        <v>20</v>
      </c>
      <c r="AF228" s="1368">
        <f>IF(W228&gt;=1,(AA228*12+AC228)-(W228*12+Y228)+1,"")</f>
        <v>12</v>
      </c>
      <c r="AG228" s="1364" t="s">
        <v>33</v>
      </c>
      <c r="AH228" s="1370" t="str">
        <f t="shared" ref="AH228" si="583">IFERROR(ROUNDDOWN(ROUND(L226*U228,0),0)*AF228,"")</f>
        <v/>
      </c>
      <c r="AI228" s="1372" t="str">
        <f t="shared" ref="AI228" si="584">IFERROR(ROUNDDOWN(ROUND((L226*(U228-AW226)),0),0)*AF228,"")</f>
        <v/>
      </c>
      <c r="AJ228" s="1374">
        <f>IFERROR(IF(OR(M226="",M227="",M229=""),0,ROUNDDOWN(ROUNDDOWN(ROUND(L226*VLOOKUP(K226,【参考】数式用!$A$5:$AB$37,MATCH("新加算Ⅳ",【参考】数式用!$B$4:$AB$4,0)+1,0),0),0)*AF228*0.5,0)),"")</f>
        <v>0</v>
      </c>
      <c r="AK228" s="1320" t="str">
        <f t="shared" ref="AK228" si="585">IF(T228&lt;&gt;"","新規に適用","")</f>
        <v/>
      </c>
      <c r="AL228" s="1348">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6"/>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6"/>
      <c r="C229" s="1417"/>
      <c r="D229" s="1417"/>
      <c r="E229" s="1417"/>
      <c r="F229" s="1418"/>
      <c r="G229" s="1260"/>
      <c r="H229" s="1260"/>
      <c r="I229" s="1260"/>
      <c r="J229" s="1421"/>
      <c r="K229" s="1260"/>
      <c r="L229" s="1284"/>
      <c r="M229" s="556" t="str">
        <f>IF('別紙様式2-2（４・５月分）'!P175="","",'別紙様式2-2（４・５月分）'!P175)</f>
        <v/>
      </c>
      <c r="N229" s="1399"/>
      <c r="O229" s="1379"/>
      <c r="P229" s="1381"/>
      <c r="Q229" s="1383"/>
      <c r="R229" s="1385"/>
      <c r="S229" s="1387"/>
      <c r="T229" s="1389"/>
      <c r="U229" s="1391"/>
      <c r="V229" s="1393"/>
      <c r="W229" s="1395"/>
      <c r="X229" s="1369"/>
      <c r="Y229" s="1395"/>
      <c r="Z229" s="1369"/>
      <c r="AA229" s="1395"/>
      <c r="AB229" s="1369"/>
      <c r="AC229" s="1395"/>
      <c r="AD229" s="1369"/>
      <c r="AE229" s="1369"/>
      <c r="AF229" s="1369"/>
      <c r="AG229" s="1365"/>
      <c r="AH229" s="1371"/>
      <c r="AI229" s="1373"/>
      <c r="AJ229" s="1375"/>
      <c r="AK229" s="1321"/>
      <c r="AL229" s="1349"/>
      <c r="AM229" s="1321"/>
      <c r="AN229" s="1321"/>
      <c r="AO229" s="1367"/>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19"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6" t="str">
        <f>IF(SUM('別紙様式2-2（４・５月分）'!Q176:Q178)=0,"",SUM('別紙様式2-2（４・５月分）'!Q176:Q178))</f>
        <v/>
      </c>
      <c r="O230" s="1400" t="str">
        <f>IFERROR(VLOOKUP('別紙様式2-2（４・５月分）'!AQ176,【参考】数式用!$AR$5:$AS$22,2,FALSE),"")</f>
        <v/>
      </c>
      <c r="P230" s="1401"/>
      <c r="Q230" s="1402"/>
      <c r="R230" s="1406" t="str">
        <f>IFERROR(VLOOKUP(K230,【参考】数式用!$A$5:$AB$37,MATCH(O230,【参考】数式用!$B$4:$AB$4,0)+1,0),"")</f>
        <v/>
      </c>
      <c r="S230" s="1408" t="s">
        <v>2021</v>
      </c>
      <c r="T230" s="1410"/>
      <c r="U230" s="1412" t="str">
        <f>IFERROR(VLOOKUP(K230,【参考】数式用!$A$5:$AB$37,MATCH(T230,【参考】数式用!$B$4:$AB$4,0)+1,0),"")</f>
        <v/>
      </c>
      <c r="V230" s="1414" t="s">
        <v>15</v>
      </c>
      <c r="W230" s="1352">
        <v>6</v>
      </c>
      <c r="X230" s="1354" t="s">
        <v>10</v>
      </c>
      <c r="Y230" s="1352">
        <v>6</v>
      </c>
      <c r="Z230" s="1354" t="s">
        <v>38</v>
      </c>
      <c r="AA230" s="1352">
        <v>7</v>
      </c>
      <c r="AB230" s="1354" t="s">
        <v>10</v>
      </c>
      <c r="AC230" s="1352">
        <v>3</v>
      </c>
      <c r="AD230" s="1354" t="s">
        <v>13</v>
      </c>
      <c r="AE230" s="1354" t="s">
        <v>20</v>
      </c>
      <c r="AF230" s="1354">
        <f>IF(W230&gt;=1,(AA230*12+AC230)-(W230*12+Y230)+1,"")</f>
        <v>10</v>
      </c>
      <c r="AG230" s="1356" t="s">
        <v>33</v>
      </c>
      <c r="AH230" s="1358" t="str">
        <f t="shared" ref="AH230" si="587">IFERROR(ROUNDDOWN(ROUND(L230*U230,0),0)*AF230,"")</f>
        <v/>
      </c>
      <c r="AI230" s="1360" t="str">
        <f t="shared" ref="AI230" si="588">IFERROR(ROUNDDOWN(ROUND((L230*(U230-AW230)),0),0)*AF230,"")</f>
        <v/>
      </c>
      <c r="AJ230" s="1362">
        <f>IFERROR(IF(OR(M230="",M231="",M233=""),0,ROUNDDOWN(ROUNDDOWN(ROUND(L230*VLOOKUP(K230,【参考】数式用!$A$5:$AB$37,MATCH("新加算Ⅳ",【参考】数式用!$B$4:$AB$4,0)+1,0),0),0)*AF230*0.5,0)),"")</f>
        <v>0</v>
      </c>
      <c r="AK230" s="1346"/>
      <c r="AL230" s="1350">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0"/>
      <c r="K231" s="1259"/>
      <c r="L231" s="1283"/>
      <c r="M231" s="1376" t="str">
        <f>IF('別紙様式2-2（４・５月分）'!P177="","",'別紙様式2-2（４・５月分）'!P177)</f>
        <v/>
      </c>
      <c r="N231" s="1397"/>
      <c r="O231" s="1403"/>
      <c r="P231" s="1404"/>
      <c r="Q231" s="1405"/>
      <c r="R231" s="1407"/>
      <c r="S231" s="1409"/>
      <c r="T231" s="1411"/>
      <c r="U231" s="1413"/>
      <c r="V231" s="1415"/>
      <c r="W231" s="1353"/>
      <c r="X231" s="1355"/>
      <c r="Y231" s="1353"/>
      <c r="Z231" s="1355"/>
      <c r="AA231" s="1353"/>
      <c r="AB231" s="1355"/>
      <c r="AC231" s="1353"/>
      <c r="AD231" s="1355"/>
      <c r="AE231" s="1355"/>
      <c r="AF231" s="1355"/>
      <c r="AG231" s="1357"/>
      <c r="AH231" s="1359"/>
      <c r="AI231" s="1361"/>
      <c r="AJ231" s="1363"/>
      <c r="AK231" s="1347"/>
      <c r="AL231" s="1351"/>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0"/>
      <c r="K232" s="1259"/>
      <c r="L232" s="1283"/>
      <c r="M232" s="1377"/>
      <c r="N232" s="1398"/>
      <c r="O232" s="1378" t="s">
        <v>2025</v>
      </c>
      <c r="P232" s="1380" t="str">
        <f>IFERROR(VLOOKUP('別紙様式2-2（４・５月分）'!AQ176,【参考】数式用!$AR$5:$AT$22,3,FALSE),"")</f>
        <v/>
      </c>
      <c r="Q232" s="1382" t="s">
        <v>2036</v>
      </c>
      <c r="R232" s="1384" t="str">
        <f>IFERROR(VLOOKUP(K230,【参考】数式用!$A$5:$AB$37,MATCH(P232,【参考】数式用!$B$4:$AB$4,0)+1,0),"")</f>
        <v/>
      </c>
      <c r="S232" s="1386" t="s">
        <v>161</v>
      </c>
      <c r="T232" s="1388"/>
      <c r="U232" s="1390" t="str">
        <f>IFERROR(VLOOKUP(K230,【参考】数式用!$A$5:$AB$37,MATCH(T232,【参考】数式用!$B$4:$AB$4,0)+1,0),"")</f>
        <v/>
      </c>
      <c r="V232" s="1392" t="s">
        <v>15</v>
      </c>
      <c r="W232" s="1394">
        <v>7</v>
      </c>
      <c r="X232" s="1368" t="s">
        <v>10</v>
      </c>
      <c r="Y232" s="1394">
        <v>4</v>
      </c>
      <c r="Z232" s="1368" t="s">
        <v>38</v>
      </c>
      <c r="AA232" s="1394">
        <v>8</v>
      </c>
      <c r="AB232" s="1368" t="s">
        <v>10</v>
      </c>
      <c r="AC232" s="1394">
        <v>3</v>
      </c>
      <c r="AD232" s="1368" t="s">
        <v>13</v>
      </c>
      <c r="AE232" s="1368" t="s">
        <v>20</v>
      </c>
      <c r="AF232" s="1368">
        <f>IF(W232&gt;=1,(AA232*12+AC232)-(W232*12+Y232)+1,"")</f>
        <v>12</v>
      </c>
      <c r="AG232" s="1364" t="s">
        <v>33</v>
      </c>
      <c r="AH232" s="1370" t="str">
        <f t="shared" ref="AH232" si="594">IFERROR(ROUNDDOWN(ROUND(L230*U232,0),0)*AF232,"")</f>
        <v/>
      </c>
      <c r="AI232" s="1372" t="str">
        <f t="shared" ref="AI232" si="595">IFERROR(ROUNDDOWN(ROUND((L230*(U232-AW230)),0),0)*AF232,"")</f>
        <v/>
      </c>
      <c r="AJ232" s="1374">
        <f>IFERROR(IF(OR(M230="",M231="",M233=""),0,ROUNDDOWN(ROUNDDOWN(ROUND(L230*VLOOKUP(K230,【参考】数式用!$A$5:$AB$37,MATCH("新加算Ⅳ",【参考】数式用!$B$4:$AB$4,0)+1,0),0),0)*AF232*0.5,0)),"")</f>
        <v>0</v>
      </c>
      <c r="AK232" s="1320" t="str">
        <f t="shared" ref="AK232" si="596">IF(T232&lt;&gt;"","新規に適用","")</f>
        <v/>
      </c>
      <c r="AL232" s="1348">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6"/>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6"/>
      <c r="C233" s="1417"/>
      <c r="D233" s="1417"/>
      <c r="E233" s="1417"/>
      <c r="F233" s="1418"/>
      <c r="G233" s="1260"/>
      <c r="H233" s="1260"/>
      <c r="I233" s="1260"/>
      <c r="J233" s="1421"/>
      <c r="K233" s="1260"/>
      <c r="L233" s="1284"/>
      <c r="M233" s="556" t="str">
        <f>IF('別紙様式2-2（４・５月分）'!P178="","",'別紙様式2-2（４・５月分）'!P178)</f>
        <v/>
      </c>
      <c r="N233" s="1399"/>
      <c r="O233" s="1379"/>
      <c r="P233" s="1381"/>
      <c r="Q233" s="1383"/>
      <c r="R233" s="1385"/>
      <c r="S233" s="1387"/>
      <c r="T233" s="1389"/>
      <c r="U233" s="1391"/>
      <c r="V233" s="1393"/>
      <c r="W233" s="1395"/>
      <c r="X233" s="1369"/>
      <c r="Y233" s="1395"/>
      <c r="Z233" s="1369"/>
      <c r="AA233" s="1395"/>
      <c r="AB233" s="1369"/>
      <c r="AC233" s="1395"/>
      <c r="AD233" s="1369"/>
      <c r="AE233" s="1369"/>
      <c r="AF233" s="1369"/>
      <c r="AG233" s="1365"/>
      <c r="AH233" s="1371"/>
      <c r="AI233" s="1373"/>
      <c r="AJ233" s="1375"/>
      <c r="AK233" s="1321"/>
      <c r="AL233" s="1349"/>
      <c r="AM233" s="1321"/>
      <c r="AN233" s="1321"/>
      <c r="AO233" s="1367"/>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0"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6" t="str">
        <f>IF(SUM('別紙様式2-2（４・５月分）'!Q179:Q181)=0,"",SUM('別紙様式2-2（４・５月分）'!Q179:Q181))</f>
        <v/>
      </c>
      <c r="O234" s="1400" t="str">
        <f>IFERROR(VLOOKUP('別紙様式2-2（４・５月分）'!AQ179,【参考】数式用!$AR$5:$AS$22,2,FALSE),"")</f>
        <v/>
      </c>
      <c r="P234" s="1401"/>
      <c r="Q234" s="1402"/>
      <c r="R234" s="1406" t="str">
        <f>IFERROR(VLOOKUP(K234,【参考】数式用!$A$5:$AB$37,MATCH(O234,【参考】数式用!$B$4:$AB$4,0)+1,0),"")</f>
        <v/>
      </c>
      <c r="S234" s="1408" t="s">
        <v>2021</v>
      </c>
      <c r="T234" s="1410"/>
      <c r="U234" s="1412" t="str">
        <f>IFERROR(VLOOKUP(K234,【参考】数式用!$A$5:$AB$37,MATCH(T234,【参考】数式用!$B$4:$AB$4,0)+1,0),"")</f>
        <v/>
      </c>
      <c r="V234" s="1414" t="s">
        <v>15</v>
      </c>
      <c r="W234" s="1352">
        <v>6</v>
      </c>
      <c r="X234" s="1354" t="s">
        <v>10</v>
      </c>
      <c r="Y234" s="1352">
        <v>6</v>
      </c>
      <c r="Z234" s="1354" t="s">
        <v>38</v>
      </c>
      <c r="AA234" s="1352">
        <v>7</v>
      </c>
      <c r="AB234" s="1354" t="s">
        <v>10</v>
      </c>
      <c r="AC234" s="1352">
        <v>3</v>
      </c>
      <c r="AD234" s="1354" t="s">
        <v>13</v>
      </c>
      <c r="AE234" s="1354" t="s">
        <v>20</v>
      </c>
      <c r="AF234" s="1354">
        <f>IF(W234&gt;=1,(AA234*12+AC234)-(W234*12+Y234)+1,"")</f>
        <v>10</v>
      </c>
      <c r="AG234" s="1356" t="s">
        <v>33</v>
      </c>
      <c r="AH234" s="1358" t="str">
        <f t="shared" ref="AH234" si="599">IFERROR(ROUNDDOWN(ROUND(L234*U234,0),0)*AF234,"")</f>
        <v/>
      </c>
      <c r="AI234" s="1360" t="str">
        <f t="shared" ref="AI234" si="600">IFERROR(ROUNDDOWN(ROUND((L234*(U234-AW234)),0),0)*AF234,"")</f>
        <v/>
      </c>
      <c r="AJ234" s="1362">
        <f>IFERROR(IF(OR(M234="",M235="",M237=""),0,ROUNDDOWN(ROUNDDOWN(ROUND(L234*VLOOKUP(K234,【参考】数式用!$A$5:$AB$37,MATCH("新加算Ⅳ",【参考】数式用!$B$4:$AB$4,0)+1,0),0),0)*AF234*0.5,0)),"")</f>
        <v>0</v>
      </c>
      <c r="AK234" s="1346"/>
      <c r="AL234" s="1350">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0"/>
      <c r="K235" s="1259"/>
      <c r="L235" s="1283"/>
      <c r="M235" s="1376" t="str">
        <f>IF('別紙様式2-2（４・５月分）'!P180="","",'別紙様式2-2（４・５月分）'!P180)</f>
        <v/>
      </c>
      <c r="N235" s="1397"/>
      <c r="O235" s="1403"/>
      <c r="P235" s="1404"/>
      <c r="Q235" s="1405"/>
      <c r="R235" s="1407"/>
      <c r="S235" s="1409"/>
      <c r="T235" s="1411"/>
      <c r="U235" s="1413"/>
      <c r="V235" s="1415"/>
      <c r="W235" s="1353"/>
      <c r="X235" s="1355"/>
      <c r="Y235" s="1353"/>
      <c r="Z235" s="1355"/>
      <c r="AA235" s="1353"/>
      <c r="AB235" s="1355"/>
      <c r="AC235" s="1353"/>
      <c r="AD235" s="1355"/>
      <c r="AE235" s="1355"/>
      <c r="AF235" s="1355"/>
      <c r="AG235" s="1357"/>
      <c r="AH235" s="1359"/>
      <c r="AI235" s="1361"/>
      <c r="AJ235" s="1363"/>
      <c r="AK235" s="1347"/>
      <c r="AL235" s="1351"/>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0"/>
      <c r="K236" s="1259"/>
      <c r="L236" s="1283"/>
      <c r="M236" s="1377"/>
      <c r="N236" s="1398"/>
      <c r="O236" s="1378" t="s">
        <v>2025</v>
      </c>
      <c r="P236" s="1380" t="str">
        <f>IFERROR(VLOOKUP('別紙様式2-2（４・５月分）'!AQ179,【参考】数式用!$AR$5:$AT$22,3,FALSE),"")</f>
        <v/>
      </c>
      <c r="Q236" s="1382" t="s">
        <v>2036</v>
      </c>
      <c r="R236" s="1384" t="str">
        <f>IFERROR(VLOOKUP(K234,【参考】数式用!$A$5:$AB$37,MATCH(P236,【参考】数式用!$B$4:$AB$4,0)+1,0),"")</f>
        <v/>
      </c>
      <c r="S236" s="1386" t="s">
        <v>161</v>
      </c>
      <c r="T236" s="1388"/>
      <c r="U236" s="1390" t="str">
        <f>IFERROR(VLOOKUP(K234,【参考】数式用!$A$5:$AB$37,MATCH(T236,【参考】数式用!$B$4:$AB$4,0)+1,0),"")</f>
        <v/>
      </c>
      <c r="V236" s="1392" t="s">
        <v>15</v>
      </c>
      <c r="W236" s="1394">
        <v>7</v>
      </c>
      <c r="X236" s="1368" t="s">
        <v>10</v>
      </c>
      <c r="Y236" s="1394">
        <v>4</v>
      </c>
      <c r="Z236" s="1368" t="s">
        <v>38</v>
      </c>
      <c r="AA236" s="1394">
        <v>8</v>
      </c>
      <c r="AB236" s="1368" t="s">
        <v>10</v>
      </c>
      <c r="AC236" s="1394">
        <v>3</v>
      </c>
      <c r="AD236" s="1368" t="s">
        <v>13</v>
      </c>
      <c r="AE236" s="1368" t="s">
        <v>20</v>
      </c>
      <c r="AF236" s="1368">
        <f>IF(W236&gt;=1,(AA236*12+AC236)-(W236*12+Y236)+1,"")</f>
        <v>12</v>
      </c>
      <c r="AG236" s="1364" t="s">
        <v>33</v>
      </c>
      <c r="AH236" s="1370" t="str">
        <f t="shared" ref="AH236" si="606">IFERROR(ROUNDDOWN(ROUND(L234*U236,0),0)*AF236,"")</f>
        <v/>
      </c>
      <c r="AI236" s="1372" t="str">
        <f t="shared" ref="AI236" si="607">IFERROR(ROUNDDOWN(ROUND((L234*(U236-AW234)),0),0)*AF236,"")</f>
        <v/>
      </c>
      <c r="AJ236" s="1374">
        <f>IFERROR(IF(OR(M234="",M235="",M237=""),0,ROUNDDOWN(ROUNDDOWN(ROUND(L234*VLOOKUP(K234,【参考】数式用!$A$5:$AB$37,MATCH("新加算Ⅳ",【参考】数式用!$B$4:$AB$4,0)+1,0),0),0)*AF236*0.5,0)),"")</f>
        <v>0</v>
      </c>
      <c r="AK236" s="1320" t="str">
        <f t="shared" ref="AK236" si="608">IF(T236&lt;&gt;"","新規に適用","")</f>
        <v/>
      </c>
      <c r="AL236" s="1348">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6"/>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6"/>
      <c r="C237" s="1417"/>
      <c r="D237" s="1417"/>
      <c r="E237" s="1417"/>
      <c r="F237" s="1418"/>
      <c r="G237" s="1260"/>
      <c r="H237" s="1260"/>
      <c r="I237" s="1260"/>
      <c r="J237" s="1421"/>
      <c r="K237" s="1260"/>
      <c r="L237" s="1284"/>
      <c r="M237" s="556" t="str">
        <f>IF('別紙様式2-2（４・５月分）'!P181="","",'別紙様式2-2（４・５月分）'!P181)</f>
        <v/>
      </c>
      <c r="N237" s="1399"/>
      <c r="O237" s="1379"/>
      <c r="P237" s="1381"/>
      <c r="Q237" s="1383"/>
      <c r="R237" s="1385"/>
      <c r="S237" s="1387"/>
      <c r="T237" s="1389"/>
      <c r="U237" s="1391"/>
      <c r="V237" s="1393"/>
      <c r="W237" s="1395"/>
      <c r="X237" s="1369"/>
      <c r="Y237" s="1395"/>
      <c r="Z237" s="1369"/>
      <c r="AA237" s="1395"/>
      <c r="AB237" s="1369"/>
      <c r="AC237" s="1395"/>
      <c r="AD237" s="1369"/>
      <c r="AE237" s="1369"/>
      <c r="AF237" s="1369"/>
      <c r="AG237" s="1365"/>
      <c r="AH237" s="1371"/>
      <c r="AI237" s="1373"/>
      <c r="AJ237" s="1375"/>
      <c r="AK237" s="1321"/>
      <c r="AL237" s="1349"/>
      <c r="AM237" s="1321"/>
      <c r="AN237" s="1321"/>
      <c r="AO237" s="1367"/>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0"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6" t="str">
        <f>IF(SUM('別紙様式2-2（４・５月分）'!Q182:Q184)=0,"",SUM('別紙様式2-2（４・５月分）'!Q182:Q184))</f>
        <v/>
      </c>
      <c r="O238" s="1400" t="str">
        <f>IFERROR(VLOOKUP('別紙様式2-2（４・５月分）'!AQ182,【参考】数式用!$AR$5:$AS$22,2,FALSE),"")</f>
        <v/>
      </c>
      <c r="P238" s="1401"/>
      <c r="Q238" s="1402"/>
      <c r="R238" s="1406" t="str">
        <f>IFERROR(VLOOKUP(K238,【参考】数式用!$A$5:$AB$37,MATCH(O238,【参考】数式用!$B$4:$AB$4,0)+1,0),"")</f>
        <v/>
      </c>
      <c r="S238" s="1408" t="s">
        <v>2021</v>
      </c>
      <c r="T238" s="1410"/>
      <c r="U238" s="1412" t="str">
        <f>IFERROR(VLOOKUP(K238,【参考】数式用!$A$5:$AB$37,MATCH(T238,【参考】数式用!$B$4:$AB$4,0)+1,0),"")</f>
        <v/>
      </c>
      <c r="V238" s="1414" t="s">
        <v>15</v>
      </c>
      <c r="W238" s="1352">
        <v>6</v>
      </c>
      <c r="X238" s="1354" t="s">
        <v>10</v>
      </c>
      <c r="Y238" s="1352">
        <v>6</v>
      </c>
      <c r="Z238" s="1354" t="s">
        <v>38</v>
      </c>
      <c r="AA238" s="1352">
        <v>7</v>
      </c>
      <c r="AB238" s="1354" t="s">
        <v>10</v>
      </c>
      <c r="AC238" s="1352">
        <v>3</v>
      </c>
      <c r="AD238" s="1354" t="s">
        <v>13</v>
      </c>
      <c r="AE238" s="1354" t="s">
        <v>20</v>
      </c>
      <c r="AF238" s="1354">
        <f>IF(W238&gt;=1,(AA238*12+AC238)-(W238*12+Y238)+1,"")</f>
        <v>10</v>
      </c>
      <c r="AG238" s="1356" t="s">
        <v>33</v>
      </c>
      <c r="AH238" s="1358" t="str">
        <f t="shared" ref="AH238" si="610">IFERROR(ROUNDDOWN(ROUND(L238*U238,0),0)*AF238,"")</f>
        <v/>
      </c>
      <c r="AI238" s="1360" t="str">
        <f t="shared" ref="AI238" si="611">IFERROR(ROUNDDOWN(ROUND((L238*(U238-AW238)),0),0)*AF238,"")</f>
        <v/>
      </c>
      <c r="AJ238" s="1362">
        <f>IFERROR(IF(OR(M238="",M239="",M241=""),0,ROUNDDOWN(ROUNDDOWN(ROUND(L238*VLOOKUP(K238,【参考】数式用!$A$5:$AB$37,MATCH("新加算Ⅳ",【参考】数式用!$B$4:$AB$4,0)+1,0),0),0)*AF238*0.5,0)),"")</f>
        <v>0</v>
      </c>
      <c r="AK238" s="1346"/>
      <c r="AL238" s="1350">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0"/>
      <c r="K239" s="1259"/>
      <c r="L239" s="1283"/>
      <c r="M239" s="1376" t="str">
        <f>IF('別紙様式2-2（４・５月分）'!P183="","",'別紙様式2-2（４・５月分）'!P183)</f>
        <v/>
      </c>
      <c r="N239" s="1397"/>
      <c r="O239" s="1403"/>
      <c r="P239" s="1404"/>
      <c r="Q239" s="1405"/>
      <c r="R239" s="1407"/>
      <c r="S239" s="1409"/>
      <c r="T239" s="1411"/>
      <c r="U239" s="1413"/>
      <c r="V239" s="1415"/>
      <c r="W239" s="1353"/>
      <c r="X239" s="1355"/>
      <c r="Y239" s="1353"/>
      <c r="Z239" s="1355"/>
      <c r="AA239" s="1353"/>
      <c r="AB239" s="1355"/>
      <c r="AC239" s="1353"/>
      <c r="AD239" s="1355"/>
      <c r="AE239" s="1355"/>
      <c r="AF239" s="1355"/>
      <c r="AG239" s="1357"/>
      <c r="AH239" s="1359"/>
      <c r="AI239" s="1361"/>
      <c r="AJ239" s="1363"/>
      <c r="AK239" s="1347"/>
      <c r="AL239" s="1351"/>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0"/>
      <c r="K240" s="1259"/>
      <c r="L240" s="1283"/>
      <c r="M240" s="1377"/>
      <c r="N240" s="1398"/>
      <c r="O240" s="1378" t="s">
        <v>2025</v>
      </c>
      <c r="P240" s="1380" t="str">
        <f>IFERROR(VLOOKUP('別紙様式2-2（４・５月分）'!AQ182,【参考】数式用!$AR$5:$AT$22,3,FALSE),"")</f>
        <v/>
      </c>
      <c r="Q240" s="1382" t="s">
        <v>2036</v>
      </c>
      <c r="R240" s="1384" t="str">
        <f>IFERROR(VLOOKUP(K238,【参考】数式用!$A$5:$AB$37,MATCH(P240,【参考】数式用!$B$4:$AB$4,0)+1,0),"")</f>
        <v/>
      </c>
      <c r="S240" s="1386" t="s">
        <v>161</v>
      </c>
      <c r="T240" s="1388"/>
      <c r="U240" s="1390" t="str">
        <f>IFERROR(VLOOKUP(K238,【参考】数式用!$A$5:$AB$37,MATCH(T240,【参考】数式用!$B$4:$AB$4,0)+1,0),"")</f>
        <v/>
      </c>
      <c r="V240" s="1392" t="s">
        <v>15</v>
      </c>
      <c r="W240" s="1394">
        <v>7</v>
      </c>
      <c r="X240" s="1368" t="s">
        <v>10</v>
      </c>
      <c r="Y240" s="1394">
        <v>4</v>
      </c>
      <c r="Z240" s="1368" t="s">
        <v>38</v>
      </c>
      <c r="AA240" s="1394">
        <v>8</v>
      </c>
      <c r="AB240" s="1368" t="s">
        <v>10</v>
      </c>
      <c r="AC240" s="1394">
        <v>3</v>
      </c>
      <c r="AD240" s="1368" t="s">
        <v>13</v>
      </c>
      <c r="AE240" s="1368" t="s">
        <v>20</v>
      </c>
      <c r="AF240" s="1368">
        <f>IF(W240&gt;=1,(AA240*12+AC240)-(W240*12+Y240)+1,"")</f>
        <v>12</v>
      </c>
      <c r="AG240" s="1364" t="s">
        <v>33</v>
      </c>
      <c r="AH240" s="1370" t="str">
        <f t="shared" ref="AH240" si="617">IFERROR(ROUNDDOWN(ROUND(L238*U240,0),0)*AF240,"")</f>
        <v/>
      </c>
      <c r="AI240" s="1372" t="str">
        <f t="shared" ref="AI240" si="618">IFERROR(ROUNDDOWN(ROUND((L238*(U240-AW238)),0),0)*AF240,"")</f>
        <v/>
      </c>
      <c r="AJ240" s="1374">
        <f>IFERROR(IF(OR(M238="",M239="",M241=""),0,ROUNDDOWN(ROUNDDOWN(ROUND(L238*VLOOKUP(K238,【参考】数式用!$A$5:$AB$37,MATCH("新加算Ⅳ",【参考】数式用!$B$4:$AB$4,0)+1,0),0),0)*AF240*0.5,0)),"")</f>
        <v>0</v>
      </c>
      <c r="AK240" s="1320" t="str">
        <f t="shared" ref="AK240" si="619">IF(T240&lt;&gt;"","新規に適用","")</f>
        <v/>
      </c>
      <c r="AL240" s="1348">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6"/>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6"/>
      <c r="C241" s="1417"/>
      <c r="D241" s="1417"/>
      <c r="E241" s="1417"/>
      <c r="F241" s="1418"/>
      <c r="G241" s="1260"/>
      <c r="H241" s="1260"/>
      <c r="I241" s="1260"/>
      <c r="J241" s="1421"/>
      <c r="K241" s="1260"/>
      <c r="L241" s="1284"/>
      <c r="M241" s="556" t="str">
        <f>IF('別紙様式2-2（４・５月分）'!P184="","",'別紙様式2-2（４・５月分）'!P184)</f>
        <v/>
      </c>
      <c r="N241" s="1399"/>
      <c r="O241" s="1379"/>
      <c r="P241" s="1381"/>
      <c r="Q241" s="1383"/>
      <c r="R241" s="1385"/>
      <c r="S241" s="1387"/>
      <c r="T241" s="1389"/>
      <c r="U241" s="1391"/>
      <c r="V241" s="1393"/>
      <c r="W241" s="1395"/>
      <c r="X241" s="1369"/>
      <c r="Y241" s="1395"/>
      <c r="Z241" s="1369"/>
      <c r="AA241" s="1395"/>
      <c r="AB241" s="1369"/>
      <c r="AC241" s="1395"/>
      <c r="AD241" s="1369"/>
      <c r="AE241" s="1369"/>
      <c r="AF241" s="1369"/>
      <c r="AG241" s="1365"/>
      <c r="AH241" s="1371"/>
      <c r="AI241" s="1373"/>
      <c r="AJ241" s="1375"/>
      <c r="AK241" s="1321"/>
      <c r="AL241" s="1349"/>
      <c r="AM241" s="1321"/>
      <c r="AN241" s="1321"/>
      <c r="AO241" s="1367"/>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19"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6" t="str">
        <f>IF(SUM('別紙様式2-2（４・５月分）'!Q185:Q187)=0,"",SUM('別紙様式2-2（４・５月分）'!Q185:Q187))</f>
        <v/>
      </c>
      <c r="O242" s="1400" t="str">
        <f>IFERROR(VLOOKUP('別紙様式2-2（４・５月分）'!AQ185,【参考】数式用!$AR$5:$AS$22,2,FALSE),"")</f>
        <v/>
      </c>
      <c r="P242" s="1401"/>
      <c r="Q242" s="1402"/>
      <c r="R242" s="1406" t="str">
        <f>IFERROR(VLOOKUP(K242,【参考】数式用!$A$5:$AB$37,MATCH(O242,【参考】数式用!$B$4:$AB$4,0)+1,0),"")</f>
        <v/>
      </c>
      <c r="S242" s="1408" t="s">
        <v>2021</v>
      </c>
      <c r="T242" s="1410"/>
      <c r="U242" s="1412" t="str">
        <f>IFERROR(VLOOKUP(K242,【参考】数式用!$A$5:$AB$37,MATCH(T242,【参考】数式用!$B$4:$AB$4,0)+1,0),"")</f>
        <v/>
      </c>
      <c r="V242" s="1414" t="s">
        <v>15</v>
      </c>
      <c r="W242" s="1352">
        <v>6</v>
      </c>
      <c r="X242" s="1354" t="s">
        <v>10</v>
      </c>
      <c r="Y242" s="1352">
        <v>6</v>
      </c>
      <c r="Z242" s="1354" t="s">
        <v>38</v>
      </c>
      <c r="AA242" s="1352">
        <v>7</v>
      </c>
      <c r="AB242" s="1354" t="s">
        <v>10</v>
      </c>
      <c r="AC242" s="1352">
        <v>3</v>
      </c>
      <c r="AD242" s="1354" t="s">
        <v>13</v>
      </c>
      <c r="AE242" s="1354" t="s">
        <v>20</v>
      </c>
      <c r="AF242" s="1354">
        <f>IF(W242&gt;=1,(AA242*12+AC242)-(W242*12+Y242)+1,"")</f>
        <v>10</v>
      </c>
      <c r="AG242" s="1356" t="s">
        <v>33</v>
      </c>
      <c r="AH242" s="1358" t="str">
        <f t="shared" ref="AH242" si="621">IFERROR(ROUNDDOWN(ROUND(L242*U242,0),0)*AF242,"")</f>
        <v/>
      </c>
      <c r="AI242" s="1360" t="str">
        <f t="shared" ref="AI242" si="622">IFERROR(ROUNDDOWN(ROUND((L242*(U242-AW242)),0),0)*AF242,"")</f>
        <v/>
      </c>
      <c r="AJ242" s="1362">
        <f>IFERROR(IF(OR(M242="",M243="",M245=""),0,ROUNDDOWN(ROUNDDOWN(ROUND(L242*VLOOKUP(K242,【参考】数式用!$A$5:$AB$37,MATCH("新加算Ⅳ",【参考】数式用!$B$4:$AB$4,0)+1,0),0),0)*AF242*0.5,0)),"")</f>
        <v>0</v>
      </c>
      <c r="AK242" s="1346"/>
      <c r="AL242" s="1350">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0"/>
      <c r="K243" s="1259"/>
      <c r="L243" s="1283"/>
      <c r="M243" s="1376" t="str">
        <f>IF('別紙様式2-2（４・５月分）'!P186="","",'別紙様式2-2（４・５月分）'!P186)</f>
        <v/>
      </c>
      <c r="N243" s="1397"/>
      <c r="O243" s="1403"/>
      <c r="P243" s="1404"/>
      <c r="Q243" s="1405"/>
      <c r="R243" s="1407"/>
      <c r="S243" s="1409"/>
      <c r="T243" s="1411"/>
      <c r="U243" s="1413"/>
      <c r="V243" s="1415"/>
      <c r="W243" s="1353"/>
      <c r="X243" s="1355"/>
      <c r="Y243" s="1353"/>
      <c r="Z243" s="1355"/>
      <c r="AA243" s="1353"/>
      <c r="AB243" s="1355"/>
      <c r="AC243" s="1353"/>
      <c r="AD243" s="1355"/>
      <c r="AE243" s="1355"/>
      <c r="AF243" s="1355"/>
      <c r="AG243" s="1357"/>
      <c r="AH243" s="1359"/>
      <c r="AI243" s="1361"/>
      <c r="AJ243" s="1363"/>
      <c r="AK243" s="1347"/>
      <c r="AL243" s="1351"/>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0"/>
      <c r="K244" s="1259"/>
      <c r="L244" s="1283"/>
      <c r="M244" s="1377"/>
      <c r="N244" s="1398"/>
      <c r="O244" s="1378" t="s">
        <v>2025</v>
      </c>
      <c r="P244" s="1380" t="str">
        <f>IFERROR(VLOOKUP('別紙様式2-2（４・５月分）'!AQ185,【参考】数式用!$AR$5:$AT$22,3,FALSE),"")</f>
        <v/>
      </c>
      <c r="Q244" s="1382" t="s">
        <v>2036</v>
      </c>
      <c r="R244" s="1384" t="str">
        <f>IFERROR(VLOOKUP(K242,【参考】数式用!$A$5:$AB$37,MATCH(P244,【参考】数式用!$B$4:$AB$4,0)+1,0),"")</f>
        <v/>
      </c>
      <c r="S244" s="1386" t="s">
        <v>161</v>
      </c>
      <c r="T244" s="1388"/>
      <c r="U244" s="1390" t="str">
        <f>IFERROR(VLOOKUP(K242,【参考】数式用!$A$5:$AB$37,MATCH(T244,【参考】数式用!$B$4:$AB$4,0)+1,0),"")</f>
        <v/>
      </c>
      <c r="V244" s="1392" t="s">
        <v>15</v>
      </c>
      <c r="W244" s="1394">
        <v>7</v>
      </c>
      <c r="X244" s="1368" t="s">
        <v>10</v>
      </c>
      <c r="Y244" s="1394">
        <v>4</v>
      </c>
      <c r="Z244" s="1368" t="s">
        <v>38</v>
      </c>
      <c r="AA244" s="1394">
        <v>8</v>
      </c>
      <c r="AB244" s="1368" t="s">
        <v>10</v>
      </c>
      <c r="AC244" s="1394">
        <v>3</v>
      </c>
      <c r="AD244" s="1368" t="s">
        <v>13</v>
      </c>
      <c r="AE244" s="1368" t="s">
        <v>20</v>
      </c>
      <c r="AF244" s="1368">
        <f>IF(W244&gt;=1,(AA244*12+AC244)-(W244*12+Y244)+1,"")</f>
        <v>12</v>
      </c>
      <c r="AG244" s="1364" t="s">
        <v>33</v>
      </c>
      <c r="AH244" s="1370" t="str">
        <f t="shared" ref="AH244" si="628">IFERROR(ROUNDDOWN(ROUND(L242*U244,0),0)*AF244,"")</f>
        <v/>
      </c>
      <c r="AI244" s="1372" t="str">
        <f t="shared" ref="AI244" si="629">IFERROR(ROUNDDOWN(ROUND((L242*(U244-AW242)),0),0)*AF244,"")</f>
        <v/>
      </c>
      <c r="AJ244" s="1374">
        <f>IFERROR(IF(OR(M242="",M243="",M245=""),0,ROUNDDOWN(ROUNDDOWN(ROUND(L242*VLOOKUP(K242,【参考】数式用!$A$5:$AB$37,MATCH("新加算Ⅳ",【参考】数式用!$B$4:$AB$4,0)+1,0),0),0)*AF244*0.5,0)),"")</f>
        <v>0</v>
      </c>
      <c r="AK244" s="1320" t="str">
        <f t="shared" ref="AK244" si="630">IF(T244&lt;&gt;"","新規に適用","")</f>
        <v/>
      </c>
      <c r="AL244" s="1348">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6"/>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6"/>
      <c r="C245" s="1417"/>
      <c r="D245" s="1417"/>
      <c r="E245" s="1417"/>
      <c r="F245" s="1418"/>
      <c r="G245" s="1260"/>
      <c r="H245" s="1260"/>
      <c r="I245" s="1260"/>
      <c r="J245" s="1421"/>
      <c r="K245" s="1260"/>
      <c r="L245" s="1284"/>
      <c r="M245" s="556" t="str">
        <f>IF('別紙様式2-2（４・５月分）'!P187="","",'別紙様式2-2（４・５月分）'!P187)</f>
        <v/>
      </c>
      <c r="N245" s="1399"/>
      <c r="O245" s="1379"/>
      <c r="P245" s="1381"/>
      <c r="Q245" s="1383"/>
      <c r="R245" s="1385"/>
      <c r="S245" s="1387"/>
      <c r="T245" s="1389"/>
      <c r="U245" s="1391"/>
      <c r="V245" s="1393"/>
      <c r="W245" s="1395"/>
      <c r="X245" s="1369"/>
      <c r="Y245" s="1395"/>
      <c r="Z245" s="1369"/>
      <c r="AA245" s="1395"/>
      <c r="AB245" s="1369"/>
      <c r="AC245" s="1395"/>
      <c r="AD245" s="1369"/>
      <c r="AE245" s="1369"/>
      <c r="AF245" s="1369"/>
      <c r="AG245" s="1365"/>
      <c r="AH245" s="1371"/>
      <c r="AI245" s="1373"/>
      <c r="AJ245" s="1375"/>
      <c r="AK245" s="1321"/>
      <c r="AL245" s="1349"/>
      <c r="AM245" s="1321"/>
      <c r="AN245" s="1321"/>
      <c r="AO245" s="1367"/>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0"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6" t="str">
        <f>IF(SUM('別紙様式2-2（４・５月分）'!Q188:Q190)=0,"",SUM('別紙様式2-2（４・５月分）'!Q188:Q190))</f>
        <v/>
      </c>
      <c r="O246" s="1400" t="str">
        <f>IFERROR(VLOOKUP('別紙様式2-2（４・５月分）'!AQ188,【参考】数式用!$AR$5:$AS$22,2,FALSE),"")</f>
        <v/>
      </c>
      <c r="P246" s="1401"/>
      <c r="Q246" s="1402"/>
      <c r="R246" s="1406" t="str">
        <f>IFERROR(VLOOKUP(K246,【参考】数式用!$A$5:$AB$37,MATCH(O246,【参考】数式用!$B$4:$AB$4,0)+1,0),"")</f>
        <v/>
      </c>
      <c r="S246" s="1408" t="s">
        <v>2021</v>
      </c>
      <c r="T246" s="1410"/>
      <c r="U246" s="1412" t="str">
        <f>IFERROR(VLOOKUP(K246,【参考】数式用!$A$5:$AB$37,MATCH(T246,【参考】数式用!$B$4:$AB$4,0)+1,0),"")</f>
        <v/>
      </c>
      <c r="V246" s="1414" t="s">
        <v>15</v>
      </c>
      <c r="W246" s="1352">
        <v>6</v>
      </c>
      <c r="X246" s="1354" t="s">
        <v>10</v>
      </c>
      <c r="Y246" s="1352">
        <v>6</v>
      </c>
      <c r="Z246" s="1354" t="s">
        <v>38</v>
      </c>
      <c r="AA246" s="1352">
        <v>7</v>
      </c>
      <c r="AB246" s="1354" t="s">
        <v>10</v>
      </c>
      <c r="AC246" s="1352">
        <v>3</v>
      </c>
      <c r="AD246" s="1354" t="s">
        <v>13</v>
      </c>
      <c r="AE246" s="1354" t="s">
        <v>20</v>
      </c>
      <c r="AF246" s="1354">
        <f>IF(W246&gt;=1,(AA246*12+AC246)-(W246*12+Y246)+1,"")</f>
        <v>10</v>
      </c>
      <c r="AG246" s="1356" t="s">
        <v>33</v>
      </c>
      <c r="AH246" s="1358" t="str">
        <f t="shared" ref="AH246" si="632">IFERROR(ROUNDDOWN(ROUND(L246*U246,0),0)*AF246,"")</f>
        <v/>
      </c>
      <c r="AI246" s="1360" t="str">
        <f t="shared" ref="AI246" si="633">IFERROR(ROUNDDOWN(ROUND((L246*(U246-AW246)),0),0)*AF246,"")</f>
        <v/>
      </c>
      <c r="AJ246" s="1362">
        <f>IFERROR(IF(OR(M246="",M247="",M249=""),0,ROUNDDOWN(ROUNDDOWN(ROUND(L246*VLOOKUP(K246,【参考】数式用!$A$5:$AB$37,MATCH("新加算Ⅳ",【参考】数式用!$B$4:$AB$4,0)+1,0),0),0)*AF246*0.5,0)),"")</f>
        <v>0</v>
      </c>
      <c r="AK246" s="1346"/>
      <c r="AL246" s="1350">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0"/>
      <c r="K247" s="1259"/>
      <c r="L247" s="1283"/>
      <c r="M247" s="1376" t="str">
        <f>IF('別紙様式2-2（４・５月分）'!P189="","",'別紙様式2-2（４・５月分）'!P189)</f>
        <v/>
      </c>
      <c r="N247" s="1397"/>
      <c r="O247" s="1403"/>
      <c r="P247" s="1404"/>
      <c r="Q247" s="1405"/>
      <c r="R247" s="1407"/>
      <c r="S247" s="1409"/>
      <c r="T247" s="1411"/>
      <c r="U247" s="1413"/>
      <c r="V247" s="1415"/>
      <c r="W247" s="1353"/>
      <c r="X247" s="1355"/>
      <c r="Y247" s="1353"/>
      <c r="Z247" s="1355"/>
      <c r="AA247" s="1353"/>
      <c r="AB247" s="1355"/>
      <c r="AC247" s="1353"/>
      <c r="AD247" s="1355"/>
      <c r="AE247" s="1355"/>
      <c r="AF247" s="1355"/>
      <c r="AG247" s="1357"/>
      <c r="AH247" s="1359"/>
      <c r="AI247" s="1361"/>
      <c r="AJ247" s="1363"/>
      <c r="AK247" s="1347"/>
      <c r="AL247" s="1351"/>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0"/>
      <c r="K248" s="1259"/>
      <c r="L248" s="1283"/>
      <c r="M248" s="1377"/>
      <c r="N248" s="1398"/>
      <c r="O248" s="1378" t="s">
        <v>2025</v>
      </c>
      <c r="P248" s="1380" t="str">
        <f>IFERROR(VLOOKUP('別紙様式2-2（４・５月分）'!AQ188,【参考】数式用!$AR$5:$AT$22,3,FALSE),"")</f>
        <v/>
      </c>
      <c r="Q248" s="1382" t="s">
        <v>2036</v>
      </c>
      <c r="R248" s="1384" t="str">
        <f>IFERROR(VLOOKUP(K246,【参考】数式用!$A$5:$AB$37,MATCH(P248,【参考】数式用!$B$4:$AB$4,0)+1,0),"")</f>
        <v/>
      </c>
      <c r="S248" s="1386" t="s">
        <v>161</v>
      </c>
      <c r="T248" s="1388"/>
      <c r="U248" s="1390" t="str">
        <f>IFERROR(VLOOKUP(K246,【参考】数式用!$A$5:$AB$37,MATCH(T248,【参考】数式用!$B$4:$AB$4,0)+1,0),"")</f>
        <v/>
      </c>
      <c r="V248" s="1392" t="s">
        <v>15</v>
      </c>
      <c r="W248" s="1394">
        <v>7</v>
      </c>
      <c r="X248" s="1368" t="s">
        <v>10</v>
      </c>
      <c r="Y248" s="1394">
        <v>4</v>
      </c>
      <c r="Z248" s="1368" t="s">
        <v>38</v>
      </c>
      <c r="AA248" s="1394">
        <v>8</v>
      </c>
      <c r="AB248" s="1368" t="s">
        <v>10</v>
      </c>
      <c r="AC248" s="1394">
        <v>3</v>
      </c>
      <c r="AD248" s="1368" t="s">
        <v>13</v>
      </c>
      <c r="AE248" s="1368" t="s">
        <v>20</v>
      </c>
      <c r="AF248" s="1368">
        <f>IF(W248&gt;=1,(AA248*12+AC248)-(W248*12+Y248)+1,"")</f>
        <v>12</v>
      </c>
      <c r="AG248" s="1364" t="s">
        <v>33</v>
      </c>
      <c r="AH248" s="1370" t="str">
        <f t="shared" ref="AH248" si="639">IFERROR(ROUNDDOWN(ROUND(L246*U248,0),0)*AF248,"")</f>
        <v/>
      </c>
      <c r="AI248" s="1372" t="str">
        <f t="shared" ref="AI248" si="640">IFERROR(ROUNDDOWN(ROUND((L246*(U248-AW246)),0),0)*AF248,"")</f>
        <v/>
      </c>
      <c r="AJ248" s="1374">
        <f>IFERROR(IF(OR(M246="",M247="",M249=""),0,ROUNDDOWN(ROUNDDOWN(ROUND(L246*VLOOKUP(K246,【参考】数式用!$A$5:$AB$37,MATCH("新加算Ⅳ",【参考】数式用!$B$4:$AB$4,0)+1,0),0),0)*AF248*0.5,0)),"")</f>
        <v>0</v>
      </c>
      <c r="AK248" s="1320" t="str">
        <f t="shared" ref="AK248" si="641">IF(T248&lt;&gt;"","新規に適用","")</f>
        <v/>
      </c>
      <c r="AL248" s="1348">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6"/>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6"/>
      <c r="C249" s="1417"/>
      <c r="D249" s="1417"/>
      <c r="E249" s="1417"/>
      <c r="F249" s="1418"/>
      <c r="G249" s="1260"/>
      <c r="H249" s="1260"/>
      <c r="I249" s="1260"/>
      <c r="J249" s="1421"/>
      <c r="K249" s="1260"/>
      <c r="L249" s="1284"/>
      <c r="M249" s="556" t="str">
        <f>IF('別紙様式2-2（４・５月分）'!P190="","",'別紙様式2-2（４・５月分）'!P190)</f>
        <v/>
      </c>
      <c r="N249" s="1399"/>
      <c r="O249" s="1379"/>
      <c r="P249" s="1381"/>
      <c r="Q249" s="1383"/>
      <c r="R249" s="1385"/>
      <c r="S249" s="1387"/>
      <c r="T249" s="1389"/>
      <c r="U249" s="1391"/>
      <c r="V249" s="1393"/>
      <c r="W249" s="1395"/>
      <c r="X249" s="1369"/>
      <c r="Y249" s="1395"/>
      <c r="Z249" s="1369"/>
      <c r="AA249" s="1395"/>
      <c r="AB249" s="1369"/>
      <c r="AC249" s="1395"/>
      <c r="AD249" s="1369"/>
      <c r="AE249" s="1369"/>
      <c r="AF249" s="1369"/>
      <c r="AG249" s="1365"/>
      <c r="AH249" s="1371"/>
      <c r="AI249" s="1373"/>
      <c r="AJ249" s="1375"/>
      <c r="AK249" s="1321"/>
      <c r="AL249" s="1349"/>
      <c r="AM249" s="1321"/>
      <c r="AN249" s="1321"/>
      <c r="AO249" s="1367"/>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19"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6" t="str">
        <f>IF(SUM('別紙様式2-2（４・５月分）'!Q191:Q193)=0,"",SUM('別紙様式2-2（４・５月分）'!Q191:Q193))</f>
        <v/>
      </c>
      <c r="O250" s="1400" t="str">
        <f>IFERROR(VLOOKUP('別紙様式2-2（４・５月分）'!AQ191,【参考】数式用!$AR$5:$AS$22,2,FALSE),"")</f>
        <v/>
      </c>
      <c r="P250" s="1401"/>
      <c r="Q250" s="1402"/>
      <c r="R250" s="1406" t="str">
        <f>IFERROR(VLOOKUP(K250,【参考】数式用!$A$5:$AB$37,MATCH(O250,【参考】数式用!$B$4:$AB$4,0)+1,0),"")</f>
        <v/>
      </c>
      <c r="S250" s="1408" t="s">
        <v>2021</v>
      </c>
      <c r="T250" s="1410"/>
      <c r="U250" s="1412" t="str">
        <f>IFERROR(VLOOKUP(K250,【参考】数式用!$A$5:$AB$37,MATCH(T250,【参考】数式用!$B$4:$AB$4,0)+1,0),"")</f>
        <v/>
      </c>
      <c r="V250" s="1414" t="s">
        <v>15</v>
      </c>
      <c r="W250" s="1352">
        <v>6</v>
      </c>
      <c r="X250" s="1354" t="s">
        <v>10</v>
      </c>
      <c r="Y250" s="1352">
        <v>6</v>
      </c>
      <c r="Z250" s="1354" t="s">
        <v>38</v>
      </c>
      <c r="AA250" s="1352">
        <v>7</v>
      </c>
      <c r="AB250" s="1354" t="s">
        <v>10</v>
      </c>
      <c r="AC250" s="1352">
        <v>3</v>
      </c>
      <c r="AD250" s="1354" t="s">
        <v>13</v>
      </c>
      <c r="AE250" s="1354" t="s">
        <v>20</v>
      </c>
      <c r="AF250" s="1354">
        <f>IF(W250&gt;=1,(AA250*12+AC250)-(W250*12+Y250)+1,"")</f>
        <v>10</v>
      </c>
      <c r="AG250" s="1356" t="s">
        <v>33</v>
      </c>
      <c r="AH250" s="1358" t="str">
        <f t="shared" ref="AH250" si="643">IFERROR(ROUNDDOWN(ROUND(L250*U250,0),0)*AF250,"")</f>
        <v/>
      </c>
      <c r="AI250" s="1360" t="str">
        <f t="shared" ref="AI250" si="644">IFERROR(ROUNDDOWN(ROUND((L250*(U250-AW250)),0),0)*AF250,"")</f>
        <v/>
      </c>
      <c r="AJ250" s="1362">
        <f>IFERROR(IF(OR(M250="",M251="",M253=""),0,ROUNDDOWN(ROUNDDOWN(ROUND(L250*VLOOKUP(K250,【参考】数式用!$A$5:$AB$37,MATCH("新加算Ⅳ",【参考】数式用!$B$4:$AB$4,0)+1,0),0),0)*AF250*0.5,0)),"")</f>
        <v>0</v>
      </c>
      <c r="AK250" s="1346"/>
      <c r="AL250" s="1350">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0"/>
      <c r="K251" s="1259"/>
      <c r="L251" s="1283"/>
      <c r="M251" s="1376" t="str">
        <f>IF('別紙様式2-2（４・５月分）'!P192="","",'別紙様式2-2（４・５月分）'!P192)</f>
        <v/>
      </c>
      <c r="N251" s="1397"/>
      <c r="O251" s="1403"/>
      <c r="P251" s="1404"/>
      <c r="Q251" s="1405"/>
      <c r="R251" s="1407"/>
      <c r="S251" s="1409"/>
      <c r="T251" s="1411"/>
      <c r="U251" s="1413"/>
      <c r="V251" s="1415"/>
      <c r="W251" s="1353"/>
      <c r="X251" s="1355"/>
      <c r="Y251" s="1353"/>
      <c r="Z251" s="1355"/>
      <c r="AA251" s="1353"/>
      <c r="AB251" s="1355"/>
      <c r="AC251" s="1353"/>
      <c r="AD251" s="1355"/>
      <c r="AE251" s="1355"/>
      <c r="AF251" s="1355"/>
      <c r="AG251" s="1357"/>
      <c r="AH251" s="1359"/>
      <c r="AI251" s="1361"/>
      <c r="AJ251" s="1363"/>
      <c r="AK251" s="1347"/>
      <c r="AL251" s="1351"/>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0"/>
      <c r="K252" s="1259"/>
      <c r="L252" s="1283"/>
      <c r="M252" s="1377"/>
      <c r="N252" s="1398"/>
      <c r="O252" s="1378" t="s">
        <v>2025</v>
      </c>
      <c r="P252" s="1380" t="str">
        <f>IFERROR(VLOOKUP('別紙様式2-2（４・５月分）'!AQ191,【参考】数式用!$AR$5:$AT$22,3,FALSE),"")</f>
        <v/>
      </c>
      <c r="Q252" s="1382" t="s">
        <v>2036</v>
      </c>
      <c r="R252" s="1384" t="str">
        <f>IFERROR(VLOOKUP(K250,【参考】数式用!$A$5:$AB$37,MATCH(P252,【参考】数式用!$B$4:$AB$4,0)+1,0),"")</f>
        <v/>
      </c>
      <c r="S252" s="1386" t="s">
        <v>161</v>
      </c>
      <c r="T252" s="1388"/>
      <c r="U252" s="1390" t="str">
        <f>IFERROR(VLOOKUP(K250,【参考】数式用!$A$5:$AB$37,MATCH(T252,【参考】数式用!$B$4:$AB$4,0)+1,0),"")</f>
        <v/>
      </c>
      <c r="V252" s="1392" t="s">
        <v>15</v>
      </c>
      <c r="W252" s="1394">
        <v>7</v>
      </c>
      <c r="X252" s="1368" t="s">
        <v>10</v>
      </c>
      <c r="Y252" s="1394">
        <v>4</v>
      </c>
      <c r="Z252" s="1368" t="s">
        <v>38</v>
      </c>
      <c r="AA252" s="1394">
        <v>8</v>
      </c>
      <c r="AB252" s="1368" t="s">
        <v>10</v>
      </c>
      <c r="AC252" s="1394">
        <v>3</v>
      </c>
      <c r="AD252" s="1368" t="s">
        <v>13</v>
      </c>
      <c r="AE252" s="1368" t="s">
        <v>20</v>
      </c>
      <c r="AF252" s="1368">
        <f>IF(W252&gt;=1,(AA252*12+AC252)-(W252*12+Y252)+1,"")</f>
        <v>12</v>
      </c>
      <c r="AG252" s="1364" t="s">
        <v>33</v>
      </c>
      <c r="AH252" s="1370" t="str">
        <f t="shared" ref="AH252" si="650">IFERROR(ROUNDDOWN(ROUND(L250*U252,0),0)*AF252,"")</f>
        <v/>
      </c>
      <c r="AI252" s="1372" t="str">
        <f t="shared" ref="AI252" si="651">IFERROR(ROUNDDOWN(ROUND((L250*(U252-AW250)),0),0)*AF252,"")</f>
        <v/>
      </c>
      <c r="AJ252" s="1374">
        <f>IFERROR(IF(OR(M250="",M251="",M253=""),0,ROUNDDOWN(ROUNDDOWN(ROUND(L250*VLOOKUP(K250,【参考】数式用!$A$5:$AB$37,MATCH("新加算Ⅳ",【参考】数式用!$B$4:$AB$4,0)+1,0),0),0)*AF252*0.5,0)),"")</f>
        <v>0</v>
      </c>
      <c r="AK252" s="1320" t="str">
        <f t="shared" ref="AK252" si="652">IF(T252&lt;&gt;"","新規に適用","")</f>
        <v/>
      </c>
      <c r="AL252" s="1348">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6"/>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6"/>
      <c r="C253" s="1417"/>
      <c r="D253" s="1417"/>
      <c r="E253" s="1417"/>
      <c r="F253" s="1418"/>
      <c r="G253" s="1260"/>
      <c r="H253" s="1260"/>
      <c r="I253" s="1260"/>
      <c r="J253" s="1421"/>
      <c r="K253" s="1260"/>
      <c r="L253" s="1284"/>
      <c r="M253" s="556" t="str">
        <f>IF('別紙様式2-2（４・５月分）'!P193="","",'別紙様式2-2（４・５月分）'!P193)</f>
        <v/>
      </c>
      <c r="N253" s="1399"/>
      <c r="O253" s="1379"/>
      <c r="P253" s="1381"/>
      <c r="Q253" s="1383"/>
      <c r="R253" s="1385"/>
      <c r="S253" s="1387"/>
      <c r="T253" s="1389"/>
      <c r="U253" s="1391"/>
      <c r="V253" s="1393"/>
      <c r="W253" s="1395"/>
      <c r="X253" s="1369"/>
      <c r="Y253" s="1395"/>
      <c r="Z253" s="1369"/>
      <c r="AA253" s="1395"/>
      <c r="AB253" s="1369"/>
      <c r="AC253" s="1395"/>
      <c r="AD253" s="1369"/>
      <c r="AE253" s="1369"/>
      <c r="AF253" s="1369"/>
      <c r="AG253" s="1365"/>
      <c r="AH253" s="1371"/>
      <c r="AI253" s="1373"/>
      <c r="AJ253" s="1375"/>
      <c r="AK253" s="1321"/>
      <c r="AL253" s="1349"/>
      <c r="AM253" s="1321"/>
      <c r="AN253" s="1321"/>
      <c r="AO253" s="1367"/>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0"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6" t="str">
        <f>IF(SUM('別紙様式2-2（４・５月分）'!Q194:Q196)=0,"",SUM('別紙様式2-2（４・５月分）'!Q194:Q196))</f>
        <v/>
      </c>
      <c r="O254" s="1400" t="str">
        <f>IFERROR(VLOOKUP('別紙様式2-2（４・５月分）'!AQ194,【参考】数式用!$AR$5:$AS$22,2,FALSE),"")</f>
        <v/>
      </c>
      <c r="P254" s="1401"/>
      <c r="Q254" s="1402"/>
      <c r="R254" s="1406" t="str">
        <f>IFERROR(VLOOKUP(K254,【参考】数式用!$A$5:$AB$37,MATCH(O254,【参考】数式用!$B$4:$AB$4,0)+1,0),"")</f>
        <v/>
      </c>
      <c r="S254" s="1408" t="s">
        <v>2021</v>
      </c>
      <c r="T254" s="1410"/>
      <c r="U254" s="1412" t="str">
        <f>IFERROR(VLOOKUP(K254,【参考】数式用!$A$5:$AB$37,MATCH(T254,【参考】数式用!$B$4:$AB$4,0)+1,0),"")</f>
        <v/>
      </c>
      <c r="V254" s="1414" t="s">
        <v>15</v>
      </c>
      <c r="W254" s="1352">
        <v>6</v>
      </c>
      <c r="X254" s="1354" t="s">
        <v>10</v>
      </c>
      <c r="Y254" s="1352">
        <v>6</v>
      </c>
      <c r="Z254" s="1354" t="s">
        <v>38</v>
      </c>
      <c r="AA254" s="1352">
        <v>7</v>
      </c>
      <c r="AB254" s="1354" t="s">
        <v>10</v>
      </c>
      <c r="AC254" s="1352">
        <v>3</v>
      </c>
      <c r="AD254" s="1354" t="s">
        <v>13</v>
      </c>
      <c r="AE254" s="1354" t="s">
        <v>20</v>
      </c>
      <c r="AF254" s="1354">
        <f>IF(W254&gt;=1,(AA254*12+AC254)-(W254*12+Y254)+1,"")</f>
        <v>10</v>
      </c>
      <c r="AG254" s="1356" t="s">
        <v>33</v>
      </c>
      <c r="AH254" s="1358" t="str">
        <f t="shared" ref="AH254" si="654">IFERROR(ROUNDDOWN(ROUND(L254*U254,0),0)*AF254,"")</f>
        <v/>
      </c>
      <c r="AI254" s="1360" t="str">
        <f t="shared" ref="AI254" si="655">IFERROR(ROUNDDOWN(ROUND((L254*(U254-AW254)),0),0)*AF254,"")</f>
        <v/>
      </c>
      <c r="AJ254" s="1362">
        <f>IFERROR(IF(OR(M254="",M255="",M257=""),0,ROUNDDOWN(ROUNDDOWN(ROUND(L254*VLOOKUP(K254,【参考】数式用!$A$5:$AB$37,MATCH("新加算Ⅳ",【参考】数式用!$B$4:$AB$4,0)+1,0),0),0)*AF254*0.5,0)),"")</f>
        <v>0</v>
      </c>
      <c r="AK254" s="1346"/>
      <c r="AL254" s="1350">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0"/>
      <c r="K255" s="1259"/>
      <c r="L255" s="1283"/>
      <c r="M255" s="1376" t="str">
        <f>IF('別紙様式2-2（４・５月分）'!P195="","",'別紙様式2-2（４・５月分）'!P195)</f>
        <v/>
      </c>
      <c r="N255" s="1397"/>
      <c r="O255" s="1403"/>
      <c r="P255" s="1404"/>
      <c r="Q255" s="1405"/>
      <c r="R255" s="1407"/>
      <c r="S255" s="1409"/>
      <c r="T255" s="1411"/>
      <c r="U255" s="1413"/>
      <c r="V255" s="1415"/>
      <c r="W255" s="1353"/>
      <c r="X255" s="1355"/>
      <c r="Y255" s="1353"/>
      <c r="Z255" s="1355"/>
      <c r="AA255" s="1353"/>
      <c r="AB255" s="1355"/>
      <c r="AC255" s="1353"/>
      <c r="AD255" s="1355"/>
      <c r="AE255" s="1355"/>
      <c r="AF255" s="1355"/>
      <c r="AG255" s="1357"/>
      <c r="AH255" s="1359"/>
      <c r="AI255" s="1361"/>
      <c r="AJ255" s="1363"/>
      <c r="AK255" s="1347"/>
      <c r="AL255" s="1351"/>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0"/>
      <c r="K256" s="1259"/>
      <c r="L256" s="1283"/>
      <c r="M256" s="1377"/>
      <c r="N256" s="1398"/>
      <c r="O256" s="1378" t="s">
        <v>2025</v>
      </c>
      <c r="P256" s="1380" t="str">
        <f>IFERROR(VLOOKUP('別紙様式2-2（４・５月分）'!AQ194,【参考】数式用!$AR$5:$AT$22,3,FALSE),"")</f>
        <v/>
      </c>
      <c r="Q256" s="1382" t="s">
        <v>2036</v>
      </c>
      <c r="R256" s="1384" t="str">
        <f>IFERROR(VLOOKUP(K254,【参考】数式用!$A$5:$AB$37,MATCH(P256,【参考】数式用!$B$4:$AB$4,0)+1,0),"")</f>
        <v/>
      </c>
      <c r="S256" s="1386" t="s">
        <v>161</v>
      </c>
      <c r="T256" s="1388"/>
      <c r="U256" s="1390" t="str">
        <f>IFERROR(VLOOKUP(K254,【参考】数式用!$A$5:$AB$37,MATCH(T256,【参考】数式用!$B$4:$AB$4,0)+1,0),"")</f>
        <v/>
      </c>
      <c r="V256" s="1392" t="s">
        <v>15</v>
      </c>
      <c r="W256" s="1394">
        <v>7</v>
      </c>
      <c r="X256" s="1368" t="s">
        <v>10</v>
      </c>
      <c r="Y256" s="1394">
        <v>4</v>
      </c>
      <c r="Z256" s="1368" t="s">
        <v>38</v>
      </c>
      <c r="AA256" s="1394">
        <v>8</v>
      </c>
      <c r="AB256" s="1368" t="s">
        <v>10</v>
      </c>
      <c r="AC256" s="1394">
        <v>3</v>
      </c>
      <c r="AD256" s="1368" t="s">
        <v>13</v>
      </c>
      <c r="AE256" s="1368" t="s">
        <v>20</v>
      </c>
      <c r="AF256" s="1368">
        <f>IF(W256&gt;=1,(AA256*12+AC256)-(W256*12+Y256)+1,"")</f>
        <v>12</v>
      </c>
      <c r="AG256" s="1364" t="s">
        <v>33</v>
      </c>
      <c r="AH256" s="1370" t="str">
        <f t="shared" ref="AH256" si="661">IFERROR(ROUNDDOWN(ROUND(L254*U256,0),0)*AF256,"")</f>
        <v/>
      </c>
      <c r="AI256" s="1372" t="str">
        <f t="shared" ref="AI256" si="662">IFERROR(ROUNDDOWN(ROUND((L254*(U256-AW254)),0),0)*AF256,"")</f>
        <v/>
      </c>
      <c r="AJ256" s="1374">
        <f>IFERROR(IF(OR(M254="",M255="",M257=""),0,ROUNDDOWN(ROUNDDOWN(ROUND(L254*VLOOKUP(K254,【参考】数式用!$A$5:$AB$37,MATCH("新加算Ⅳ",【参考】数式用!$B$4:$AB$4,0)+1,0),0),0)*AF256*0.5,0)),"")</f>
        <v>0</v>
      </c>
      <c r="AK256" s="1320" t="str">
        <f t="shared" ref="AK256" si="663">IF(T256&lt;&gt;"","新規に適用","")</f>
        <v/>
      </c>
      <c r="AL256" s="1348">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6"/>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6"/>
      <c r="C257" s="1417"/>
      <c r="D257" s="1417"/>
      <c r="E257" s="1417"/>
      <c r="F257" s="1418"/>
      <c r="G257" s="1260"/>
      <c r="H257" s="1260"/>
      <c r="I257" s="1260"/>
      <c r="J257" s="1421"/>
      <c r="K257" s="1260"/>
      <c r="L257" s="1284"/>
      <c r="M257" s="556" t="str">
        <f>IF('別紙様式2-2（４・５月分）'!P196="","",'別紙様式2-2（４・５月分）'!P196)</f>
        <v/>
      </c>
      <c r="N257" s="1399"/>
      <c r="O257" s="1379"/>
      <c r="P257" s="1381"/>
      <c r="Q257" s="1383"/>
      <c r="R257" s="1385"/>
      <c r="S257" s="1387"/>
      <c r="T257" s="1389"/>
      <c r="U257" s="1391"/>
      <c r="V257" s="1393"/>
      <c r="W257" s="1395"/>
      <c r="X257" s="1369"/>
      <c r="Y257" s="1395"/>
      <c r="Z257" s="1369"/>
      <c r="AA257" s="1395"/>
      <c r="AB257" s="1369"/>
      <c r="AC257" s="1395"/>
      <c r="AD257" s="1369"/>
      <c r="AE257" s="1369"/>
      <c r="AF257" s="1369"/>
      <c r="AG257" s="1365"/>
      <c r="AH257" s="1371"/>
      <c r="AI257" s="1373"/>
      <c r="AJ257" s="1375"/>
      <c r="AK257" s="1321"/>
      <c r="AL257" s="1349"/>
      <c r="AM257" s="1321"/>
      <c r="AN257" s="1321"/>
      <c r="AO257" s="1367"/>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19"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6" t="str">
        <f>IF(SUM('別紙様式2-2（４・５月分）'!Q197:Q199)=0,"",SUM('別紙様式2-2（４・５月分）'!Q197:Q199))</f>
        <v/>
      </c>
      <c r="O258" s="1400" t="str">
        <f>IFERROR(VLOOKUP('別紙様式2-2（４・５月分）'!AQ197,【参考】数式用!$AR$5:$AS$22,2,FALSE),"")</f>
        <v/>
      </c>
      <c r="P258" s="1401"/>
      <c r="Q258" s="1402"/>
      <c r="R258" s="1406" t="str">
        <f>IFERROR(VLOOKUP(K258,【参考】数式用!$A$5:$AB$37,MATCH(O258,【参考】数式用!$B$4:$AB$4,0)+1,0),"")</f>
        <v/>
      </c>
      <c r="S258" s="1408" t="s">
        <v>2021</v>
      </c>
      <c r="T258" s="1410"/>
      <c r="U258" s="1412" t="str">
        <f>IFERROR(VLOOKUP(K258,【参考】数式用!$A$5:$AB$37,MATCH(T258,【参考】数式用!$B$4:$AB$4,0)+1,0),"")</f>
        <v/>
      </c>
      <c r="V258" s="1414" t="s">
        <v>15</v>
      </c>
      <c r="W258" s="1352">
        <v>6</v>
      </c>
      <c r="X258" s="1354" t="s">
        <v>10</v>
      </c>
      <c r="Y258" s="1352">
        <v>6</v>
      </c>
      <c r="Z258" s="1354" t="s">
        <v>38</v>
      </c>
      <c r="AA258" s="1352">
        <v>7</v>
      </c>
      <c r="AB258" s="1354" t="s">
        <v>10</v>
      </c>
      <c r="AC258" s="1352">
        <v>3</v>
      </c>
      <c r="AD258" s="1354" t="s">
        <v>13</v>
      </c>
      <c r="AE258" s="1354" t="s">
        <v>20</v>
      </c>
      <c r="AF258" s="1354">
        <f>IF(W258&gt;=1,(AA258*12+AC258)-(W258*12+Y258)+1,"")</f>
        <v>10</v>
      </c>
      <c r="AG258" s="1356" t="s">
        <v>33</v>
      </c>
      <c r="AH258" s="1358" t="str">
        <f t="shared" ref="AH258" si="665">IFERROR(ROUNDDOWN(ROUND(L258*U258,0),0)*AF258,"")</f>
        <v/>
      </c>
      <c r="AI258" s="1360" t="str">
        <f t="shared" ref="AI258" si="666">IFERROR(ROUNDDOWN(ROUND((L258*(U258-AW258)),0),0)*AF258,"")</f>
        <v/>
      </c>
      <c r="AJ258" s="1362">
        <f>IFERROR(IF(OR(M258="",M259="",M261=""),0,ROUNDDOWN(ROUNDDOWN(ROUND(L258*VLOOKUP(K258,【参考】数式用!$A$5:$AB$37,MATCH("新加算Ⅳ",【参考】数式用!$B$4:$AB$4,0)+1,0),0),0)*AF258*0.5,0)),"")</f>
        <v>0</v>
      </c>
      <c r="AK258" s="1346"/>
      <c r="AL258" s="1350">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0"/>
      <c r="K259" s="1259"/>
      <c r="L259" s="1283"/>
      <c r="M259" s="1376" t="str">
        <f>IF('別紙様式2-2（４・５月分）'!P198="","",'別紙様式2-2（４・５月分）'!P198)</f>
        <v/>
      </c>
      <c r="N259" s="1397"/>
      <c r="O259" s="1403"/>
      <c r="P259" s="1404"/>
      <c r="Q259" s="1405"/>
      <c r="R259" s="1407"/>
      <c r="S259" s="1409"/>
      <c r="T259" s="1411"/>
      <c r="U259" s="1413"/>
      <c r="V259" s="1415"/>
      <c r="W259" s="1353"/>
      <c r="X259" s="1355"/>
      <c r="Y259" s="1353"/>
      <c r="Z259" s="1355"/>
      <c r="AA259" s="1353"/>
      <c r="AB259" s="1355"/>
      <c r="AC259" s="1353"/>
      <c r="AD259" s="1355"/>
      <c r="AE259" s="1355"/>
      <c r="AF259" s="1355"/>
      <c r="AG259" s="1357"/>
      <c r="AH259" s="1359"/>
      <c r="AI259" s="1361"/>
      <c r="AJ259" s="1363"/>
      <c r="AK259" s="1347"/>
      <c r="AL259" s="1351"/>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0"/>
      <c r="K260" s="1259"/>
      <c r="L260" s="1283"/>
      <c r="M260" s="1377"/>
      <c r="N260" s="1398"/>
      <c r="O260" s="1378" t="s">
        <v>2025</v>
      </c>
      <c r="P260" s="1380" t="str">
        <f>IFERROR(VLOOKUP('別紙様式2-2（４・５月分）'!AQ197,【参考】数式用!$AR$5:$AT$22,3,FALSE),"")</f>
        <v/>
      </c>
      <c r="Q260" s="1382" t="s">
        <v>2036</v>
      </c>
      <c r="R260" s="1384" t="str">
        <f>IFERROR(VLOOKUP(K258,【参考】数式用!$A$5:$AB$37,MATCH(P260,【参考】数式用!$B$4:$AB$4,0)+1,0),"")</f>
        <v/>
      </c>
      <c r="S260" s="1386" t="s">
        <v>161</v>
      </c>
      <c r="T260" s="1388"/>
      <c r="U260" s="1390" t="str">
        <f>IFERROR(VLOOKUP(K258,【参考】数式用!$A$5:$AB$37,MATCH(T260,【参考】数式用!$B$4:$AB$4,0)+1,0),"")</f>
        <v/>
      </c>
      <c r="V260" s="1392" t="s">
        <v>15</v>
      </c>
      <c r="W260" s="1394">
        <v>7</v>
      </c>
      <c r="X260" s="1368" t="s">
        <v>10</v>
      </c>
      <c r="Y260" s="1394">
        <v>4</v>
      </c>
      <c r="Z260" s="1368" t="s">
        <v>38</v>
      </c>
      <c r="AA260" s="1394">
        <v>8</v>
      </c>
      <c r="AB260" s="1368" t="s">
        <v>10</v>
      </c>
      <c r="AC260" s="1394">
        <v>3</v>
      </c>
      <c r="AD260" s="1368" t="s">
        <v>13</v>
      </c>
      <c r="AE260" s="1368" t="s">
        <v>20</v>
      </c>
      <c r="AF260" s="1368">
        <f>IF(W260&gt;=1,(AA260*12+AC260)-(W260*12+Y260)+1,"")</f>
        <v>12</v>
      </c>
      <c r="AG260" s="1364" t="s">
        <v>33</v>
      </c>
      <c r="AH260" s="1370" t="str">
        <f t="shared" ref="AH260" si="672">IFERROR(ROUNDDOWN(ROUND(L258*U260,0),0)*AF260,"")</f>
        <v/>
      </c>
      <c r="AI260" s="1372" t="str">
        <f t="shared" ref="AI260" si="673">IFERROR(ROUNDDOWN(ROUND((L258*(U260-AW258)),0),0)*AF260,"")</f>
        <v/>
      </c>
      <c r="AJ260" s="1374">
        <f>IFERROR(IF(OR(M258="",M259="",M261=""),0,ROUNDDOWN(ROUNDDOWN(ROUND(L258*VLOOKUP(K258,【参考】数式用!$A$5:$AB$37,MATCH("新加算Ⅳ",【参考】数式用!$B$4:$AB$4,0)+1,0),0),0)*AF260*0.5,0)),"")</f>
        <v>0</v>
      </c>
      <c r="AK260" s="1320" t="str">
        <f t="shared" ref="AK260" si="674">IF(T260&lt;&gt;"","新規に適用","")</f>
        <v/>
      </c>
      <c r="AL260" s="1348">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6"/>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6"/>
      <c r="C261" s="1417"/>
      <c r="D261" s="1417"/>
      <c r="E261" s="1417"/>
      <c r="F261" s="1418"/>
      <c r="G261" s="1260"/>
      <c r="H261" s="1260"/>
      <c r="I261" s="1260"/>
      <c r="J261" s="1421"/>
      <c r="K261" s="1260"/>
      <c r="L261" s="1284"/>
      <c r="M261" s="556" t="str">
        <f>IF('別紙様式2-2（４・５月分）'!P199="","",'別紙様式2-2（４・５月分）'!P199)</f>
        <v/>
      </c>
      <c r="N261" s="1399"/>
      <c r="O261" s="1379"/>
      <c r="P261" s="1381"/>
      <c r="Q261" s="1383"/>
      <c r="R261" s="1385"/>
      <c r="S261" s="1387"/>
      <c r="T261" s="1389"/>
      <c r="U261" s="1391"/>
      <c r="V261" s="1393"/>
      <c r="W261" s="1395"/>
      <c r="X261" s="1369"/>
      <c r="Y261" s="1395"/>
      <c r="Z261" s="1369"/>
      <c r="AA261" s="1395"/>
      <c r="AB261" s="1369"/>
      <c r="AC261" s="1395"/>
      <c r="AD261" s="1369"/>
      <c r="AE261" s="1369"/>
      <c r="AF261" s="1369"/>
      <c r="AG261" s="1365"/>
      <c r="AH261" s="1371"/>
      <c r="AI261" s="1373"/>
      <c r="AJ261" s="1375"/>
      <c r="AK261" s="1321"/>
      <c r="AL261" s="1349"/>
      <c r="AM261" s="1321"/>
      <c r="AN261" s="1321"/>
      <c r="AO261" s="1367"/>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0"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6" t="str">
        <f>IF(SUM('別紙様式2-2（４・５月分）'!Q200:Q202)=0,"",SUM('別紙様式2-2（４・５月分）'!Q200:Q202))</f>
        <v/>
      </c>
      <c r="O262" s="1400" t="str">
        <f>IFERROR(VLOOKUP('別紙様式2-2（４・５月分）'!AQ200,【参考】数式用!$AR$5:$AS$22,2,FALSE),"")</f>
        <v/>
      </c>
      <c r="P262" s="1401"/>
      <c r="Q262" s="1402"/>
      <c r="R262" s="1406" t="str">
        <f>IFERROR(VLOOKUP(K262,【参考】数式用!$A$5:$AB$37,MATCH(O262,【参考】数式用!$B$4:$AB$4,0)+1,0),"")</f>
        <v/>
      </c>
      <c r="S262" s="1408" t="s">
        <v>2021</v>
      </c>
      <c r="T262" s="1410"/>
      <c r="U262" s="1412" t="str">
        <f>IFERROR(VLOOKUP(K262,【参考】数式用!$A$5:$AB$37,MATCH(T262,【参考】数式用!$B$4:$AB$4,0)+1,0),"")</f>
        <v/>
      </c>
      <c r="V262" s="1414" t="s">
        <v>15</v>
      </c>
      <c r="W262" s="1352">
        <v>6</v>
      </c>
      <c r="X262" s="1354" t="s">
        <v>10</v>
      </c>
      <c r="Y262" s="1352">
        <v>6</v>
      </c>
      <c r="Z262" s="1354" t="s">
        <v>38</v>
      </c>
      <c r="AA262" s="1352">
        <v>7</v>
      </c>
      <c r="AB262" s="1354" t="s">
        <v>10</v>
      </c>
      <c r="AC262" s="1352">
        <v>3</v>
      </c>
      <c r="AD262" s="1354" t="s">
        <v>13</v>
      </c>
      <c r="AE262" s="1354" t="s">
        <v>20</v>
      </c>
      <c r="AF262" s="1354">
        <f>IF(W262&gt;=1,(AA262*12+AC262)-(W262*12+Y262)+1,"")</f>
        <v>10</v>
      </c>
      <c r="AG262" s="1356" t="s">
        <v>33</v>
      </c>
      <c r="AH262" s="1358" t="str">
        <f t="shared" ref="AH262" si="676">IFERROR(ROUNDDOWN(ROUND(L262*U262,0),0)*AF262,"")</f>
        <v/>
      </c>
      <c r="AI262" s="1360" t="str">
        <f t="shared" ref="AI262" si="677">IFERROR(ROUNDDOWN(ROUND((L262*(U262-AW262)),0),0)*AF262,"")</f>
        <v/>
      </c>
      <c r="AJ262" s="1362">
        <f>IFERROR(IF(OR(M262="",M263="",M265=""),0,ROUNDDOWN(ROUNDDOWN(ROUND(L262*VLOOKUP(K262,【参考】数式用!$A$5:$AB$37,MATCH("新加算Ⅳ",【参考】数式用!$B$4:$AB$4,0)+1,0),0),0)*AF262*0.5,0)),"")</f>
        <v>0</v>
      </c>
      <c r="AK262" s="1346"/>
      <c r="AL262" s="1350">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0"/>
      <c r="K263" s="1259"/>
      <c r="L263" s="1283"/>
      <c r="M263" s="1376" t="str">
        <f>IF('別紙様式2-2（４・５月分）'!P201="","",'別紙様式2-2（４・５月分）'!P201)</f>
        <v/>
      </c>
      <c r="N263" s="1397"/>
      <c r="O263" s="1403"/>
      <c r="P263" s="1404"/>
      <c r="Q263" s="1405"/>
      <c r="R263" s="1407"/>
      <c r="S263" s="1409"/>
      <c r="T263" s="1411"/>
      <c r="U263" s="1413"/>
      <c r="V263" s="1415"/>
      <c r="W263" s="1353"/>
      <c r="X263" s="1355"/>
      <c r="Y263" s="1353"/>
      <c r="Z263" s="1355"/>
      <c r="AA263" s="1353"/>
      <c r="AB263" s="1355"/>
      <c r="AC263" s="1353"/>
      <c r="AD263" s="1355"/>
      <c r="AE263" s="1355"/>
      <c r="AF263" s="1355"/>
      <c r="AG263" s="1357"/>
      <c r="AH263" s="1359"/>
      <c r="AI263" s="1361"/>
      <c r="AJ263" s="1363"/>
      <c r="AK263" s="1347"/>
      <c r="AL263" s="1351"/>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0"/>
      <c r="K264" s="1259"/>
      <c r="L264" s="1283"/>
      <c r="M264" s="1377"/>
      <c r="N264" s="1398"/>
      <c r="O264" s="1378" t="s">
        <v>2025</v>
      </c>
      <c r="P264" s="1380" t="str">
        <f>IFERROR(VLOOKUP('別紙様式2-2（４・５月分）'!AQ200,【参考】数式用!$AR$5:$AT$22,3,FALSE),"")</f>
        <v/>
      </c>
      <c r="Q264" s="1382" t="s">
        <v>2036</v>
      </c>
      <c r="R264" s="1384" t="str">
        <f>IFERROR(VLOOKUP(K262,【参考】数式用!$A$5:$AB$37,MATCH(P264,【参考】数式用!$B$4:$AB$4,0)+1,0),"")</f>
        <v/>
      </c>
      <c r="S264" s="1386" t="s">
        <v>161</v>
      </c>
      <c r="T264" s="1388"/>
      <c r="U264" s="1390" t="str">
        <f>IFERROR(VLOOKUP(K262,【参考】数式用!$A$5:$AB$37,MATCH(T264,【参考】数式用!$B$4:$AB$4,0)+1,0),"")</f>
        <v/>
      </c>
      <c r="V264" s="1392" t="s">
        <v>15</v>
      </c>
      <c r="W264" s="1394">
        <v>7</v>
      </c>
      <c r="X264" s="1368" t="s">
        <v>10</v>
      </c>
      <c r="Y264" s="1394">
        <v>4</v>
      </c>
      <c r="Z264" s="1368" t="s">
        <v>38</v>
      </c>
      <c r="AA264" s="1394">
        <v>8</v>
      </c>
      <c r="AB264" s="1368" t="s">
        <v>10</v>
      </c>
      <c r="AC264" s="1394">
        <v>3</v>
      </c>
      <c r="AD264" s="1368" t="s">
        <v>13</v>
      </c>
      <c r="AE264" s="1368" t="s">
        <v>20</v>
      </c>
      <c r="AF264" s="1368">
        <f>IF(W264&gt;=1,(AA264*12+AC264)-(W264*12+Y264)+1,"")</f>
        <v>12</v>
      </c>
      <c r="AG264" s="1364" t="s">
        <v>33</v>
      </c>
      <c r="AH264" s="1370" t="str">
        <f t="shared" ref="AH264" si="683">IFERROR(ROUNDDOWN(ROUND(L262*U264,0),0)*AF264,"")</f>
        <v/>
      </c>
      <c r="AI264" s="1372" t="str">
        <f t="shared" ref="AI264" si="684">IFERROR(ROUNDDOWN(ROUND((L262*(U264-AW262)),0),0)*AF264,"")</f>
        <v/>
      </c>
      <c r="AJ264" s="1374">
        <f>IFERROR(IF(OR(M262="",M263="",M265=""),0,ROUNDDOWN(ROUNDDOWN(ROUND(L262*VLOOKUP(K262,【参考】数式用!$A$5:$AB$37,MATCH("新加算Ⅳ",【参考】数式用!$B$4:$AB$4,0)+1,0),0),0)*AF264*0.5,0)),"")</f>
        <v>0</v>
      </c>
      <c r="AK264" s="1320" t="str">
        <f t="shared" ref="AK264" si="685">IF(T264&lt;&gt;"","新規に適用","")</f>
        <v/>
      </c>
      <c r="AL264" s="1348">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6"/>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6"/>
      <c r="C265" s="1417"/>
      <c r="D265" s="1417"/>
      <c r="E265" s="1417"/>
      <c r="F265" s="1418"/>
      <c r="G265" s="1260"/>
      <c r="H265" s="1260"/>
      <c r="I265" s="1260"/>
      <c r="J265" s="1421"/>
      <c r="K265" s="1260"/>
      <c r="L265" s="1284"/>
      <c r="M265" s="556" t="str">
        <f>IF('別紙様式2-2（４・５月分）'!P202="","",'別紙様式2-2（４・５月分）'!P202)</f>
        <v/>
      </c>
      <c r="N265" s="1399"/>
      <c r="O265" s="1379"/>
      <c r="P265" s="1381"/>
      <c r="Q265" s="1383"/>
      <c r="R265" s="1385"/>
      <c r="S265" s="1387"/>
      <c r="T265" s="1389"/>
      <c r="U265" s="1391"/>
      <c r="V265" s="1393"/>
      <c r="W265" s="1395"/>
      <c r="X265" s="1369"/>
      <c r="Y265" s="1395"/>
      <c r="Z265" s="1369"/>
      <c r="AA265" s="1395"/>
      <c r="AB265" s="1369"/>
      <c r="AC265" s="1395"/>
      <c r="AD265" s="1369"/>
      <c r="AE265" s="1369"/>
      <c r="AF265" s="1369"/>
      <c r="AG265" s="1365"/>
      <c r="AH265" s="1371"/>
      <c r="AI265" s="1373"/>
      <c r="AJ265" s="1375"/>
      <c r="AK265" s="1321"/>
      <c r="AL265" s="1349"/>
      <c r="AM265" s="1321"/>
      <c r="AN265" s="1321"/>
      <c r="AO265" s="1367"/>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19"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6" t="str">
        <f>IF(SUM('別紙様式2-2（４・５月分）'!Q203:Q205)=0,"",SUM('別紙様式2-2（４・５月分）'!Q203:Q205))</f>
        <v/>
      </c>
      <c r="O266" s="1400" t="str">
        <f>IFERROR(VLOOKUP('別紙様式2-2（４・５月分）'!AQ203,【参考】数式用!$AR$5:$AS$22,2,FALSE),"")</f>
        <v/>
      </c>
      <c r="P266" s="1401"/>
      <c r="Q266" s="1402"/>
      <c r="R266" s="1406" t="str">
        <f>IFERROR(VLOOKUP(K266,【参考】数式用!$A$5:$AB$37,MATCH(O266,【参考】数式用!$B$4:$AB$4,0)+1,0),"")</f>
        <v/>
      </c>
      <c r="S266" s="1408" t="s">
        <v>2021</v>
      </c>
      <c r="T266" s="1410"/>
      <c r="U266" s="1412" t="str">
        <f>IFERROR(VLOOKUP(K266,【参考】数式用!$A$5:$AB$37,MATCH(T266,【参考】数式用!$B$4:$AB$4,0)+1,0),"")</f>
        <v/>
      </c>
      <c r="V266" s="1414" t="s">
        <v>15</v>
      </c>
      <c r="W266" s="1352">
        <v>6</v>
      </c>
      <c r="X266" s="1354" t="s">
        <v>10</v>
      </c>
      <c r="Y266" s="1352">
        <v>6</v>
      </c>
      <c r="Z266" s="1354" t="s">
        <v>38</v>
      </c>
      <c r="AA266" s="1352">
        <v>7</v>
      </c>
      <c r="AB266" s="1354" t="s">
        <v>10</v>
      </c>
      <c r="AC266" s="1352">
        <v>3</v>
      </c>
      <c r="AD266" s="1354" t="s">
        <v>13</v>
      </c>
      <c r="AE266" s="1354" t="s">
        <v>20</v>
      </c>
      <c r="AF266" s="1354">
        <f>IF(W266&gt;=1,(AA266*12+AC266)-(W266*12+Y266)+1,"")</f>
        <v>10</v>
      </c>
      <c r="AG266" s="1356" t="s">
        <v>33</v>
      </c>
      <c r="AH266" s="1358" t="str">
        <f t="shared" ref="AH266" si="687">IFERROR(ROUNDDOWN(ROUND(L266*U266,0),0)*AF266,"")</f>
        <v/>
      </c>
      <c r="AI266" s="1360" t="str">
        <f t="shared" ref="AI266" si="688">IFERROR(ROUNDDOWN(ROUND((L266*(U266-AW266)),0),0)*AF266,"")</f>
        <v/>
      </c>
      <c r="AJ266" s="1362">
        <f>IFERROR(IF(OR(M266="",M267="",M269=""),0,ROUNDDOWN(ROUNDDOWN(ROUND(L266*VLOOKUP(K266,【参考】数式用!$A$5:$AB$37,MATCH("新加算Ⅳ",【参考】数式用!$B$4:$AB$4,0)+1,0),0),0)*AF266*0.5,0)),"")</f>
        <v>0</v>
      </c>
      <c r="AK266" s="1346"/>
      <c r="AL266" s="1350">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0"/>
      <c r="K267" s="1259"/>
      <c r="L267" s="1283"/>
      <c r="M267" s="1376" t="str">
        <f>IF('別紙様式2-2（４・５月分）'!P204="","",'別紙様式2-2（４・５月分）'!P204)</f>
        <v/>
      </c>
      <c r="N267" s="1397"/>
      <c r="O267" s="1403"/>
      <c r="P267" s="1404"/>
      <c r="Q267" s="1405"/>
      <c r="R267" s="1407"/>
      <c r="S267" s="1409"/>
      <c r="T267" s="1411"/>
      <c r="U267" s="1413"/>
      <c r="V267" s="1415"/>
      <c r="W267" s="1353"/>
      <c r="X267" s="1355"/>
      <c r="Y267" s="1353"/>
      <c r="Z267" s="1355"/>
      <c r="AA267" s="1353"/>
      <c r="AB267" s="1355"/>
      <c r="AC267" s="1353"/>
      <c r="AD267" s="1355"/>
      <c r="AE267" s="1355"/>
      <c r="AF267" s="1355"/>
      <c r="AG267" s="1357"/>
      <c r="AH267" s="1359"/>
      <c r="AI267" s="1361"/>
      <c r="AJ267" s="1363"/>
      <c r="AK267" s="1347"/>
      <c r="AL267" s="1351"/>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0"/>
      <c r="K268" s="1259"/>
      <c r="L268" s="1283"/>
      <c r="M268" s="1377"/>
      <c r="N268" s="1398"/>
      <c r="O268" s="1378" t="s">
        <v>2025</v>
      </c>
      <c r="P268" s="1380" t="str">
        <f>IFERROR(VLOOKUP('別紙様式2-2（４・５月分）'!AQ203,【参考】数式用!$AR$5:$AT$22,3,FALSE),"")</f>
        <v/>
      </c>
      <c r="Q268" s="1382" t="s">
        <v>2036</v>
      </c>
      <c r="R268" s="1384" t="str">
        <f>IFERROR(VLOOKUP(K266,【参考】数式用!$A$5:$AB$37,MATCH(P268,【参考】数式用!$B$4:$AB$4,0)+1,0),"")</f>
        <v/>
      </c>
      <c r="S268" s="1386" t="s">
        <v>161</v>
      </c>
      <c r="T268" s="1388"/>
      <c r="U268" s="1390" t="str">
        <f>IFERROR(VLOOKUP(K266,【参考】数式用!$A$5:$AB$37,MATCH(T268,【参考】数式用!$B$4:$AB$4,0)+1,0),"")</f>
        <v/>
      </c>
      <c r="V268" s="1392" t="s">
        <v>15</v>
      </c>
      <c r="W268" s="1394">
        <v>7</v>
      </c>
      <c r="X268" s="1368" t="s">
        <v>10</v>
      </c>
      <c r="Y268" s="1394">
        <v>4</v>
      </c>
      <c r="Z268" s="1368" t="s">
        <v>38</v>
      </c>
      <c r="AA268" s="1394">
        <v>8</v>
      </c>
      <c r="AB268" s="1368" t="s">
        <v>10</v>
      </c>
      <c r="AC268" s="1394">
        <v>3</v>
      </c>
      <c r="AD268" s="1368" t="s">
        <v>13</v>
      </c>
      <c r="AE268" s="1368" t="s">
        <v>20</v>
      </c>
      <c r="AF268" s="1368">
        <f>IF(W268&gt;=1,(AA268*12+AC268)-(W268*12+Y268)+1,"")</f>
        <v>12</v>
      </c>
      <c r="AG268" s="1364" t="s">
        <v>33</v>
      </c>
      <c r="AH268" s="1370" t="str">
        <f t="shared" ref="AH268" si="694">IFERROR(ROUNDDOWN(ROUND(L266*U268,0),0)*AF268,"")</f>
        <v/>
      </c>
      <c r="AI268" s="1372" t="str">
        <f t="shared" ref="AI268" si="695">IFERROR(ROUNDDOWN(ROUND((L266*(U268-AW266)),0),0)*AF268,"")</f>
        <v/>
      </c>
      <c r="AJ268" s="1374">
        <f>IFERROR(IF(OR(M266="",M267="",M269=""),0,ROUNDDOWN(ROUNDDOWN(ROUND(L266*VLOOKUP(K266,【参考】数式用!$A$5:$AB$37,MATCH("新加算Ⅳ",【参考】数式用!$B$4:$AB$4,0)+1,0),0),0)*AF268*0.5,0)),"")</f>
        <v>0</v>
      </c>
      <c r="AK268" s="1320" t="str">
        <f t="shared" ref="AK268" si="696">IF(T268&lt;&gt;"","新規に適用","")</f>
        <v/>
      </c>
      <c r="AL268" s="1348">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6"/>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6"/>
      <c r="C269" s="1417"/>
      <c r="D269" s="1417"/>
      <c r="E269" s="1417"/>
      <c r="F269" s="1418"/>
      <c r="G269" s="1260"/>
      <c r="H269" s="1260"/>
      <c r="I269" s="1260"/>
      <c r="J269" s="1421"/>
      <c r="K269" s="1260"/>
      <c r="L269" s="1284"/>
      <c r="M269" s="556" t="str">
        <f>IF('別紙様式2-2（４・５月分）'!P205="","",'別紙様式2-2（４・５月分）'!P205)</f>
        <v/>
      </c>
      <c r="N269" s="1399"/>
      <c r="O269" s="1379"/>
      <c r="P269" s="1381"/>
      <c r="Q269" s="1383"/>
      <c r="R269" s="1385"/>
      <c r="S269" s="1387"/>
      <c r="T269" s="1389"/>
      <c r="U269" s="1391"/>
      <c r="V269" s="1393"/>
      <c r="W269" s="1395"/>
      <c r="X269" s="1369"/>
      <c r="Y269" s="1395"/>
      <c r="Z269" s="1369"/>
      <c r="AA269" s="1395"/>
      <c r="AB269" s="1369"/>
      <c r="AC269" s="1395"/>
      <c r="AD269" s="1369"/>
      <c r="AE269" s="1369"/>
      <c r="AF269" s="1369"/>
      <c r="AG269" s="1365"/>
      <c r="AH269" s="1371"/>
      <c r="AI269" s="1373"/>
      <c r="AJ269" s="1375"/>
      <c r="AK269" s="1321"/>
      <c r="AL269" s="1349"/>
      <c r="AM269" s="1321"/>
      <c r="AN269" s="1321"/>
      <c r="AO269" s="1367"/>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0"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6" t="str">
        <f>IF(SUM('別紙様式2-2（４・５月分）'!Q206:Q208)=0,"",SUM('別紙様式2-2（４・５月分）'!Q206:Q208))</f>
        <v/>
      </c>
      <c r="O270" s="1400" t="str">
        <f>IFERROR(VLOOKUP('別紙様式2-2（４・５月分）'!AQ206,【参考】数式用!$AR$5:$AS$22,2,FALSE),"")</f>
        <v/>
      </c>
      <c r="P270" s="1401"/>
      <c r="Q270" s="1402"/>
      <c r="R270" s="1406" t="str">
        <f>IFERROR(VLOOKUP(K270,【参考】数式用!$A$5:$AB$37,MATCH(O270,【参考】数式用!$B$4:$AB$4,0)+1,0),"")</f>
        <v/>
      </c>
      <c r="S270" s="1408" t="s">
        <v>2021</v>
      </c>
      <c r="T270" s="1410"/>
      <c r="U270" s="1412" t="str">
        <f>IFERROR(VLOOKUP(K270,【参考】数式用!$A$5:$AB$37,MATCH(T270,【参考】数式用!$B$4:$AB$4,0)+1,0),"")</f>
        <v/>
      </c>
      <c r="V270" s="1414" t="s">
        <v>15</v>
      </c>
      <c r="W270" s="1352">
        <v>6</v>
      </c>
      <c r="X270" s="1354" t="s">
        <v>10</v>
      </c>
      <c r="Y270" s="1352">
        <v>6</v>
      </c>
      <c r="Z270" s="1354" t="s">
        <v>38</v>
      </c>
      <c r="AA270" s="1352">
        <v>7</v>
      </c>
      <c r="AB270" s="1354" t="s">
        <v>10</v>
      </c>
      <c r="AC270" s="1352">
        <v>3</v>
      </c>
      <c r="AD270" s="1354" t="s">
        <v>13</v>
      </c>
      <c r="AE270" s="1354" t="s">
        <v>20</v>
      </c>
      <c r="AF270" s="1354">
        <f>IF(W270&gt;=1,(AA270*12+AC270)-(W270*12+Y270)+1,"")</f>
        <v>10</v>
      </c>
      <c r="AG270" s="1356" t="s">
        <v>33</v>
      </c>
      <c r="AH270" s="1358" t="str">
        <f t="shared" ref="AH270" si="698">IFERROR(ROUNDDOWN(ROUND(L270*U270,0),0)*AF270,"")</f>
        <v/>
      </c>
      <c r="AI270" s="1360" t="str">
        <f t="shared" ref="AI270" si="699">IFERROR(ROUNDDOWN(ROUND((L270*(U270-AW270)),0),0)*AF270,"")</f>
        <v/>
      </c>
      <c r="AJ270" s="1362">
        <f>IFERROR(IF(OR(M270="",M271="",M273=""),0,ROUNDDOWN(ROUNDDOWN(ROUND(L270*VLOOKUP(K270,【参考】数式用!$A$5:$AB$37,MATCH("新加算Ⅳ",【参考】数式用!$B$4:$AB$4,0)+1,0),0),0)*AF270*0.5,0)),"")</f>
        <v>0</v>
      </c>
      <c r="AK270" s="1346"/>
      <c r="AL270" s="1350">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0"/>
      <c r="K271" s="1259"/>
      <c r="L271" s="1283"/>
      <c r="M271" s="1376" t="str">
        <f>IF('別紙様式2-2（４・５月分）'!P207="","",'別紙様式2-2（４・５月分）'!P207)</f>
        <v/>
      </c>
      <c r="N271" s="1397"/>
      <c r="O271" s="1403"/>
      <c r="P271" s="1404"/>
      <c r="Q271" s="1405"/>
      <c r="R271" s="1407"/>
      <c r="S271" s="1409"/>
      <c r="T271" s="1411"/>
      <c r="U271" s="1413"/>
      <c r="V271" s="1415"/>
      <c r="W271" s="1353"/>
      <c r="X271" s="1355"/>
      <c r="Y271" s="1353"/>
      <c r="Z271" s="1355"/>
      <c r="AA271" s="1353"/>
      <c r="AB271" s="1355"/>
      <c r="AC271" s="1353"/>
      <c r="AD271" s="1355"/>
      <c r="AE271" s="1355"/>
      <c r="AF271" s="1355"/>
      <c r="AG271" s="1357"/>
      <c r="AH271" s="1359"/>
      <c r="AI271" s="1361"/>
      <c r="AJ271" s="1363"/>
      <c r="AK271" s="1347"/>
      <c r="AL271" s="1351"/>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0"/>
      <c r="K272" s="1259"/>
      <c r="L272" s="1283"/>
      <c r="M272" s="1377"/>
      <c r="N272" s="1398"/>
      <c r="O272" s="1378" t="s">
        <v>2025</v>
      </c>
      <c r="P272" s="1380" t="str">
        <f>IFERROR(VLOOKUP('別紙様式2-2（４・５月分）'!AQ206,【参考】数式用!$AR$5:$AT$22,3,FALSE),"")</f>
        <v/>
      </c>
      <c r="Q272" s="1382" t="s">
        <v>2036</v>
      </c>
      <c r="R272" s="1384" t="str">
        <f>IFERROR(VLOOKUP(K270,【参考】数式用!$A$5:$AB$37,MATCH(P272,【参考】数式用!$B$4:$AB$4,0)+1,0),"")</f>
        <v/>
      </c>
      <c r="S272" s="1386" t="s">
        <v>161</v>
      </c>
      <c r="T272" s="1388"/>
      <c r="U272" s="1390" t="str">
        <f>IFERROR(VLOOKUP(K270,【参考】数式用!$A$5:$AB$37,MATCH(T272,【参考】数式用!$B$4:$AB$4,0)+1,0),"")</f>
        <v/>
      </c>
      <c r="V272" s="1392" t="s">
        <v>15</v>
      </c>
      <c r="W272" s="1394">
        <v>7</v>
      </c>
      <c r="X272" s="1368" t="s">
        <v>10</v>
      </c>
      <c r="Y272" s="1394">
        <v>4</v>
      </c>
      <c r="Z272" s="1368" t="s">
        <v>38</v>
      </c>
      <c r="AA272" s="1394">
        <v>8</v>
      </c>
      <c r="AB272" s="1368" t="s">
        <v>10</v>
      </c>
      <c r="AC272" s="1394">
        <v>3</v>
      </c>
      <c r="AD272" s="1368" t="s">
        <v>13</v>
      </c>
      <c r="AE272" s="1368" t="s">
        <v>20</v>
      </c>
      <c r="AF272" s="1368">
        <f>IF(W272&gt;=1,(AA272*12+AC272)-(W272*12+Y272)+1,"")</f>
        <v>12</v>
      </c>
      <c r="AG272" s="1364" t="s">
        <v>33</v>
      </c>
      <c r="AH272" s="1370" t="str">
        <f t="shared" ref="AH272" si="705">IFERROR(ROUNDDOWN(ROUND(L270*U272,0),0)*AF272,"")</f>
        <v/>
      </c>
      <c r="AI272" s="1372" t="str">
        <f t="shared" ref="AI272" si="706">IFERROR(ROUNDDOWN(ROUND((L270*(U272-AW270)),0),0)*AF272,"")</f>
        <v/>
      </c>
      <c r="AJ272" s="1374">
        <f>IFERROR(IF(OR(M270="",M271="",M273=""),0,ROUNDDOWN(ROUNDDOWN(ROUND(L270*VLOOKUP(K270,【参考】数式用!$A$5:$AB$37,MATCH("新加算Ⅳ",【参考】数式用!$B$4:$AB$4,0)+1,0),0),0)*AF272*0.5,0)),"")</f>
        <v>0</v>
      </c>
      <c r="AK272" s="1320" t="str">
        <f t="shared" ref="AK272" si="707">IF(T272&lt;&gt;"","新規に適用","")</f>
        <v/>
      </c>
      <c r="AL272" s="1348">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6"/>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6"/>
      <c r="C273" s="1417"/>
      <c r="D273" s="1417"/>
      <c r="E273" s="1417"/>
      <c r="F273" s="1418"/>
      <c r="G273" s="1260"/>
      <c r="H273" s="1260"/>
      <c r="I273" s="1260"/>
      <c r="J273" s="1421"/>
      <c r="K273" s="1260"/>
      <c r="L273" s="1284"/>
      <c r="M273" s="556" t="str">
        <f>IF('別紙様式2-2（４・５月分）'!P208="","",'別紙様式2-2（４・５月分）'!P208)</f>
        <v/>
      </c>
      <c r="N273" s="1399"/>
      <c r="O273" s="1379"/>
      <c r="P273" s="1381"/>
      <c r="Q273" s="1383"/>
      <c r="R273" s="1385"/>
      <c r="S273" s="1387"/>
      <c r="T273" s="1389"/>
      <c r="U273" s="1391"/>
      <c r="V273" s="1393"/>
      <c r="W273" s="1395"/>
      <c r="X273" s="1369"/>
      <c r="Y273" s="1395"/>
      <c r="Z273" s="1369"/>
      <c r="AA273" s="1395"/>
      <c r="AB273" s="1369"/>
      <c r="AC273" s="1395"/>
      <c r="AD273" s="1369"/>
      <c r="AE273" s="1369"/>
      <c r="AF273" s="1369"/>
      <c r="AG273" s="1365"/>
      <c r="AH273" s="1371"/>
      <c r="AI273" s="1373"/>
      <c r="AJ273" s="1375"/>
      <c r="AK273" s="1321"/>
      <c r="AL273" s="1349"/>
      <c r="AM273" s="1321"/>
      <c r="AN273" s="1321"/>
      <c r="AO273" s="1367"/>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19"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6" t="str">
        <f>IF(SUM('別紙様式2-2（４・５月分）'!Q209:Q211)=0,"",SUM('別紙様式2-2（４・５月分）'!Q209:Q211))</f>
        <v/>
      </c>
      <c r="O274" s="1400" t="str">
        <f>IFERROR(VLOOKUP('別紙様式2-2（４・５月分）'!AQ209,【参考】数式用!$AR$5:$AS$22,2,FALSE),"")</f>
        <v/>
      </c>
      <c r="P274" s="1401"/>
      <c r="Q274" s="1402"/>
      <c r="R274" s="1406" t="str">
        <f>IFERROR(VLOOKUP(K274,【参考】数式用!$A$5:$AB$37,MATCH(O274,【参考】数式用!$B$4:$AB$4,0)+1,0),"")</f>
        <v/>
      </c>
      <c r="S274" s="1408" t="s">
        <v>2021</v>
      </c>
      <c r="T274" s="1410"/>
      <c r="U274" s="1412" t="str">
        <f>IFERROR(VLOOKUP(K274,【参考】数式用!$A$5:$AB$37,MATCH(T274,【参考】数式用!$B$4:$AB$4,0)+1,0),"")</f>
        <v/>
      </c>
      <c r="V274" s="1414" t="s">
        <v>15</v>
      </c>
      <c r="W274" s="1352">
        <v>6</v>
      </c>
      <c r="X274" s="1354" t="s">
        <v>10</v>
      </c>
      <c r="Y274" s="1352">
        <v>6</v>
      </c>
      <c r="Z274" s="1354" t="s">
        <v>38</v>
      </c>
      <c r="AA274" s="1352">
        <v>7</v>
      </c>
      <c r="AB274" s="1354" t="s">
        <v>10</v>
      </c>
      <c r="AC274" s="1352">
        <v>3</v>
      </c>
      <c r="AD274" s="1354" t="s">
        <v>13</v>
      </c>
      <c r="AE274" s="1354" t="s">
        <v>20</v>
      </c>
      <c r="AF274" s="1354">
        <f>IF(W274&gt;=1,(AA274*12+AC274)-(W274*12+Y274)+1,"")</f>
        <v>10</v>
      </c>
      <c r="AG274" s="1356" t="s">
        <v>33</v>
      </c>
      <c r="AH274" s="1358" t="str">
        <f t="shared" ref="AH274" si="709">IFERROR(ROUNDDOWN(ROUND(L274*U274,0),0)*AF274,"")</f>
        <v/>
      </c>
      <c r="AI274" s="1360" t="str">
        <f t="shared" ref="AI274" si="710">IFERROR(ROUNDDOWN(ROUND((L274*(U274-AW274)),0),0)*AF274,"")</f>
        <v/>
      </c>
      <c r="AJ274" s="1362">
        <f>IFERROR(IF(OR(M274="",M275="",M277=""),0,ROUNDDOWN(ROUNDDOWN(ROUND(L274*VLOOKUP(K274,【参考】数式用!$A$5:$AB$37,MATCH("新加算Ⅳ",【参考】数式用!$B$4:$AB$4,0)+1,0),0),0)*AF274*0.5,0)),"")</f>
        <v>0</v>
      </c>
      <c r="AK274" s="1346"/>
      <c r="AL274" s="1350">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0"/>
      <c r="K275" s="1259"/>
      <c r="L275" s="1283"/>
      <c r="M275" s="1376" t="str">
        <f>IF('別紙様式2-2（４・５月分）'!P210="","",'別紙様式2-2（４・５月分）'!P210)</f>
        <v/>
      </c>
      <c r="N275" s="1397"/>
      <c r="O275" s="1403"/>
      <c r="P275" s="1404"/>
      <c r="Q275" s="1405"/>
      <c r="R275" s="1407"/>
      <c r="S275" s="1409"/>
      <c r="T275" s="1411"/>
      <c r="U275" s="1413"/>
      <c r="V275" s="1415"/>
      <c r="W275" s="1353"/>
      <c r="X275" s="1355"/>
      <c r="Y275" s="1353"/>
      <c r="Z275" s="1355"/>
      <c r="AA275" s="1353"/>
      <c r="AB275" s="1355"/>
      <c r="AC275" s="1353"/>
      <c r="AD275" s="1355"/>
      <c r="AE275" s="1355"/>
      <c r="AF275" s="1355"/>
      <c r="AG275" s="1357"/>
      <c r="AH275" s="1359"/>
      <c r="AI275" s="1361"/>
      <c r="AJ275" s="1363"/>
      <c r="AK275" s="1347"/>
      <c r="AL275" s="1351"/>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0"/>
      <c r="K276" s="1259"/>
      <c r="L276" s="1283"/>
      <c r="M276" s="1377"/>
      <c r="N276" s="1398"/>
      <c r="O276" s="1378" t="s">
        <v>2025</v>
      </c>
      <c r="P276" s="1380" t="str">
        <f>IFERROR(VLOOKUP('別紙様式2-2（４・５月分）'!AQ209,【参考】数式用!$AR$5:$AT$22,3,FALSE),"")</f>
        <v/>
      </c>
      <c r="Q276" s="1382" t="s">
        <v>2036</v>
      </c>
      <c r="R276" s="1384" t="str">
        <f>IFERROR(VLOOKUP(K274,【参考】数式用!$A$5:$AB$37,MATCH(P276,【参考】数式用!$B$4:$AB$4,0)+1,0),"")</f>
        <v/>
      </c>
      <c r="S276" s="1386" t="s">
        <v>161</v>
      </c>
      <c r="T276" s="1388"/>
      <c r="U276" s="1390" t="str">
        <f>IFERROR(VLOOKUP(K274,【参考】数式用!$A$5:$AB$37,MATCH(T276,【参考】数式用!$B$4:$AB$4,0)+1,0),"")</f>
        <v/>
      </c>
      <c r="V276" s="1392" t="s">
        <v>15</v>
      </c>
      <c r="W276" s="1394">
        <v>7</v>
      </c>
      <c r="X276" s="1368" t="s">
        <v>10</v>
      </c>
      <c r="Y276" s="1394">
        <v>4</v>
      </c>
      <c r="Z276" s="1368" t="s">
        <v>38</v>
      </c>
      <c r="AA276" s="1394">
        <v>8</v>
      </c>
      <c r="AB276" s="1368" t="s">
        <v>10</v>
      </c>
      <c r="AC276" s="1394">
        <v>3</v>
      </c>
      <c r="AD276" s="1368" t="s">
        <v>13</v>
      </c>
      <c r="AE276" s="1368" t="s">
        <v>20</v>
      </c>
      <c r="AF276" s="1368">
        <f>IF(W276&gt;=1,(AA276*12+AC276)-(W276*12+Y276)+1,"")</f>
        <v>12</v>
      </c>
      <c r="AG276" s="1364" t="s">
        <v>33</v>
      </c>
      <c r="AH276" s="1370" t="str">
        <f t="shared" ref="AH276" si="716">IFERROR(ROUNDDOWN(ROUND(L274*U276,0),0)*AF276,"")</f>
        <v/>
      </c>
      <c r="AI276" s="1372" t="str">
        <f t="shared" ref="AI276" si="717">IFERROR(ROUNDDOWN(ROUND((L274*(U276-AW274)),0),0)*AF276,"")</f>
        <v/>
      </c>
      <c r="AJ276" s="1374">
        <f>IFERROR(IF(OR(M274="",M275="",M277=""),0,ROUNDDOWN(ROUNDDOWN(ROUND(L274*VLOOKUP(K274,【参考】数式用!$A$5:$AB$37,MATCH("新加算Ⅳ",【参考】数式用!$B$4:$AB$4,0)+1,0),0),0)*AF276*0.5,0)),"")</f>
        <v>0</v>
      </c>
      <c r="AK276" s="1320" t="str">
        <f t="shared" ref="AK276" si="718">IF(T276&lt;&gt;"","新規に適用","")</f>
        <v/>
      </c>
      <c r="AL276" s="1348">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6"/>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6"/>
      <c r="C277" s="1417"/>
      <c r="D277" s="1417"/>
      <c r="E277" s="1417"/>
      <c r="F277" s="1418"/>
      <c r="G277" s="1260"/>
      <c r="H277" s="1260"/>
      <c r="I277" s="1260"/>
      <c r="J277" s="1421"/>
      <c r="K277" s="1260"/>
      <c r="L277" s="1284"/>
      <c r="M277" s="556" t="str">
        <f>IF('別紙様式2-2（４・５月分）'!P211="","",'別紙様式2-2（４・５月分）'!P211)</f>
        <v/>
      </c>
      <c r="N277" s="1399"/>
      <c r="O277" s="1379"/>
      <c r="P277" s="1381"/>
      <c r="Q277" s="1383"/>
      <c r="R277" s="1385"/>
      <c r="S277" s="1387"/>
      <c r="T277" s="1389"/>
      <c r="U277" s="1391"/>
      <c r="V277" s="1393"/>
      <c r="W277" s="1395"/>
      <c r="X277" s="1369"/>
      <c r="Y277" s="1395"/>
      <c r="Z277" s="1369"/>
      <c r="AA277" s="1395"/>
      <c r="AB277" s="1369"/>
      <c r="AC277" s="1395"/>
      <c r="AD277" s="1369"/>
      <c r="AE277" s="1369"/>
      <c r="AF277" s="1369"/>
      <c r="AG277" s="1365"/>
      <c r="AH277" s="1371"/>
      <c r="AI277" s="1373"/>
      <c r="AJ277" s="1375"/>
      <c r="AK277" s="1321"/>
      <c r="AL277" s="1349"/>
      <c r="AM277" s="1321"/>
      <c r="AN277" s="1321"/>
      <c r="AO277" s="1367"/>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0"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6" t="str">
        <f>IF(SUM('別紙様式2-2（４・５月分）'!Q212:Q214)=0,"",SUM('別紙様式2-2（４・５月分）'!Q212:Q214))</f>
        <v/>
      </c>
      <c r="O278" s="1400" t="str">
        <f>IFERROR(VLOOKUP('別紙様式2-2（４・５月分）'!AQ212,【参考】数式用!$AR$5:$AS$22,2,FALSE),"")</f>
        <v/>
      </c>
      <c r="P278" s="1401"/>
      <c r="Q278" s="1402"/>
      <c r="R278" s="1406" t="str">
        <f>IFERROR(VLOOKUP(K278,【参考】数式用!$A$5:$AB$37,MATCH(O278,【参考】数式用!$B$4:$AB$4,0)+1,0),"")</f>
        <v/>
      </c>
      <c r="S278" s="1408" t="s">
        <v>2021</v>
      </c>
      <c r="T278" s="1410"/>
      <c r="U278" s="1412" t="str">
        <f>IFERROR(VLOOKUP(K278,【参考】数式用!$A$5:$AB$37,MATCH(T278,【参考】数式用!$B$4:$AB$4,0)+1,0),"")</f>
        <v/>
      </c>
      <c r="V278" s="1414" t="s">
        <v>15</v>
      </c>
      <c r="W278" s="1352">
        <v>6</v>
      </c>
      <c r="X278" s="1354" t="s">
        <v>10</v>
      </c>
      <c r="Y278" s="1352">
        <v>6</v>
      </c>
      <c r="Z278" s="1354" t="s">
        <v>38</v>
      </c>
      <c r="AA278" s="1352">
        <v>7</v>
      </c>
      <c r="AB278" s="1354" t="s">
        <v>10</v>
      </c>
      <c r="AC278" s="1352">
        <v>3</v>
      </c>
      <c r="AD278" s="1354" t="s">
        <v>13</v>
      </c>
      <c r="AE278" s="1354" t="s">
        <v>20</v>
      </c>
      <c r="AF278" s="1354">
        <f>IF(W278&gt;=1,(AA278*12+AC278)-(W278*12+Y278)+1,"")</f>
        <v>10</v>
      </c>
      <c r="AG278" s="1356" t="s">
        <v>33</v>
      </c>
      <c r="AH278" s="1358" t="str">
        <f t="shared" ref="AH278" si="720">IFERROR(ROUNDDOWN(ROUND(L278*U278,0),0)*AF278,"")</f>
        <v/>
      </c>
      <c r="AI278" s="1360" t="str">
        <f t="shared" ref="AI278" si="721">IFERROR(ROUNDDOWN(ROUND((L278*(U278-AW278)),0),0)*AF278,"")</f>
        <v/>
      </c>
      <c r="AJ278" s="1362">
        <f>IFERROR(IF(OR(M278="",M279="",M281=""),0,ROUNDDOWN(ROUNDDOWN(ROUND(L278*VLOOKUP(K278,【参考】数式用!$A$5:$AB$37,MATCH("新加算Ⅳ",【参考】数式用!$B$4:$AB$4,0)+1,0),0),0)*AF278*0.5,0)),"")</f>
        <v>0</v>
      </c>
      <c r="AK278" s="1346"/>
      <c r="AL278" s="1350">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0"/>
      <c r="K279" s="1259"/>
      <c r="L279" s="1283"/>
      <c r="M279" s="1376" t="str">
        <f>IF('別紙様式2-2（４・５月分）'!P213="","",'別紙様式2-2（４・５月分）'!P213)</f>
        <v/>
      </c>
      <c r="N279" s="1397"/>
      <c r="O279" s="1403"/>
      <c r="P279" s="1404"/>
      <c r="Q279" s="1405"/>
      <c r="R279" s="1407"/>
      <c r="S279" s="1409"/>
      <c r="T279" s="1411"/>
      <c r="U279" s="1413"/>
      <c r="V279" s="1415"/>
      <c r="W279" s="1353"/>
      <c r="X279" s="1355"/>
      <c r="Y279" s="1353"/>
      <c r="Z279" s="1355"/>
      <c r="AA279" s="1353"/>
      <c r="AB279" s="1355"/>
      <c r="AC279" s="1353"/>
      <c r="AD279" s="1355"/>
      <c r="AE279" s="1355"/>
      <c r="AF279" s="1355"/>
      <c r="AG279" s="1357"/>
      <c r="AH279" s="1359"/>
      <c r="AI279" s="1361"/>
      <c r="AJ279" s="1363"/>
      <c r="AK279" s="1347"/>
      <c r="AL279" s="1351"/>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0"/>
      <c r="K280" s="1259"/>
      <c r="L280" s="1283"/>
      <c r="M280" s="1377"/>
      <c r="N280" s="1398"/>
      <c r="O280" s="1378" t="s">
        <v>2025</v>
      </c>
      <c r="P280" s="1380" t="str">
        <f>IFERROR(VLOOKUP('別紙様式2-2（４・５月分）'!AQ212,【参考】数式用!$AR$5:$AT$22,3,FALSE),"")</f>
        <v/>
      </c>
      <c r="Q280" s="1382" t="s">
        <v>2036</v>
      </c>
      <c r="R280" s="1384" t="str">
        <f>IFERROR(VLOOKUP(K278,【参考】数式用!$A$5:$AB$37,MATCH(P280,【参考】数式用!$B$4:$AB$4,0)+1,0),"")</f>
        <v/>
      </c>
      <c r="S280" s="1386" t="s">
        <v>161</v>
      </c>
      <c r="T280" s="1388"/>
      <c r="U280" s="1390" t="str">
        <f>IFERROR(VLOOKUP(K278,【参考】数式用!$A$5:$AB$37,MATCH(T280,【参考】数式用!$B$4:$AB$4,0)+1,0),"")</f>
        <v/>
      </c>
      <c r="V280" s="1392" t="s">
        <v>15</v>
      </c>
      <c r="W280" s="1394">
        <v>7</v>
      </c>
      <c r="X280" s="1368" t="s">
        <v>10</v>
      </c>
      <c r="Y280" s="1394">
        <v>4</v>
      </c>
      <c r="Z280" s="1368" t="s">
        <v>38</v>
      </c>
      <c r="AA280" s="1394">
        <v>8</v>
      </c>
      <c r="AB280" s="1368" t="s">
        <v>10</v>
      </c>
      <c r="AC280" s="1394">
        <v>3</v>
      </c>
      <c r="AD280" s="1368" t="s">
        <v>13</v>
      </c>
      <c r="AE280" s="1368" t="s">
        <v>20</v>
      </c>
      <c r="AF280" s="1368">
        <f>IF(W280&gt;=1,(AA280*12+AC280)-(W280*12+Y280)+1,"")</f>
        <v>12</v>
      </c>
      <c r="AG280" s="1364" t="s">
        <v>33</v>
      </c>
      <c r="AH280" s="1370" t="str">
        <f t="shared" ref="AH280" si="727">IFERROR(ROUNDDOWN(ROUND(L278*U280,0),0)*AF280,"")</f>
        <v/>
      </c>
      <c r="AI280" s="1372" t="str">
        <f t="shared" ref="AI280" si="728">IFERROR(ROUNDDOWN(ROUND((L278*(U280-AW278)),0),0)*AF280,"")</f>
        <v/>
      </c>
      <c r="AJ280" s="1374">
        <f>IFERROR(IF(OR(M278="",M279="",M281=""),0,ROUNDDOWN(ROUNDDOWN(ROUND(L278*VLOOKUP(K278,【参考】数式用!$A$5:$AB$37,MATCH("新加算Ⅳ",【参考】数式用!$B$4:$AB$4,0)+1,0),0),0)*AF280*0.5,0)),"")</f>
        <v>0</v>
      </c>
      <c r="AK280" s="1320" t="str">
        <f t="shared" ref="AK280" si="729">IF(T280&lt;&gt;"","新規に適用","")</f>
        <v/>
      </c>
      <c r="AL280" s="1348">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6"/>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6"/>
      <c r="C281" s="1417"/>
      <c r="D281" s="1417"/>
      <c r="E281" s="1417"/>
      <c r="F281" s="1418"/>
      <c r="G281" s="1260"/>
      <c r="H281" s="1260"/>
      <c r="I281" s="1260"/>
      <c r="J281" s="1421"/>
      <c r="K281" s="1260"/>
      <c r="L281" s="1284"/>
      <c r="M281" s="556" t="str">
        <f>IF('別紙様式2-2（４・５月分）'!P214="","",'別紙様式2-2（４・５月分）'!P214)</f>
        <v/>
      </c>
      <c r="N281" s="1399"/>
      <c r="O281" s="1379"/>
      <c r="P281" s="1381"/>
      <c r="Q281" s="1383"/>
      <c r="R281" s="1385"/>
      <c r="S281" s="1387"/>
      <c r="T281" s="1389"/>
      <c r="U281" s="1391"/>
      <c r="V281" s="1393"/>
      <c r="W281" s="1395"/>
      <c r="X281" s="1369"/>
      <c r="Y281" s="1395"/>
      <c r="Z281" s="1369"/>
      <c r="AA281" s="1395"/>
      <c r="AB281" s="1369"/>
      <c r="AC281" s="1395"/>
      <c r="AD281" s="1369"/>
      <c r="AE281" s="1369"/>
      <c r="AF281" s="1369"/>
      <c r="AG281" s="1365"/>
      <c r="AH281" s="1371"/>
      <c r="AI281" s="1373"/>
      <c r="AJ281" s="1375"/>
      <c r="AK281" s="1321"/>
      <c r="AL281" s="1349"/>
      <c r="AM281" s="1321"/>
      <c r="AN281" s="1321"/>
      <c r="AO281" s="1367"/>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19"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6" t="str">
        <f>IF(SUM('別紙様式2-2（４・５月分）'!Q215:Q217)=0,"",SUM('別紙様式2-2（４・５月分）'!Q215:Q217))</f>
        <v/>
      </c>
      <c r="O282" s="1400" t="str">
        <f>IFERROR(VLOOKUP('別紙様式2-2（４・５月分）'!AQ215,【参考】数式用!$AR$5:$AS$22,2,FALSE),"")</f>
        <v/>
      </c>
      <c r="P282" s="1401"/>
      <c r="Q282" s="1402"/>
      <c r="R282" s="1406" t="str">
        <f>IFERROR(VLOOKUP(K282,【参考】数式用!$A$5:$AB$37,MATCH(O282,【参考】数式用!$B$4:$AB$4,0)+1,0),"")</f>
        <v/>
      </c>
      <c r="S282" s="1408" t="s">
        <v>2021</v>
      </c>
      <c r="T282" s="1410"/>
      <c r="U282" s="1412" t="str">
        <f>IFERROR(VLOOKUP(K282,【参考】数式用!$A$5:$AB$37,MATCH(T282,【参考】数式用!$B$4:$AB$4,0)+1,0),"")</f>
        <v/>
      </c>
      <c r="V282" s="1414" t="s">
        <v>15</v>
      </c>
      <c r="W282" s="1352">
        <v>6</v>
      </c>
      <c r="X282" s="1354" t="s">
        <v>10</v>
      </c>
      <c r="Y282" s="1352">
        <v>6</v>
      </c>
      <c r="Z282" s="1354" t="s">
        <v>38</v>
      </c>
      <c r="AA282" s="1352">
        <v>7</v>
      </c>
      <c r="AB282" s="1354" t="s">
        <v>10</v>
      </c>
      <c r="AC282" s="1352">
        <v>3</v>
      </c>
      <c r="AD282" s="1354" t="s">
        <v>13</v>
      </c>
      <c r="AE282" s="1354" t="s">
        <v>20</v>
      </c>
      <c r="AF282" s="1354">
        <f>IF(W282&gt;=1,(AA282*12+AC282)-(W282*12+Y282)+1,"")</f>
        <v>10</v>
      </c>
      <c r="AG282" s="1356" t="s">
        <v>33</v>
      </c>
      <c r="AH282" s="1358" t="str">
        <f t="shared" ref="AH282" si="731">IFERROR(ROUNDDOWN(ROUND(L282*U282,0),0)*AF282,"")</f>
        <v/>
      </c>
      <c r="AI282" s="1360" t="str">
        <f t="shared" ref="AI282" si="732">IFERROR(ROUNDDOWN(ROUND((L282*(U282-AW282)),0),0)*AF282,"")</f>
        <v/>
      </c>
      <c r="AJ282" s="1362">
        <f>IFERROR(IF(OR(M282="",M283="",M285=""),0,ROUNDDOWN(ROUNDDOWN(ROUND(L282*VLOOKUP(K282,【参考】数式用!$A$5:$AB$37,MATCH("新加算Ⅳ",【参考】数式用!$B$4:$AB$4,0)+1,0),0),0)*AF282*0.5,0)),"")</f>
        <v>0</v>
      </c>
      <c r="AK282" s="1346"/>
      <c r="AL282" s="1350">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0"/>
      <c r="K283" s="1259"/>
      <c r="L283" s="1283"/>
      <c r="M283" s="1376" t="str">
        <f>IF('別紙様式2-2（４・５月分）'!P216="","",'別紙様式2-2（４・５月分）'!P216)</f>
        <v/>
      </c>
      <c r="N283" s="1397"/>
      <c r="O283" s="1403"/>
      <c r="P283" s="1404"/>
      <c r="Q283" s="1405"/>
      <c r="R283" s="1407"/>
      <c r="S283" s="1409"/>
      <c r="T283" s="1411"/>
      <c r="U283" s="1413"/>
      <c r="V283" s="1415"/>
      <c r="W283" s="1353"/>
      <c r="X283" s="1355"/>
      <c r="Y283" s="1353"/>
      <c r="Z283" s="1355"/>
      <c r="AA283" s="1353"/>
      <c r="AB283" s="1355"/>
      <c r="AC283" s="1353"/>
      <c r="AD283" s="1355"/>
      <c r="AE283" s="1355"/>
      <c r="AF283" s="1355"/>
      <c r="AG283" s="1357"/>
      <c r="AH283" s="1359"/>
      <c r="AI283" s="1361"/>
      <c r="AJ283" s="1363"/>
      <c r="AK283" s="1347"/>
      <c r="AL283" s="1351"/>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0"/>
      <c r="K284" s="1259"/>
      <c r="L284" s="1283"/>
      <c r="M284" s="1377"/>
      <c r="N284" s="1398"/>
      <c r="O284" s="1378" t="s">
        <v>2025</v>
      </c>
      <c r="P284" s="1380" t="str">
        <f>IFERROR(VLOOKUP('別紙様式2-2（４・５月分）'!AQ215,【参考】数式用!$AR$5:$AT$22,3,FALSE),"")</f>
        <v/>
      </c>
      <c r="Q284" s="1382" t="s">
        <v>2036</v>
      </c>
      <c r="R284" s="1384" t="str">
        <f>IFERROR(VLOOKUP(K282,【参考】数式用!$A$5:$AB$37,MATCH(P284,【参考】数式用!$B$4:$AB$4,0)+1,0),"")</f>
        <v/>
      </c>
      <c r="S284" s="1386" t="s">
        <v>161</v>
      </c>
      <c r="T284" s="1388"/>
      <c r="U284" s="1390" t="str">
        <f>IFERROR(VLOOKUP(K282,【参考】数式用!$A$5:$AB$37,MATCH(T284,【参考】数式用!$B$4:$AB$4,0)+1,0),"")</f>
        <v/>
      </c>
      <c r="V284" s="1392" t="s">
        <v>15</v>
      </c>
      <c r="W284" s="1394">
        <v>7</v>
      </c>
      <c r="X284" s="1368" t="s">
        <v>10</v>
      </c>
      <c r="Y284" s="1394">
        <v>4</v>
      </c>
      <c r="Z284" s="1368" t="s">
        <v>38</v>
      </c>
      <c r="AA284" s="1394">
        <v>8</v>
      </c>
      <c r="AB284" s="1368" t="s">
        <v>10</v>
      </c>
      <c r="AC284" s="1394">
        <v>3</v>
      </c>
      <c r="AD284" s="1368" t="s">
        <v>13</v>
      </c>
      <c r="AE284" s="1368" t="s">
        <v>20</v>
      </c>
      <c r="AF284" s="1368">
        <f>IF(W284&gt;=1,(AA284*12+AC284)-(W284*12+Y284)+1,"")</f>
        <v>12</v>
      </c>
      <c r="AG284" s="1364" t="s">
        <v>33</v>
      </c>
      <c r="AH284" s="1370" t="str">
        <f t="shared" ref="AH284" si="738">IFERROR(ROUNDDOWN(ROUND(L282*U284,0),0)*AF284,"")</f>
        <v/>
      </c>
      <c r="AI284" s="1372" t="str">
        <f t="shared" ref="AI284" si="739">IFERROR(ROUNDDOWN(ROUND((L282*(U284-AW282)),0),0)*AF284,"")</f>
        <v/>
      </c>
      <c r="AJ284" s="1374">
        <f>IFERROR(IF(OR(M282="",M283="",M285=""),0,ROUNDDOWN(ROUNDDOWN(ROUND(L282*VLOOKUP(K282,【参考】数式用!$A$5:$AB$37,MATCH("新加算Ⅳ",【参考】数式用!$B$4:$AB$4,0)+1,0),0),0)*AF284*0.5,0)),"")</f>
        <v>0</v>
      </c>
      <c r="AK284" s="1320" t="str">
        <f t="shared" ref="AK284" si="740">IF(T284&lt;&gt;"","新規に適用","")</f>
        <v/>
      </c>
      <c r="AL284" s="1348">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6"/>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6"/>
      <c r="C285" s="1417"/>
      <c r="D285" s="1417"/>
      <c r="E285" s="1417"/>
      <c r="F285" s="1418"/>
      <c r="G285" s="1260"/>
      <c r="H285" s="1260"/>
      <c r="I285" s="1260"/>
      <c r="J285" s="1421"/>
      <c r="K285" s="1260"/>
      <c r="L285" s="1284"/>
      <c r="M285" s="556" t="str">
        <f>IF('別紙様式2-2（４・５月分）'!P217="","",'別紙様式2-2（４・５月分）'!P217)</f>
        <v/>
      </c>
      <c r="N285" s="1399"/>
      <c r="O285" s="1379"/>
      <c r="P285" s="1381"/>
      <c r="Q285" s="1383"/>
      <c r="R285" s="1385"/>
      <c r="S285" s="1387"/>
      <c r="T285" s="1389"/>
      <c r="U285" s="1391"/>
      <c r="V285" s="1393"/>
      <c r="W285" s="1395"/>
      <c r="X285" s="1369"/>
      <c r="Y285" s="1395"/>
      <c r="Z285" s="1369"/>
      <c r="AA285" s="1395"/>
      <c r="AB285" s="1369"/>
      <c r="AC285" s="1395"/>
      <c r="AD285" s="1369"/>
      <c r="AE285" s="1369"/>
      <c r="AF285" s="1369"/>
      <c r="AG285" s="1365"/>
      <c r="AH285" s="1371"/>
      <c r="AI285" s="1373"/>
      <c r="AJ285" s="1375"/>
      <c r="AK285" s="1321"/>
      <c r="AL285" s="1349"/>
      <c r="AM285" s="1321"/>
      <c r="AN285" s="1321"/>
      <c r="AO285" s="1367"/>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0"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6" t="str">
        <f>IF(SUM('別紙様式2-2（４・５月分）'!Q218:Q220)=0,"",SUM('別紙様式2-2（４・５月分）'!Q218:Q220))</f>
        <v/>
      </c>
      <c r="O286" s="1400" t="str">
        <f>IFERROR(VLOOKUP('別紙様式2-2（４・５月分）'!AQ218,【参考】数式用!$AR$5:$AS$22,2,FALSE),"")</f>
        <v/>
      </c>
      <c r="P286" s="1401"/>
      <c r="Q286" s="1402"/>
      <c r="R286" s="1406" t="str">
        <f>IFERROR(VLOOKUP(K286,【参考】数式用!$A$5:$AB$37,MATCH(O286,【参考】数式用!$B$4:$AB$4,0)+1,0),"")</f>
        <v/>
      </c>
      <c r="S286" s="1408" t="s">
        <v>2021</v>
      </c>
      <c r="T286" s="1410"/>
      <c r="U286" s="1412" t="str">
        <f>IFERROR(VLOOKUP(K286,【参考】数式用!$A$5:$AB$37,MATCH(T286,【参考】数式用!$B$4:$AB$4,0)+1,0),"")</f>
        <v/>
      </c>
      <c r="V286" s="1414" t="s">
        <v>15</v>
      </c>
      <c r="W286" s="1352">
        <v>6</v>
      </c>
      <c r="X286" s="1354" t="s">
        <v>10</v>
      </c>
      <c r="Y286" s="1352">
        <v>6</v>
      </c>
      <c r="Z286" s="1354" t="s">
        <v>38</v>
      </c>
      <c r="AA286" s="1352">
        <v>7</v>
      </c>
      <c r="AB286" s="1354" t="s">
        <v>10</v>
      </c>
      <c r="AC286" s="1352">
        <v>3</v>
      </c>
      <c r="AD286" s="1354" t="s">
        <v>13</v>
      </c>
      <c r="AE286" s="1354" t="s">
        <v>20</v>
      </c>
      <c r="AF286" s="1354">
        <f>IF(W286&gt;=1,(AA286*12+AC286)-(W286*12+Y286)+1,"")</f>
        <v>10</v>
      </c>
      <c r="AG286" s="1356" t="s">
        <v>33</v>
      </c>
      <c r="AH286" s="1358" t="str">
        <f t="shared" ref="AH286" si="742">IFERROR(ROUNDDOWN(ROUND(L286*U286,0),0)*AF286,"")</f>
        <v/>
      </c>
      <c r="AI286" s="1360" t="str">
        <f t="shared" ref="AI286" si="743">IFERROR(ROUNDDOWN(ROUND((L286*(U286-AW286)),0),0)*AF286,"")</f>
        <v/>
      </c>
      <c r="AJ286" s="1362">
        <f>IFERROR(IF(OR(M286="",M287="",M289=""),0,ROUNDDOWN(ROUNDDOWN(ROUND(L286*VLOOKUP(K286,【参考】数式用!$A$5:$AB$37,MATCH("新加算Ⅳ",【参考】数式用!$B$4:$AB$4,0)+1,0),0),0)*AF286*0.5,0)),"")</f>
        <v>0</v>
      </c>
      <c r="AK286" s="1346"/>
      <c r="AL286" s="1350">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0"/>
      <c r="K287" s="1259"/>
      <c r="L287" s="1283"/>
      <c r="M287" s="1376" t="str">
        <f>IF('別紙様式2-2（４・５月分）'!P219="","",'別紙様式2-2（４・５月分）'!P219)</f>
        <v/>
      </c>
      <c r="N287" s="1397"/>
      <c r="O287" s="1403"/>
      <c r="P287" s="1404"/>
      <c r="Q287" s="1405"/>
      <c r="R287" s="1407"/>
      <c r="S287" s="1409"/>
      <c r="T287" s="1411"/>
      <c r="U287" s="1413"/>
      <c r="V287" s="1415"/>
      <c r="W287" s="1353"/>
      <c r="X287" s="1355"/>
      <c r="Y287" s="1353"/>
      <c r="Z287" s="1355"/>
      <c r="AA287" s="1353"/>
      <c r="AB287" s="1355"/>
      <c r="AC287" s="1353"/>
      <c r="AD287" s="1355"/>
      <c r="AE287" s="1355"/>
      <c r="AF287" s="1355"/>
      <c r="AG287" s="1357"/>
      <c r="AH287" s="1359"/>
      <c r="AI287" s="1361"/>
      <c r="AJ287" s="1363"/>
      <c r="AK287" s="1347"/>
      <c r="AL287" s="1351"/>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0"/>
      <c r="K288" s="1259"/>
      <c r="L288" s="1283"/>
      <c r="M288" s="1377"/>
      <c r="N288" s="1398"/>
      <c r="O288" s="1378" t="s">
        <v>2025</v>
      </c>
      <c r="P288" s="1380" t="str">
        <f>IFERROR(VLOOKUP('別紙様式2-2（４・５月分）'!AQ218,【参考】数式用!$AR$5:$AT$22,3,FALSE),"")</f>
        <v/>
      </c>
      <c r="Q288" s="1382" t="s">
        <v>2036</v>
      </c>
      <c r="R288" s="1384" t="str">
        <f>IFERROR(VLOOKUP(K286,【参考】数式用!$A$5:$AB$37,MATCH(P288,【参考】数式用!$B$4:$AB$4,0)+1,0),"")</f>
        <v/>
      </c>
      <c r="S288" s="1386" t="s">
        <v>161</v>
      </c>
      <c r="T288" s="1388"/>
      <c r="U288" s="1390" t="str">
        <f>IFERROR(VLOOKUP(K286,【参考】数式用!$A$5:$AB$37,MATCH(T288,【参考】数式用!$B$4:$AB$4,0)+1,0),"")</f>
        <v/>
      </c>
      <c r="V288" s="1392" t="s">
        <v>15</v>
      </c>
      <c r="W288" s="1394">
        <v>7</v>
      </c>
      <c r="X288" s="1368" t="s">
        <v>10</v>
      </c>
      <c r="Y288" s="1394">
        <v>4</v>
      </c>
      <c r="Z288" s="1368" t="s">
        <v>38</v>
      </c>
      <c r="AA288" s="1394">
        <v>8</v>
      </c>
      <c r="AB288" s="1368" t="s">
        <v>10</v>
      </c>
      <c r="AC288" s="1394">
        <v>3</v>
      </c>
      <c r="AD288" s="1368" t="s">
        <v>13</v>
      </c>
      <c r="AE288" s="1368" t="s">
        <v>20</v>
      </c>
      <c r="AF288" s="1368">
        <f>IF(W288&gt;=1,(AA288*12+AC288)-(W288*12+Y288)+1,"")</f>
        <v>12</v>
      </c>
      <c r="AG288" s="1364" t="s">
        <v>33</v>
      </c>
      <c r="AH288" s="1370" t="str">
        <f t="shared" ref="AH288" si="749">IFERROR(ROUNDDOWN(ROUND(L286*U288,0),0)*AF288,"")</f>
        <v/>
      </c>
      <c r="AI288" s="1372" t="str">
        <f t="shared" ref="AI288" si="750">IFERROR(ROUNDDOWN(ROUND((L286*(U288-AW286)),0),0)*AF288,"")</f>
        <v/>
      </c>
      <c r="AJ288" s="1374">
        <f>IFERROR(IF(OR(M286="",M287="",M289=""),0,ROUNDDOWN(ROUNDDOWN(ROUND(L286*VLOOKUP(K286,【参考】数式用!$A$5:$AB$37,MATCH("新加算Ⅳ",【参考】数式用!$B$4:$AB$4,0)+1,0),0),0)*AF288*0.5,0)),"")</f>
        <v>0</v>
      </c>
      <c r="AK288" s="1320" t="str">
        <f t="shared" ref="AK288" si="751">IF(T288&lt;&gt;"","新規に適用","")</f>
        <v/>
      </c>
      <c r="AL288" s="1348">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6"/>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6"/>
      <c r="C289" s="1417"/>
      <c r="D289" s="1417"/>
      <c r="E289" s="1417"/>
      <c r="F289" s="1418"/>
      <c r="G289" s="1260"/>
      <c r="H289" s="1260"/>
      <c r="I289" s="1260"/>
      <c r="J289" s="1421"/>
      <c r="K289" s="1260"/>
      <c r="L289" s="1284"/>
      <c r="M289" s="556" t="str">
        <f>IF('別紙様式2-2（４・５月分）'!P220="","",'別紙様式2-2（４・５月分）'!P220)</f>
        <v/>
      </c>
      <c r="N289" s="1399"/>
      <c r="O289" s="1379"/>
      <c r="P289" s="1381"/>
      <c r="Q289" s="1383"/>
      <c r="R289" s="1385"/>
      <c r="S289" s="1387"/>
      <c r="T289" s="1389"/>
      <c r="U289" s="1391"/>
      <c r="V289" s="1393"/>
      <c r="W289" s="1395"/>
      <c r="X289" s="1369"/>
      <c r="Y289" s="1395"/>
      <c r="Z289" s="1369"/>
      <c r="AA289" s="1395"/>
      <c r="AB289" s="1369"/>
      <c r="AC289" s="1395"/>
      <c r="AD289" s="1369"/>
      <c r="AE289" s="1369"/>
      <c r="AF289" s="1369"/>
      <c r="AG289" s="1365"/>
      <c r="AH289" s="1371"/>
      <c r="AI289" s="1373"/>
      <c r="AJ289" s="1375"/>
      <c r="AK289" s="1321"/>
      <c r="AL289" s="1349"/>
      <c r="AM289" s="1321"/>
      <c r="AN289" s="1321"/>
      <c r="AO289" s="1367"/>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19"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6" t="str">
        <f>IF(SUM('別紙様式2-2（４・５月分）'!Q221:Q223)=0,"",SUM('別紙様式2-2（４・５月分）'!Q221:Q223))</f>
        <v/>
      </c>
      <c r="O290" s="1400" t="str">
        <f>IFERROR(VLOOKUP('別紙様式2-2（４・５月分）'!AQ221,【参考】数式用!$AR$5:$AS$22,2,FALSE),"")</f>
        <v/>
      </c>
      <c r="P290" s="1401"/>
      <c r="Q290" s="1402"/>
      <c r="R290" s="1406" t="str">
        <f>IFERROR(VLOOKUP(K290,【参考】数式用!$A$5:$AB$37,MATCH(O290,【参考】数式用!$B$4:$AB$4,0)+1,0),"")</f>
        <v/>
      </c>
      <c r="S290" s="1408" t="s">
        <v>2021</v>
      </c>
      <c r="T290" s="1410"/>
      <c r="U290" s="1412" t="str">
        <f>IFERROR(VLOOKUP(K290,【参考】数式用!$A$5:$AB$37,MATCH(T290,【参考】数式用!$B$4:$AB$4,0)+1,0),"")</f>
        <v/>
      </c>
      <c r="V290" s="1414" t="s">
        <v>15</v>
      </c>
      <c r="W290" s="1352">
        <v>6</v>
      </c>
      <c r="X290" s="1354" t="s">
        <v>10</v>
      </c>
      <c r="Y290" s="1352">
        <v>6</v>
      </c>
      <c r="Z290" s="1354" t="s">
        <v>38</v>
      </c>
      <c r="AA290" s="1352">
        <v>7</v>
      </c>
      <c r="AB290" s="1354" t="s">
        <v>10</v>
      </c>
      <c r="AC290" s="1352">
        <v>3</v>
      </c>
      <c r="AD290" s="1354" t="s">
        <v>13</v>
      </c>
      <c r="AE290" s="1354" t="s">
        <v>20</v>
      </c>
      <c r="AF290" s="1354">
        <f>IF(W290&gt;=1,(AA290*12+AC290)-(W290*12+Y290)+1,"")</f>
        <v>10</v>
      </c>
      <c r="AG290" s="1356" t="s">
        <v>33</v>
      </c>
      <c r="AH290" s="1358" t="str">
        <f t="shared" ref="AH290" si="753">IFERROR(ROUNDDOWN(ROUND(L290*U290,0),0)*AF290,"")</f>
        <v/>
      </c>
      <c r="AI290" s="1360" t="str">
        <f t="shared" ref="AI290" si="754">IFERROR(ROUNDDOWN(ROUND((L290*(U290-AW290)),0),0)*AF290,"")</f>
        <v/>
      </c>
      <c r="AJ290" s="1362">
        <f>IFERROR(IF(OR(M290="",M291="",M293=""),0,ROUNDDOWN(ROUNDDOWN(ROUND(L290*VLOOKUP(K290,【参考】数式用!$A$5:$AB$37,MATCH("新加算Ⅳ",【参考】数式用!$B$4:$AB$4,0)+1,0),0),0)*AF290*0.5,0)),"")</f>
        <v>0</v>
      </c>
      <c r="AK290" s="1346"/>
      <c r="AL290" s="1350">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0"/>
      <c r="K291" s="1259"/>
      <c r="L291" s="1283"/>
      <c r="M291" s="1376" t="str">
        <f>IF('別紙様式2-2（４・５月分）'!P222="","",'別紙様式2-2（４・５月分）'!P222)</f>
        <v/>
      </c>
      <c r="N291" s="1397"/>
      <c r="O291" s="1403"/>
      <c r="P291" s="1404"/>
      <c r="Q291" s="1405"/>
      <c r="R291" s="1407"/>
      <c r="S291" s="1409"/>
      <c r="T291" s="1411"/>
      <c r="U291" s="1413"/>
      <c r="V291" s="1415"/>
      <c r="W291" s="1353"/>
      <c r="X291" s="1355"/>
      <c r="Y291" s="1353"/>
      <c r="Z291" s="1355"/>
      <c r="AA291" s="1353"/>
      <c r="AB291" s="1355"/>
      <c r="AC291" s="1353"/>
      <c r="AD291" s="1355"/>
      <c r="AE291" s="1355"/>
      <c r="AF291" s="1355"/>
      <c r="AG291" s="1357"/>
      <c r="AH291" s="1359"/>
      <c r="AI291" s="1361"/>
      <c r="AJ291" s="1363"/>
      <c r="AK291" s="1347"/>
      <c r="AL291" s="1351"/>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0"/>
      <c r="K292" s="1259"/>
      <c r="L292" s="1283"/>
      <c r="M292" s="1377"/>
      <c r="N292" s="1398"/>
      <c r="O292" s="1378" t="s">
        <v>2025</v>
      </c>
      <c r="P292" s="1380" t="str">
        <f>IFERROR(VLOOKUP('別紙様式2-2（４・５月分）'!AQ221,【参考】数式用!$AR$5:$AT$22,3,FALSE),"")</f>
        <v/>
      </c>
      <c r="Q292" s="1382" t="s">
        <v>2036</v>
      </c>
      <c r="R292" s="1384" t="str">
        <f>IFERROR(VLOOKUP(K290,【参考】数式用!$A$5:$AB$37,MATCH(P292,【参考】数式用!$B$4:$AB$4,0)+1,0),"")</f>
        <v/>
      </c>
      <c r="S292" s="1386" t="s">
        <v>161</v>
      </c>
      <c r="T292" s="1388"/>
      <c r="U292" s="1390" t="str">
        <f>IFERROR(VLOOKUP(K290,【参考】数式用!$A$5:$AB$37,MATCH(T292,【参考】数式用!$B$4:$AB$4,0)+1,0),"")</f>
        <v/>
      </c>
      <c r="V292" s="1392" t="s">
        <v>15</v>
      </c>
      <c r="W292" s="1394">
        <v>7</v>
      </c>
      <c r="X292" s="1368" t="s">
        <v>10</v>
      </c>
      <c r="Y292" s="1394">
        <v>4</v>
      </c>
      <c r="Z292" s="1368" t="s">
        <v>38</v>
      </c>
      <c r="AA292" s="1394">
        <v>8</v>
      </c>
      <c r="AB292" s="1368" t="s">
        <v>10</v>
      </c>
      <c r="AC292" s="1394">
        <v>3</v>
      </c>
      <c r="AD292" s="1368" t="s">
        <v>13</v>
      </c>
      <c r="AE292" s="1368" t="s">
        <v>20</v>
      </c>
      <c r="AF292" s="1368">
        <f>IF(W292&gt;=1,(AA292*12+AC292)-(W292*12+Y292)+1,"")</f>
        <v>12</v>
      </c>
      <c r="AG292" s="1364" t="s">
        <v>33</v>
      </c>
      <c r="AH292" s="1370" t="str">
        <f t="shared" ref="AH292" si="760">IFERROR(ROUNDDOWN(ROUND(L290*U292,0),0)*AF292,"")</f>
        <v/>
      </c>
      <c r="AI292" s="1372" t="str">
        <f t="shared" ref="AI292" si="761">IFERROR(ROUNDDOWN(ROUND((L290*(U292-AW290)),0),0)*AF292,"")</f>
        <v/>
      </c>
      <c r="AJ292" s="1374">
        <f>IFERROR(IF(OR(M290="",M291="",M293=""),0,ROUNDDOWN(ROUNDDOWN(ROUND(L290*VLOOKUP(K290,【参考】数式用!$A$5:$AB$37,MATCH("新加算Ⅳ",【参考】数式用!$B$4:$AB$4,0)+1,0),0),0)*AF292*0.5,0)),"")</f>
        <v>0</v>
      </c>
      <c r="AK292" s="1320" t="str">
        <f t="shared" ref="AK292" si="762">IF(T292&lt;&gt;"","新規に適用","")</f>
        <v/>
      </c>
      <c r="AL292" s="1348">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6"/>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6"/>
      <c r="C293" s="1417"/>
      <c r="D293" s="1417"/>
      <c r="E293" s="1417"/>
      <c r="F293" s="1418"/>
      <c r="G293" s="1260"/>
      <c r="H293" s="1260"/>
      <c r="I293" s="1260"/>
      <c r="J293" s="1421"/>
      <c r="K293" s="1260"/>
      <c r="L293" s="1284"/>
      <c r="M293" s="556" t="str">
        <f>IF('別紙様式2-2（４・５月分）'!P223="","",'別紙様式2-2（４・５月分）'!P223)</f>
        <v/>
      </c>
      <c r="N293" s="1399"/>
      <c r="O293" s="1379"/>
      <c r="P293" s="1381"/>
      <c r="Q293" s="1383"/>
      <c r="R293" s="1385"/>
      <c r="S293" s="1387"/>
      <c r="T293" s="1389"/>
      <c r="U293" s="1391"/>
      <c r="V293" s="1393"/>
      <c r="W293" s="1395"/>
      <c r="X293" s="1369"/>
      <c r="Y293" s="1395"/>
      <c r="Z293" s="1369"/>
      <c r="AA293" s="1395"/>
      <c r="AB293" s="1369"/>
      <c r="AC293" s="1395"/>
      <c r="AD293" s="1369"/>
      <c r="AE293" s="1369"/>
      <c r="AF293" s="1369"/>
      <c r="AG293" s="1365"/>
      <c r="AH293" s="1371"/>
      <c r="AI293" s="1373"/>
      <c r="AJ293" s="1375"/>
      <c r="AK293" s="1321"/>
      <c r="AL293" s="1349"/>
      <c r="AM293" s="1321"/>
      <c r="AN293" s="1321"/>
      <c r="AO293" s="1367"/>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0"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6" t="str">
        <f>IF(SUM('別紙様式2-2（４・５月分）'!Q224:Q226)=0,"",SUM('別紙様式2-2（４・５月分）'!Q224:Q226))</f>
        <v/>
      </c>
      <c r="O294" s="1400" t="str">
        <f>IFERROR(VLOOKUP('別紙様式2-2（４・５月分）'!AQ224,【参考】数式用!$AR$5:$AS$22,2,FALSE),"")</f>
        <v/>
      </c>
      <c r="P294" s="1401"/>
      <c r="Q294" s="1402"/>
      <c r="R294" s="1406" t="str">
        <f>IFERROR(VLOOKUP(K294,【参考】数式用!$A$5:$AB$37,MATCH(O294,【参考】数式用!$B$4:$AB$4,0)+1,0),"")</f>
        <v/>
      </c>
      <c r="S294" s="1408" t="s">
        <v>2021</v>
      </c>
      <c r="T294" s="1410"/>
      <c r="U294" s="1412" t="str">
        <f>IFERROR(VLOOKUP(K294,【参考】数式用!$A$5:$AB$37,MATCH(T294,【参考】数式用!$B$4:$AB$4,0)+1,0),"")</f>
        <v/>
      </c>
      <c r="V294" s="1414" t="s">
        <v>15</v>
      </c>
      <c r="W294" s="1352">
        <v>6</v>
      </c>
      <c r="X294" s="1354" t="s">
        <v>10</v>
      </c>
      <c r="Y294" s="1352">
        <v>6</v>
      </c>
      <c r="Z294" s="1354" t="s">
        <v>38</v>
      </c>
      <c r="AA294" s="1352">
        <v>7</v>
      </c>
      <c r="AB294" s="1354" t="s">
        <v>10</v>
      </c>
      <c r="AC294" s="1352">
        <v>3</v>
      </c>
      <c r="AD294" s="1354" t="s">
        <v>13</v>
      </c>
      <c r="AE294" s="1354" t="s">
        <v>20</v>
      </c>
      <c r="AF294" s="1354">
        <f>IF(W294&gt;=1,(AA294*12+AC294)-(W294*12+Y294)+1,"")</f>
        <v>10</v>
      </c>
      <c r="AG294" s="1356" t="s">
        <v>33</v>
      </c>
      <c r="AH294" s="1358" t="str">
        <f t="shared" ref="AH294" si="764">IFERROR(ROUNDDOWN(ROUND(L294*U294,0),0)*AF294,"")</f>
        <v/>
      </c>
      <c r="AI294" s="1360" t="str">
        <f t="shared" ref="AI294" si="765">IFERROR(ROUNDDOWN(ROUND((L294*(U294-AW294)),0),0)*AF294,"")</f>
        <v/>
      </c>
      <c r="AJ294" s="1362">
        <f>IFERROR(IF(OR(M294="",M295="",M297=""),0,ROUNDDOWN(ROUNDDOWN(ROUND(L294*VLOOKUP(K294,【参考】数式用!$A$5:$AB$37,MATCH("新加算Ⅳ",【参考】数式用!$B$4:$AB$4,0)+1,0),0),0)*AF294*0.5,0)),"")</f>
        <v>0</v>
      </c>
      <c r="AK294" s="1346"/>
      <c r="AL294" s="1350">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0"/>
      <c r="K295" s="1259"/>
      <c r="L295" s="1283"/>
      <c r="M295" s="1376" t="str">
        <f>IF('別紙様式2-2（４・５月分）'!P225="","",'別紙様式2-2（４・５月分）'!P225)</f>
        <v/>
      </c>
      <c r="N295" s="1397"/>
      <c r="O295" s="1403"/>
      <c r="P295" s="1404"/>
      <c r="Q295" s="1405"/>
      <c r="R295" s="1407"/>
      <c r="S295" s="1409"/>
      <c r="T295" s="1411"/>
      <c r="U295" s="1413"/>
      <c r="V295" s="1415"/>
      <c r="W295" s="1353"/>
      <c r="X295" s="1355"/>
      <c r="Y295" s="1353"/>
      <c r="Z295" s="1355"/>
      <c r="AA295" s="1353"/>
      <c r="AB295" s="1355"/>
      <c r="AC295" s="1353"/>
      <c r="AD295" s="1355"/>
      <c r="AE295" s="1355"/>
      <c r="AF295" s="1355"/>
      <c r="AG295" s="1357"/>
      <c r="AH295" s="1359"/>
      <c r="AI295" s="1361"/>
      <c r="AJ295" s="1363"/>
      <c r="AK295" s="1347"/>
      <c r="AL295" s="1351"/>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0"/>
      <c r="K296" s="1259"/>
      <c r="L296" s="1283"/>
      <c r="M296" s="1377"/>
      <c r="N296" s="1398"/>
      <c r="O296" s="1378" t="s">
        <v>2025</v>
      </c>
      <c r="P296" s="1380" t="str">
        <f>IFERROR(VLOOKUP('別紙様式2-2（４・５月分）'!AQ224,【参考】数式用!$AR$5:$AT$22,3,FALSE),"")</f>
        <v/>
      </c>
      <c r="Q296" s="1382" t="s">
        <v>2036</v>
      </c>
      <c r="R296" s="1384" t="str">
        <f>IFERROR(VLOOKUP(K294,【参考】数式用!$A$5:$AB$37,MATCH(P296,【参考】数式用!$B$4:$AB$4,0)+1,0),"")</f>
        <v/>
      </c>
      <c r="S296" s="1386" t="s">
        <v>161</v>
      </c>
      <c r="T296" s="1388"/>
      <c r="U296" s="1390" t="str">
        <f>IFERROR(VLOOKUP(K294,【参考】数式用!$A$5:$AB$37,MATCH(T296,【参考】数式用!$B$4:$AB$4,0)+1,0),"")</f>
        <v/>
      </c>
      <c r="V296" s="1392" t="s">
        <v>15</v>
      </c>
      <c r="W296" s="1394">
        <v>7</v>
      </c>
      <c r="X296" s="1368" t="s">
        <v>10</v>
      </c>
      <c r="Y296" s="1394">
        <v>4</v>
      </c>
      <c r="Z296" s="1368" t="s">
        <v>38</v>
      </c>
      <c r="AA296" s="1394">
        <v>8</v>
      </c>
      <c r="AB296" s="1368" t="s">
        <v>10</v>
      </c>
      <c r="AC296" s="1394">
        <v>3</v>
      </c>
      <c r="AD296" s="1368" t="s">
        <v>13</v>
      </c>
      <c r="AE296" s="1368" t="s">
        <v>20</v>
      </c>
      <c r="AF296" s="1368">
        <f>IF(W296&gt;=1,(AA296*12+AC296)-(W296*12+Y296)+1,"")</f>
        <v>12</v>
      </c>
      <c r="AG296" s="1364" t="s">
        <v>33</v>
      </c>
      <c r="AH296" s="1370" t="str">
        <f t="shared" ref="AH296" si="771">IFERROR(ROUNDDOWN(ROUND(L294*U296,0),0)*AF296,"")</f>
        <v/>
      </c>
      <c r="AI296" s="1372" t="str">
        <f t="shared" ref="AI296" si="772">IFERROR(ROUNDDOWN(ROUND((L294*(U296-AW294)),0),0)*AF296,"")</f>
        <v/>
      </c>
      <c r="AJ296" s="1374">
        <f>IFERROR(IF(OR(M294="",M295="",M297=""),0,ROUNDDOWN(ROUNDDOWN(ROUND(L294*VLOOKUP(K294,【参考】数式用!$A$5:$AB$37,MATCH("新加算Ⅳ",【参考】数式用!$B$4:$AB$4,0)+1,0),0),0)*AF296*0.5,0)),"")</f>
        <v>0</v>
      </c>
      <c r="AK296" s="1320" t="str">
        <f t="shared" ref="AK296" si="773">IF(T296&lt;&gt;"","新規に適用","")</f>
        <v/>
      </c>
      <c r="AL296" s="1348">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6"/>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6"/>
      <c r="C297" s="1417"/>
      <c r="D297" s="1417"/>
      <c r="E297" s="1417"/>
      <c r="F297" s="1418"/>
      <c r="G297" s="1260"/>
      <c r="H297" s="1260"/>
      <c r="I297" s="1260"/>
      <c r="J297" s="1421"/>
      <c r="K297" s="1260"/>
      <c r="L297" s="1284"/>
      <c r="M297" s="556" t="str">
        <f>IF('別紙様式2-2（４・５月分）'!P226="","",'別紙様式2-2（４・５月分）'!P226)</f>
        <v/>
      </c>
      <c r="N297" s="1399"/>
      <c r="O297" s="1379"/>
      <c r="P297" s="1381"/>
      <c r="Q297" s="1383"/>
      <c r="R297" s="1385"/>
      <c r="S297" s="1387"/>
      <c r="T297" s="1389"/>
      <c r="U297" s="1391"/>
      <c r="V297" s="1393"/>
      <c r="W297" s="1395"/>
      <c r="X297" s="1369"/>
      <c r="Y297" s="1395"/>
      <c r="Z297" s="1369"/>
      <c r="AA297" s="1395"/>
      <c r="AB297" s="1369"/>
      <c r="AC297" s="1395"/>
      <c r="AD297" s="1369"/>
      <c r="AE297" s="1369"/>
      <c r="AF297" s="1369"/>
      <c r="AG297" s="1365"/>
      <c r="AH297" s="1371"/>
      <c r="AI297" s="1373"/>
      <c r="AJ297" s="1375"/>
      <c r="AK297" s="1321"/>
      <c r="AL297" s="1349"/>
      <c r="AM297" s="1321"/>
      <c r="AN297" s="1321"/>
      <c r="AO297" s="1367"/>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19"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6" t="str">
        <f>IF(SUM('別紙様式2-2（４・５月分）'!Q227:Q229)=0,"",SUM('別紙様式2-2（４・５月分）'!Q227:Q229))</f>
        <v/>
      </c>
      <c r="O298" s="1400" t="str">
        <f>IFERROR(VLOOKUP('別紙様式2-2（４・５月分）'!AQ227,【参考】数式用!$AR$5:$AS$22,2,FALSE),"")</f>
        <v/>
      </c>
      <c r="P298" s="1401"/>
      <c r="Q298" s="1402"/>
      <c r="R298" s="1406" t="str">
        <f>IFERROR(VLOOKUP(K298,【参考】数式用!$A$5:$AB$37,MATCH(O298,【参考】数式用!$B$4:$AB$4,0)+1,0),"")</f>
        <v/>
      </c>
      <c r="S298" s="1408" t="s">
        <v>2021</v>
      </c>
      <c r="T298" s="1410"/>
      <c r="U298" s="1412" t="str">
        <f>IFERROR(VLOOKUP(K298,【参考】数式用!$A$5:$AB$37,MATCH(T298,【参考】数式用!$B$4:$AB$4,0)+1,0),"")</f>
        <v/>
      </c>
      <c r="V298" s="1414" t="s">
        <v>15</v>
      </c>
      <c r="W298" s="1352">
        <v>6</v>
      </c>
      <c r="X298" s="1354" t="s">
        <v>10</v>
      </c>
      <c r="Y298" s="1352">
        <v>6</v>
      </c>
      <c r="Z298" s="1354" t="s">
        <v>38</v>
      </c>
      <c r="AA298" s="1352">
        <v>7</v>
      </c>
      <c r="AB298" s="1354" t="s">
        <v>10</v>
      </c>
      <c r="AC298" s="1352">
        <v>3</v>
      </c>
      <c r="AD298" s="1354" t="s">
        <v>13</v>
      </c>
      <c r="AE298" s="1354" t="s">
        <v>20</v>
      </c>
      <c r="AF298" s="1354">
        <f>IF(W298&gt;=1,(AA298*12+AC298)-(W298*12+Y298)+1,"")</f>
        <v>10</v>
      </c>
      <c r="AG298" s="1356" t="s">
        <v>33</v>
      </c>
      <c r="AH298" s="1358" t="str">
        <f t="shared" ref="AH298" si="776">IFERROR(ROUNDDOWN(ROUND(L298*U298,0),0)*AF298,"")</f>
        <v/>
      </c>
      <c r="AI298" s="1360" t="str">
        <f t="shared" ref="AI298" si="777">IFERROR(ROUNDDOWN(ROUND((L298*(U298-AW298)),0),0)*AF298,"")</f>
        <v/>
      </c>
      <c r="AJ298" s="1362">
        <f>IFERROR(IF(OR(M298="",M299="",M301=""),0,ROUNDDOWN(ROUNDDOWN(ROUND(L298*VLOOKUP(K298,【参考】数式用!$A$5:$AB$37,MATCH("新加算Ⅳ",【参考】数式用!$B$4:$AB$4,0)+1,0),0),0)*AF298*0.5,0)),"")</f>
        <v>0</v>
      </c>
      <c r="AK298" s="1346"/>
      <c r="AL298" s="1350">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0"/>
      <c r="K299" s="1259"/>
      <c r="L299" s="1283"/>
      <c r="M299" s="1376" t="str">
        <f>IF('別紙様式2-2（４・５月分）'!P228="","",'別紙様式2-2（４・５月分）'!P228)</f>
        <v/>
      </c>
      <c r="N299" s="1397"/>
      <c r="O299" s="1403"/>
      <c r="P299" s="1404"/>
      <c r="Q299" s="1405"/>
      <c r="R299" s="1407"/>
      <c r="S299" s="1409"/>
      <c r="T299" s="1411"/>
      <c r="U299" s="1413"/>
      <c r="V299" s="1415"/>
      <c r="W299" s="1353"/>
      <c r="X299" s="1355"/>
      <c r="Y299" s="1353"/>
      <c r="Z299" s="1355"/>
      <c r="AA299" s="1353"/>
      <c r="AB299" s="1355"/>
      <c r="AC299" s="1353"/>
      <c r="AD299" s="1355"/>
      <c r="AE299" s="1355"/>
      <c r="AF299" s="1355"/>
      <c r="AG299" s="1357"/>
      <c r="AH299" s="1359"/>
      <c r="AI299" s="1361"/>
      <c r="AJ299" s="1363"/>
      <c r="AK299" s="1347"/>
      <c r="AL299" s="1351"/>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0"/>
      <c r="K300" s="1259"/>
      <c r="L300" s="1283"/>
      <c r="M300" s="1377"/>
      <c r="N300" s="1398"/>
      <c r="O300" s="1378" t="s">
        <v>2025</v>
      </c>
      <c r="P300" s="1380" t="str">
        <f>IFERROR(VLOOKUP('別紙様式2-2（４・５月分）'!AQ227,【参考】数式用!$AR$5:$AT$22,3,FALSE),"")</f>
        <v/>
      </c>
      <c r="Q300" s="1382" t="s">
        <v>2036</v>
      </c>
      <c r="R300" s="1384" t="str">
        <f>IFERROR(VLOOKUP(K298,【参考】数式用!$A$5:$AB$37,MATCH(P300,【参考】数式用!$B$4:$AB$4,0)+1,0),"")</f>
        <v/>
      </c>
      <c r="S300" s="1386" t="s">
        <v>161</v>
      </c>
      <c r="T300" s="1388"/>
      <c r="U300" s="1390" t="str">
        <f>IFERROR(VLOOKUP(K298,【参考】数式用!$A$5:$AB$37,MATCH(T300,【参考】数式用!$B$4:$AB$4,0)+1,0),"")</f>
        <v/>
      </c>
      <c r="V300" s="1392" t="s">
        <v>15</v>
      </c>
      <c r="W300" s="1394">
        <v>7</v>
      </c>
      <c r="X300" s="1368" t="s">
        <v>10</v>
      </c>
      <c r="Y300" s="1394">
        <v>4</v>
      </c>
      <c r="Z300" s="1368" t="s">
        <v>38</v>
      </c>
      <c r="AA300" s="1394">
        <v>8</v>
      </c>
      <c r="AB300" s="1368" t="s">
        <v>10</v>
      </c>
      <c r="AC300" s="1394">
        <v>3</v>
      </c>
      <c r="AD300" s="1368" t="s">
        <v>13</v>
      </c>
      <c r="AE300" s="1368" t="s">
        <v>20</v>
      </c>
      <c r="AF300" s="1368">
        <f>IF(W300&gt;=1,(AA300*12+AC300)-(W300*12+Y300)+1,"")</f>
        <v>12</v>
      </c>
      <c r="AG300" s="1364" t="s">
        <v>33</v>
      </c>
      <c r="AH300" s="1370" t="str">
        <f t="shared" ref="AH300" si="783">IFERROR(ROUNDDOWN(ROUND(L298*U300,0),0)*AF300,"")</f>
        <v/>
      </c>
      <c r="AI300" s="1372" t="str">
        <f t="shared" ref="AI300" si="784">IFERROR(ROUNDDOWN(ROUND((L298*(U300-AW298)),0),0)*AF300,"")</f>
        <v/>
      </c>
      <c r="AJ300" s="1374">
        <f>IFERROR(IF(OR(M298="",M299="",M301=""),0,ROUNDDOWN(ROUNDDOWN(ROUND(L298*VLOOKUP(K298,【参考】数式用!$A$5:$AB$37,MATCH("新加算Ⅳ",【参考】数式用!$B$4:$AB$4,0)+1,0),0),0)*AF300*0.5,0)),"")</f>
        <v>0</v>
      </c>
      <c r="AK300" s="1320" t="str">
        <f t="shared" ref="AK300" si="785">IF(T300&lt;&gt;"","新規に適用","")</f>
        <v/>
      </c>
      <c r="AL300" s="1348">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6"/>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6"/>
      <c r="C301" s="1417"/>
      <c r="D301" s="1417"/>
      <c r="E301" s="1417"/>
      <c r="F301" s="1418"/>
      <c r="G301" s="1260"/>
      <c r="H301" s="1260"/>
      <c r="I301" s="1260"/>
      <c r="J301" s="1421"/>
      <c r="K301" s="1260"/>
      <c r="L301" s="1284"/>
      <c r="M301" s="556" t="str">
        <f>IF('別紙様式2-2（４・５月分）'!P229="","",'別紙様式2-2（４・５月分）'!P229)</f>
        <v/>
      </c>
      <c r="N301" s="1399"/>
      <c r="O301" s="1379"/>
      <c r="P301" s="1381"/>
      <c r="Q301" s="1383"/>
      <c r="R301" s="1385"/>
      <c r="S301" s="1387"/>
      <c r="T301" s="1389"/>
      <c r="U301" s="1391"/>
      <c r="V301" s="1393"/>
      <c r="W301" s="1395"/>
      <c r="X301" s="1369"/>
      <c r="Y301" s="1395"/>
      <c r="Z301" s="1369"/>
      <c r="AA301" s="1395"/>
      <c r="AB301" s="1369"/>
      <c r="AC301" s="1395"/>
      <c r="AD301" s="1369"/>
      <c r="AE301" s="1369"/>
      <c r="AF301" s="1369"/>
      <c r="AG301" s="1365"/>
      <c r="AH301" s="1371"/>
      <c r="AI301" s="1373"/>
      <c r="AJ301" s="1375"/>
      <c r="AK301" s="1321"/>
      <c r="AL301" s="1349"/>
      <c r="AM301" s="1321"/>
      <c r="AN301" s="1321"/>
      <c r="AO301" s="1367"/>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0"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6" t="str">
        <f>IF(SUM('別紙様式2-2（４・５月分）'!Q230:Q232)=0,"",SUM('別紙様式2-2（４・５月分）'!Q230:Q232))</f>
        <v/>
      </c>
      <c r="O302" s="1400" t="str">
        <f>IFERROR(VLOOKUP('別紙様式2-2（４・５月分）'!AQ230,【参考】数式用!$AR$5:$AS$22,2,FALSE),"")</f>
        <v/>
      </c>
      <c r="P302" s="1401"/>
      <c r="Q302" s="1402"/>
      <c r="R302" s="1406" t="str">
        <f>IFERROR(VLOOKUP(K302,【参考】数式用!$A$5:$AB$37,MATCH(O302,【参考】数式用!$B$4:$AB$4,0)+1,0),"")</f>
        <v/>
      </c>
      <c r="S302" s="1408" t="s">
        <v>2021</v>
      </c>
      <c r="T302" s="1410"/>
      <c r="U302" s="1412" t="str">
        <f>IFERROR(VLOOKUP(K302,【参考】数式用!$A$5:$AB$37,MATCH(T302,【参考】数式用!$B$4:$AB$4,0)+1,0),"")</f>
        <v/>
      </c>
      <c r="V302" s="1414" t="s">
        <v>15</v>
      </c>
      <c r="W302" s="1352">
        <v>6</v>
      </c>
      <c r="X302" s="1354" t="s">
        <v>10</v>
      </c>
      <c r="Y302" s="1352">
        <v>6</v>
      </c>
      <c r="Z302" s="1354" t="s">
        <v>38</v>
      </c>
      <c r="AA302" s="1352">
        <v>7</v>
      </c>
      <c r="AB302" s="1354" t="s">
        <v>10</v>
      </c>
      <c r="AC302" s="1352">
        <v>3</v>
      </c>
      <c r="AD302" s="1354" t="s">
        <v>13</v>
      </c>
      <c r="AE302" s="1354" t="s">
        <v>20</v>
      </c>
      <c r="AF302" s="1354">
        <f>IF(W302&gt;=1,(AA302*12+AC302)-(W302*12+Y302)+1,"")</f>
        <v>10</v>
      </c>
      <c r="AG302" s="1356" t="s">
        <v>33</v>
      </c>
      <c r="AH302" s="1358" t="str">
        <f t="shared" ref="AH302" si="787">IFERROR(ROUNDDOWN(ROUND(L302*U302,0),0)*AF302,"")</f>
        <v/>
      </c>
      <c r="AI302" s="1360" t="str">
        <f t="shared" ref="AI302" si="788">IFERROR(ROUNDDOWN(ROUND((L302*(U302-AW302)),0),0)*AF302,"")</f>
        <v/>
      </c>
      <c r="AJ302" s="1362">
        <f>IFERROR(IF(OR(M302="",M303="",M305=""),0,ROUNDDOWN(ROUNDDOWN(ROUND(L302*VLOOKUP(K302,【参考】数式用!$A$5:$AB$37,MATCH("新加算Ⅳ",【参考】数式用!$B$4:$AB$4,0)+1,0),0),0)*AF302*0.5,0)),"")</f>
        <v>0</v>
      </c>
      <c r="AK302" s="1346"/>
      <c r="AL302" s="1350">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0"/>
      <c r="K303" s="1259"/>
      <c r="L303" s="1283"/>
      <c r="M303" s="1376" t="str">
        <f>IF('別紙様式2-2（４・５月分）'!P231="","",'別紙様式2-2（４・５月分）'!P231)</f>
        <v/>
      </c>
      <c r="N303" s="1397"/>
      <c r="O303" s="1403"/>
      <c r="P303" s="1404"/>
      <c r="Q303" s="1405"/>
      <c r="R303" s="1407"/>
      <c r="S303" s="1409"/>
      <c r="T303" s="1411"/>
      <c r="U303" s="1413"/>
      <c r="V303" s="1415"/>
      <c r="W303" s="1353"/>
      <c r="X303" s="1355"/>
      <c r="Y303" s="1353"/>
      <c r="Z303" s="1355"/>
      <c r="AA303" s="1353"/>
      <c r="AB303" s="1355"/>
      <c r="AC303" s="1353"/>
      <c r="AD303" s="1355"/>
      <c r="AE303" s="1355"/>
      <c r="AF303" s="1355"/>
      <c r="AG303" s="1357"/>
      <c r="AH303" s="1359"/>
      <c r="AI303" s="1361"/>
      <c r="AJ303" s="1363"/>
      <c r="AK303" s="1347"/>
      <c r="AL303" s="1351"/>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0"/>
      <c r="K304" s="1259"/>
      <c r="L304" s="1283"/>
      <c r="M304" s="1377"/>
      <c r="N304" s="1398"/>
      <c r="O304" s="1378" t="s">
        <v>2025</v>
      </c>
      <c r="P304" s="1380" t="str">
        <f>IFERROR(VLOOKUP('別紙様式2-2（４・５月分）'!AQ230,【参考】数式用!$AR$5:$AT$22,3,FALSE),"")</f>
        <v/>
      </c>
      <c r="Q304" s="1382" t="s">
        <v>2036</v>
      </c>
      <c r="R304" s="1384" t="str">
        <f>IFERROR(VLOOKUP(K302,【参考】数式用!$A$5:$AB$37,MATCH(P304,【参考】数式用!$B$4:$AB$4,0)+1,0),"")</f>
        <v/>
      </c>
      <c r="S304" s="1386" t="s">
        <v>161</v>
      </c>
      <c r="T304" s="1388"/>
      <c r="U304" s="1390" t="str">
        <f>IFERROR(VLOOKUP(K302,【参考】数式用!$A$5:$AB$37,MATCH(T304,【参考】数式用!$B$4:$AB$4,0)+1,0),"")</f>
        <v/>
      </c>
      <c r="V304" s="1392" t="s">
        <v>15</v>
      </c>
      <c r="W304" s="1394">
        <v>7</v>
      </c>
      <c r="X304" s="1368" t="s">
        <v>10</v>
      </c>
      <c r="Y304" s="1394">
        <v>4</v>
      </c>
      <c r="Z304" s="1368" t="s">
        <v>38</v>
      </c>
      <c r="AA304" s="1394">
        <v>8</v>
      </c>
      <c r="AB304" s="1368" t="s">
        <v>10</v>
      </c>
      <c r="AC304" s="1394">
        <v>3</v>
      </c>
      <c r="AD304" s="1368" t="s">
        <v>13</v>
      </c>
      <c r="AE304" s="1368" t="s">
        <v>20</v>
      </c>
      <c r="AF304" s="1368">
        <f>IF(W304&gt;=1,(AA304*12+AC304)-(W304*12+Y304)+1,"")</f>
        <v>12</v>
      </c>
      <c r="AG304" s="1364" t="s">
        <v>33</v>
      </c>
      <c r="AH304" s="1370" t="str">
        <f t="shared" ref="AH304" si="794">IFERROR(ROUNDDOWN(ROUND(L302*U304,0),0)*AF304,"")</f>
        <v/>
      </c>
      <c r="AI304" s="1372" t="str">
        <f t="shared" ref="AI304" si="795">IFERROR(ROUNDDOWN(ROUND((L302*(U304-AW302)),0),0)*AF304,"")</f>
        <v/>
      </c>
      <c r="AJ304" s="1374">
        <f>IFERROR(IF(OR(M302="",M303="",M305=""),0,ROUNDDOWN(ROUNDDOWN(ROUND(L302*VLOOKUP(K302,【参考】数式用!$A$5:$AB$37,MATCH("新加算Ⅳ",【参考】数式用!$B$4:$AB$4,0)+1,0),0),0)*AF304*0.5,0)),"")</f>
        <v>0</v>
      </c>
      <c r="AK304" s="1320" t="str">
        <f t="shared" ref="AK304" si="796">IF(T304&lt;&gt;"","新規に適用","")</f>
        <v/>
      </c>
      <c r="AL304" s="1348">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6"/>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6"/>
      <c r="C305" s="1417"/>
      <c r="D305" s="1417"/>
      <c r="E305" s="1417"/>
      <c r="F305" s="1418"/>
      <c r="G305" s="1260"/>
      <c r="H305" s="1260"/>
      <c r="I305" s="1260"/>
      <c r="J305" s="1421"/>
      <c r="K305" s="1260"/>
      <c r="L305" s="1284"/>
      <c r="M305" s="556" t="str">
        <f>IF('別紙様式2-2（４・５月分）'!P232="","",'別紙様式2-2（４・５月分）'!P232)</f>
        <v/>
      </c>
      <c r="N305" s="1399"/>
      <c r="O305" s="1379"/>
      <c r="P305" s="1381"/>
      <c r="Q305" s="1383"/>
      <c r="R305" s="1385"/>
      <c r="S305" s="1387"/>
      <c r="T305" s="1389"/>
      <c r="U305" s="1391"/>
      <c r="V305" s="1393"/>
      <c r="W305" s="1395"/>
      <c r="X305" s="1369"/>
      <c r="Y305" s="1395"/>
      <c r="Z305" s="1369"/>
      <c r="AA305" s="1395"/>
      <c r="AB305" s="1369"/>
      <c r="AC305" s="1395"/>
      <c r="AD305" s="1369"/>
      <c r="AE305" s="1369"/>
      <c r="AF305" s="1369"/>
      <c r="AG305" s="1365"/>
      <c r="AH305" s="1371"/>
      <c r="AI305" s="1373"/>
      <c r="AJ305" s="1375"/>
      <c r="AK305" s="1321"/>
      <c r="AL305" s="1349"/>
      <c r="AM305" s="1321"/>
      <c r="AN305" s="1321"/>
      <c r="AO305" s="1367"/>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0"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6" t="str">
        <f>IF(SUM('別紙様式2-2（４・５月分）'!Q233:Q235)=0,"",SUM('別紙様式2-2（４・５月分）'!Q233:Q235))</f>
        <v/>
      </c>
      <c r="O306" s="1400" t="str">
        <f>IFERROR(VLOOKUP('別紙様式2-2（４・５月分）'!AQ233,【参考】数式用!$AR$5:$AS$22,2,FALSE),"")</f>
        <v/>
      </c>
      <c r="P306" s="1401"/>
      <c r="Q306" s="1402"/>
      <c r="R306" s="1406" t="str">
        <f>IFERROR(VLOOKUP(K306,【参考】数式用!$A$5:$AB$37,MATCH(O306,【参考】数式用!$B$4:$AB$4,0)+1,0),"")</f>
        <v/>
      </c>
      <c r="S306" s="1408" t="s">
        <v>2021</v>
      </c>
      <c r="T306" s="1410"/>
      <c r="U306" s="1412" t="str">
        <f>IFERROR(VLOOKUP(K306,【参考】数式用!$A$5:$AB$37,MATCH(T306,【参考】数式用!$B$4:$AB$4,0)+1,0),"")</f>
        <v/>
      </c>
      <c r="V306" s="1414" t="s">
        <v>15</v>
      </c>
      <c r="W306" s="1352">
        <v>6</v>
      </c>
      <c r="X306" s="1354" t="s">
        <v>10</v>
      </c>
      <c r="Y306" s="1352">
        <v>6</v>
      </c>
      <c r="Z306" s="1354" t="s">
        <v>38</v>
      </c>
      <c r="AA306" s="1352">
        <v>7</v>
      </c>
      <c r="AB306" s="1354" t="s">
        <v>10</v>
      </c>
      <c r="AC306" s="1352">
        <v>3</v>
      </c>
      <c r="AD306" s="1354" t="s">
        <v>13</v>
      </c>
      <c r="AE306" s="1354" t="s">
        <v>20</v>
      </c>
      <c r="AF306" s="1354">
        <f>IF(W306&gt;=1,(AA306*12+AC306)-(W306*12+Y306)+1,"")</f>
        <v>10</v>
      </c>
      <c r="AG306" s="1356" t="s">
        <v>33</v>
      </c>
      <c r="AH306" s="1358" t="str">
        <f t="shared" ref="AH306" si="798">IFERROR(ROUNDDOWN(ROUND(L306*U306,0),0)*AF306,"")</f>
        <v/>
      </c>
      <c r="AI306" s="1360" t="str">
        <f t="shared" ref="AI306" si="799">IFERROR(ROUNDDOWN(ROUND((L306*(U306-AW306)),0),0)*AF306,"")</f>
        <v/>
      </c>
      <c r="AJ306" s="1362">
        <f>IFERROR(IF(OR(M306="",M307="",M309=""),0,ROUNDDOWN(ROUNDDOWN(ROUND(L306*VLOOKUP(K306,【参考】数式用!$A$5:$AB$37,MATCH("新加算Ⅳ",【参考】数式用!$B$4:$AB$4,0)+1,0),0),0)*AF306*0.5,0)),"")</f>
        <v>0</v>
      </c>
      <c r="AK306" s="1346"/>
      <c r="AL306" s="1350">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0"/>
      <c r="K307" s="1259"/>
      <c r="L307" s="1283"/>
      <c r="M307" s="1376" t="str">
        <f>IF('別紙様式2-2（４・５月分）'!P234="","",'別紙様式2-2（４・５月分）'!P234)</f>
        <v/>
      </c>
      <c r="N307" s="1397"/>
      <c r="O307" s="1403"/>
      <c r="P307" s="1404"/>
      <c r="Q307" s="1405"/>
      <c r="R307" s="1407"/>
      <c r="S307" s="1409"/>
      <c r="T307" s="1411"/>
      <c r="U307" s="1413"/>
      <c r="V307" s="1415"/>
      <c r="W307" s="1353"/>
      <c r="X307" s="1355"/>
      <c r="Y307" s="1353"/>
      <c r="Z307" s="1355"/>
      <c r="AA307" s="1353"/>
      <c r="AB307" s="1355"/>
      <c r="AC307" s="1353"/>
      <c r="AD307" s="1355"/>
      <c r="AE307" s="1355"/>
      <c r="AF307" s="1355"/>
      <c r="AG307" s="1357"/>
      <c r="AH307" s="1359"/>
      <c r="AI307" s="1361"/>
      <c r="AJ307" s="1363"/>
      <c r="AK307" s="1347"/>
      <c r="AL307" s="1351"/>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0"/>
      <c r="K308" s="1259"/>
      <c r="L308" s="1283"/>
      <c r="M308" s="1377"/>
      <c r="N308" s="1398"/>
      <c r="O308" s="1378" t="s">
        <v>2025</v>
      </c>
      <c r="P308" s="1380" t="str">
        <f>IFERROR(VLOOKUP('別紙様式2-2（４・５月分）'!AQ233,【参考】数式用!$AR$5:$AT$22,3,FALSE),"")</f>
        <v/>
      </c>
      <c r="Q308" s="1382" t="s">
        <v>2036</v>
      </c>
      <c r="R308" s="1384" t="str">
        <f>IFERROR(VLOOKUP(K306,【参考】数式用!$A$5:$AB$37,MATCH(P308,【参考】数式用!$B$4:$AB$4,0)+1,0),"")</f>
        <v/>
      </c>
      <c r="S308" s="1386" t="s">
        <v>161</v>
      </c>
      <c r="T308" s="1388"/>
      <c r="U308" s="1390" t="str">
        <f>IFERROR(VLOOKUP(K306,【参考】数式用!$A$5:$AB$37,MATCH(T308,【参考】数式用!$B$4:$AB$4,0)+1,0),"")</f>
        <v/>
      </c>
      <c r="V308" s="1392" t="s">
        <v>15</v>
      </c>
      <c r="W308" s="1394">
        <v>7</v>
      </c>
      <c r="X308" s="1368" t="s">
        <v>10</v>
      </c>
      <c r="Y308" s="1394">
        <v>4</v>
      </c>
      <c r="Z308" s="1368" t="s">
        <v>38</v>
      </c>
      <c r="AA308" s="1394">
        <v>8</v>
      </c>
      <c r="AB308" s="1368" t="s">
        <v>10</v>
      </c>
      <c r="AC308" s="1394">
        <v>3</v>
      </c>
      <c r="AD308" s="1368" t="s">
        <v>13</v>
      </c>
      <c r="AE308" s="1368" t="s">
        <v>20</v>
      </c>
      <c r="AF308" s="1368">
        <f>IF(W308&gt;=1,(AA308*12+AC308)-(W308*12+Y308)+1,"")</f>
        <v>12</v>
      </c>
      <c r="AG308" s="1364" t="s">
        <v>33</v>
      </c>
      <c r="AH308" s="1370" t="str">
        <f t="shared" ref="AH308" si="805">IFERROR(ROUNDDOWN(ROUND(L306*U308,0),0)*AF308,"")</f>
        <v/>
      </c>
      <c r="AI308" s="1372" t="str">
        <f t="shared" ref="AI308" si="806">IFERROR(ROUNDDOWN(ROUND((L306*(U308-AW306)),0),0)*AF308,"")</f>
        <v/>
      </c>
      <c r="AJ308" s="1374">
        <f>IFERROR(IF(OR(M306="",M307="",M309=""),0,ROUNDDOWN(ROUNDDOWN(ROUND(L306*VLOOKUP(K306,【参考】数式用!$A$5:$AB$37,MATCH("新加算Ⅳ",【参考】数式用!$B$4:$AB$4,0)+1,0),0),0)*AF308*0.5,0)),"")</f>
        <v>0</v>
      </c>
      <c r="AK308" s="1320" t="str">
        <f t="shared" ref="AK308" si="807">IF(T308&lt;&gt;"","新規に適用","")</f>
        <v/>
      </c>
      <c r="AL308" s="1348">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6"/>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6"/>
      <c r="C309" s="1417"/>
      <c r="D309" s="1417"/>
      <c r="E309" s="1417"/>
      <c r="F309" s="1418"/>
      <c r="G309" s="1260"/>
      <c r="H309" s="1260"/>
      <c r="I309" s="1260"/>
      <c r="J309" s="1421"/>
      <c r="K309" s="1260"/>
      <c r="L309" s="1284"/>
      <c r="M309" s="556" t="str">
        <f>IF('別紙様式2-2（４・５月分）'!P235="","",'別紙様式2-2（４・５月分）'!P235)</f>
        <v/>
      </c>
      <c r="N309" s="1399"/>
      <c r="O309" s="1379"/>
      <c r="P309" s="1381"/>
      <c r="Q309" s="1383"/>
      <c r="R309" s="1385"/>
      <c r="S309" s="1387"/>
      <c r="T309" s="1389"/>
      <c r="U309" s="1391"/>
      <c r="V309" s="1393"/>
      <c r="W309" s="1395"/>
      <c r="X309" s="1369"/>
      <c r="Y309" s="1395"/>
      <c r="Z309" s="1369"/>
      <c r="AA309" s="1395"/>
      <c r="AB309" s="1369"/>
      <c r="AC309" s="1395"/>
      <c r="AD309" s="1369"/>
      <c r="AE309" s="1369"/>
      <c r="AF309" s="1369"/>
      <c r="AG309" s="1365"/>
      <c r="AH309" s="1371"/>
      <c r="AI309" s="1373"/>
      <c r="AJ309" s="1375"/>
      <c r="AK309" s="1321"/>
      <c r="AL309" s="1349"/>
      <c r="AM309" s="1321"/>
      <c r="AN309" s="1321"/>
      <c r="AO309" s="1367"/>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19"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6" t="str">
        <f>IF(SUM('別紙様式2-2（４・５月分）'!Q236:Q238)=0,"",SUM('別紙様式2-2（４・５月分）'!Q236:Q238))</f>
        <v/>
      </c>
      <c r="O310" s="1400" t="str">
        <f>IFERROR(VLOOKUP('別紙様式2-2（４・５月分）'!AQ236,【参考】数式用!$AR$5:$AS$22,2,FALSE),"")</f>
        <v/>
      </c>
      <c r="P310" s="1401"/>
      <c r="Q310" s="1402"/>
      <c r="R310" s="1406" t="str">
        <f>IFERROR(VLOOKUP(K310,【参考】数式用!$A$5:$AB$37,MATCH(O310,【参考】数式用!$B$4:$AB$4,0)+1,0),"")</f>
        <v/>
      </c>
      <c r="S310" s="1408" t="s">
        <v>2021</v>
      </c>
      <c r="T310" s="1410"/>
      <c r="U310" s="1412" t="str">
        <f>IFERROR(VLOOKUP(K310,【参考】数式用!$A$5:$AB$37,MATCH(T310,【参考】数式用!$B$4:$AB$4,0)+1,0),"")</f>
        <v/>
      </c>
      <c r="V310" s="1414" t="s">
        <v>15</v>
      </c>
      <c r="W310" s="1352">
        <v>6</v>
      </c>
      <c r="X310" s="1354" t="s">
        <v>10</v>
      </c>
      <c r="Y310" s="1352">
        <v>6</v>
      </c>
      <c r="Z310" s="1354" t="s">
        <v>38</v>
      </c>
      <c r="AA310" s="1352">
        <v>7</v>
      </c>
      <c r="AB310" s="1354" t="s">
        <v>10</v>
      </c>
      <c r="AC310" s="1352">
        <v>3</v>
      </c>
      <c r="AD310" s="1354" t="s">
        <v>13</v>
      </c>
      <c r="AE310" s="1354" t="s">
        <v>20</v>
      </c>
      <c r="AF310" s="1354">
        <f>IF(W310&gt;=1,(AA310*12+AC310)-(W310*12+Y310)+1,"")</f>
        <v>10</v>
      </c>
      <c r="AG310" s="1356" t="s">
        <v>33</v>
      </c>
      <c r="AH310" s="1358" t="str">
        <f t="shared" ref="AH310" si="809">IFERROR(ROUNDDOWN(ROUND(L310*U310,0),0)*AF310,"")</f>
        <v/>
      </c>
      <c r="AI310" s="1360" t="str">
        <f t="shared" ref="AI310" si="810">IFERROR(ROUNDDOWN(ROUND((L310*(U310-AW310)),0),0)*AF310,"")</f>
        <v/>
      </c>
      <c r="AJ310" s="1362">
        <f>IFERROR(IF(OR(M310="",M311="",M313=""),0,ROUNDDOWN(ROUNDDOWN(ROUND(L310*VLOOKUP(K310,【参考】数式用!$A$5:$AB$37,MATCH("新加算Ⅳ",【参考】数式用!$B$4:$AB$4,0)+1,0),0),0)*AF310*0.5,0)),"")</f>
        <v>0</v>
      </c>
      <c r="AK310" s="1346"/>
      <c r="AL310" s="1350">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0"/>
      <c r="K311" s="1259"/>
      <c r="L311" s="1283"/>
      <c r="M311" s="1376" t="str">
        <f>IF('別紙様式2-2（４・５月分）'!P237="","",'別紙様式2-2（４・５月分）'!P237)</f>
        <v/>
      </c>
      <c r="N311" s="1397"/>
      <c r="O311" s="1403"/>
      <c r="P311" s="1404"/>
      <c r="Q311" s="1405"/>
      <c r="R311" s="1407"/>
      <c r="S311" s="1409"/>
      <c r="T311" s="1411"/>
      <c r="U311" s="1413"/>
      <c r="V311" s="1415"/>
      <c r="W311" s="1353"/>
      <c r="X311" s="1355"/>
      <c r="Y311" s="1353"/>
      <c r="Z311" s="1355"/>
      <c r="AA311" s="1353"/>
      <c r="AB311" s="1355"/>
      <c r="AC311" s="1353"/>
      <c r="AD311" s="1355"/>
      <c r="AE311" s="1355"/>
      <c r="AF311" s="1355"/>
      <c r="AG311" s="1357"/>
      <c r="AH311" s="1359"/>
      <c r="AI311" s="1361"/>
      <c r="AJ311" s="1363"/>
      <c r="AK311" s="1347"/>
      <c r="AL311" s="1351"/>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0"/>
      <c r="K312" s="1259"/>
      <c r="L312" s="1283"/>
      <c r="M312" s="1377"/>
      <c r="N312" s="1398"/>
      <c r="O312" s="1378" t="s">
        <v>2025</v>
      </c>
      <c r="P312" s="1380" t="str">
        <f>IFERROR(VLOOKUP('別紙様式2-2（４・５月分）'!AQ236,【参考】数式用!$AR$5:$AT$22,3,FALSE),"")</f>
        <v/>
      </c>
      <c r="Q312" s="1382" t="s">
        <v>2036</v>
      </c>
      <c r="R312" s="1384" t="str">
        <f>IFERROR(VLOOKUP(K310,【参考】数式用!$A$5:$AB$37,MATCH(P312,【参考】数式用!$B$4:$AB$4,0)+1,0),"")</f>
        <v/>
      </c>
      <c r="S312" s="1386" t="s">
        <v>161</v>
      </c>
      <c r="T312" s="1388"/>
      <c r="U312" s="1390" t="str">
        <f>IFERROR(VLOOKUP(K310,【参考】数式用!$A$5:$AB$37,MATCH(T312,【参考】数式用!$B$4:$AB$4,0)+1,0),"")</f>
        <v/>
      </c>
      <c r="V312" s="1392" t="s">
        <v>15</v>
      </c>
      <c r="W312" s="1394">
        <v>7</v>
      </c>
      <c r="X312" s="1368" t="s">
        <v>10</v>
      </c>
      <c r="Y312" s="1394">
        <v>4</v>
      </c>
      <c r="Z312" s="1368" t="s">
        <v>38</v>
      </c>
      <c r="AA312" s="1394">
        <v>8</v>
      </c>
      <c r="AB312" s="1368" t="s">
        <v>10</v>
      </c>
      <c r="AC312" s="1394">
        <v>3</v>
      </c>
      <c r="AD312" s="1368" t="s">
        <v>13</v>
      </c>
      <c r="AE312" s="1368" t="s">
        <v>20</v>
      </c>
      <c r="AF312" s="1368">
        <f>IF(W312&gt;=1,(AA312*12+AC312)-(W312*12+Y312)+1,"")</f>
        <v>12</v>
      </c>
      <c r="AG312" s="1364" t="s">
        <v>33</v>
      </c>
      <c r="AH312" s="1370" t="str">
        <f t="shared" ref="AH312" si="816">IFERROR(ROUNDDOWN(ROUND(L310*U312,0),0)*AF312,"")</f>
        <v/>
      </c>
      <c r="AI312" s="1372" t="str">
        <f t="shared" ref="AI312" si="817">IFERROR(ROUNDDOWN(ROUND((L310*(U312-AW310)),0),0)*AF312,"")</f>
        <v/>
      </c>
      <c r="AJ312" s="1374">
        <f>IFERROR(IF(OR(M310="",M311="",M313=""),0,ROUNDDOWN(ROUNDDOWN(ROUND(L310*VLOOKUP(K310,【参考】数式用!$A$5:$AB$37,MATCH("新加算Ⅳ",【参考】数式用!$B$4:$AB$4,0)+1,0),0),0)*AF312*0.5,0)),"")</f>
        <v>0</v>
      </c>
      <c r="AK312" s="1320" t="str">
        <f t="shared" ref="AK312" si="818">IF(T312&lt;&gt;"","新規に適用","")</f>
        <v/>
      </c>
      <c r="AL312" s="1348">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6"/>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6"/>
      <c r="C313" s="1417"/>
      <c r="D313" s="1417"/>
      <c r="E313" s="1417"/>
      <c r="F313" s="1418"/>
      <c r="G313" s="1260"/>
      <c r="H313" s="1260"/>
      <c r="I313" s="1260"/>
      <c r="J313" s="1421"/>
      <c r="K313" s="1260"/>
      <c r="L313" s="1284"/>
      <c r="M313" s="556" t="str">
        <f>IF('別紙様式2-2（４・５月分）'!P238="","",'別紙様式2-2（４・５月分）'!P238)</f>
        <v/>
      </c>
      <c r="N313" s="1399"/>
      <c r="O313" s="1379"/>
      <c r="P313" s="1381"/>
      <c r="Q313" s="1383"/>
      <c r="R313" s="1385"/>
      <c r="S313" s="1387"/>
      <c r="T313" s="1389"/>
      <c r="U313" s="1391"/>
      <c r="V313" s="1393"/>
      <c r="W313" s="1395"/>
      <c r="X313" s="1369"/>
      <c r="Y313" s="1395"/>
      <c r="Z313" s="1369"/>
      <c r="AA313" s="1395"/>
      <c r="AB313" s="1369"/>
      <c r="AC313" s="1395"/>
      <c r="AD313" s="1369"/>
      <c r="AE313" s="1369"/>
      <c r="AF313" s="1369"/>
      <c r="AG313" s="1365"/>
      <c r="AH313" s="1371"/>
      <c r="AI313" s="1373"/>
      <c r="AJ313" s="1375"/>
      <c r="AK313" s="1321"/>
      <c r="AL313" s="1349"/>
      <c r="AM313" s="1321"/>
      <c r="AN313" s="1321"/>
      <c r="AO313" s="1367"/>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0"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6" t="str">
        <f>IF(SUM('別紙様式2-2（４・５月分）'!Q239:Q241)=0,"",SUM('別紙様式2-2（４・５月分）'!Q239:Q241))</f>
        <v/>
      </c>
      <c r="O314" s="1400" t="str">
        <f>IFERROR(VLOOKUP('別紙様式2-2（４・５月分）'!AQ239,【参考】数式用!$AR$5:$AS$22,2,FALSE),"")</f>
        <v/>
      </c>
      <c r="P314" s="1401"/>
      <c r="Q314" s="1402"/>
      <c r="R314" s="1406" t="str">
        <f>IFERROR(VLOOKUP(K314,【参考】数式用!$A$5:$AB$37,MATCH(O314,【参考】数式用!$B$4:$AB$4,0)+1,0),"")</f>
        <v/>
      </c>
      <c r="S314" s="1408" t="s">
        <v>2021</v>
      </c>
      <c r="T314" s="1410"/>
      <c r="U314" s="1412" t="str">
        <f>IFERROR(VLOOKUP(K314,【参考】数式用!$A$5:$AB$37,MATCH(T314,【参考】数式用!$B$4:$AB$4,0)+1,0),"")</f>
        <v/>
      </c>
      <c r="V314" s="1414" t="s">
        <v>15</v>
      </c>
      <c r="W314" s="1352">
        <v>6</v>
      </c>
      <c r="X314" s="1354" t="s">
        <v>10</v>
      </c>
      <c r="Y314" s="1352">
        <v>6</v>
      </c>
      <c r="Z314" s="1354" t="s">
        <v>38</v>
      </c>
      <c r="AA314" s="1352">
        <v>7</v>
      </c>
      <c r="AB314" s="1354" t="s">
        <v>10</v>
      </c>
      <c r="AC314" s="1352">
        <v>3</v>
      </c>
      <c r="AD314" s="1354" t="s">
        <v>13</v>
      </c>
      <c r="AE314" s="1354" t="s">
        <v>20</v>
      </c>
      <c r="AF314" s="1354">
        <f>IF(W314&gt;=1,(AA314*12+AC314)-(W314*12+Y314)+1,"")</f>
        <v>10</v>
      </c>
      <c r="AG314" s="1356" t="s">
        <v>33</v>
      </c>
      <c r="AH314" s="1358" t="str">
        <f t="shared" ref="AH314" si="820">IFERROR(ROUNDDOWN(ROUND(L314*U314,0),0)*AF314,"")</f>
        <v/>
      </c>
      <c r="AI314" s="1360" t="str">
        <f t="shared" ref="AI314" si="821">IFERROR(ROUNDDOWN(ROUND((L314*(U314-AW314)),0),0)*AF314,"")</f>
        <v/>
      </c>
      <c r="AJ314" s="1362">
        <f>IFERROR(IF(OR(M314="",M315="",M317=""),0,ROUNDDOWN(ROUNDDOWN(ROUND(L314*VLOOKUP(K314,【参考】数式用!$A$5:$AB$37,MATCH("新加算Ⅳ",【参考】数式用!$B$4:$AB$4,0)+1,0),0),0)*AF314*0.5,0)),"")</f>
        <v>0</v>
      </c>
      <c r="AK314" s="1346"/>
      <c r="AL314" s="1350">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0"/>
      <c r="K315" s="1259"/>
      <c r="L315" s="1283"/>
      <c r="M315" s="1376" t="str">
        <f>IF('別紙様式2-2（４・５月分）'!P240="","",'別紙様式2-2（４・５月分）'!P240)</f>
        <v/>
      </c>
      <c r="N315" s="1397"/>
      <c r="O315" s="1403"/>
      <c r="P315" s="1404"/>
      <c r="Q315" s="1405"/>
      <c r="R315" s="1407"/>
      <c r="S315" s="1409"/>
      <c r="T315" s="1411"/>
      <c r="U315" s="1413"/>
      <c r="V315" s="1415"/>
      <c r="W315" s="1353"/>
      <c r="X315" s="1355"/>
      <c r="Y315" s="1353"/>
      <c r="Z315" s="1355"/>
      <c r="AA315" s="1353"/>
      <c r="AB315" s="1355"/>
      <c r="AC315" s="1353"/>
      <c r="AD315" s="1355"/>
      <c r="AE315" s="1355"/>
      <c r="AF315" s="1355"/>
      <c r="AG315" s="1357"/>
      <c r="AH315" s="1359"/>
      <c r="AI315" s="1361"/>
      <c r="AJ315" s="1363"/>
      <c r="AK315" s="1347"/>
      <c r="AL315" s="1351"/>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0"/>
      <c r="K316" s="1259"/>
      <c r="L316" s="1283"/>
      <c r="M316" s="1377"/>
      <c r="N316" s="1398"/>
      <c r="O316" s="1378" t="s">
        <v>2025</v>
      </c>
      <c r="P316" s="1380" t="str">
        <f>IFERROR(VLOOKUP('別紙様式2-2（４・５月分）'!AQ239,【参考】数式用!$AR$5:$AT$22,3,FALSE),"")</f>
        <v/>
      </c>
      <c r="Q316" s="1382" t="s">
        <v>2036</v>
      </c>
      <c r="R316" s="1384" t="str">
        <f>IFERROR(VLOOKUP(K314,【参考】数式用!$A$5:$AB$37,MATCH(P316,【参考】数式用!$B$4:$AB$4,0)+1,0),"")</f>
        <v/>
      </c>
      <c r="S316" s="1386" t="s">
        <v>161</v>
      </c>
      <c r="T316" s="1388"/>
      <c r="U316" s="1390" t="str">
        <f>IFERROR(VLOOKUP(K314,【参考】数式用!$A$5:$AB$37,MATCH(T316,【参考】数式用!$B$4:$AB$4,0)+1,0),"")</f>
        <v/>
      </c>
      <c r="V316" s="1392" t="s">
        <v>15</v>
      </c>
      <c r="W316" s="1394">
        <v>7</v>
      </c>
      <c r="X316" s="1368" t="s">
        <v>10</v>
      </c>
      <c r="Y316" s="1394">
        <v>4</v>
      </c>
      <c r="Z316" s="1368" t="s">
        <v>38</v>
      </c>
      <c r="AA316" s="1394">
        <v>8</v>
      </c>
      <c r="AB316" s="1368" t="s">
        <v>10</v>
      </c>
      <c r="AC316" s="1394">
        <v>3</v>
      </c>
      <c r="AD316" s="1368" t="s">
        <v>13</v>
      </c>
      <c r="AE316" s="1368" t="s">
        <v>20</v>
      </c>
      <c r="AF316" s="1368">
        <f>IF(W316&gt;=1,(AA316*12+AC316)-(W316*12+Y316)+1,"")</f>
        <v>12</v>
      </c>
      <c r="AG316" s="1364" t="s">
        <v>33</v>
      </c>
      <c r="AH316" s="1370" t="str">
        <f t="shared" ref="AH316" si="827">IFERROR(ROUNDDOWN(ROUND(L314*U316,0),0)*AF316,"")</f>
        <v/>
      </c>
      <c r="AI316" s="1372" t="str">
        <f t="shared" ref="AI316" si="828">IFERROR(ROUNDDOWN(ROUND((L314*(U316-AW314)),0),0)*AF316,"")</f>
        <v/>
      </c>
      <c r="AJ316" s="1374">
        <f>IFERROR(IF(OR(M314="",M315="",M317=""),0,ROUNDDOWN(ROUNDDOWN(ROUND(L314*VLOOKUP(K314,【参考】数式用!$A$5:$AB$37,MATCH("新加算Ⅳ",【参考】数式用!$B$4:$AB$4,0)+1,0),0),0)*AF316*0.5,0)),"")</f>
        <v>0</v>
      </c>
      <c r="AK316" s="1320" t="str">
        <f t="shared" ref="AK316" si="829">IF(T316&lt;&gt;"","新規に適用","")</f>
        <v/>
      </c>
      <c r="AL316" s="1348">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6"/>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6"/>
      <c r="C317" s="1417"/>
      <c r="D317" s="1417"/>
      <c r="E317" s="1417"/>
      <c r="F317" s="1418"/>
      <c r="G317" s="1260"/>
      <c r="H317" s="1260"/>
      <c r="I317" s="1260"/>
      <c r="J317" s="1421"/>
      <c r="K317" s="1260"/>
      <c r="L317" s="1284"/>
      <c r="M317" s="556" t="str">
        <f>IF('別紙様式2-2（４・５月分）'!P241="","",'別紙様式2-2（４・５月分）'!P241)</f>
        <v/>
      </c>
      <c r="N317" s="1399"/>
      <c r="O317" s="1379"/>
      <c r="P317" s="1381"/>
      <c r="Q317" s="1383"/>
      <c r="R317" s="1385"/>
      <c r="S317" s="1387"/>
      <c r="T317" s="1389"/>
      <c r="U317" s="1391"/>
      <c r="V317" s="1393"/>
      <c r="W317" s="1395"/>
      <c r="X317" s="1369"/>
      <c r="Y317" s="1395"/>
      <c r="Z317" s="1369"/>
      <c r="AA317" s="1395"/>
      <c r="AB317" s="1369"/>
      <c r="AC317" s="1395"/>
      <c r="AD317" s="1369"/>
      <c r="AE317" s="1369"/>
      <c r="AF317" s="1369"/>
      <c r="AG317" s="1365"/>
      <c r="AH317" s="1371"/>
      <c r="AI317" s="1373"/>
      <c r="AJ317" s="1375"/>
      <c r="AK317" s="1321"/>
      <c r="AL317" s="1349"/>
      <c r="AM317" s="1321"/>
      <c r="AN317" s="1321"/>
      <c r="AO317" s="1367"/>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19"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6" t="str">
        <f>IF(SUM('別紙様式2-2（４・５月分）'!Q242:Q244)=0,"",SUM('別紙様式2-2（４・５月分）'!Q242:Q244))</f>
        <v/>
      </c>
      <c r="O318" s="1400" t="str">
        <f>IFERROR(VLOOKUP('別紙様式2-2（４・５月分）'!AQ242,【参考】数式用!$AR$5:$AS$22,2,FALSE),"")</f>
        <v/>
      </c>
      <c r="P318" s="1401"/>
      <c r="Q318" s="1402"/>
      <c r="R318" s="1406" t="str">
        <f>IFERROR(VLOOKUP(K318,【参考】数式用!$A$5:$AB$37,MATCH(O318,【参考】数式用!$B$4:$AB$4,0)+1,0),"")</f>
        <v/>
      </c>
      <c r="S318" s="1408" t="s">
        <v>2021</v>
      </c>
      <c r="T318" s="1410"/>
      <c r="U318" s="1412" t="str">
        <f>IFERROR(VLOOKUP(K318,【参考】数式用!$A$5:$AB$37,MATCH(T318,【参考】数式用!$B$4:$AB$4,0)+1,0),"")</f>
        <v/>
      </c>
      <c r="V318" s="1414" t="s">
        <v>15</v>
      </c>
      <c r="W318" s="1352">
        <v>6</v>
      </c>
      <c r="X318" s="1354" t="s">
        <v>10</v>
      </c>
      <c r="Y318" s="1352">
        <v>6</v>
      </c>
      <c r="Z318" s="1354" t="s">
        <v>38</v>
      </c>
      <c r="AA318" s="1352">
        <v>7</v>
      </c>
      <c r="AB318" s="1354" t="s">
        <v>10</v>
      </c>
      <c r="AC318" s="1352">
        <v>3</v>
      </c>
      <c r="AD318" s="1354" t="s">
        <v>13</v>
      </c>
      <c r="AE318" s="1354" t="s">
        <v>20</v>
      </c>
      <c r="AF318" s="1354">
        <f>IF(W318&gt;=1,(AA318*12+AC318)-(W318*12+Y318)+1,"")</f>
        <v>10</v>
      </c>
      <c r="AG318" s="1356" t="s">
        <v>33</v>
      </c>
      <c r="AH318" s="1358" t="str">
        <f t="shared" ref="AH318" si="831">IFERROR(ROUNDDOWN(ROUND(L318*U318,0),0)*AF318,"")</f>
        <v/>
      </c>
      <c r="AI318" s="1360" t="str">
        <f t="shared" ref="AI318" si="832">IFERROR(ROUNDDOWN(ROUND((L318*(U318-AW318)),0),0)*AF318,"")</f>
        <v/>
      </c>
      <c r="AJ318" s="1362">
        <f>IFERROR(IF(OR(M318="",M319="",M321=""),0,ROUNDDOWN(ROUNDDOWN(ROUND(L318*VLOOKUP(K318,【参考】数式用!$A$5:$AB$37,MATCH("新加算Ⅳ",【参考】数式用!$B$4:$AB$4,0)+1,0),0),0)*AF318*0.5,0)),"")</f>
        <v>0</v>
      </c>
      <c r="AK318" s="1346"/>
      <c r="AL318" s="1350">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0"/>
      <c r="K319" s="1259"/>
      <c r="L319" s="1283"/>
      <c r="M319" s="1376" t="str">
        <f>IF('別紙様式2-2（４・５月分）'!P243="","",'別紙様式2-2（４・５月分）'!P243)</f>
        <v/>
      </c>
      <c r="N319" s="1397"/>
      <c r="O319" s="1403"/>
      <c r="P319" s="1404"/>
      <c r="Q319" s="1405"/>
      <c r="R319" s="1407"/>
      <c r="S319" s="1409"/>
      <c r="T319" s="1411"/>
      <c r="U319" s="1413"/>
      <c r="V319" s="1415"/>
      <c r="W319" s="1353"/>
      <c r="X319" s="1355"/>
      <c r="Y319" s="1353"/>
      <c r="Z319" s="1355"/>
      <c r="AA319" s="1353"/>
      <c r="AB319" s="1355"/>
      <c r="AC319" s="1353"/>
      <c r="AD319" s="1355"/>
      <c r="AE319" s="1355"/>
      <c r="AF319" s="1355"/>
      <c r="AG319" s="1357"/>
      <c r="AH319" s="1359"/>
      <c r="AI319" s="1361"/>
      <c r="AJ319" s="1363"/>
      <c r="AK319" s="1347"/>
      <c r="AL319" s="1351"/>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0"/>
      <c r="K320" s="1259"/>
      <c r="L320" s="1283"/>
      <c r="M320" s="1377"/>
      <c r="N320" s="1398"/>
      <c r="O320" s="1378" t="s">
        <v>2025</v>
      </c>
      <c r="P320" s="1380" t="str">
        <f>IFERROR(VLOOKUP('別紙様式2-2（４・５月分）'!AQ242,【参考】数式用!$AR$5:$AT$22,3,FALSE),"")</f>
        <v/>
      </c>
      <c r="Q320" s="1382" t="s">
        <v>2036</v>
      </c>
      <c r="R320" s="1384" t="str">
        <f>IFERROR(VLOOKUP(K318,【参考】数式用!$A$5:$AB$37,MATCH(P320,【参考】数式用!$B$4:$AB$4,0)+1,0),"")</f>
        <v/>
      </c>
      <c r="S320" s="1386" t="s">
        <v>161</v>
      </c>
      <c r="T320" s="1388"/>
      <c r="U320" s="1390" t="str">
        <f>IFERROR(VLOOKUP(K318,【参考】数式用!$A$5:$AB$37,MATCH(T320,【参考】数式用!$B$4:$AB$4,0)+1,0),"")</f>
        <v/>
      </c>
      <c r="V320" s="1392" t="s">
        <v>15</v>
      </c>
      <c r="W320" s="1394">
        <v>7</v>
      </c>
      <c r="X320" s="1368" t="s">
        <v>10</v>
      </c>
      <c r="Y320" s="1394">
        <v>4</v>
      </c>
      <c r="Z320" s="1368" t="s">
        <v>38</v>
      </c>
      <c r="AA320" s="1394">
        <v>8</v>
      </c>
      <c r="AB320" s="1368" t="s">
        <v>10</v>
      </c>
      <c r="AC320" s="1394">
        <v>3</v>
      </c>
      <c r="AD320" s="1368" t="s">
        <v>13</v>
      </c>
      <c r="AE320" s="1368" t="s">
        <v>20</v>
      </c>
      <c r="AF320" s="1368">
        <f>IF(W320&gt;=1,(AA320*12+AC320)-(W320*12+Y320)+1,"")</f>
        <v>12</v>
      </c>
      <c r="AG320" s="1364" t="s">
        <v>33</v>
      </c>
      <c r="AH320" s="1370" t="str">
        <f t="shared" ref="AH320" si="838">IFERROR(ROUNDDOWN(ROUND(L318*U320,0),0)*AF320,"")</f>
        <v/>
      </c>
      <c r="AI320" s="1372" t="str">
        <f t="shared" ref="AI320" si="839">IFERROR(ROUNDDOWN(ROUND((L318*(U320-AW318)),0),0)*AF320,"")</f>
        <v/>
      </c>
      <c r="AJ320" s="1374">
        <f>IFERROR(IF(OR(M318="",M319="",M321=""),0,ROUNDDOWN(ROUNDDOWN(ROUND(L318*VLOOKUP(K318,【参考】数式用!$A$5:$AB$37,MATCH("新加算Ⅳ",【参考】数式用!$B$4:$AB$4,0)+1,0),0),0)*AF320*0.5,0)),"")</f>
        <v>0</v>
      </c>
      <c r="AK320" s="1320" t="str">
        <f t="shared" ref="AK320" si="840">IF(T320&lt;&gt;"","新規に適用","")</f>
        <v/>
      </c>
      <c r="AL320" s="1348">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6"/>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6"/>
      <c r="C321" s="1417"/>
      <c r="D321" s="1417"/>
      <c r="E321" s="1417"/>
      <c r="F321" s="1418"/>
      <c r="G321" s="1260"/>
      <c r="H321" s="1260"/>
      <c r="I321" s="1260"/>
      <c r="J321" s="1421"/>
      <c r="K321" s="1260"/>
      <c r="L321" s="1284"/>
      <c r="M321" s="556" t="str">
        <f>IF('別紙様式2-2（４・５月分）'!P244="","",'別紙様式2-2（４・５月分）'!P244)</f>
        <v/>
      </c>
      <c r="N321" s="1399"/>
      <c r="O321" s="1379"/>
      <c r="P321" s="1381"/>
      <c r="Q321" s="1383"/>
      <c r="R321" s="1385"/>
      <c r="S321" s="1387"/>
      <c r="T321" s="1389"/>
      <c r="U321" s="1391"/>
      <c r="V321" s="1393"/>
      <c r="W321" s="1395"/>
      <c r="X321" s="1369"/>
      <c r="Y321" s="1395"/>
      <c r="Z321" s="1369"/>
      <c r="AA321" s="1395"/>
      <c r="AB321" s="1369"/>
      <c r="AC321" s="1395"/>
      <c r="AD321" s="1369"/>
      <c r="AE321" s="1369"/>
      <c r="AF321" s="1369"/>
      <c r="AG321" s="1365"/>
      <c r="AH321" s="1371"/>
      <c r="AI321" s="1373"/>
      <c r="AJ321" s="1375"/>
      <c r="AK321" s="1321"/>
      <c r="AL321" s="1349"/>
      <c r="AM321" s="1321"/>
      <c r="AN321" s="1321"/>
      <c r="AO321" s="1367"/>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0"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6" t="str">
        <f>IF(SUM('別紙様式2-2（４・５月分）'!Q245:Q247)=0,"",SUM('別紙様式2-2（４・５月分）'!Q245:Q247))</f>
        <v/>
      </c>
      <c r="O322" s="1400" t="str">
        <f>IFERROR(VLOOKUP('別紙様式2-2（４・５月分）'!AQ245,【参考】数式用!$AR$5:$AS$22,2,FALSE),"")</f>
        <v/>
      </c>
      <c r="P322" s="1401"/>
      <c r="Q322" s="1402"/>
      <c r="R322" s="1406" t="str">
        <f>IFERROR(VLOOKUP(K322,【参考】数式用!$A$5:$AB$37,MATCH(O322,【参考】数式用!$B$4:$AB$4,0)+1,0),"")</f>
        <v/>
      </c>
      <c r="S322" s="1408" t="s">
        <v>2021</v>
      </c>
      <c r="T322" s="1410"/>
      <c r="U322" s="1412" t="str">
        <f>IFERROR(VLOOKUP(K322,【参考】数式用!$A$5:$AB$37,MATCH(T322,【参考】数式用!$B$4:$AB$4,0)+1,0),"")</f>
        <v/>
      </c>
      <c r="V322" s="1414" t="s">
        <v>15</v>
      </c>
      <c r="W322" s="1352">
        <v>6</v>
      </c>
      <c r="X322" s="1354" t="s">
        <v>10</v>
      </c>
      <c r="Y322" s="1352">
        <v>6</v>
      </c>
      <c r="Z322" s="1354" t="s">
        <v>38</v>
      </c>
      <c r="AA322" s="1352">
        <v>7</v>
      </c>
      <c r="AB322" s="1354" t="s">
        <v>10</v>
      </c>
      <c r="AC322" s="1352">
        <v>3</v>
      </c>
      <c r="AD322" s="1354" t="s">
        <v>13</v>
      </c>
      <c r="AE322" s="1354" t="s">
        <v>20</v>
      </c>
      <c r="AF322" s="1354">
        <f>IF(W322&gt;=1,(AA322*12+AC322)-(W322*12+Y322)+1,"")</f>
        <v>10</v>
      </c>
      <c r="AG322" s="1356" t="s">
        <v>33</v>
      </c>
      <c r="AH322" s="1358" t="str">
        <f t="shared" ref="AH322" si="842">IFERROR(ROUNDDOWN(ROUND(L322*U322,0),0)*AF322,"")</f>
        <v/>
      </c>
      <c r="AI322" s="1360" t="str">
        <f t="shared" ref="AI322" si="843">IFERROR(ROUNDDOWN(ROUND((L322*(U322-AW322)),0),0)*AF322,"")</f>
        <v/>
      </c>
      <c r="AJ322" s="1362">
        <f>IFERROR(IF(OR(M322="",M323="",M325=""),0,ROUNDDOWN(ROUNDDOWN(ROUND(L322*VLOOKUP(K322,【参考】数式用!$A$5:$AB$37,MATCH("新加算Ⅳ",【参考】数式用!$B$4:$AB$4,0)+1,0),0),0)*AF322*0.5,0)),"")</f>
        <v>0</v>
      </c>
      <c r="AK322" s="1346"/>
      <c r="AL322" s="1350">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0"/>
      <c r="K323" s="1259"/>
      <c r="L323" s="1283"/>
      <c r="M323" s="1376" t="str">
        <f>IF('別紙様式2-2（４・５月分）'!P246="","",'別紙様式2-2（４・５月分）'!P246)</f>
        <v/>
      </c>
      <c r="N323" s="1397"/>
      <c r="O323" s="1403"/>
      <c r="P323" s="1404"/>
      <c r="Q323" s="1405"/>
      <c r="R323" s="1407"/>
      <c r="S323" s="1409"/>
      <c r="T323" s="1411"/>
      <c r="U323" s="1413"/>
      <c r="V323" s="1415"/>
      <c r="W323" s="1353"/>
      <c r="X323" s="1355"/>
      <c r="Y323" s="1353"/>
      <c r="Z323" s="1355"/>
      <c r="AA323" s="1353"/>
      <c r="AB323" s="1355"/>
      <c r="AC323" s="1353"/>
      <c r="AD323" s="1355"/>
      <c r="AE323" s="1355"/>
      <c r="AF323" s="1355"/>
      <c r="AG323" s="1357"/>
      <c r="AH323" s="1359"/>
      <c r="AI323" s="1361"/>
      <c r="AJ323" s="1363"/>
      <c r="AK323" s="1347"/>
      <c r="AL323" s="1351"/>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0"/>
      <c r="K324" s="1259"/>
      <c r="L324" s="1283"/>
      <c r="M324" s="1377"/>
      <c r="N324" s="1398"/>
      <c r="O324" s="1378" t="s">
        <v>2025</v>
      </c>
      <c r="P324" s="1380" t="str">
        <f>IFERROR(VLOOKUP('別紙様式2-2（４・５月分）'!AQ245,【参考】数式用!$AR$5:$AT$22,3,FALSE),"")</f>
        <v/>
      </c>
      <c r="Q324" s="1382" t="s">
        <v>2036</v>
      </c>
      <c r="R324" s="1384" t="str">
        <f>IFERROR(VLOOKUP(K322,【参考】数式用!$A$5:$AB$37,MATCH(P324,【参考】数式用!$B$4:$AB$4,0)+1,0),"")</f>
        <v/>
      </c>
      <c r="S324" s="1386" t="s">
        <v>161</v>
      </c>
      <c r="T324" s="1388"/>
      <c r="U324" s="1390" t="str">
        <f>IFERROR(VLOOKUP(K322,【参考】数式用!$A$5:$AB$37,MATCH(T324,【参考】数式用!$B$4:$AB$4,0)+1,0),"")</f>
        <v/>
      </c>
      <c r="V324" s="1392" t="s">
        <v>15</v>
      </c>
      <c r="W324" s="1394">
        <v>7</v>
      </c>
      <c r="X324" s="1368" t="s">
        <v>10</v>
      </c>
      <c r="Y324" s="1394">
        <v>4</v>
      </c>
      <c r="Z324" s="1368" t="s">
        <v>38</v>
      </c>
      <c r="AA324" s="1394">
        <v>8</v>
      </c>
      <c r="AB324" s="1368" t="s">
        <v>10</v>
      </c>
      <c r="AC324" s="1394">
        <v>3</v>
      </c>
      <c r="AD324" s="1368" t="s">
        <v>13</v>
      </c>
      <c r="AE324" s="1368" t="s">
        <v>20</v>
      </c>
      <c r="AF324" s="1368">
        <f>IF(W324&gt;=1,(AA324*12+AC324)-(W324*12+Y324)+1,"")</f>
        <v>12</v>
      </c>
      <c r="AG324" s="1364" t="s">
        <v>33</v>
      </c>
      <c r="AH324" s="1370" t="str">
        <f t="shared" ref="AH324" si="849">IFERROR(ROUNDDOWN(ROUND(L322*U324,0),0)*AF324,"")</f>
        <v/>
      </c>
      <c r="AI324" s="1372" t="str">
        <f t="shared" ref="AI324" si="850">IFERROR(ROUNDDOWN(ROUND((L322*(U324-AW322)),0),0)*AF324,"")</f>
        <v/>
      </c>
      <c r="AJ324" s="1374">
        <f>IFERROR(IF(OR(M322="",M323="",M325=""),0,ROUNDDOWN(ROUNDDOWN(ROUND(L322*VLOOKUP(K322,【参考】数式用!$A$5:$AB$37,MATCH("新加算Ⅳ",【参考】数式用!$B$4:$AB$4,0)+1,0),0),0)*AF324*0.5,0)),"")</f>
        <v>0</v>
      </c>
      <c r="AK324" s="1320" t="str">
        <f t="shared" ref="AK324" si="851">IF(T324&lt;&gt;"","新規に適用","")</f>
        <v/>
      </c>
      <c r="AL324" s="1348">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6"/>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6"/>
      <c r="C325" s="1417"/>
      <c r="D325" s="1417"/>
      <c r="E325" s="1417"/>
      <c r="F325" s="1418"/>
      <c r="G325" s="1260"/>
      <c r="H325" s="1260"/>
      <c r="I325" s="1260"/>
      <c r="J325" s="1421"/>
      <c r="K325" s="1260"/>
      <c r="L325" s="1284"/>
      <c r="M325" s="556" t="str">
        <f>IF('別紙様式2-2（４・５月分）'!P247="","",'別紙様式2-2（４・５月分）'!P247)</f>
        <v/>
      </c>
      <c r="N325" s="1399"/>
      <c r="O325" s="1379"/>
      <c r="P325" s="1381"/>
      <c r="Q325" s="1383"/>
      <c r="R325" s="1385"/>
      <c r="S325" s="1387"/>
      <c r="T325" s="1389"/>
      <c r="U325" s="1391"/>
      <c r="V325" s="1393"/>
      <c r="W325" s="1395"/>
      <c r="X325" s="1369"/>
      <c r="Y325" s="1395"/>
      <c r="Z325" s="1369"/>
      <c r="AA325" s="1395"/>
      <c r="AB325" s="1369"/>
      <c r="AC325" s="1395"/>
      <c r="AD325" s="1369"/>
      <c r="AE325" s="1369"/>
      <c r="AF325" s="1369"/>
      <c r="AG325" s="1365"/>
      <c r="AH325" s="1371"/>
      <c r="AI325" s="1373"/>
      <c r="AJ325" s="1375"/>
      <c r="AK325" s="1321"/>
      <c r="AL325" s="1349"/>
      <c r="AM325" s="1321"/>
      <c r="AN325" s="1321"/>
      <c r="AO325" s="1367"/>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19"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6" t="str">
        <f>IF(SUM('別紙様式2-2（４・５月分）'!Q248:Q250)=0,"",SUM('別紙様式2-2（４・５月分）'!Q248:Q250))</f>
        <v/>
      </c>
      <c r="O326" s="1400" t="str">
        <f>IFERROR(VLOOKUP('別紙様式2-2（４・５月分）'!AQ248,【参考】数式用!$AR$5:$AS$22,2,FALSE),"")</f>
        <v/>
      </c>
      <c r="P326" s="1401"/>
      <c r="Q326" s="1402"/>
      <c r="R326" s="1406" t="str">
        <f>IFERROR(VLOOKUP(K326,【参考】数式用!$A$5:$AB$37,MATCH(O326,【参考】数式用!$B$4:$AB$4,0)+1,0),"")</f>
        <v/>
      </c>
      <c r="S326" s="1408" t="s">
        <v>2021</v>
      </c>
      <c r="T326" s="1410"/>
      <c r="U326" s="1412" t="str">
        <f>IFERROR(VLOOKUP(K326,【参考】数式用!$A$5:$AB$37,MATCH(T326,【参考】数式用!$B$4:$AB$4,0)+1,0),"")</f>
        <v/>
      </c>
      <c r="V326" s="1414" t="s">
        <v>15</v>
      </c>
      <c r="W326" s="1352">
        <v>6</v>
      </c>
      <c r="X326" s="1354" t="s">
        <v>10</v>
      </c>
      <c r="Y326" s="1352">
        <v>6</v>
      </c>
      <c r="Z326" s="1354" t="s">
        <v>38</v>
      </c>
      <c r="AA326" s="1352">
        <v>7</v>
      </c>
      <c r="AB326" s="1354" t="s">
        <v>10</v>
      </c>
      <c r="AC326" s="1352">
        <v>3</v>
      </c>
      <c r="AD326" s="1354" t="s">
        <v>13</v>
      </c>
      <c r="AE326" s="1354" t="s">
        <v>20</v>
      </c>
      <c r="AF326" s="1354">
        <f>IF(W326&gt;=1,(AA326*12+AC326)-(W326*12+Y326)+1,"")</f>
        <v>10</v>
      </c>
      <c r="AG326" s="1356" t="s">
        <v>33</v>
      </c>
      <c r="AH326" s="1358" t="str">
        <f t="shared" ref="AH326" si="853">IFERROR(ROUNDDOWN(ROUND(L326*U326,0),0)*AF326,"")</f>
        <v/>
      </c>
      <c r="AI326" s="1360" t="str">
        <f t="shared" ref="AI326" si="854">IFERROR(ROUNDDOWN(ROUND((L326*(U326-AW326)),0),0)*AF326,"")</f>
        <v/>
      </c>
      <c r="AJ326" s="1362">
        <f>IFERROR(IF(OR(M326="",M327="",M329=""),0,ROUNDDOWN(ROUNDDOWN(ROUND(L326*VLOOKUP(K326,【参考】数式用!$A$5:$AB$37,MATCH("新加算Ⅳ",【参考】数式用!$B$4:$AB$4,0)+1,0),0),0)*AF326*0.5,0)),"")</f>
        <v>0</v>
      </c>
      <c r="AK326" s="1346"/>
      <c r="AL326" s="1350">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0"/>
      <c r="K327" s="1259"/>
      <c r="L327" s="1283"/>
      <c r="M327" s="1376" t="str">
        <f>IF('別紙様式2-2（４・５月分）'!P249="","",'別紙様式2-2（４・５月分）'!P249)</f>
        <v/>
      </c>
      <c r="N327" s="1397"/>
      <c r="O327" s="1403"/>
      <c r="P327" s="1404"/>
      <c r="Q327" s="1405"/>
      <c r="R327" s="1407"/>
      <c r="S327" s="1409"/>
      <c r="T327" s="1411"/>
      <c r="U327" s="1413"/>
      <c r="V327" s="1415"/>
      <c r="W327" s="1353"/>
      <c r="X327" s="1355"/>
      <c r="Y327" s="1353"/>
      <c r="Z327" s="1355"/>
      <c r="AA327" s="1353"/>
      <c r="AB327" s="1355"/>
      <c r="AC327" s="1353"/>
      <c r="AD327" s="1355"/>
      <c r="AE327" s="1355"/>
      <c r="AF327" s="1355"/>
      <c r="AG327" s="1357"/>
      <c r="AH327" s="1359"/>
      <c r="AI327" s="1361"/>
      <c r="AJ327" s="1363"/>
      <c r="AK327" s="1347"/>
      <c r="AL327" s="1351"/>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0"/>
      <c r="K328" s="1259"/>
      <c r="L328" s="1283"/>
      <c r="M328" s="1377"/>
      <c r="N328" s="1398"/>
      <c r="O328" s="1378" t="s">
        <v>2025</v>
      </c>
      <c r="P328" s="1380" t="str">
        <f>IFERROR(VLOOKUP('別紙様式2-2（４・５月分）'!AQ248,【参考】数式用!$AR$5:$AT$22,3,FALSE),"")</f>
        <v/>
      </c>
      <c r="Q328" s="1382" t="s">
        <v>2036</v>
      </c>
      <c r="R328" s="1384" t="str">
        <f>IFERROR(VLOOKUP(K326,【参考】数式用!$A$5:$AB$37,MATCH(P328,【参考】数式用!$B$4:$AB$4,0)+1,0),"")</f>
        <v/>
      </c>
      <c r="S328" s="1386" t="s">
        <v>161</v>
      </c>
      <c r="T328" s="1388"/>
      <c r="U328" s="1390" t="str">
        <f>IFERROR(VLOOKUP(K326,【参考】数式用!$A$5:$AB$37,MATCH(T328,【参考】数式用!$B$4:$AB$4,0)+1,0),"")</f>
        <v/>
      </c>
      <c r="V328" s="1392" t="s">
        <v>15</v>
      </c>
      <c r="W328" s="1394">
        <v>7</v>
      </c>
      <c r="X328" s="1368" t="s">
        <v>10</v>
      </c>
      <c r="Y328" s="1394">
        <v>4</v>
      </c>
      <c r="Z328" s="1368" t="s">
        <v>38</v>
      </c>
      <c r="AA328" s="1394">
        <v>8</v>
      </c>
      <c r="AB328" s="1368" t="s">
        <v>10</v>
      </c>
      <c r="AC328" s="1394">
        <v>3</v>
      </c>
      <c r="AD328" s="1368" t="s">
        <v>13</v>
      </c>
      <c r="AE328" s="1368" t="s">
        <v>20</v>
      </c>
      <c r="AF328" s="1368">
        <f>IF(W328&gt;=1,(AA328*12+AC328)-(W328*12+Y328)+1,"")</f>
        <v>12</v>
      </c>
      <c r="AG328" s="1364" t="s">
        <v>33</v>
      </c>
      <c r="AH328" s="1370" t="str">
        <f t="shared" ref="AH328" si="860">IFERROR(ROUNDDOWN(ROUND(L326*U328,0),0)*AF328,"")</f>
        <v/>
      </c>
      <c r="AI328" s="1372" t="str">
        <f t="shared" ref="AI328" si="861">IFERROR(ROUNDDOWN(ROUND((L326*(U328-AW326)),0),0)*AF328,"")</f>
        <v/>
      </c>
      <c r="AJ328" s="1374">
        <f>IFERROR(IF(OR(M326="",M327="",M329=""),0,ROUNDDOWN(ROUNDDOWN(ROUND(L326*VLOOKUP(K326,【参考】数式用!$A$5:$AB$37,MATCH("新加算Ⅳ",【参考】数式用!$B$4:$AB$4,0)+1,0),0),0)*AF328*0.5,0)),"")</f>
        <v>0</v>
      </c>
      <c r="AK328" s="1320" t="str">
        <f t="shared" ref="AK328" si="862">IF(T328&lt;&gt;"","新規に適用","")</f>
        <v/>
      </c>
      <c r="AL328" s="1348">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6"/>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6"/>
      <c r="C329" s="1417"/>
      <c r="D329" s="1417"/>
      <c r="E329" s="1417"/>
      <c r="F329" s="1418"/>
      <c r="G329" s="1260"/>
      <c r="H329" s="1260"/>
      <c r="I329" s="1260"/>
      <c r="J329" s="1421"/>
      <c r="K329" s="1260"/>
      <c r="L329" s="1284"/>
      <c r="M329" s="556" t="str">
        <f>IF('別紙様式2-2（４・５月分）'!P250="","",'別紙様式2-2（４・５月分）'!P250)</f>
        <v/>
      </c>
      <c r="N329" s="1399"/>
      <c r="O329" s="1379"/>
      <c r="P329" s="1381"/>
      <c r="Q329" s="1383"/>
      <c r="R329" s="1385"/>
      <c r="S329" s="1387"/>
      <c r="T329" s="1389"/>
      <c r="U329" s="1391"/>
      <c r="V329" s="1393"/>
      <c r="W329" s="1395"/>
      <c r="X329" s="1369"/>
      <c r="Y329" s="1395"/>
      <c r="Z329" s="1369"/>
      <c r="AA329" s="1395"/>
      <c r="AB329" s="1369"/>
      <c r="AC329" s="1395"/>
      <c r="AD329" s="1369"/>
      <c r="AE329" s="1369"/>
      <c r="AF329" s="1369"/>
      <c r="AG329" s="1365"/>
      <c r="AH329" s="1371"/>
      <c r="AI329" s="1373"/>
      <c r="AJ329" s="1375"/>
      <c r="AK329" s="1321"/>
      <c r="AL329" s="1349"/>
      <c r="AM329" s="1321"/>
      <c r="AN329" s="1321"/>
      <c r="AO329" s="1367"/>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0"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6" t="str">
        <f>IF(SUM('別紙様式2-2（４・５月分）'!Q251:Q253)=0,"",SUM('別紙様式2-2（４・５月分）'!Q251:Q253))</f>
        <v/>
      </c>
      <c r="O330" s="1400" t="str">
        <f>IFERROR(VLOOKUP('別紙様式2-2（４・５月分）'!AQ251,【参考】数式用!$AR$5:$AS$22,2,FALSE),"")</f>
        <v/>
      </c>
      <c r="P330" s="1401"/>
      <c r="Q330" s="1402"/>
      <c r="R330" s="1406" t="str">
        <f>IFERROR(VLOOKUP(K330,【参考】数式用!$A$5:$AB$37,MATCH(O330,【参考】数式用!$B$4:$AB$4,0)+1,0),"")</f>
        <v/>
      </c>
      <c r="S330" s="1408" t="s">
        <v>2021</v>
      </c>
      <c r="T330" s="1410"/>
      <c r="U330" s="1412" t="str">
        <f>IFERROR(VLOOKUP(K330,【参考】数式用!$A$5:$AB$37,MATCH(T330,【参考】数式用!$B$4:$AB$4,0)+1,0),"")</f>
        <v/>
      </c>
      <c r="V330" s="1414" t="s">
        <v>15</v>
      </c>
      <c r="W330" s="1352">
        <v>6</v>
      </c>
      <c r="X330" s="1354" t="s">
        <v>10</v>
      </c>
      <c r="Y330" s="1352">
        <v>6</v>
      </c>
      <c r="Z330" s="1354" t="s">
        <v>38</v>
      </c>
      <c r="AA330" s="1352">
        <v>7</v>
      </c>
      <c r="AB330" s="1354" t="s">
        <v>10</v>
      </c>
      <c r="AC330" s="1352">
        <v>3</v>
      </c>
      <c r="AD330" s="1354" t="s">
        <v>13</v>
      </c>
      <c r="AE330" s="1354" t="s">
        <v>20</v>
      </c>
      <c r="AF330" s="1354">
        <f>IF(W330&gt;=1,(AA330*12+AC330)-(W330*12+Y330)+1,"")</f>
        <v>10</v>
      </c>
      <c r="AG330" s="1356" t="s">
        <v>33</v>
      </c>
      <c r="AH330" s="1358" t="str">
        <f t="shared" ref="AH330" si="864">IFERROR(ROUNDDOWN(ROUND(L330*U330,0),0)*AF330,"")</f>
        <v/>
      </c>
      <c r="AI330" s="1360" t="str">
        <f t="shared" ref="AI330" si="865">IFERROR(ROUNDDOWN(ROUND((L330*(U330-AW330)),0),0)*AF330,"")</f>
        <v/>
      </c>
      <c r="AJ330" s="1362">
        <f>IFERROR(IF(OR(M330="",M331="",M333=""),0,ROUNDDOWN(ROUNDDOWN(ROUND(L330*VLOOKUP(K330,【参考】数式用!$A$5:$AB$37,MATCH("新加算Ⅳ",【参考】数式用!$B$4:$AB$4,0)+1,0),0),0)*AF330*0.5,0)),"")</f>
        <v>0</v>
      </c>
      <c r="AK330" s="1346"/>
      <c r="AL330" s="1350">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0"/>
      <c r="K331" s="1259"/>
      <c r="L331" s="1283"/>
      <c r="M331" s="1376" t="str">
        <f>IF('別紙様式2-2（４・５月分）'!P252="","",'別紙様式2-2（４・５月分）'!P252)</f>
        <v/>
      </c>
      <c r="N331" s="1397"/>
      <c r="O331" s="1403"/>
      <c r="P331" s="1404"/>
      <c r="Q331" s="1405"/>
      <c r="R331" s="1407"/>
      <c r="S331" s="1409"/>
      <c r="T331" s="1411"/>
      <c r="U331" s="1413"/>
      <c r="V331" s="1415"/>
      <c r="W331" s="1353"/>
      <c r="X331" s="1355"/>
      <c r="Y331" s="1353"/>
      <c r="Z331" s="1355"/>
      <c r="AA331" s="1353"/>
      <c r="AB331" s="1355"/>
      <c r="AC331" s="1353"/>
      <c r="AD331" s="1355"/>
      <c r="AE331" s="1355"/>
      <c r="AF331" s="1355"/>
      <c r="AG331" s="1357"/>
      <c r="AH331" s="1359"/>
      <c r="AI331" s="1361"/>
      <c r="AJ331" s="1363"/>
      <c r="AK331" s="1347"/>
      <c r="AL331" s="1351"/>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0"/>
      <c r="K332" s="1259"/>
      <c r="L332" s="1283"/>
      <c r="M332" s="1377"/>
      <c r="N332" s="1398"/>
      <c r="O332" s="1378" t="s">
        <v>2025</v>
      </c>
      <c r="P332" s="1380" t="str">
        <f>IFERROR(VLOOKUP('別紙様式2-2（４・５月分）'!AQ251,【参考】数式用!$AR$5:$AT$22,3,FALSE),"")</f>
        <v/>
      </c>
      <c r="Q332" s="1382" t="s">
        <v>2036</v>
      </c>
      <c r="R332" s="1384" t="str">
        <f>IFERROR(VLOOKUP(K330,【参考】数式用!$A$5:$AB$37,MATCH(P332,【参考】数式用!$B$4:$AB$4,0)+1,0),"")</f>
        <v/>
      </c>
      <c r="S332" s="1386" t="s">
        <v>161</v>
      </c>
      <c r="T332" s="1388"/>
      <c r="U332" s="1390" t="str">
        <f>IFERROR(VLOOKUP(K330,【参考】数式用!$A$5:$AB$37,MATCH(T332,【参考】数式用!$B$4:$AB$4,0)+1,0),"")</f>
        <v/>
      </c>
      <c r="V332" s="1392" t="s">
        <v>15</v>
      </c>
      <c r="W332" s="1394">
        <v>7</v>
      </c>
      <c r="X332" s="1368" t="s">
        <v>10</v>
      </c>
      <c r="Y332" s="1394">
        <v>4</v>
      </c>
      <c r="Z332" s="1368" t="s">
        <v>38</v>
      </c>
      <c r="AA332" s="1394">
        <v>8</v>
      </c>
      <c r="AB332" s="1368" t="s">
        <v>10</v>
      </c>
      <c r="AC332" s="1394">
        <v>3</v>
      </c>
      <c r="AD332" s="1368" t="s">
        <v>13</v>
      </c>
      <c r="AE332" s="1368" t="s">
        <v>20</v>
      </c>
      <c r="AF332" s="1368">
        <f>IF(W332&gt;=1,(AA332*12+AC332)-(W332*12+Y332)+1,"")</f>
        <v>12</v>
      </c>
      <c r="AG332" s="1364" t="s">
        <v>33</v>
      </c>
      <c r="AH332" s="1370" t="str">
        <f t="shared" ref="AH332" si="871">IFERROR(ROUNDDOWN(ROUND(L330*U332,0),0)*AF332,"")</f>
        <v/>
      </c>
      <c r="AI332" s="1372" t="str">
        <f t="shared" ref="AI332" si="872">IFERROR(ROUNDDOWN(ROUND((L330*(U332-AW330)),0),0)*AF332,"")</f>
        <v/>
      </c>
      <c r="AJ332" s="1374">
        <f>IFERROR(IF(OR(M330="",M331="",M333=""),0,ROUNDDOWN(ROUNDDOWN(ROUND(L330*VLOOKUP(K330,【参考】数式用!$A$5:$AB$37,MATCH("新加算Ⅳ",【参考】数式用!$B$4:$AB$4,0)+1,0),0),0)*AF332*0.5,0)),"")</f>
        <v>0</v>
      </c>
      <c r="AK332" s="1320" t="str">
        <f t="shared" ref="AK332" si="873">IF(T332&lt;&gt;"","新規に適用","")</f>
        <v/>
      </c>
      <c r="AL332" s="1348">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6"/>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6"/>
      <c r="C333" s="1417"/>
      <c r="D333" s="1417"/>
      <c r="E333" s="1417"/>
      <c r="F333" s="1418"/>
      <c r="G333" s="1260"/>
      <c r="H333" s="1260"/>
      <c r="I333" s="1260"/>
      <c r="J333" s="1421"/>
      <c r="K333" s="1260"/>
      <c r="L333" s="1284"/>
      <c r="M333" s="556" t="str">
        <f>IF('別紙様式2-2（４・５月分）'!P253="","",'別紙様式2-2（４・５月分）'!P253)</f>
        <v/>
      </c>
      <c r="N333" s="1399"/>
      <c r="O333" s="1379"/>
      <c r="P333" s="1381"/>
      <c r="Q333" s="1383"/>
      <c r="R333" s="1385"/>
      <c r="S333" s="1387"/>
      <c r="T333" s="1389"/>
      <c r="U333" s="1391"/>
      <c r="V333" s="1393"/>
      <c r="W333" s="1395"/>
      <c r="X333" s="1369"/>
      <c r="Y333" s="1395"/>
      <c r="Z333" s="1369"/>
      <c r="AA333" s="1395"/>
      <c r="AB333" s="1369"/>
      <c r="AC333" s="1395"/>
      <c r="AD333" s="1369"/>
      <c r="AE333" s="1369"/>
      <c r="AF333" s="1369"/>
      <c r="AG333" s="1365"/>
      <c r="AH333" s="1371"/>
      <c r="AI333" s="1373"/>
      <c r="AJ333" s="1375"/>
      <c r="AK333" s="1321"/>
      <c r="AL333" s="1349"/>
      <c r="AM333" s="1321"/>
      <c r="AN333" s="1321"/>
      <c r="AO333" s="1367"/>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19"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6" t="str">
        <f>IF(SUM('別紙様式2-2（４・５月分）'!Q254:Q256)=0,"",SUM('別紙様式2-2（４・５月分）'!Q254:Q256))</f>
        <v/>
      </c>
      <c r="O334" s="1400" t="str">
        <f>IFERROR(VLOOKUP('別紙様式2-2（４・５月分）'!AQ254,【参考】数式用!$AR$5:$AS$22,2,FALSE),"")</f>
        <v/>
      </c>
      <c r="P334" s="1401"/>
      <c r="Q334" s="1402"/>
      <c r="R334" s="1406" t="str">
        <f>IFERROR(VLOOKUP(K334,【参考】数式用!$A$5:$AB$37,MATCH(O334,【参考】数式用!$B$4:$AB$4,0)+1,0),"")</f>
        <v/>
      </c>
      <c r="S334" s="1408" t="s">
        <v>2021</v>
      </c>
      <c r="T334" s="1410"/>
      <c r="U334" s="1412" t="str">
        <f>IFERROR(VLOOKUP(K334,【参考】数式用!$A$5:$AB$37,MATCH(T334,【参考】数式用!$B$4:$AB$4,0)+1,0),"")</f>
        <v/>
      </c>
      <c r="V334" s="1414" t="s">
        <v>15</v>
      </c>
      <c r="W334" s="1352">
        <v>6</v>
      </c>
      <c r="X334" s="1354" t="s">
        <v>10</v>
      </c>
      <c r="Y334" s="1352">
        <v>6</v>
      </c>
      <c r="Z334" s="1354" t="s">
        <v>38</v>
      </c>
      <c r="AA334" s="1352">
        <v>7</v>
      </c>
      <c r="AB334" s="1354" t="s">
        <v>10</v>
      </c>
      <c r="AC334" s="1352">
        <v>3</v>
      </c>
      <c r="AD334" s="1354" t="s">
        <v>13</v>
      </c>
      <c r="AE334" s="1354" t="s">
        <v>20</v>
      </c>
      <c r="AF334" s="1354">
        <f>IF(W334&gt;=1,(AA334*12+AC334)-(W334*12+Y334)+1,"")</f>
        <v>10</v>
      </c>
      <c r="AG334" s="1356" t="s">
        <v>33</v>
      </c>
      <c r="AH334" s="1358" t="str">
        <f t="shared" ref="AH334" si="875">IFERROR(ROUNDDOWN(ROUND(L334*U334,0),0)*AF334,"")</f>
        <v/>
      </c>
      <c r="AI334" s="1360" t="str">
        <f t="shared" ref="AI334" si="876">IFERROR(ROUNDDOWN(ROUND((L334*(U334-AW334)),0),0)*AF334,"")</f>
        <v/>
      </c>
      <c r="AJ334" s="1362">
        <f>IFERROR(IF(OR(M334="",M335="",M337=""),0,ROUNDDOWN(ROUNDDOWN(ROUND(L334*VLOOKUP(K334,【参考】数式用!$A$5:$AB$37,MATCH("新加算Ⅳ",【参考】数式用!$B$4:$AB$4,0)+1,0),0),0)*AF334*0.5,0)),"")</f>
        <v>0</v>
      </c>
      <c r="AK334" s="1346"/>
      <c r="AL334" s="1350">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0"/>
      <c r="K335" s="1259"/>
      <c r="L335" s="1283"/>
      <c r="M335" s="1376" t="str">
        <f>IF('別紙様式2-2（４・５月分）'!P255="","",'別紙様式2-2（４・５月分）'!P255)</f>
        <v/>
      </c>
      <c r="N335" s="1397"/>
      <c r="O335" s="1403"/>
      <c r="P335" s="1404"/>
      <c r="Q335" s="1405"/>
      <c r="R335" s="1407"/>
      <c r="S335" s="1409"/>
      <c r="T335" s="1411"/>
      <c r="U335" s="1413"/>
      <c r="V335" s="1415"/>
      <c r="W335" s="1353"/>
      <c r="X335" s="1355"/>
      <c r="Y335" s="1353"/>
      <c r="Z335" s="1355"/>
      <c r="AA335" s="1353"/>
      <c r="AB335" s="1355"/>
      <c r="AC335" s="1353"/>
      <c r="AD335" s="1355"/>
      <c r="AE335" s="1355"/>
      <c r="AF335" s="1355"/>
      <c r="AG335" s="1357"/>
      <c r="AH335" s="1359"/>
      <c r="AI335" s="1361"/>
      <c r="AJ335" s="1363"/>
      <c r="AK335" s="1347"/>
      <c r="AL335" s="1351"/>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0"/>
      <c r="K336" s="1259"/>
      <c r="L336" s="1283"/>
      <c r="M336" s="1377"/>
      <c r="N336" s="1398"/>
      <c r="O336" s="1378" t="s">
        <v>2025</v>
      </c>
      <c r="P336" s="1380" t="str">
        <f>IFERROR(VLOOKUP('別紙様式2-2（４・５月分）'!AQ254,【参考】数式用!$AR$5:$AT$22,3,FALSE),"")</f>
        <v/>
      </c>
      <c r="Q336" s="1382" t="s">
        <v>2036</v>
      </c>
      <c r="R336" s="1384" t="str">
        <f>IFERROR(VLOOKUP(K334,【参考】数式用!$A$5:$AB$37,MATCH(P336,【参考】数式用!$B$4:$AB$4,0)+1,0),"")</f>
        <v/>
      </c>
      <c r="S336" s="1386" t="s">
        <v>161</v>
      </c>
      <c r="T336" s="1388"/>
      <c r="U336" s="1390" t="str">
        <f>IFERROR(VLOOKUP(K334,【参考】数式用!$A$5:$AB$37,MATCH(T336,【参考】数式用!$B$4:$AB$4,0)+1,0),"")</f>
        <v/>
      </c>
      <c r="V336" s="1392" t="s">
        <v>15</v>
      </c>
      <c r="W336" s="1394">
        <v>7</v>
      </c>
      <c r="X336" s="1368" t="s">
        <v>10</v>
      </c>
      <c r="Y336" s="1394">
        <v>4</v>
      </c>
      <c r="Z336" s="1368" t="s">
        <v>38</v>
      </c>
      <c r="AA336" s="1394">
        <v>8</v>
      </c>
      <c r="AB336" s="1368" t="s">
        <v>10</v>
      </c>
      <c r="AC336" s="1394">
        <v>3</v>
      </c>
      <c r="AD336" s="1368" t="s">
        <v>13</v>
      </c>
      <c r="AE336" s="1368" t="s">
        <v>20</v>
      </c>
      <c r="AF336" s="1368">
        <f>IF(W336&gt;=1,(AA336*12+AC336)-(W336*12+Y336)+1,"")</f>
        <v>12</v>
      </c>
      <c r="AG336" s="1364" t="s">
        <v>33</v>
      </c>
      <c r="AH336" s="1370" t="str">
        <f t="shared" ref="AH336" si="882">IFERROR(ROUNDDOWN(ROUND(L334*U336,0),0)*AF336,"")</f>
        <v/>
      </c>
      <c r="AI336" s="1372" t="str">
        <f t="shared" ref="AI336" si="883">IFERROR(ROUNDDOWN(ROUND((L334*(U336-AW334)),0),0)*AF336,"")</f>
        <v/>
      </c>
      <c r="AJ336" s="1374">
        <f>IFERROR(IF(OR(M334="",M335="",M337=""),0,ROUNDDOWN(ROUNDDOWN(ROUND(L334*VLOOKUP(K334,【参考】数式用!$A$5:$AB$37,MATCH("新加算Ⅳ",【参考】数式用!$B$4:$AB$4,0)+1,0),0),0)*AF336*0.5,0)),"")</f>
        <v>0</v>
      </c>
      <c r="AK336" s="1320" t="str">
        <f t="shared" ref="AK336" si="884">IF(T336&lt;&gt;"","新規に適用","")</f>
        <v/>
      </c>
      <c r="AL336" s="1348">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6"/>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6"/>
      <c r="C337" s="1417"/>
      <c r="D337" s="1417"/>
      <c r="E337" s="1417"/>
      <c r="F337" s="1418"/>
      <c r="G337" s="1260"/>
      <c r="H337" s="1260"/>
      <c r="I337" s="1260"/>
      <c r="J337" s="1421"/>
      <c r="K337" s="1260"/>
      <c r="L337" s="1284"/>
      <c r="M337" s="556" t="str">
        <f>IF('別紙様式2-2（４・５月分）'!P256="","",'別紙様式2-2（４・５月分）'!P256)</f>
        <v/>
      </c>
      <c r="N337" s="1399"/>
      <c r="O337" s="1379"/>
      <c r="P337" s="1381"/>
      <c r="Q337" s="1383"/>
      <c r="R337" s="1385"/>
      <c r="S337" s="1387"/>
      <c r="T337" s="1389"/>
      <c r="U337" s="1391"/>
      <c r="V337" s="1393"/>
      <c r="W337" s="1395"/>
      <c r="X337" s="1369"/>
      <c r="Y337" s="1395"/>
      <c r="Z337" s="1369"/>
      <c r="AA337" s="1395"/>
      <c r="AB337" s="1369"/>
      <c r="AC337" s="1395"/>
      <c r="AD337" s="1369"/>
      <c r="AE337" s="1369"/>
      <c r="AF337" s="1369"/>
      <c r="AG337" s="1365"/>
      <c r="AH337" s="1371"/>
      <c r="AI337" s="1373"/>
      <c r="AJ337" s="1375"/>
      <c r="AK337" s="1321"/>
      <c r="AL337" s="1349"/>
      <c r="AM337" s="1321"/>
      <c r="AN337" s="1321"/>
      <c r="AO337" s="1367"/>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0"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6" t="str">
        <f>IF(SUM('別紙様式2-2（４・５月分）'!Q257:Q259)=0,"",SUM('別紙様式2-2（４・５月分）'!Q257:Q259))</f>
        <v/>
      </c>
      <c r="O338" s="1400" t="str">
        <f>IFERROR(VLOOKUP('別紙様式2-2（４・５月分）'!AQ257,【参考】数式用!$AR$5:$AS$22,2,FALSE),"")</f>
        <v/>
      </c>
      <c r="P338" s="1401"/>
      <c r="Q338" s="1402"/>
      <c r="R338" s="1406" t="str">
        <f>IFERROR(VLOOKUP(K338,【参考】数式用!$A$5:$AB$37,MATCH(O338,【参考】数式用!$B$4:$AB$4,0)+1,0),"")</f>
        <v/>
      </c>
      <c r="S338" s="1408" t="s">
        <v>2021</v>
      </c>
      <c r="T338" s="1410"/>
      <c r="U338" s="1412" t="str">
        <f>IFERROR(VLOOKUP(K338,【参考】数式用!$A$5:$AB$37,MATCH(T338,【参考】数式用!$B$4:$AB$4,0)+1,0),"")</f>
        <v/>
      </c>
      <c r="V338" s="1414" t="s">
        <v>15</v>
      </c>
      <c r="W338" s="1352">
        <v>6</v>
      </c>
      <c r="X338" s="1354" t="s">
        <v>10</v>
      </c>
      <c r="Y338" s="1352">
        <v>6</v>
      </c>
      <c r="Z338" s="1354" t="s">
        <v>38</v>
      </c>
      <c r="AA338" s="1352">
        <v>7</v>
      </c>
      <c r="AB338" s="1354" t="s">
        <v>10</v>
      </c>
      <c r="AC338" s="1352">
        <v>3</v>
      </c>
      <c r="AD338" s="1354" t="s">
        <v>13</v>
      </c>
      <c r="AE338" s="1354" t="s">
        <v>20</v>
      </c>
      <c r="AF338" s="1354">
        <f>IF(W338&gt;=1,(AA338*12+AC338)-(W338*12+Y338)+1,"")</f>
        <v>10</v>
      </c>
      <c r="AG338" s="1356" t="s">
        <v>33</v>
      </c>
      <c r="AH338" s="1358" t="str">
        <f t="shared" ref="AH338" si="886">IFERROR(ROUNDDOWN(ROUND(L338*U338,0),0)*AF338,"")</f>
        <v/>
      </c>
      <c r="AI338" s="1360" t="str">
        <f t="shared" ref="AI338" si="887">IFERROR(ROUNDDOWN(ROUND((L338*(U338-AW338)),0),0)*AF338,"")</f>
        <v/>
      </c>
      <c r="AJ338" s="1362">
        <f>IFERROR(IF(OR(M338="",M339="",M341=""),0,ROUNDDOWN(ROUNDDOWN(ROUND(L338*VLOOKUP(K338,【参考】数式用!$A$5:$AB$37,MATCH("新加算Ⅳ",【参考】数式用!$B$4:$AB$4,0)+1,0),0),0)*AF338*0.5,0)),"")</f>
        <v>0</v>
      </c>
      <c r="AK338" s="1346"/>
      <c r="AL338" s="1350">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0"/>
      <c r="K339" s="1259"/>
      <c r="L339" s="1283"/>
      <c r="M339" s="1376" t="str">
        <f>IF('別紙様式2-2（４・５月分）'!P258="","",'別紙様式2-2（４・５月分）'!P258)</f>
        <v/>
      </c>
      <c r="N339" s="1397"/>
      <c r="O339" s="1403"/>
      <c r="P339" s="1404"/>
      <c r="Q339" s="1405"/>
      <c r="R339" s="1407"/>
      <c r="S339" s="1409"/>
      <c r="T339" s="1411"/>
      <c r="U339" s="1413"/>
      <c r="V339" s="1415"/>
      <c r="W339" s="1353"/>
      <c r="X339" s="1355"/>
      <c r="Y339" s="1353"/>
      <c r="Z339" s="1355"/>
      <c r="AA339" s="1353"/>
      <c r="AB339" s="1355"/>
      <c r="AC339" s="1353"/>
      <c r="AD339" s="1355"/>
      <c r="AE339" s="1355"/>
      <c r="AF339" s="1355"/>
      <c r="AG339" s="1357"/>
      <c r="AH339" s="1359"/>
      <c r="AI339" s="1361"/>
      <c r="AJ339" s="1363"/>
      <c r="AK339" s="1347"/>
      <c r="AL339" s="1351"/>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0"/>
      <c r="K340" s="1259"/>
      <c r="L340" s="1283"/>
      <c r="M340" s="1377"/>
      <c r="N340" s="1398"/>
      <c r="O340" s="1378" t="s">
        <v>2025</v>
      </c>
      <c r="P340" s="1380" t="str">
        <f>IFERROR(VLOOKUP('別紙様式2-2（４・５月分）'!AQ257,【参考】数式用!$AR$5:$AT$22,3,FALSE),"")</f>
        <v/>
      </c>
      <c r="Q340" s="1382" t="s">
        <v>2036</v>
      </c>
      <c r="R340" s="1384" t="str">
        <f>IFERROR(VLOOKUP(K338,【参考】数式用!$A$5:$AB$37,MATCH(P340,【参考】数式用!$B$4:$AB$4,0)+1,0),"")</f>
        <v/>
      </c>
      <c r="S340" s="1386" t="s">
        <v>161</v>
      </c>
      <c r="T340" s="1388"/>
      <c r="U340" s="1390" t="str">
        <f>IFERROR(VLOOKUP(K338,【参考】数式用!$A$5:$AB$37,MATCH(T340,【参考】数式用!$B$4:$AB$4,0)+1,0),"")</f>
        <v/>
      </c>
      <c r="V340" s="1392" t="s">
        <v>15</v>
      </c>
      <c r="W340" s="1394">
        <v>7</v>
      </c>
      <c r="X340" s="1368" t="s">
        <v>10</v>
      </c>
      <c r="Y340" s="1394">
        <v>4</v>
      </c>
      <c r="Z340" s="1368" t="s">
        <v>38</v>
      </c>
      <c r="AA340" s="1394">
        <v>8</v>
      </c>
      <c r="AB340" s="1368" t="s">
        <v>10</v>
      </c>
      <c r="AC340" s="1394">
        <v>3</v>
      </c>
      <c r="AD340" s="1368" t="s">
        <v>13</v>
      </c>
      <c r="AE340" s="1368" t="s">
        <v>20</v>
      </c>
      <c r="AF340" s="1368">
        <f>IF(W340&gt;=1,(AA340*12+AC340)-(W340*12+Y340)+1,"")</f>
        <v>12</v>
      </c>
      <c r="AG340" s="1364" t="s">
        <v>33</v>
      </c>
      <c r="AH340" s="1370" t="str">
        <f t="shared" ref="AH340" si="893">IFERROR(ROUNDDOWN(ROUND(L338*U340,0),0)*AF340,"")</f>
        <v/>
      </c>
      <c r="AI340" s="1372" t="str">
        <f t="shared" ref="AI340" si="894">IFERROR(ROUNDDOWN(ROUND((L338*(U340-AW338)),0),0)*AF340,"")</f>
        <v/>
      </c>
      <c r="AJ340" s="1374">
        <f>IFERROR(IF(OR(M338="",M339="",M341=""),0,ROUNDDOWN(ROUNDDOWN(ROUND(L338*VLOOKUP(K338,【参考】数式用!$A$5:$AB$37,MATCH("新加算Ⅳ",【参考】数式用!$B$4:$AB$4,0)+1,0),0),0)*AF340*0.5,0)),"")</f>
        <v>0</v>
      </c>
      <c r="AK340" s="1320" t="str">
        <f t="shared" ref="AK340" si="895">IF(T340&lt;&gt;"","新規に適用","")</f>
        <v/>
      </c>
      <c r="AL340" s="1348">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6"/>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6"/>
      <c r="C341" s="1417"/>
      <c r="D341" s="1417"/>
      <c r="E341" s="1417"/>
      <c r="F341" s="1418"/>
      <c r="G341" s="1260"/>
      <c r="H341" s="1260"/>
      <c r="I341" s="1260"/>
      <c r="J341" s="1421"/>
      <c r="K341" s="1260"/>
      <c r="L341" s="1284"/>
      <c r="M341" s="556" t="str">
        <f>IF('別紙様式2-2（４・５月分）'!P259="","",'別紙様式2-2（４・５月分）'!P259)</f>
        <v/>
      </c>
      <c r="N341" s="1399"/>
      <c r="O341" s="1379"/>
      <c r="P341" s="1381"/>
      <c r="Q341" s="1383"/>
      <c r="R341" s="1385"/>
      <c r="S341" s="1387"/>
      <c r="T341" s="1389"/>
      <c r="U341" s="1391"/>
      <c r="V341" s="1393"/>
      <c r="W341" s="1395"/>
      <c r="X341" s="1369"/>
      <c r="Y341" s="1395"/>
      <c r="Z341" s="1369"/>
      <c r="AA341" s="1395"/>
      <c r="AB341" s="1369"/>
      <c r="AC341" s="1395"/>
      <c r="AD341" s="1369"/>
      <c r="AE341" s="1369"/>
      <c r="AF341" s="1369"/>
      <c r="AG341" s="1365"/>
      <c r="AH341" s="1371"/>
      <c r="AI341" s="1373"/>
      <c r="AJ341" s="1375"/>
      <c r="AK341" s="1321"/>
      <c r="AL341" s="1349"/>
      <c r="AM341" s="1321"/>
      <c r="AN341" s="1321"/>
      <c r="AO341" s="1367"/>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19"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6" t="str">
        <f>IF(SUM('別紙様式2-2（４・５月分）'!Q260:Q262)=0,"",SUM('別紙様式2-2（４・５月分）'!Q260:Q262))</f>
        <v/>
      </c>
      <c r="O342" s="1400" t="str">
        <f>IFERROR(VLOOKUP('別紙様式2-2（４・５月分）'!AQ260,【参考】数式用!$AR$5:$AS$22,2,FALSE),"")</f>
        <v/>
      </c>
      <c r="P342" s="1401"/>
      <c r="Q342" s="1402"/>
      <c r="R342" s="1406" t="str">
        <f>IFERROR(VLOOKUP(K342,【参考】数式用!$A$5:$AB$37,MATCH(O342,【参考】数式用!$B$4:$AB$4,0)+1,0),"")</f>
        <v/>
      </c>
      <c r="S342" s="1408" t="s">
        <v>2021</v>
      </c>
      <c r="T342" s="1410"/>
      <c r="U342" s="1412" t="str">
        <f>IFERROR(VLOOKUP(K342,【参考】数式用!$A$5:$AB$37,MATCH(T342,【参考】数式用!$B$4:$AB$4,0)+1,0),"")</f>
        <v/>
      </c>
      <c r="V342" s="1414" t="s">
        <v>15</v>
      </c>
      <c r="W342" s="1352">
        <v>6</v>
      </c>
      <c r="X342" s="1354" t="s">
        <v>10</v>
      </c>
      <c r="Y342" s="1352">
        <v>6</v>
      </c>
      <c r="Z342" s="1354" t="s">
        <v>38</v>
      </c>
      <c r="AA342" s="1352">
        <v>7</v>
      </c>
      <c r="AB342" s="1354" t="s">
        <v>10</v>
      </c>
      <c r="AC342" s="1352">
        <v>3</v>
      </c>
      <c r="AD342" s="1354" t="s">
        <v>13</v>
      </c>
      <c r="AE342" s="1354" t="s">
        <v>20</v>
      </c>
      <c r="AF342" s="1354">
        <f>IF(W342&gt;=1,(AA342*12+AC342)-(W342*12+Y342)+1,"")</f>
        <v>10</v>
      </c>
      <c r="AG342" s="1356" t="s">
        <v>33</v>
      </c>
      <c r="AH342" s="1358" t="str">
        <f t="shared" ref="AH342" si="897">IFERROR(ROUNDDOWN(ROUND(L342*U342,0),0)*AF342,"")</f>
        <v/>
      </c>
      <c r="AI342" s="1360" t="str">
        <f t="shared" ref="AI342" si="898">IFERROR(ROUNDDOWN(ROUND((L342*(U342-AW342)),0),0)*AF342,"")</f>
        <v/>
      </c>
      <c r="AJ342" s="1362">
        <f>IFERROR(IF(OR(M342="",M343="",M345=""),0,ROUNDDOWN(ROUNDDOWN(ROUND(L342*VLOOKUP(K342,【参考】数式用!$A$5:$AB$37,MATCH("新加算Ⅳ",【参考】数式用!$B$4:$AB$4,0)+1,0),0),0)*AF342*0.5,0)),"")</f>
        <v>0</v>
      </c>
      <c r="AK342" s="1346"/>
      <c r="AL342" s="1350">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0"/>
      <c r="K343" s="1259"/>
      <c r="L343" s="1283"/>
      <c r="M343" s="1376" t="str">
        <f>IF('別紙様式2-2（４・５月分）'!P261="","",'別紙様式2-2（４・５月分）'!P261)</f>
        <v/>
      </c>
      <c r="N343" s="1397"/>
      <c r="O343" s="1403"/>
      <c r="P343" s="1404"/>
      <c r="Q343" s="1405"/>
      <c r="R343" s="1407"/>
      <c r="S343" s="1409"/>
      <c r="T343" s="1411"/>
      <c r="U343" s="1413"/>
      <c r="V343" s="1415"/>
      <c r="W343" s="1353"/>
      <c r="X343" s="1355"/>
      <c r="Y343" s="1353"/>
      <c r="Z343" s="1355"/>
      <c r="AA343" s="1353"/>
      <c r="AB343" s="1355"/>
      <c r="AC343" s="1353"/>
      <c r="AD343" s="1355"/>
      <c r="AE343" s="1355"/>
      <c r="AF343" s="1355"/>
      <c r="AG343" s="1357"/>
      <c r="AH343" s="1359"/>
      <c r="AI343" s="1361"/>
      <c r="AJ343" s="1363"/>
      <c r="AK343" s="1347"/>
      <c r="AL343" s="1351"/>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0"/>
      <c r="K344" s="1259"/>
      <c r="L344" s="1283"/>
      <c r="M344" s="1377"/>
      <c r="N344" s="1398"/>
      <c r="O344" s="1378" t="s">
        <v>2025</v>
      </c>
      <c r="P344" s="1380" t="str">
        <f>IFERROR(VLOOKUP('別紙様式2-2（４・５月分）'!AQ260,【参考】数式用!$AR$5:$AT$22,3,FALSE),"")</f>
        <v/>
      </c>
      <c r="Q344" s="1382" t="s">
        <v>2036</v>
      </c>
      <c r="R344" s="1384" t="str">
        <f>IFERROR(VLOOKUP(K342,【参考】数式用!$A$5:$AB$37,MATCH(P344,【参考】数式用!$B$4:$AB$4,0)+1,0),"")</f>
        <v/>
      </c>
      <c r="S344" s="1386" t="s">
        <v>161</v>
      </c>
      <c r="T344" s="1388"/>
      <c r="U344" s="1390" t="str">
        <f>IFERROR(VLOOKUP(K342,【参考】数式用!$A$5:$AB$37,MATCH(T344,【参考】数式用!$B$4:$AB$4,0)+1,0),"")</f>
        <v/>
      </c>
      <c r="V344" s="1392" t="s">
        <v>15</v>
      </c>
      <c r="W344" s="1394">
        <v>7</v>
      </c>
      <c r="X344" s="1368" t="s">
        <v>10</v>
      </c>
      <c r="Y344" s="1394">
        <v>4</v>
      </c>
      <c r="Z344" s="1368" t="s">
        <v>38</v>
      </c>
      <c r="AA344" s="1394">
        <v>8</v>
      </c>
      <c r="AB344" s="1368" t="s">
        <v>10</v>
      </c>
      <c r="AC344" s="1394">
        <v>3</v>
      </c>
      <c r="AD344" s="1368" t="s">
        <v>13</v>
      </c>
      <c r="AE344" s="1368" t="s">
        <v>20</v>
      </c>
      <c r="AF344" s="1368">
        <f>IF(W344&gt;=1,(AA344*12+AC344)-(W344*12+Y344)+1,"")</f>
        <v>12</v>
      </c>
      <c r="AG344" s="1364" t="s">
        <v>33</v>
      </c>
      <c r="AH344" s="1370" t="str">
        <f t="shared" ref="AH344" si="904">IFERROR(ROUNDDOWN(ROUND(L342*U344,0),0)*AF344,"")</f>
        <v/>
      </c>
      <c r="AI344" s="1372" t="str">
        <f t="shared" ref="AI344" si="905">IFERROR(ROUNDDOWN(ROUND((L342*(U344-AW342)),0),0)*AF344,"")</f>
        <v/>
      </c>
      <c r="AJ344" s="1374">
        <f>IFERROR(IF(OR(M342="",M343="",M345=""),0,ROUNDDOWN(ROUNDDOWN(ROUND(L342*VLOOKUP(K342,【参考】数式用!$A$5:$AB$37,MATCH("新加算Ⅳ",【参考】数式用!$B$4:$AB$4,0)+1,0),0),0)*AF344*0.5,0)),"")</f>
        <v>0</v>
      </c>
      <c r="AK344" s="1320" t="str">
        <f t="shared" ref="AK344" si="906">IF(T344&lt;&gt;"","新規に適用","")</f>
        <v/>
      </c>
      <c r="AL344" s="1348">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6"/>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6"/>
      <c r="C345" s="1417"/>
      <c r="D345" s="1417"/>
      <c r="E345" s="1417"/>
      <c r="F345" s="1418"/>
      <c r="G345" s="1260"/>
      <c r="H345" s="1260"/>
      <c r="I345" s="1260"/>
      <c r="J345" s="1421"/>
      <c r="K345" s="1260"/>
      <c r="L345" s="1284"/>
      <c r="M345" s="556" t="str">
        <f>IF('別紙様式2-2（４・５月分）'!P262="","",'別紙様式2-2（４・５月分）'!P262)</f>
        <v/>
      </c>
      <c r="N345" s="1399"/>
      <c r="O345" s="1379"/>
      <c r="P345" s="1381"/>
      <c r="Q345" s="1383"/>
      <c r="R345" s="1385"/>
      <c r="S345" s="1387"/>
      <c r="T345" s="1389"/>
      <c r="U345" s="1391"/>
      <c r="V345" s="1393"/>
      <c r="W345" s="1395"/>
      <c r="X345" s="1369"/>
      <c r="Y345" s="1395"/>
      <c r="Z345" s="1369"/>
      <c r="AA345" s="1395"/>
      <c r="AB345" s="1369"/>
      <c r="AC345" s="1395"/>
      <c r="AD345" s="1369"/>
      <c r="AE345" s="1369"/>
      <c r="AF345" s="1369"/>
      <c r="AG345" s="1365"/>
      <c r="AH345" s="1371"/>
      <c r="AI345" s="1373"/>
      <c r="AJ345" s="1375"/>
      <c r="AK345" s="1321"/>
      <c r="AL345" s="1349"/>
      <c r="AM345" s="1321"/>
      <c r="AN345" s="1321"/>
      <c r="AO345" s="1367"/>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0"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6" t="str">
        <f>IF(SUM('別紙様式2-2（４・５月分）'!Q263:Q265)=0,"",SUM('別紙様式2-2（４・５月分）'!Q263:Q265))</f>
        <v/>
      </c>
      <c r="O346" s="1400" t="str">
        <f>IFERROR(VLOOKUP('別紙様式2-2（４・５月分）'!AQ263,【参考】数式用!$AR$5:$AS$22,2,FALSE),"")</f>
        <v/>
      </c>
      <c r="P346" s="1401"/>
      <c r="Q346" s="1402"/>
      <c r="R346" s="1406" t="str">
        <f>IFERROR(VLOOKUP(K346,【参考】数式用!$A$5:$AB$37,MATCH(O346,【参考】数式用!$B$4:$AB$4,0)+1,0),"")</f>
        <v/>
      </c>
      <c r="S346" s="1408" t="s">
        <v>2021</v>
      </c>
      <c r="T346" s="1410"/>
      <c r="U346" s="1412" t="str">
        <f>IFERROR(VLOOKUP(K346,【参考】数式用!$A$5:$AB$37,MATCH(T346,【参考】数式用!$B$4:$AB$4,0)+1,0),"")</f>
        <v/>
      </c>
      <c r="V346" s="1414" t="s">
        <v>15</v>
      </c>
      <c r="W346" s="1352">
        <v>6</v>
      </c>
      <c r="X346" s="1354" t="s">
        <v>10</v>
      </c>
      <c r="Y346" s="1352">
        <v>6</v>
      </c>
      <c r="Z346" s="1354" t="s">
        <v>38</v>
      </c>
      <c r="AA346" s="1352">
        <v>7</v>
      </c>
      <c r="AB346" s="1354" t="s">
        <v>10</v>
      </c>
      <c r="AC346" s="1352">
        <v>3</v>
      </c>
      <c r="AD346" s="1354" t="s">
        <v>13</v>
      </c>
      <c r="AE346" s="1354" t="s">
        <v>20</v>
      </c>
      <c r="AF346" s="1354">
        <f>IF(W346&gt;=1,(AA346*12+AC346)-(W346*12+Y346)+1,"")</f>
        <v>10</v>
      </c>
      <c r="AG346" s="1356" t="s">
        <v>33</v>
      </c>
      <c r="AH346" s="1358" t="str">
        <f t="shared" ref="AH346" si="908">IFERROR(ROUNDDOWN(ROUND(L346*U346,0),0)*AF346,"")</f>
        <v/>
      </c>
      <c r="AI346" s="1360" t="str">
        <f t="shared" ref="AI346" si="909">IFERROR(ROUNDDOWN(ROUND((L346*(U346-AW346)),0),0)*AF346,"")</f>
        <v/>
      </c>
      <c r="AJ346" s="1362">
        <f>IFERROR(IF(OR(M346="",M347="",M349=""),0,ROUNDDOWN(ROUNDDOWN(ROUND(L346*VLOOKUP(K346,【参考】数式用!$A$5:$AB$37,MATCH("新加算Ⅳ",【参考】数式用!$B$4:$AB$4,0)+1,0),0),0)*AF346*0.5,0)),"")</f>
        <v>0</v>
      </c>
      <c r="AK346" s="1346"/>
      <c r="AL346" s="1350">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0"/>
      <c r="K347" s="1259"/>
      <c r="L347" s="1283"/>
      <c r="M347" s="1376" t="str">
        <f>IF('別紙様式2-2（４・５月分）'!P264="","",'別紙様式2-2（４・５月分）'!P264)</f>
        <v/>
      </c>
      <c r="N347" s="1397"/>
      <c r="O347" s="1403"/>
      <c r="P347" s="1404"/>
      <c r="Q347" s="1405"/>
      <c r="R347" s="1407"/>
      <c r="S347" s="1409"/>
      <c r="T347" s="1411"/>
      <c r="U347" s="1413"/>
      <c r="V347" s="1415"/>
      <c r="W347" s="1353"/>
      <c r="X347" s="1355"/>
      <c r="Y347" s="1353"/>
      <c r="Z347" s="1355"/>
      <c r="AA347" s="1353"/>
      <c r="AB347" s="1355"/>
      <c r="AC347" s="1353"/>
      <c r="AD347" s="1355"/>
      <c r="AE347" s="1355"/>
      <c r="AF347" s="1355"/>
      <c r="AG347" s="1357"/>
      <c r="AH347" s="1359"/>
      <c r="AI347" s="1361"/>
      <c r="AJ347" s="1363"/>
      <c r="AK347" s="1347"/>
      <c r="AL347" s="1351"/>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0"/>
      <c r="K348" s="1259"/>
      <c r="L348" s="1283"/>
      <c r="M348" s="1377"/>
      <c r="N348" s="1398"/>
      <c r="O348" s="1378" t="s">
        <v>2025</v>
      </c>
      <c r="P348" s="1380" t="str">
        <f>IFERROR(VLOOKUP('別紙様式2-2（４・５月分）'!AQ263,【参考】数式用!$AR$5:$AT$22,3,FALSE),"")</f>
        <v/>
      </c>
      <c r="Q348" s="1382" t="s">
        <v>2036</v>
      </c>
      <c r="R348" s="1384" t="str">
        <f>IFERROR(VLOOKUP(K346,【参考】数式用!$A$5:$AB$37,MATCH(P348,【参考】数式用!$B$4:$AB$4,0)+1,0),"")</f>
        <v/>
      </c>
      <c r="S348" s="1386" t="s">
        <v>161</v>
      </c>
      <c r="T348" s="1388"/>
      <c r="U348" s="1390" t="str">
        <f>IFERROR(VLOOKUP(K346,【参考】数式用!$A$5:$AB$37,MATCH(T348,【参考】数式用!$B$4:$AB$4,0)+1,0),"")</f>
        <v/>
      </c>
      <c r="V348" s="1392" t="s">
        <v>15</v>
      </c>
      <c r="W348" s="1394">
        <v>7</v>
      </c>
      <c r="X348" s="1368" t="s">
        <v>10</v>
      </c>
      <c r="Y348" s="1394">
        <v>4</v>
      </c>
      <c r="Z348" s="1368" t="s">
        <v>38</v>
      </c>
      <c r="AA348" s="1394">
        <v>8</v>
      </c>
      <c r="AB348" s="1368" t="s">
        <v>10</v>
      </c>
      <c r="AC348" s="1394">
        <v>3</v>
      </c>
      <c r="AD348" s="1368" t="s">
        <v>13</v>
      </c>
      <c r="AE348" s="1368" t="s">
        <v>20</v>
      </c>
      <c r="AF348" s="1368">
        <f>IF(W348&gt;=1,(AA348*12+AC348)-(W348*12+Y348)+1,"")</f>
        <v>12</v>
      </c>
      <c r="AG348" s="1364" t="s">
        <v>33</v>
      </c>
      <c r="AH348" s="1370" t="str">
        <f t="shared" ref="AH348" si="915">IFERROR(ROUNDDOWN(ROUND(L346*U348,0),0)*AF348,"")</f>
        <v/>
      </c>
      <c r="AI348" s="1372" t="str">
        <f t="shared" ref="AI348" si="916">IFERROR(ROUNDDOWN(ROUND((L346*(U348-AW346)),0),0)*AF348,"")</f>
        <v/>
      </c>
      <c r="AJ348" s="1374">
        <f>IFERROR(IF(OR(M346="",M347="",M349=""),0,ROUNDDOWN(ROUNDDOWN(ROUND(L346*VLOOKUP(K346,【参考】数式用!$A$5:$AB$37,MATCH("新加算Ⅳ",【参考】数式用!$B$4:$AB$4,0)+1,0),0),0)*AF348*0.5,0)),"")</f>
        <v>0</v>
      </c>
      <c r="AK348" s="1320" t="str">
        <f t="shared" ref="AK348" si="917">IF(T348&lt;&gt;"","新規に適用","")</f>
        <v/>
      </c>
      <c r="AL348" s="1348">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6"/>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6"/>
      <c r="C349" s="1417"/>
      <c r="D349" s="1417"/>
      <c r="E349" s="1417"/>
      <c r="F349" s="1418"/>
      <c r="G349" s="1260"/>
      <c r="H349" s="1260"/>
      <c r="I349" s="1260"/>
      <c r="J349" s="1421"/>
      <c r="K349" s="1260"/>
      <c r="L349" s="1284"/>
      <c r="M349" s="556" t="str">
        <f>IF('別紙様式2-2（４・５月分）'!P265="","",'別紙様式2-2（４・５月分）'!P265)</f>
        <v/>
      </c>
      <c r="N349" s="1399"/>
      <c r="O349" s="1379"/>
      <c r="P349" s="1381"/>
      <c r="Q349" s="1383"/>
      <c r="R349" s="1385"/>
      <c r="S349" s="1387"/>
      <c r="T349" s="1389"/>
      <c r="U349" s="1391"/>
      <c r="V349" s="1393"/>
      <c r="W349" s="1395"/>
      <c r="X349" s="1369"/>
      <c r="Y349" s="1395"/>
      <c r="Z349" s="1369"/>
      <c r="AA349" s="1395"/>
      <c r="AB349" s="1369"/>
      <c r="AC349" s="1395"/>
      <c r="AD349" s="1369"/>
      <c r="AE349" s="1369"/>
      <c r="AF349" s="1369"/>
      <c r="AG349" s="1365"/>
      <c r="AH349" s="1371"/>
      <c r="AI349" s="1373"/>
      <c r="AJ349" s="1375"/>
      <c r="AK349" s="1321"/>
      <c r="AL349" s="1349"/>
      <c r="AM349" s="1321"/>
      <c r="AN349" s="1321"/>
      <c r="AO349" s="1367"/>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19"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6" t="str">
        <f>IF(SUM('別紙様式2-2（４・５月分）'!Q266:Q268)=0,"",SUM('別紙様式2-2（４・５月分）'!Q266:Q268))</f>
        <v/>
      </c>
      <c r="O350" s="1400" t="str">
        <f>IFERROR(VLOOKUP('別紙様式2-2（４・５月分）'!AQ266,【参考】数式用!$AR$5:$AS$22,2,FALSE),"")</f>
        <v/>
      </c>
      <c r="P350" s="1401"/>
      <c r="Q350" s="1402"/>
      <c r="R350" s="1406" t="str">
        <f>IFERROR(VLOOKUP(K350,【参考】数式用!$A$5:$AB$37,MATCH(O350,【参考】数式用!$B$4:$AB$4,0)+1,0),"")</f>
        <v/>
      </c>
      <c r="S350" s="1408" t="s">
        <v>2021</v>
      </c>
      <c r="T350" s="1410"/>
      <c r="U350" s="1412" t="str">
        <f>IFERROR(VLOOKUP(K350,【参考】数式用!$A$5:$AB$37,MATCH(T350,【参考】数式用!$B$4:$AB$4,0)+1,0),"")</f>
        <v/>
      </c>
      <c r="V350" s="1414" t="s">
        <v>15</v>
      </c>
      <c r="W350" s="1352">
        <v>6</v>
      </c>
      <c r="X350" s="1354" t="s">
        <v>10</v>
      </c>
      <c r="Y350" s="1352">
        <v>6</v>
      </c>
      <c r="Z350" s="1354" t="s">
        <v>38</v>
      </c>
      <c r="AA350" s="1352">
        <v>7</v>
      </c>
      <c r="AB350" s="1354" t="s">
        <v>10</v>
      </c>
      <c r="AC350" s="1352">
        <v>3</v>
      </c>
      <c r="AD350" s="1354" t="s">
        <v>13</v>
      </c>
      <c r="AE350" s="1354" t="s">
        <v>20</v>
      </c>
      <c r="AF350" s="1354">
        <f>IF(W350&gt;=1,(AA350*12+AC350)-(W350*12+Y350)+1,"")</f>
        <v>10</v>
      </c>
      <c r="AG350" s="1356" t="s">
        <v>33</v>
      </c>
      <c r="AH350" s="1358" t="str">
        <f t="shared" ref="AH350" si="919">IFERROR(ROUNDDOWN(ROUND(L350*U350,0),0)*AF350,"")</f>
        <v/>
      </c>
      <c r="AI350" s="1360" t="str">
        <f t="shared" ref="AI350" si="920">IFERROR(ROUNDDOWN(ROUND((L350*(U350-AW350)),0),0)*AF350,"")</f>
        <v/>
      </c>
      <c r="AJ350" s="1362">
        <f>IFERROR(IF(OR(M350="",M351="",M353=""),0,ROUNDDOWN(ROUNDDOWN(ROUND(L350*VLOOKUP(K350,【参考】数式用!$A$5:$AB$37,MATCH("新加算Ⅳ",【参考】数式用!$B$4:$AB$4,0)+1,0),0),0)*AF350*0.5,0)),"")</f>
        <v>0</v>
      </c>
      <c r="AK350" s="1346"/>
      <c r="AL350" s="1350">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0"/>
      <c r="K351" s="1259"/>
      <c r="L351" s="1283"/>
      <c r="M351" s="1376" t="str">
        <f>IF('別紙様式2-2（４・５月分）'!P267="","",'別紙様式2-2（４・５月分）'!P267)</f>
        <v/>
      </c>
      <c r="N351" s="1397"/>
      <c r="O351" s="1403"/>
      <c r="P351" s="1404"/>
      <c r="Q351" s="1405"/>
      <c r="R351" s="1407"/>
      <c r="S351" s="1409"/>
      <c r="T351" s="1411"/>
      <c r="U351" s="1413"/>
      <c r="V351" s="1415"/>
      <c r="W351" s="1353"/>
      <c r="X351" s="1355"/>
      <c r="Y351" s="1353"/>
      <c r="Z351" s="1355"/>
      <c r="AA351" s="1353"/>
      <c r="AB351" s="1355"/>
      <c r="AC351" s="1353"/>
      <c r="AD351" s="1355"/>
      <c r="AE351" s="1355"/>
      <c r="AF351" s="1355"/>
      <c r="AG351" s="1357"/>
      <c r="AH351" s="1359"/>
      <c r="AI351" s="1361"/>
      <c r="AJ351" s="1363"/>
      <c r="AK351" s="1347"/>
      <c r="AL351" s="1351"/>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0"/>
      <c r="K352" s="1259"/>
      <c r="L352" s="1283"/>
      <c r="M352" s="1377"/>
      <c r="N352" s="1398"/>
      <c r="O352" s="1378" t="s">
        <v>2025</v>
      </c>
      <c r="P352" s="1380" t="str">
        <f>IFERROR(VLOOKUP('別紙様式2-2（４・５月分）'!AQ266,【参考】数式用!$AR$5:$AT$22,3,FALSE),"")</f>
        <v/>
      </c>
      <c r="Q352" s="1382" t="s">
        <v>2036</v>
      </c>
      <c r="R352" s="1384" t="str">
        <f>IFERROR(VLOOKUP(K350,【参考】数式用!$A$5:$AB$37,MATCH(P352,【参考】数式用!$B$4:$AB$4,0)+1,0),"")</f>
        <v/>
      </c>
      <c r="S352" s="1386" t="s">
        <v>161</v>
      </c>
      <c r="T352" s="1388"/>
      <c r="U352" s="1390" t="str">
        <f>IFERROR(VLOOKUP(K350,【参考】数式用!$A$5:$AB$37,MATCH(T352,【参考】数式用!$B$4:$AB$4,0)+1,0),"")</f>
        <v/>
      </c>
      <c r="V352" s="1392" t="s">
        <v>15</v>
      </c>
      <c r="W352" s="1394">
        <v>7</v>
      </c>
      <c r="X352" s="1368" t="s">
        <v>10</v>
      </c>
      <c r="Y352" s="1394">
        <v>4</v>
      </c>
      <c r="Z352" s="1368" t="s">
        <v>38</v>
      </c>
      <c r="AA352" s="1394">
        <v>8</v>
      </c>
      <c r="AB352" s="1368" t="s">
        <v>10</v>
      </c>
      <c r="AC352" s="1394">
        <v>3</v>
      </c>
      <c r="AD352" s="1368" t="s">
        <v>13</v>
      </c>
      <c r="AE352" s="1368" t="s">
        <v>20</v>
      </c>
      <c r="AF352" s="1368">
        <f>IF(W352&gt;=1,(AA352*12+AC352)-(W352*12+Y352)+1,"")</f>
        <v>12</v>
      </c>
      <c r="AG352" s="1364" t="s">
        <v>33</v>
      </c>
      <c r="AH352" s="1370" t="str">
        <f t="shared" ref="AH352" si="926">IFERROR(ROUNDDOWN(ROUND(L350*U352,0),0)*AF352,"")</f>
        <v/>
      </c>
      <c r="AI352" s="1372" t="str">
        <f t="shared" ref="AI352" si="927">IFERROR(ROUNDDOWN(ROUND((L350*(U352-AW350)),0),0)*AF352,"")</f>
        <v/>
      </c>
      <c r="AJ352" s="1374">
        <f>IFERROR(IF(OR(M350="",M351="",M353=""),0,ROUNDDOWN(ROUNDDOWN(ROUND(L350*VLOOKUP(K350,【参考】数式用!$A$5:$AB$37,MATCH("新加算Ⅳ",【参考】数式用!$B$4:$AB$4,0)+1,0),0),0)*AF352*0.5,0)),"")</f>
        <v>0</v>
      </c>
      <c r="AK352" s="1320" t="str">
        <f t="shared" ref="AK352" si="928">IF(T352&lt;&gt;"","新規に適用","")</f>
        <v/>
      </c>
      <c r="AL352" s="1348">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6"/>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6"/>
      <c r="C353" s="1417"/>
      <c r="D353" s="1417"/>
      <c r="E353" s="1417"/>
      <c r="F353" s="1418"/>
      <c r="G353" s="1260"/>
      <c r="H353" s="1260"/>
      <c r="I353" s="1260"/>
      <c r="J353" s="1421"/>
      <c r="K353" s="1260"/>
      <c r="L353" s="1284"/>
      <c r="M353" s="556" t="str">
        <f>IF('別紙様式2-2（４・５月分）'!P268="","",'別紙様式2-2（４・５月分）'!P268)</f>
        <v/>
      </c>
      <c r="N353" s="1399"/>
      <c r="O353" s="1379"/>
      <c r="P353" s="1381"/>
      <c r="Q353" s="1383"/>
      <c r="R353" s="1385"/>
      <c r="S353" s="1387"/>
      <c r="T353" s="1389"/>
      <c r="U353" s="1391"/>
      <c r="V353" s="1393"/>
      <c r="W353" s="1395"/>
      <c r="X353" s="1369"/>
      <c r="Y353" s="1395"/>
      <c r="Z353" s="1369"/>
      <c r="AA353" s="1395"/>
      <c r="AB353" s="1369"/>
      <c r="AC353" s="1395"/>
      <c r="AD353" s="1369"/>
      <c r="AE353" s="1369"/>
      <c r="AF353" s="1369"/>
      <c r="AG353" s="1365"/>
      <c r="AH353" s="1371"/>
      <c r="AI353" s="1373"/>
      <c r="AJ353" s="1375"/>
      <c r="AK353" s="1321"/>
      <c r="AL353" s="1349"/>
      <c r="AM353" s="1321"/>
      <c r="AN353" s="1321"/>
      <c r="AO353" s="1367"/>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0"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6" t="str">
        <f>IF(SUM('別紙様式2-2（４・５月分）'!Q269:Q271)=0,"",SUM('別紙様式2-2（４・５月分）'!Q269:Q271))</f>
        <v/>
      </c>
      <c r="O354" s="1400" t="str">
        <f>IFERROR(VLOOKUP('別紙様式2-2（４・５月分）'!AQ269,【参考】数式用!$AR$5:$AS$22,2,FALSE),"")</f>
        <v/>
      </c>
      <c r="P354" s="1401"/>
      <c r="Q354" s="1402"/>
      <c r="R354" s="1406" t="str">
        <f>IFERROR(VLOOKUP(K354,【参考】数式用!$A$5:$AB$37,MATCH(O354,【参考】数式用!$B$4:$AB$4,0)+1,0),"")</f>
        <v/>
      </c>
      <c r="S354" s="1408" t="s">
        <v>2021</v>
      </c>
      <c r="T354" s="1410"/>
      <c r="U354" s="1412" t="str">
        <f>IFERROR(VLOOKUP(K354,【参考】数式用!$A$5:$AB$37,MATCH(T354,【参考】数式用!$B$4:$AB$4,0)+1,0),"")</f>
        <v/>
      </c>
      <c r="V354" s="1414" t="s">
        <v>15</v>
      </c>
      <c r="W354" s="1352">
        <v>6</v>
      </c>
      <c r="X354" s="1354" t="s">
        <v>10</v>
      </c>
      <c r="Y354" s="1352">
        <v>6</v>
      </c>
      <c r="Z354" s="1354" t="s">
        <v>38</v>
      </c>
      <c r="AA354" s="1352">
        <v>7</v>
      </c>
      <c r="AB354" s="1354" t="s">
        <v>10</v>
      </c>
      <c r="AC354" s="1352">
        <v>3</v>
      </c>
      <c r="AD354" s="1354" t="s">
        <v>13</v>
      </c>
      <c r="AE354" s="1354" t="s">
        <v>20</v>
      </c>
      <c r="AF354" s="1354">
        <f>IF(W354&gt;=1,(AA354*12+AC354)-(W354*12+Y354)+1,"")</f>
        <v>10</v>
      </c>
      <c r="AG354" s="1356" t="s">
        <v>33</v>
      </c>
      <c r="AH354" s="1358" t="str">
        <f t="shared" ref="AH354" si="930">IFERROR(ROUNDDOWN(ROUND(L354*U354,0),0)*AF354,"")</f>
        <v/>
      </c>
      <c r="AI354" s="1360" t="str">
        <f t="shared" ref="AI354" si="931">IFERROR(ROUNDDOWN(ROUND((L354*(U354-AW354)),0),0)*AF354,"")</f>
        <v/>
      </c>
      <c r="AJ354" s="1362">
        <f>IFERROR(IF(OR(M354="",M355="",M357=""),0,ROUNDDOWN(ROUNDDOWN(ROUND(L354*VLOOKUP(K354,【参考】数式用!$A$5:$AB$37,MATCH("新加算Ⅳ",【参考】数式用!$B$4:$AB$4,0)+1,0),0),0)*AF354*0.5,0)),"")</f>
        <v>0</v>
      </c>
      <c r="AK354" s="1346"/>
      <c r="AL354" s="1350">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0"/>
      <c r="K355" s="1259"/>
      <c r="L355" s="1283"/>
      <c r="M355" s="1376" t="str">
        <f>IF('別紙様式2-2（４・５月分）'!P270="","",'別紙様式2-2（４・５月分）'!P270)</f>
        <v/>
      </c>
      <c r="N355" s="1397"/>
      <c r="O355" s="1403"/>
      <c r="P355" s="1404"/>
      <c r="Q355" s="1405"/>
      <c r="R355" s="1407"/>
      <c r="S355" s="1409"/>
      <c r="T355" s="1411"/>
      <c r="U355" s="1413"/>
      <c r="V355" s="1415"/>
      <c r="W355" s="1353"/>
      <c r="X355" s="1355"/>
      <c r="Y355" s="1353"/>
      <c r="Z355" s="1355"/>
      <c r="AA355" s="1353"/>
      <c r="AB355" s="1355"/>
      <c r="AC355" s="1353"/>
      <c r="AD355" s="1355"/>
      <c r="AE355" s="1355"/>
      <c r="AF355" s="1355"/>
      <c r="AG355" s="1357"/>
      <c r="AH355" s="1359"/>
      <c r="AI355" s="1361"/>
      <c r="AJ355" s="1363"/>
      <c r="AK355" s="1347"/>
      <c r="AL355" s="1351"/>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0"/>
      <c r="K356" s="1259"/>
      <c r="L356" s="1283"/>
      <c r="M356" s="1377"/>
      <c r="N356" s="1398"/>
      <c r="O356" s="1378" t="s">
        <v>2025</v>
      </c>
      <c r="P356" s="1380" t="str">
        <f>IFERROR(VLOOKUP('別紙様式2-2（４・５月分）'!AQ269,【参考】数式用!$AR$5:$AT$22,3,FALSE),"")</f>
        <v/>
      </c>
      <c r="Q356" s="1382" t="s">
        <v>2036</v>
      </c>
      <c r="R356" s="1384" t="str">
        <f>IFERROR(VLOOKUP(K354,【参考】数式用!$A$5:$AB$37,MATCH(P356,【参考】数式用!$B$4:$AB$4,0)+1,0),"")</f>
        <v/>
      </c>
      <c r="S356" s="1386" t="s">
        <v>161</v>
      </c>
      <c r="T356" s="1388"/>
      <c r="U356" s="1390" t="str">
        <f>IFERROR(VLOOKUP(K354,【参考】数式用!$A$5:$AB$37,MATCH(T356,【参考】数式用!$B$4:$AB$4,0)+1,0),"")</f>
        <v/>
      </c>
      <c r="V356" s="1392" t="s">
        <v>15</v>
      </c>
      <c r="W356" s="1394">
        <v>7</v>
      </c>
      <c r="X356" s="1368" t="s">
        <v>10</v>
      </c>
      <c r="Y356" s="1394">
        <v>4</v>
      </c>
      <c r="Z356" s="1368" t="s">
        <v>38</v>
      </c>
      <c r="AA356" s="1394">
        <v>8</v>
      </c>
      <c r="AB356" s="1368" t="s">
        <v>10</v>
      </c>
      <c r="AC356" s="1394">
        <v>3</v>
      </c>
      <c r="AD356" s="1368" t="s">
        <v>13</v>
      </c>
      <c r="AE356" s="1368" t="s">
        <v>20</v>
      </c>
      <c r="AF356" s="1368">
        <f>IF(W356&gt;=1,(AA356*12+AC356)-(W356*12+Y356)+1,"")</f>
        <v>12</v>
      </c>
      <c r="AG356" s="1364" t="s">
        <v>33</v>
      </c>
      <c r="AH356" s="1370" t="str">
        <f t="shared" ref="AH356" si="937">IFERROR(ROUNDDOWN(ROUND(L354*U356,0),0)*AF356,"")</f>
        <v/>
      </c>
      <c r="AI356" s="1372" t="str">
        <f t="shared" ref="AI356" si="938">IFERROR(ROUNDDOWN(ROUND((L354*(U356-AW354)),0),0)*AF356,"")</f>
        <v/>
      </c>
      <c r="AJ356" s="1374">
        <f>IFERROR(IF(OR(M354="",M355="",M357=""),0,ROUNDDOWN(ROUNDDOWN(ROUND(L354*VLOOKUP(K354,【参考】数式用!$A$5:$AB$37,MATCH("新加算Ⅳ",【参考】数式用!$B$4:$AB$4,0)+1,0),0),0)*AF356*0.5,0)),"")</f>
        <v>0</v>
      </c>
      <c r="AK356" s="1320" t="str">
        <f t="shared" ref="AK356" si="939">IF(T356&lt;&gt;"","新規に適用","")</f>
        <v/>
      </c>
      <c r="AL356" s="1348">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6"/>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6"/>
      <c r="C357" s="1417"/>
      <c r="D357" s="1417"/>
      <c r="E357" s="1417"/>
      <c r="F357" s="1418"/>
      <c r="G357" s="1260"/>
      <c r="H357" s="1260"/>
      <c r="I357" s="1260"/>
      <c r="J357" s="1421"/>
      <c r="K357" s="1260"/>
      <c r="L357" s="1284"/>
      <c r="M357" s="556" t="str">
        <f>IF('別紙様式2-2（４・５月分）'!P271="","",'別紙様式2-2（４・５月分）'!P271)</f>
        <v/>
      </c>
      <c r="N357" s="1399"/>
      <c r="O357" s="1379"/>
      <c r="P357" s="1381"/>
      <c r="Q357" s="1383"/>
      <c r="R357" s="1385"/>
      <c r="S357" s="1387"/>
      <c r="T357" s="1389"/>
      <c r="U357" s="1391"/>
      <c r="V357" s="1393"/>
      <c r="W357" s="1395"/>
      <c r="X357" s="1369"/>
      <c r="Y357" s="1395"/>
      <c r="Z357" s="1369"/>
      <c r="AA357" s="1395"/>
      <c r="AB357" s="1369"/>
      <c r="AC357" s="1395"/>
      <c r="AD357" s="1369"/>
      <c r="AE357" s="1369"/>
      <c r="AF357" s="1369"/>
      <c r="AG357" s="1365"/>
      <c r="AH357" s="1371"/>
      <c r="AI357" s="1373"/>
      <c r="AJ357" s="1375"/>
      <c r="AK357" s="1321"/>
      <c r="AL357" s="1349"/>
      <c r="AM357" s="1321"/>
      <c r="AN357" s="1321"/>
      <c r="AO357" s="1367"/>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19"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6" t="str">
        <f>IF(SUM('別紙様式2-2（４・５月分）'!Q272:Q274)=0,"",SUM('別紙様式2-2（４・５月分）'!Q272:Q274))</f>
        <v/>
      </c>
      <c r="O358" s="1400" t="str">
        <f>IFERROR(VLOOKUP('別紙様式2-2（４・５月分）'!AQ272,【参考】数式用!$AR$5:$AS$22,2,FALSE),"")</f>
        <v/>
      </c>
      <c r="P358" s="1401"/>
      <c r="Q358" s="1402"/>
      <c r="R358" s="1406" t="str">
        <f>IFERROR(VLOOKUP(K358,【参考】数式用!$A$5:$AB$37,MATCH(O358,【参考】数式用!$B$4:$AB$4,0)+1,0),"")</f>
        <v/>
      </c>
      <c r="S358" s="1408" t="s">
        <v>2021</v>
      </c>
      <c r="T358" s="1410"/>
      <c r="U358" s="1412" t="str">
        <f>IFERROR(VLOOKUP(K358,【参考】数式用!$A$5:$AB$37,MATCH(T358,【参考】数式用!$B$4:$AB$4,0)+1,0),"")</f>
        <v/>
      </c>
      <c r="V358" s="1414" t="s">
        <v>15</v>
      </c>
      <c r="W358" s="1352">
        <v>6</v>
      </c>
      <c r="X358" s="1354" t="s">
        <v>10</v>
      </c>
      <c r="Y358" s="1352">
        <v>6</v>
      </c>
      <c r="Z358" s="1354" t="s">
        <v>38</v>
      </c>
      <c r="AA358" s="1352">
        <v>7</v>
      </c>
      <c r="AB358" s="1354" t="s">
        <v>10</v>
      </c>
      <c r="AC358" s="1352">
        <v>3</v>
      </c>
      <c r="AD358" s="1354" t="s">
        <v>13</v>
      </c>
      <c r="AE358" s="1354" t="s">
        <v>20</v>
      </c>
      <c r="AF358" s="1354">
        <f>IF(W358&gt;=1,(AA358*12+AC358)-(W358*12+Y358)+1,"")</f>
        <v>10</v>
      </c>
      <c r="AG358" s="1356" t="s">
        <v>33</v>
      </c>
      <c r="AH358" s="1358" t="str">
        <f t="shared" ref="AH358" si="941">IFERROR(ROUNDDOWN(ROUND(L358*U358,0),0)*AF358,"")</f>
        <v/>
      </c>
      <c r="AI358" s="1360" t="str">
        <f t="shared" ref="AI358" si="942">IFERROR(ROUNDDOWN(ROUND((L358*(U358-AW358)),0),0)*AF358,"")</f>
        <v/>
      </c>
      <c r="AJ358" s="1362">
        <f>IFERROR(IF(OR(M358="",M359="",M361=""),0,ROUNDDOWN(ROUNDDOWN(ROUND(L358*VLOOKUP(K358,【参考】数式用!$A$5:$AB$37,MATCH("新加算Ⅳ",【参考】数式用!$B$4:$AB$4,0)+1,0),0),0)*AF358*0.5,0)),"")</f>
        <v>0</v>
      </c>
      <c r="AK358" s="1346"/>
      <c r="AL358" s="1350">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0"/>
      <c r="K359" s="1259"/>
      <c r="L359" s="1283"/>
      <c r="M359" s="1376" t="str">
        <f>IF('別紙様式2-2（４・５月分）'!P273="","",'別紙様式2-2（４・５月分）'!P273)</f>
        <v/>
      </c>
      <c r="N359" s="1397"/>
      <c r="O359" s="1403"/>
      <c r="P359" s="1404"/>
      <c r="Q359" s="1405"/>
      <c r="R359" s="1407"/>
      <c r="S359" s="1409"/>
      <c r="T359" s="1411"/>
      <c r="U359" s="1413"/>
      <c r="V359" s="1415"/>
      <c r="W359" s="1353"/>
      <c r="X359" s="1355"/>
      <c r="Y359" s="1353"/>
      <c r="Z359" s="1355"/>
      <c r="AA359" s="1353"/>
      <c r="AB359" s="1355"/>
      <c r="AC359" s="1353"/>
      <c r="AD359" s="1355"/>
      <c r="AE359" s="1355"/>
      <c r="AF359" s="1355"/>
      <c r="AG359" s="1357"/>
      <c r="AH359" s="1359"/>
      <c r="AI359" s="1361"/>
      <c r="AJ359" s="1363"/>
      <c r="AK359" s="1347"/>
      <c r="AL359" s="1351"/>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0"/>
      <c r="K360" s="1259"/>
      <c r="L360" s="1283"/>
      <c r="M360" s="1377"/>
      <c r="N360" s="1398"/>
      <c r="O360" s="1378" t="s">
        <v>2025</v>
      </c>
      <c r="P360" s="1380" t="str">
        <f>IFERROR(VLOOKUP('別紙様式2-2（４・５月分）'!AQ272,【参考】数式用!$AR$5:$AT$22,3,FALSE),"")</f>
        <v/>
      </c>
      <c r="Q360" s="1382" t="s">
        <v>2036</v>
      </c>
      <c r="R360" s="1384" t="str">
        <f>IFERROR(VLOOKUP(K358,【参考】数式用!$A$5:$AB$37,MATCH(P360,【参考】数式用!$B$4:$AB$4,0)+1,0),"")</f>
        <v/>
      </c>
      <c r="S360" s="1386" t="s">
        <v>161</v>
      </c>
      <c r="T360" s="1388"/>
      <c r="U360" s="1390" t="str">
        <f>IFERROR(VLOOKUP(K358,【参考】数式用!$A$5:$AB$37,MATCH(T360,【参考】数式用!$B$4:$AB$4,0)+1,0),"")</f>
        <v/>
      </c>
      <c r="V360" s="1392" t="s">
        <v>15</v>
      </c>
      <c r="W360" s="1394">
        <v>7</v>
      </c>
      <c r="X360" s="1368" t="s">
        <v>10</v>
      </c>
      <c r="Y360" s="1394">
        <v>4</v>
      </c>
      <c r="Z360" s="1368" t="s">
        <v>38</v>
      </c>
      <c r="AA360" s="1394">
        <v>8</v>
      </c>
      <c r="AB360" s="1368" t="s">
        <v>10</v>
      </c>
      <c r="AC360" s="1394">
        <v>3</v>
      </c>
      <c r="AD360" s="1368" t="s">
        <v>13</v>
      </c>
      <c r="AE360" s="1368" t="s">
        <v>20</v>
      </c>
      <c r="AF360" s="1368">
        <f>IF(W360&gt;=1,(AA360*12+AC360)-(W360*12+Y360)+1,"")</f>
        <v>12</v>
      </c>
      <c r="AG360" s="1364" t="s">
        <v>33</v>
      </c>
      <c r="AH360" s="1370" t="str">
        <f t="shared" ref="AH360" si="948">IFERROR(ROUNDDOWN(ROUND(L358*U360,0),0)*AF360,"")</f>
        <v/>
      </c>
      <c r="AI360" s="1372" t="str">
        <f t="shared" ref="AI360" si="949">IFERROR(ROUNDDOWN(ROUND((L358*(U360-AW358)),0),0)*AF360,"")</f>
        <v/>
      </c>
      <c r="AJ360" s="1374">
        <f>IFERROR(IF(OR(M358="",M359="",M361=""),0,ROUNDDOWN(ROUNDDOWN(ROUND(L358*VLOOKUP(K358,【参考】数式用!$A$5:$AB$37,MATCH("新加算Ⅳ",【参考】数式用!$B$4:$AB$4,0)+1,0),0),0)*AF360*0.5,0)),"")</f>
        <v>0</v>
      </c>
      <c r="AK360" s="1320" t="str">
        <f t="shared" ref="AK360" si="950">IF(T360&lt;&gt;"","新規に適用","")</f>
        <v/>
      </c>
      <c r="AL360" s="1348">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6"/>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6"/>
      <c r="C361" s="1417"/>
      <c r="D361" s="1417"/>
      <c r="E361" s="1417"/>
      <c r="F361" s="1418"/>
      <c r="G361" s="1260"/>
      <c r="H361" s="1260"/>
      <c r="I361" s="1260"/>
      <c r="J361" s="1421"/>
      <c r="K361" s="1260"/>
      <c r="L361" s="1284"/>
      <c r="M361" s="556" t="str">
        <f>IF('別紙様式2-2（４・５月分）'!P274="","",'別紙様式2-2（４・５月分）'!P274)</f>
        <v/>
      </c>
      <c r="N361" s="1399"/>
      <c r="O361" s="1379"/>
      <c r="P361" s="1381"/>
      <c r="Q361" s="1383"/>
      <c r="R361" s="1385"/>
      <c r="S361" s="1387"/>
      <c r="T361" s="1389"/>
      <c r="U361" s="1391"/>
      <c r="V361" s="1393"/>
      <c r="W361" s="1395"/>
      <c r="X361" s="1369"/>
      <c r="Y361" s="1395"/>
      <c r="Z361" s="1369"/>
      <c r="AA361" s="1395"/>
      <c r="AB361" s="1369"/>
      <c r="AC361" s="1395"/>
      <c r="AD361" s="1369"/>
      <c r="AE361" s="1369"/>
      <c r="AF361" s="1369"/>
      <c r="AG361" s="1365"/>
      <c r="AH361" s="1371"/>
      <c r="AI361" s="1373"/>
      <c r="AJ361" s="1375"/>
      <c r="AK361" s="1321"/>
      <c r="AL361" s="1349"/>
      <c r="AM361" s="1321"/>
      <c r="AN361" s="1321"/>
      <c r="AO361" s="1367"/>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0"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6" t="str">
        <f>IF(SUM('別紙様式2-2（４・５月分）'!Q275:Q277)=0,"",SUM('別紙様式2-2（４・５月分）'!Q275:Q277))</f>
        <v/>
      </c>
      <c r="O362" s="1400" t="str">
        <f>IFERROR(VLOOKUP('別紙様式2-2（４・５月分）'!AQ275,【参考】数式用!$AR$5:$AS$22,2,FALSE),"")</f>
        <v/>
      </c>
      <c r="P362" s="1401"/>
      <c r="Q362" s="1402"/>
      <c r="R362" s="1406" t="str">
        <f>IFERROR(VLOOKUP(K362,【参考】数式用!$A$5:$AB$37,MATCH(O362,【参考】数式用!$B$4:$AB$4,0)+1,0),"")</f>
        <v/>
      </c>
      <c r="S362" s="1408" t="s">
        <v>2021</v>
      </c>
      <c r="T362" s="1410"/>
      <c r="U362" s="1412" t="str">
        <f>IFERROR(VLOOKUP(K362,【参考】数式用!$A$5:$AB$37,MATCH(T362,【参考】数式用!$B$4:$AB$4,0)+1,0),"")</f>
        <v/>
      </c>
      <c r="V362" s="1414" t="s">
        <v>15</v>
      </c>
      <c r="W362" s="1352">
        <v>6</v>
      </c>
      <c r="X362" s="1354" t="s">
        <v>10</v>
      </c>
      <c r="Y362" s="1352">
        <v>6</v>
      </c>
      <c r="Z362" s="1354" t="s">
        <v>38</v>
      </c>
      <c r="AA362" s="1352">
        <v>7</v>
      </c>
      <c r="AB362" s="1354" t="s">
        <v>10</v>
      </c>
      <c r="AC362" s="1352">
        <v>3</v>
      </c>
      <c r="AD362" s="1354" t="s">
        <v>13</v>
      </c>
      <c r="AE362" s="1354" t="s">
        <v>20</v>
      </c>
      <c r="AF362" s="1354">
        <f>IF(W362&gt;=1,(AA362*12+AC362)-(W362*12+Y362)+1,"")</f>
        <v>10</v>
      </c>
      <c r="AG362" s="1356" t="s">
        <v>33</v>
      </c>
      <c r="AH362" s="1358" t="str">
        <f t="shared" ref="AH362" si="953">IFERROR(ROUNDDOWN(ROUND(L362*U362,0),0)*AF362,"")</f>
        <v/>
      </c>
      <c r="AI362" s="1360" t="str">
        <f t="shared" ref="AI362" si="954">IFERROR(ROUNDDOWN(ROUND((L362*(U362-AW362)),0),0)*AF362,"")</f>
        <v/>
      </c>
      <c r="AJ362" s="1362">
        <f>IFERROR(IF(OR(M362="",M363="",M365=""),0,ROUNDDOWN(ROUNDDOWN(ROUND(L362*VLOOKUP(K362,【参考】数式用!$A$5:$AB$37,MATCH("新加算Ⅳ",【参考】数式用!$B$4:$AB$4,0)+1,0),0),0)*AF362*0.5,0)),"")</f>
        <v>0</v>
      </c>
      <c r="AK362" s="1346"/>
      <c r="AL362" s="1350">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0"/>
      <c r="K363" s="1259"/>
      <c r="L363" s="1283"/>
      <c r="M363" s="1376" t="str">
        <f>IF('別紙様式2-2（４・５月分）'!P276="","",'別紙様式2-2（４・５月分）'!P276)</f>
        <v/>
      </c>
      <c r="N363" s="1397"/>
      <c r="O363" s="1403"/>
      <c r="P363" s="1404"/>
      <c r="Q363" s="1405"/>
      <c r="R363" s="1407"/>
      <c r="S363" s="1409"/>
      <c r="T363" s="1411"/>
      <c r="U363" s="1413"/>
      <c r="V363" s="1415"/>
      <c r="W363" s="1353"/>
      <c r="X363" s="1355"/>
      <c r="Y363" s="1353"/>
      <c r="Z363" s="1355"/>
      <c r="AA363" s="1353"/>
      <c r="AB363" s="1355"/>
      <c r="AC363" s="1353"/>
      <c r="AD363" s="1355"/>
      <c r="AE363" s="1355"/>
      <c r="AF363" s="1355"/>
      <c r="AG363" s="1357"/>
      <c r="AH363" s="1359"/>
      <c r="AI363" s="1361"/>
      <c r="AJ363" s="1363"/>
      <c r="AK363" s="1347"/>
      <c r="AL363" s="1351"/>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0"/>
      <c r="K364" s="1259"/>
      <c r="L364" s="1283"/>
      <c r="M364" s="1377"/>
      <c r="N364" s="1398"/>
      <c r="O364" s="1378" t="s">
        <v>2025</v>
      </c>
      <c r="P364" s="1380" t="str">
        <f>IFERROR(VLOOKUP('別紙様式2-2（４・５月分）'!AQ275,【参考】数式用!$AR$5:$AT$22,3,FALSE),"")</f>
        <v/>
      </c>
      <c r="Q364" s="1382" t="s">
        <v>2036</v>
      </c>
      <c r="R364" s="1384" t="str">
        <f>IFERROR(VLOOKUP(K362,【参考】数式用!$A$5:$AB$37,MATCH(P364,【参考】数式用!$B$4:$AB$4,0)+1,0),"")</f>
        <v/>
      </c>
      <c r="S364" s="1386" t="s">
        <v>161</v>
      </c>
      <c r="T364" s="1388"/>
      <c r="U364" s="1390" t="str">
        <f>IFERROR(VLOOKUP(K362,【参考】数式用!$A$5:$AB$37,MATCH(T364,【参考】数式用!$B$4:$AB$4,0)+1,0),"")</f>
        <v/>
      </c>
      <c r="V364" s="1392" t="s">
        <v>15</v>
      </c>
      <c r="W364" s="1394">
        <v>7</v>
      </c>
      <c r="X364" s="1368" t="s">
        <v>10</v>
      </c>
      <c r="Y364" s="1394">
        <v>4</v>
      </c>
      <c r="Z364" s="1368" t="s">
        <v>38</v>
      </c>
      <c r="AA364" s="1394">
        <v>8</v>
      </c>
      <c r="AB364" s="1368" t="s">
        <v>10</v>
      </c>
      <c r="AC364" s="1394">
        <v>3</v>
      </c>
      <c r="AD364" s="1368" t="s">
        <v>13</v>
      </c>
      <c r="AE364" s="1368" t="s">
        <v>20</v>
      </c>
      <c r="AF364" s="1368">
        <f>IF(W364&gt;=1,(AA364*12+AC364)-(W364*12+Y364)+1,"")</f>
        <v>12</v>
      </c>
      <c r="AG364" s="1364" t="s">
        <v>33</v>
      </c>
      <c r="AH364" s="1370" t="str">
        <f t="shared" ref="AH364" si="960">IFERROR(ROUNDDOWN(ROUND(L362*U364,0),0)*AF364,"")</f>
        <v/>
      </c>
      <c r="AI364" s="1372" t="str">
        <f t="shared" ref="AI364" si="961">IFERROR(ROUNDDOWN(ROUND((L362*(U364-AW362)),0),0)*AF364,"")</f>
        <v/>
      </c>
      <c r="AJ364" s="1374">
        <f>IFERROR(IF(OR(M362="",M363="",M365=""),0,ROUNDDOWN(ROUNDDOWN(ROUND(L362*VLOOKUP(K362,【参考】数式用!$A$5:$AB$37,MATCH("新加算Ⅳ",【参考】数式用!$B$4:$AB$4,0)+1,0),0),0)*AF364*0.5,0)),"")</f>
        <v>0</v>
      </c>
      <c r="AK364" s="1320" t="str">
        <f t="shared" ref="AK364" si="962">IF(T364&lt;&gt;"","新規に適用","")</f>
        <v/>
      </c>
      <c r="AL364" s="1348">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6"/>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6"/>
      <c r="C365" s="1417"/>
      <c r="D365" s="1417"/>
      <c r="E365" s="1417"/>
      <c r="F365" s="1418"/>
      <c r="G365" s="1260"/>
      <c r="H365" s="1260"/>
      <c r="I365" s="1260"/>
      <c r="J365" s="1421"/>
      <c r="K365" s="1260"/>
      <c r="L365" s="1284"/>
      <c r="M365" s="556" t="str">
        <f>IF('別紙様式2-2（４・５月分）'!P277="","",'別紙様式2-2（４・５月分）'!P277)</f>
        <v/>
      </c>
      <c r="N365" s="1399"/>
      <c r="O365" s="1379"/>
      <c r="P365" s="1381"/>
      <c r="Q365" s="1383"/>
      <c r="R365" s="1385"/>
      <c r="S365" s="1387"/>
      <c r="T365" s="1389"/>
      <c r="U365" s="1391"/>
      <c r="V365" s="1393"/>
      <c r="W365" s="1395"/>
      <c r="X365" s="1369"/>
      <c r="Y365" s="1395"/>
      <c r="Z365" s="1369"/>
      <c r="AA365" s="1395"/>
      <c r="AB365" s="1369"/>
      <c r="AC365" s="1395"/>
      <c r="AD365" s="1369"/>
      <c r="AE365" s="1369"/>
      <c r="AF365" s="1369"/>
      <c r="AG365" s="1365"/>
      <c r="AH365" s="1371"/>
      <c r="AI365" s="1373"/>
      <c r="AJ365" s="1375"/>
      <c r="AK365" s="1321"/>
      <c r="AL365" s="1349"/>
      <c r="AM365" s="1321"/>
      <c r="AN365" s="1321"/>
      <c r="AO365" s="1367"/>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19"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6" t="str">
        <f>IF(SUM('別紙様式2-2（４・５月分）'!Q278:Q280)=0,"",SUM('別紙様式2-2（４・５月分）'!Q278:Q280))</f>
        <v/>
      </c>
      <c r="O366" s="1400" t="str">
        <f>IFERROR(VLOOKUP('別紙様式2-2（４・５月分）'!AQ278,【参考】数式用!$AR$5:$AS$22,2,FALSE),"")</f>
        <v/>
      </c>
      <c r="P366" s="1401"/>
      <c r="Q366" s="1402"/>
      <c r="R366" s="1406" t="str">
        <f>IFERROR(VLOOKUP(K366,【参考】数式用!$A$5:$AB$37,MATCH(O366,【参考】数式用!$B$4:$AB$4,0)+1,0),"")</f>
        <v/>
      </c>
      <c r="S366" s="1408" t="s">
        <v>2021</v>
      </c>
      <c r="T366" s="1410"/>
      <c r="U366" s="1412" t="str">
        <f>IFERROR(VLOOKUP(K366,【参考】数式用!$A$5:$AB$37,MATCH(T366,【参考】数式用!$B$4:$AB$4,0)+1,0),"")</f>
        <v/>
      </c>
      <c r="V366" s="1414" t="s">
        <v>15</v>
      </c>
      <c r="W366" s="1352">
        <v>6</v>
      </c>
      <c r="X366" s="1354" t="s">
        <v>10</v>
      </c>
      <c r="Y366" s="1352">
        <v>6</v>
      </c>
      <c r="Z366" s="1354" t="s">
        <v>38</v>
      </c>
      <c r="AA366" s="1352">
        <v>7</v>
      </c>
      <c r="AB366" s="1354" t="s">
        <v>10</v>
      </c>
      <c r="AC366" s="1352">
        <v>3</v>
      </c>
      <c r="AD366" s="1354" t="s">
        <v>13</v>
      </c>
      <c r="AE366" s="1354" t="s">
        <v>20</v>
      </c>
      <c r="AF366" s="1354">
        <f>IF(W366&gt;=1,(AA366*12+AC366)-(W366*12+Y366)+1,"")</f>
        <v>10</v>
      </c>
      <c r="AG366" s="1356" t="s">
        <v>33</v>
      </c>
      <c r="AH366" s="1358" t="str">
        <f t="shared" ref="AH366" si="964">IFERROR(ROUNDDOWN(ROUND(L366*U366,0),0)*AF366,"")</f>
        <v/>
      </c>
      <c r="AI366" s="1360" t="str">
        <f t="shared" ref="AI366" si="965">IFERROR(ROUNDDOWN(ROUND((L366*(U366-AW366)),0),0)*AF366,"")</f>
        <v/>
      </c>
      <c r="AJ366" s="1362">
        <f>IFERROR(IF(OR(M366="",M367="",M369=""),0,ROUNDDOWN(ROUNDDOWN(ROUND(L366*VLOOKUP(K366,【参考】数式用!$A$5:$AB$37,MATCH("新加算Ⅳ",【参考】数式用!$B$4:$AB$4,0)+1,0),0),0)*AF366*0.5,0)),"")</f>
        <v>0</v>
      </c>
      <c r="AK366" s="1346"/>
      <c r="AL366" s="1350">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0"/>
      <c r="K367" s="1259"/>
      <c r="L367" s="1283"/>
      <c r="M367" s="1376" t="str">
        <f>IF('別紙様式2-2（４・５月分）'!P279="","",'別紙様式2-2（４・５月分）'!P279)</f>
        <v/>
      </c>
      <c r="N367" s="1397"/>
      <c r="O367" s="1403"/>
      <c r="P367" s="1404"/>
      <c r="Q367" s="1405"/>
      <c r="R367" s="1407"/>
      <c r="S367" s="1409"/>
      <c r="T367" s="1411"/>
      <c r="U367" s="1413"/>
      <c r="V367" s="1415"/>
      <c r="W367" s="1353"/>
      <c r="X367" s="1355"/>
      <c r="Y367" s="1353"/>
      <c r="Z367" s="1355"/>
      <c r="AA367" s="1353"/>
      <c r="AB367" s="1355"/>
      <c r="AC367" s="1353"/>
      <c r="AD367" s="1355"/>
      <c r="AE367" s="1355"/>
      <c r="AF367" s="1355"/>
      <c r="AG367" s="1357"/>
      <c r="AH367" s="1359"/>
      <c r="AI367" s="1361"/>
      <c r="AJ367" s="1363"/>
      <c r="AK367" s="1347"/>
      <c r="AL367" s="1351"/>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0"/>
      <c r="K368" s="1259"/>
      <c r="L368" s="1283"/>
      <c r="M368" s="1377"/>
      <c r="N368" s="1398"/>
      <c r="O368" s="1378" t="s">
        <v>2025</v>
      </c>
      <c r="P368" s="1380" t="str">
        <f>IFERROR(VLOOKUP('別紙様式2-2（４・５月分）'!AQ278,【参考】数式用!$AR$5:$AT$22,3,FALSE),"")</f>
        <v/>
      </c>
      <c r="Q368" s="1382" t="s">
        <v>2036</v>
      </c>
      <c r="R368" s="1384" t="str">
        <f>IFERROR(VLOOKUP(K366,【参考】数式用!$A$5:$AB$37,MATCH(P368,【参考】数式用!$B$4:$AB$4,0)+1,0),"")</f>
        <v/>
      </c>
      <c r="S368" s="1386" t="s">
        <v>161</v>
      </c>
      <c r="T368" s="1388"/>
      <c r="U368" s="1390" t="str">
        <f>IFERROR(VLOOKUP(K366,【参考】数式用!$A$5:$AB$37,MATCH(T368,【参考】数式用!$B$4:$AB$4,0)+1,0),"")</f>
        <v/>
      </c>
      <c r="V368" s="1392" t="s">
        <v>15</v>
      </c>
      <c r="W368" s="1394">
        <v>7</v>
      </c>
      <c r="X368" s="1368" t="s">
        <v>10</v>
      </c>
      <c r="Y368" s="1394">
        <v>4</v>
      </c>
      <c r="Z368" s="1368" t="s">
        <v>38</v>
      </c>
      <c r="AA368" s="1394">
        <v>8</v>
      </c>
      <c r="AB368" s="1368" t="s">
        <v>10</v>
      </c>
      <c r="AC368" s="1394">
        <v>3</v>
      </c>
      <c r="AD368" s="1368" t="s">
        <v>13</v>
      </c>
      <c r="AE368" s="1368" t="s">
        <v>20</v>
      </c>
      <c r="AF368" s="1368">
        <f>IF(W368&gt;=1,(AA368*12+AC368)-(W368*12+Y368)+1,"")</f>
        <v>12</v>
      </c>
      <c r="AG368" s="1364" t="s">
        <v>33</v>
      </c>
      <c r="AH368" s="1370" t="str">
        <f t="shared" ref="AH368" si="971">IFERROR(ROUNDDOWN(ROUND(L366*U368,0),0)*AF368,"")</f>
        <v/>
      </c>
      <c r="AI368" s="1372" t="str">
        <f t="shared" ref="AI368" si="972">IFERROR(ROUNDDOWN(ROUND((L366*(U368-AW366)),0),0)*AF368,"")</f>
        <v/>
      </c>
      <c r="AJ368" s="1374">
        <f>IFERROR(IF(OR(M366="",M367="",M369=""),0,ROUNDDOWN(ROUNDDOWN(ROUND(L366*VLOOKUP(K366,【参考】数式用!$A$5:$AB$37,MATCH("新加算Ⅳ",【参考】数式用!$B$4:$AB$4,0)+1,0),0),0)*AF368*0.5,0)),"")</f>
        <v>0</v>
      </c>
      <c r="AK368" s="1320" t="str">
        <f t="shared" ref="AK368" si="973">IF(T368&lt;&gt;"","新規に適用","")</f>
        <v/>
      </c>
      <c r="AL368" s="1348">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6"/>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6"/>
      <c r="C369" s="1417"/>
      <c r="D369" s="1417"/>
      <c r="E369" s="1417"/>
      <c r="F369" s="1418"/>
      <c r="G369" s="1260"/>
      <c r="H369" s="1260"/>
      <c r="I369" s="1260"/>
      <c r="J369" s="1421"/>
      <c r="K369" s="1260"/>
      <c r="L369" s="1284"/>
      <c r="M369" s="556" t="str">
        <f>IF('別紙様式2-2（４・５月分）'!P280="","",'別紙様式2-2（４・５月分）'!P280)</f>
        <v/>
      </c>
      <c r="N369" s="1399"/>
      <c r="O369" s="1379"/>
      <c r="P369" s="1381"/>
      <c r="Q369" s="1383"/>
      <c r="R369" s="1385"/>
      <c r="S369" s="1387"/>
      <c r="T369" s="1389"/>
      <c r="U369" s="1391"/>
      <c r="V369" s="1393"/>
      <c r="W369" s="1395"/>
      <c r="X369" s="1369"/>
      <c r="Y369" s="1395"/>
      <c r="Z369" s="1369"/>
      <c r="AA369" s="1395"/>
      <c r="AB369" s="1369"/>
      <c r="AC369" s="1395"/>
      <c r="AD369" s="1369"/>
      <c r="AE369" s="1369"/>
      <c r="AF369" s="1369"/>
      <c r="AG369" s="1365"/>
      <c r="AH369" s="1371"/>
      <c r="AI369" s="1373"/>
      <c r="AJ369" s="1375"/>
      <c r="AK369" s="1321"/>
      <c r="AL369" s="1349"/>
      <c r="AM369" s="1321"/>
      <c r="AN369" s="1321"/>
      <c r="AO369" s="1367"/>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0"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6" t="str">
        <f>IF(SUM('別紙様式2-2（４・５月分）'!Q281:Q283)=0,"",SUM('別紙様式2-2（４・５月分）'!Q281:Q283))</f>
        <v/>
      </c>
      <c r="O370" s="1400" t="str">
        <f>IFERROR(VLOOKUP('別紙様式2-2（４・５月分）'!AQ281,【参考】数式用!$AR$5:$AS$22,2,FALSE),"")</f>
        <v/>
      </c>
      <c r="P370" s="1401"/>
      <c r="Q370" s="1402"/>
      <c r="R370" s="1406" t="str">
        <f>IFERROR(VLOOKUP(K370,【参考】数式用!$A$5:$AB$37,MATCH(O370,【参考】数式用!$B$4:$AB$4,0)+1,0),"")</f>
        <v/>
      </c>
      <c r="S370" s="1408" t="s">
        <v>2021</v>
      </c>
      <c r="T370" s="1410"/>
      <c r="U370" s="1412" t="str">
        <f>IFERROR(VLOOKUP(K370,【参考】数式用!$A$5:$AB$37,MATCH(T370,【参考】数式用!$B$4:$AB$4,0)+1,0),"")</f>
        <v/>
      </c>
      <c r="V370" s="1414" t="s">
        <v>15</v>
      </c>
      <c r="W370" s="1352">
        <v>6</v>
      </c>
      <c r="X370" s="1354" t="s">
        <v>10</v>
      </c>
      <c r="Y370" s="1352">
        <v>6</v>
      </c>
      <c r="Z370" s="1354" t="s">
        <v>38</v>
      </c>
      <c r="AA370" s="1352">
        <v>7</v>
      </c>
      <c r="AB370" s="1354" t="s">
        <v>10</v>
      </c>
      <c r="AC370" s="1352">
        <v>3</v>
      </c>
      <c r="AD370" s="1354" t="s">
        <v>13</v>
      </c>
      <c r="AE370" s="1354" t="s">
        <v>20</v>
      </c>
      <c r="AF370" s="1354">
        <f>IF(W370&gt;=1,(AA370*12+AC370)-(W370*12+Y370)+1,"")</f>
        <v>10</v>
      </c>
      <c r="AG370" s="1356" t="s">
        <v>33</v>
      </c>
      <c r="AH370" s="1358" t="str">
        <f t="shared" ref="AH370" si="975">IFERROR(ROUNDDOWN(ROUND(L370*U370,0),0)*AF370,"")</f>
        <v/>
      </c>
      <c r="AI370" s="1360" t="str">
        <f t="shared" ref="AI370" si="976">IFERROR(ROUNDDOWN(ROUND((L370*(U370-AW370)),0),0)*AF370,"")</f>
        <v/>
      </c>
      <c r="AJ370" s="1362">
        <f>IFERROR(IF(OR(M370="",M371="",M373=""),0,ROUNDDOWN(ROUNDDOWN(ROUND(L370*VLOOKUP(K370,【参考】数式用!$A$5:$AB$37,MATCH("新加算Ⅳ",【参考】数式用!$B$4:$AB$4,0)+1,0),0),0)*AF370*0.5,0)),"")</f>
        <v>0</v>
      </c>
      <c r="AK370" s="1346"/>
      <c r="AL370" s="1350">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0"/>
      <c r="K371" s="1259"/>
      <c r="L371" s="1283"/>
      <c r="M371" s="1376" t="str">
        <f>IF('別紙様式2-2（４・５月分）'!P282="","",'別紙様式2-2（４・５月分）'!P282)</f>
        <v/>
      </c>
      <c r="N371" s="1397"/>
      <c r="O371" s="1403"/>
      <c r="P371" s="1404"/>
      <c r="Q371" s="1405"/>
      <c r="R371" s="1407"/>
      <c r="S371" s="1409"/>
      <c r="T371" s="1411"/>
      <c r="U371" s="1413"/>
      <c r="V371" s="1415"/>
      <c r="W371" s="1353"/>
      <c r="X371" s="1355"/>
      <c r="Y371" s="1353"/>
      <c r="Z371" s="1355"/>
      <c r="AA371" s="1353"/>
      <c r="AB371" s="1355"/>
      <c r="AC371" s="1353"/>
      <c r="AD371" s="1355"/>
      <c r="AE371" s="1355"/>
      <c r="AF371" s="1355"/>
      <c r="AG371" s="1357"/>
      <c r="AH371" s="1359"/>
      <c r="AI371" s="1361"/>
      <c r="AJ371" s="1363"/>
      <c r="AK371" s="1347"/>
      <c r="AL371" s="1351"/>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0"/>
      <c r="K372" s="1259"/>
      <c r="L372" s="1283"/>
      <c r="M372" s="1377"/>
      <c r="N372" s="1398"/>
      <c r="O372" s="1378" t="s">
        <v>2025</v>
      </c>
      <c r="P372" s="1380" t="str">
        <f>IFERROR(VLOOKUP('別紙様式2-2（４・５月分）'!AQ281,【参考】数式用!$AR$5:$AT$22,3,FALSE),"")</f>
        <v/>
      </c>
      <c r="Q372" s="1382" t="s">
        <v>2036</v>
      </c>
      <c r="R372" s="1384" t="str">
        <f>IFERROR(VLOOKUP(K370,【参考】数式用!$A$5:$AB$37,MATCH(P372,【参考】数式用!$B$4:$AB$4,0)+1,0),"")</f>
        <v/>
      </c>
      <c r="S372" s="1386" t="s">
        <v>161</v>
      </c>
      <c r="T372" s="1388"/>
      <c r="U372" s="1390" t="str">
        <f>IFERROR(VLOOKUP(K370,【参考】数式用!$A$5:$AB$37,MATCH(T372,【参考】数式用!$B$4:$AB$4,0)+1,0),"")</f>
        <v/>
      </c>
      <c r="V372" s="1392" t="s">
        <v>15</v>
      </c>
      <c r="W372" s="1394">
        <v>7</v>
      </c>
      <c r="X372" s="1368" t="s">
        <v>10</v>
      </c>
      <c r="Y372" s="1394">
        <v>4</v>
      </c>
      <c r="Z372" s="1368" t="s">
        <v>38</v>
      </c>
      <c r="AA372" s="1394">
        <v>8</v>
      </c>
      <c r="AB372" s="1368" t="s">
        <v>10</v>
      </c>
      <c r="AC372" s="1394">
        <v>3</v>
      </c>
      <c r="AD372" s="1368" t="s">
        <v>13</v>
      </c>
      <c r="AE372" s="1368" t="s">
        <v>20</v>
      </c>
      <c r="AF372" s="1368">
        <f>IF(W372&gt;=1,(AA372*12+AC372)-(W372*12+Y372)+1,"")</f>
        <v>12</v>
      </c>
      <c r="AG372" s="1364" t="s">
        <v>33</v>
      </c>
      <c r="AH372" s="1370" t="str">
        <f t="shared" ref="AH372" si="982">IFERROR(ROUNDDOWN(ROUND(L370*U372,0),0)*AF372,"")</f>
        <v/>
      </c>
      <c r="AI372" s="1372" t="str">
        <f t="shared" ref="AI372" si="983">IFERROR(ROUNDDOWN(ROUND((L370*(U372-AW370)),0),0)*AF372,"")</f>
        <v/>
      </c>
      <c r="AJ372" s="1374">
        <f>IFERROR(IF(OR(M370="",M371="",M373=""),0,ROUNDDOWN(ROUNDDOWN(ROUND(L370*VLOOKUP(K370,【参考】数式用!$A$5:$AB$37,MATCH("新加算Ⅳ",【参考】数式用!$B$4:$AB$4,0)+1,0),0),0)*AF372*0.5,0)),"")</f>
        <v>0</v>
      </c>
      <c r="AK372" s="1320" t="str">
        <f t="shared" ref="AK372" si="984">IF(T372&lt;&gt;"","新規に適用","")</f>
        <v/>
      </c>
      <c r="AL372" s="1348">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6"/>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6"/>
      <c r="C373" s="1417"/>
      <c r="D373" s="1417"/>
      <c r="E373" s="1417"/>
      <c r="F373" s="1418"/>
      <c r="G373" s="1260"/>
      <c r="H373" s="1260"/>
      <c r="I373" s="1260"/>
      <c r="J373" s="1421"/>
      <c r="K373" s="1260"/>
      <c r="L373" s="1284"/>
      <c r="M373" s="556" t="str">
        <f>IF('別紙様式2-2（４・５月分）'!P283="","",'別紙様式2-2（４・５月分）'!P283)</f>
        <v/>
      </c>
      <c r="N373" s="1399"/>
      <c r="O373" s="1379"/>
      <c r="P373" s="1381"/>
      <c r="Q373" s="1383"/>
      <c r="R373" s="1385"/>
      <c r="S373" s="1387"/>
      <c r="T373" s="1389"/>
      <c r="U373" s="1391"/>
      <c r="V373" s="1393"/>
      <c r="W373" s="1395"/>
      <c r="X373" s="1369"/>
      <c r="Y373" s="1395"/>
      <c r="Z373" s="1369"/>
      <c r="AA373" s="1395"/>
      <c r="AB373" s="1369"/>
      <c r="AC373" s="1395"/>
      <c r="AD373" s="1369"/>
      <c r="AE373" s="1369"/>
      <c r="AF373" s="1369"/>
      <c r="AG373" s="1365"/>
      <c r="AH373" s="1371"/>
      <c r="AI373" s="1373"/>
      <c r="AJ373" s="1375"/>
      <c r="AK373" s="1321"/>
      <c r="AL373" s="1349"/>
      <c r="AM373" s="1321"/>
      <c r="AN373" s="1321"/>
      <c r="AO373" s="1367"/>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0"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6" t="str">
        <f>IF(SUM('別紙様式2-2（４・５月分）'!Q284:Q286)=0,"",SUM('別紙様式2-2（４・５月分）'!Q284:Q286))</f>
        <v/>
      </c>
      <c r="O374" s="1400" t="str">
        <f>IFERROR(VLOOKUP('別紙様式2-2（４・５月分）'!AQ284,【参考】数式用!$AR$5:$AS$22,2,FALSE),"")</f>
        <v/>
      </c>
      <c r="P374" s="1401"/>
      <c r="Q374" s="1402"/>
      <c r="R374" s="1406" t="str">
        <f>IFERROR(VLOOKUP(K374,【参考】数式用!$A$5:$AB$37,MATCH(O374,【参考】数式用!$B$4:$AB$4,0)+1,0),"")</f>
        <v/>
      </c>
      <c r="S374" s="1408" t="s">
        <v>2021</v>
      </c>
      <c r="T374" s="1410"/>
      <c r="U374" s="1412" t="str">
        <f>IFERROR(VLOOKUP(K374,【参考】数式用!$A$5:$AB$37,MATCH(T374,【参考】数式用!$B$4:$AB$4,0)+1,0),"")</f>
        <v/>
      </c>
      <c r="V374" s="1414" t="s">
        <v>15</v>
      </c>
      <c r="W374" s="1352">
        <v>6</v>
      </c>
      <c r="X374" s="1354" t="s">
        <v>10</v>
      </c>
      <c r="Y374" s="1352">
        <v>6</v>
      </c>
      <c r="Z374" s="1354" t="s">
        <v>38</v>
      </c>
      <c r="AA374" s="1352">
        <v>7</v>
      </c>
      <c r="AB374" s="1354" t="s">
        <v>10</v>
      </c>
      <c r="AC374" s="1352">
        <v>3</v>
      </c>
      <c r="AD374" s="1354" t="s">
        <v>13</v>
      </c>
      <c r="AE374" s="1354" t="s">
        <v>20</v>
      </c>
      <c r="AF374" s="1354">
        <f>IF(W374&gt;=1,(AA374*12+AC374)-(W374*12+Y374)+1,"")</f>
        <v>10</v>
      </c>
      <c r="AG374" s="1356" t="s">
        <v>33</v>
      </c>
      <c r="AH374" s="1358" t="str">
        <f t="shared" ref="AH374" si="986">IFERROR(ROUNDDOWN(ROUND(L374*U374,0),0)*AF374,"")</f>
        <v/>
      </c>
      <c r="AI374" s="1360" t="str">
        <f t="shared" ref="AI374" si="987">IFERROR(ROUNDDOWN(ROUND((L374*(U374-AW374)),0),0)*AF374,"")</f>
        <v/>
      </c>
      <c r="AJ374" s="1362">
        <f>IFERROR(IF(OR(M374="",M375="",M377=""),0,ROUNDDOWN(ROUNDDOWN(ROUND(L374*VLOOKUP(K374,【参考】数式用!$A$5:$AB$37,MATCH("新加算Ⅳ",【参考】数式用!$B$4:$AB$4,0)+1,0),0),0)*AF374*0.5,0)),"")</f>
        <v>0</v>
      </c>
      <c r="AK374" s="1346"/>
      <c r="AL374" s="1350">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0"/>
      <c r="K375" s="1259"/>
      <c r="L375" s="1283"/>
      <c r="M375" s="1376" t="str">
        <f>IF('別紙様式2-2（４・５月分）'!P285="","",'別紙様式2-2（４・５月分）'!P285)</f>
        <v/>
      </c>
      <c r="N375" s="1397"/>
      <c r="O375" s="1403"/>
      <c r="P375" s="1404"/>
      <c r="Q375" s="1405"/>
      <c r="R375" s="1407"/>
      <c r="S375" s="1409"/>
      <c r="T375" s="1411"/>
      <c r="U375" s="1413"/>
      <c r="V375" s="1415"/>
      <c r="W375" s="1353"/>
      <c r="X375" s="1355"/>
      <c r="Y375" s="1353"/>
      <c r="Z375" s="1355"/>
      <c r="AA375" s="1353"/>
      <c r="AB375" s="1355"/>
      <c r="AC375" s="1353"/>
      <c r="AD375" s="1355"/>
      <c r="AE375" s="1355"/>
      <c r="AF375" s="1355"/>
      <c r="AG375" s="1357"/>
      <c r="AH375" s="1359"/>
      <c r="AI375" s="1361"/>
      <c r="AJ375" s="1363"/>
      <c r="AK375" s="1347"/>
      <c r="AL375" s="1351"/>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0"/>
      <c r="K376" s="1259"/>
      <c r="L376" s="1283"/>
      <c r="M376" s="1377"/>
      <c r="N376" s="1398"/>
      <c r="O376" s="1378" t="s">
        <v>2025</v>
      </c>
      <c r="P376" s="1380" t="str">
        <f>IFERROR(VLOOKUP('別紙様式2-2（４・５月分）'!AQ284,【参考】数式用!$AR$5:$AT$22,3,FALSE),"")</f>
        <v/>
      </c>
      <c r="Q376" s="1382" t="s">
        <v>2036</v>
      </c>
      <c r="R376" s="1384" t="str">
        <f>IFERROR(VLOOKUP(K374,【参考】数式用!$A$5:$AB$37,MATCH(P376,【参考】数式用!$B$4:$AB$4,0)+1,0),"")</f>
        <v/>
      </c>
      <c r="S376" s="1386" t="s">
        <v>161</v>
      </c>
      <c r="T376" s="1388"/>
      <c r="U376" s="1390" t="str">
        <f>IFERROR(VLOOKUP(K374,【参考】数式用!$A$5:$AB$37,MATCH(T376,【参考】数式用!$B$4:$AB$4,0)+1,0),"")</f>
        <v/>
      </c>
      <c r="V376" s="1392" t="s">
        <v>15</v>
      </c>
      <c r="W376" s="1394">
        <v>7</v>
      </c>
      <c r="X376" s="1368" t="s">
        <v>10</v>
      </c>
      <c r="Y376" s="1394">
        <v>4</v>
      </c>
      <c r="Z376" s="1368" t="s">
        <v>38</v>
      </c>
      <c r="AA376" s="1394">
        <v>8</v>
      </c>
      <c r="AB376" s="1368" t="s">
        <v>10</v>
      </c>
      <c r="AC376" s="1394">
        <v>3</v>
      </c>
      <c r="AD376" s="1368" t="s">
        <v>13</v>
      </c>
      <c r="AE376" s="1368" t="s">
        <v>20</v>
      </c>
      <c r="AF376" s="1368">
        <f>IF(W376&gt;=1,(AA376*12+AC376)-(W376*12+Y376)+1,"")</f>
        <v>12</v>
      </c>
      <c r="AG376" s="1364" t="s">
        <v>33</v>
      </c>
      <c r="AH376" s="1370" t="str">
        <f t="shared" ref="AH376" si="993">IFERROR(ROUNDDOWN(ROUND(L374*U376,0),0)*AF376,"")</f>
        <v/>
      </c>
      <c r="AI376" s="1372" t="str">
        <f t="shared" ref="AI376" si="994">IFERROR(ROUNDDOWN(ROUND((L374*(U376-AW374)),0),0)*AF376,"")</f>
        <v/>
      </c>
      <c r="AJ376" s="1374">
        <f>IFERROR(IF(OR(M374="",M375="",M377=""),0,ROUNDDOWN(ROUNDDOWN(ROUND(L374*VLOOKUP(K374,【参考】数式用!$A$5:$AB$37,MATCH("新加算Ⅳ",【参考】数式用!$B$4:$AB$4,0)+1,0),0),0)*AF376*0.5,0)),"")</f>
        <v>0</v>
      </c>
      <c r="AK376" s="1320" t="str">
        <f t="shared" ref="AK376" si="995">IF(T376&lt;&gt;"","新規に適用","")</f>
        <v/>
      </c>
      <c r="AL376" s="1348">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6"/>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6"/>
      <c r="C377" s="1417"/>
      <c r="D377" s="1417"/>
      <c r="E377" s="1417"/>
      <c r="F377" s="1418"/>
      <c r="G377" s="1260"/>
      <c r="H377" s="1260"/>
      <c r="I377" s="1260"/>
      <c r="J377" s="1421"/>
      <c r="K377" s="1260"/>
      <c r="L377" s="1284"/>
      <c r="M377" s="556" t="str">
        <f>IF('別紙様式2-2（４・５月分）'!P286="","",'別紙様式2-2（４・５月分）'!P286)</f>
        <v/>
      </c>
      <c r="N377" s="1399"/>
      <c r="O377" s="1379"/>
      <c r="P377" s="1381"/>
      <c r="Q377" s="1383"/>
      <c r="R377" s="1385"/>
      <c r="S377" s="1387"/>
      <c r="T377" s="1389"/>
      <c r="U377" s="1391"/>
      <c r="V377" s="1393"/>
      <c r="W377" s="1395"/>
      <c r="X377" s="1369"/>
      <c r="Y377" s="1395"/>
      <c r="Z377" s="1369"/>
      <c r="AA377" s="1395"/>
      <c r="AB377" s="1369"/>
      <c r="AC377" s="1395"/>
      <c r="AD377" s="1369"/>
      <c r="AE377" s="1369"/>
      <c r="AF377" s="1369"/>
      <c r="AG377" s="1365"/>
      <c r="AH377" s="1371"/>
      <c r="AI377" s="1373"/>
      <c r="AJ377" s="1375"/>
      <c r="AK377" s="1321"/>
      <c r="AL377" s="1349"/>
      <c r="AM377" s="1321"/>
      <c r="AN377" s="1321"/>
      <c r="AO377" s="1367"/>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19"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6" t="str">
        <f>IF(SUM('別紙様式2-2（４・５月分）'!Q287:Q289)=0,"",SUM('別紙様式2-2（４・５月分）'!Q287:Q289))</f>
        <v/>
      </c>
      <c r="O378" s="1400" t="str">
        <f>IFERROR(VLOOKUP('別紙様式2-2（４・５月分）'!AQ287,【参考】数式用!$AR$5:$AS$22,2,FALSE),"")</f>
        <v/>
      </c>
      <c r="P378" s="1401"/>
      <c r="Q378" s="1402"/>
      <c r="R378" s="1406" t="str">
        <f>IFERROR(VLOOKUP(K378,【参考】数式用!$A$5:$AB$37,MATCH(O378,【参考】数式用!$B$4:$AB$4,0)+1,0),"")</f>
        <v/>
      </c>
      <c r="S378" s="1408" t="s">
        <v>2021</v>
      </c>
      <c r="T378" s="1410"/>
      <c r="U378" s="1412" t="str">
        <f>IFERROR(VLOOKUP(K378,【参考】数式用!$A$5:$AB$37,MATCH(T378,【参考】数式用!$B$4:$AB$4,0)+1,0),"")</f>
        <v/>
      </c>
      <c r="V378" s="1414" t="s">
        <v>15</v>
      </c>
      <c r="W378" s="1352">
        <v>6</v>
      </c>
      <c r="X378" s="1354" t="s">
        <v>10</v>
      </c>
      <c r="Y378" s="1352">
        <v>6</v>
      </c>
      <c r="Z378" s="1354" t="s">
        <v>38</v>
      </c>
      <c r="AA378" s="1352">
        <v>7</v>
      </c>
      <c r="AB378" s="1354" t="s">
        <v>10</v>
      </c>
      <c r="AC378" s="1352">
        <v>3</v>
      </c>
      <c r="AD378" s="1354" t="s">
        <v>13</v>
      </c>
      <c r="AE378" s="1354" t="s">
        <v>20</v>
      </c>
      <c r="AF378" s="1354">
        <f>IF(W378&gt;=1,(AA378*12+AC378)-(W378*12+Y378)+1,"")</f>
        <v>10</v>
      </c>
      <c r="AG378" s="1356" t="s">
        <v>33</v>
      </c>
      <c r="AH378" s="1358" t="str">
        <f t="shared" ref="AH378" si="997">IFERROR(ROUNDDOWN(ROUND(L378*U378,0),0)*AF378,"")</f>
        <v/>
      </c>
      <c r="AI378" s="1360" t="str">
        <f t="shared" ref="AI378" si="998">IFERROR(ROUNDDOWN(ROUND((L378*(U378-AW378)),0),0)*AF378,"")</f>
        <v/>
      </c>
      <c r="AJ378" s="1362">
        <f>IFERROR(IF(OR(M378="",M379="",M381=""),0,ROUNDDOWN(ROUNDDOWN(ROUND(L378*VLOOKUP(K378,【参考】数式用!$A$5:$AB$37,MATCH("新加算Ⅳ",【参考】数式用!$B$4:$AB$4,0)+1,0),0),0)*AF378*0.5,0)),"")</f>
        <v>0</v>
      </c>
      <c r="AK378" s="1346"/>
      <c r="AL378" s="1350">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0"/>
      <c r="K379" s="1259"/>
      <c r="L379" s="1283"/>
      <c r="M379" s="1376" t="str">
        <f>IF('別紙様式2-2（４・５月分）'!P288="","",'別紙様式2-2（４・５月分）'!P288)</f>
        <v/>
      </c>
      <c r="N379" s="1397"/>
      <c r="O379" s="1403"/>
      <c r="P379" s="1404"/>
      <c r="Q379" s="1405"/>
      <c r="R379" s="1407"/>
      <c r="S379" s="1409"/>
      <c r="T379" s="1411"/>
      <c r="U379" s="1413"/>
      <c r="V379" s="1415"/>
      <c r="W379" s="1353"/>
      <c r="X379" s="1355"/>
      <c r="Y379" s="1353"/>
      <c r="Z379" s="1355"/>
      <c r="AA379" s="1353"/>
      <c r="AB379" s="1355"/>
      <c r="AC379" s="1353"/>
      <c r="AD379" s="1355"/>
      <c r="AE379" s="1355"/>
      <c r="AF379" s="1355"/>
      <c r="AG379" s="1357"/>
      <c r="AH379" s="1359"/>
      <c r="AI379" s="1361"/>
      <c r="AJ379" s="1363"/>
      <c r="AK379" s="1347"/>
      <c r="AL379" s="1351"/>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0"/>
      <c r="K380" s="1259"/>
      <c r="L380" s="1283"/>
      <c r="M380" s="1377"/>
      <c r="N380" s="1398"/>
      <c r="O380" s="1378" t="s">
        <v>2025</v>
      </c>
      <c r="P380" s="1380" t="str">
        <f>IFERROR(VLOOKUP('別紙様式2-2（４・５月分）'!AQ287,【参考】数式用!$AR$5:$AT$22,3,FALSE),"")</f>
        <v/>
      </c>
      <c r="Q380" s="1382" t="s">
        <v>2036</v>
      </c>
      <c r="R380" s="1384" t="str">
        <f>IFERROR(VLOOKUP(K378,【参考】数式用!$A$5:$AB$37,MATCH(P380,【参考】数式用!$B$4:$AB$4,0)+1,0),"")</f>
        <v/>
      </c>
      <c r="S380" s="1386" t="s">
        <v>161</v>
      </c>
      <c r="T380" s="1388"/>
      <c r="U380" s="1390" t="str">
        <f>IFERROR(VLOOKUP(K378,【参考】数式用!$A$5:$AB$37,MATCH(T380,【参考】数式用!$B$4:$AB$4,0)+1,0),"")</f>
        <v/>
      </c>
      <c r="V380" s="1392" t="s">
        <v>15</v>
      </c>
      <c r="W380" s="1394">
        <v>7</v>
      </c>
      <c r="X380" s="1368" t="s">
        <v>10</v>
      </c>
      <c r="Y380" s="1394">
        <v>4</v>
      </c>
      <c r="Z380" s="1368" t="s">
        <v>38</v>
      </c>
      <c r="AA380" s="1394">
        <v>8</v>
      </c>
      <c r="AB380" s="1368" t="s">
        <v>10</v>
      </c>
      <c r="AC380" s="1394">
        <v>3</v>
      </c>
      <c r="AD380" s="1368" t="s">
        <v>13</v>
      </c>
      <c r="AE380" s="1368" t="s">
        <v>20</v>
      </c>
      <c r="AF380" s="1368">
        <f>IF(W380&gt;=1,(AA380*12+AC380)-(W380*12+Y380)+1,"")</f>
        <v>12</v>
      </c>
      <c r="AG380" s="1364" t="s">
        <v>33</v>
      </c>
      <c r="AH380" s="1370" t="str">
        <f t="shared" ref="AH380" si="1004">IFERROR(ROUNDDOWN(ROUND(L378*U380,0),0)*AF380,"")</f>
        <v/>
      </c>
      <c r="AI380" s="1372" t="str">
        <f t="shared" ref="AI380" si="1005">IFERROR(ROUNDDOWN(ROUND((L378*(U380-AW378)),0),0)*AF380,"")</f>
        <v/>
      </c>
      <c r="AJ380" s="1374">
        <f>IFERROR(IF(OR(M378="",M379="",M381=""),0,ROUNDDOWN(ROUNDDOWN(ROUND(L378*VLOOKUP(K378,【参考】数式用!$A$5:$AB$37,MATCH("新加算Ⅳ",【参考】数式用!$B$4:$AB$4,0)+1,0),0),0)*AF380*0.5,0)),"")</f>
        <v>0</v>
      </c>
      <c r="AK380" s="1320" t="str">
        <f t="shared" ref="AK380" si="1006">IF(T380&lt;&gt;"","新規に適用","")</f>
        <v/>
      </c>
      <c r="AL380" s="1348">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6"/>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6"/>
      <c r="C381" s="1417"/>
      <c r="D381" s="1417"/>
      <c r="E381" s="1417"/>
      <c r="F381" s="1418"/>
      <c r="G381" s="1260"/>
      <c r="H381" s="1260"/>
      <c r="I381" s="1260"/>
      <c r="J381" s="1421"/>
      <c r="K381" s="1260"/>
      <c r="L381" s="1284"/>
      <c r="M381" s="556" t="str">
        <f>IF('別紙様式2-2（４・５月分）'!P289="","",'別紙様式2-2（４・５月分）'!P289)</f>
        <v/>
      </c>
      <c r="N381" s="1399"/>
      <c r="O381" s="1379"/>
      <c r="P381" s="1381"/>
      <c r="Q381" s="1383"/>
      <c r="R381" s="1385"/>
      <c r="S381" s="1387"/>
      <c r="T381" s="1389"/>
      <c r="U381" s="1391"/>
      <c r="V381" s="1393"/>
      <c r="W381" s="1395"/>
      <c r="X381" s="1369"/>
      <c r="Y381" s="1395"/>
      <c r="Z381" s="1369"/>
      <c r="AA381" s="1395"/>
      <c r="AB381" s="1369"/>
      <c r="AC381" s="1395"/>
      <c r="AD381" s="1369"/>
      <c r="AE381" s="1369"/>
      <c r="AF381" s="1369"/>
      <c r="AG381" s="1365"/>
      <c r="AH381" s="1371"/>
      <c r="AI381" s="1373"/>
      <c r="AJ381" s="1375"/>
      <c r="AK381" s="1321"/>
      <c r="AL381" s="1349"/>
      <c r="AM381" s="1321"/>
      <c r="AN381" s="1321"/>
      <c r="AO381" s="1367"/>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0"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6" t="str">
        <f>IF(SUM('別紙様式2-2（４・５月分）'!Q290:Q292)=0,"",SUM('別紙様式2-2（４・５月分）'!Q290:Q292))</f>
        <v/>
      </c>
      <c r="O382" s="1400" t="str">
        <f>IFERROR(VLOOKUP('別紙様式2-2（４・５月分）'!AQ290,【参考】数式用!$AR$5:$AS$22,2,FALSE),"")</f>
        <v/>
      </c>
      <c r="P382" s="1401"/>
      <c r="Q382" s="1402"/>
      <c r="R382" s="1406" t="str">
        <f>IFERROR(VLOOKUP(K382,【参考】数式用!$A$5:$AB$37,MATCH(O382,【参考】数式用!$B$4:$AB$4,0)+1,0),"")</f>
        <v/>
      </c>
      <c r="S382" s="1408" t="s">
        <v>2021</v>
      </c>
      <c r="T382" s="1410"/>
      <c r="U382" s="1412" t="str">
        <f>IFERROR(VLOOKUP(K382,【参考】数式用!$A$5:$AB$37,MATCH(T382,【参考】数式用!$B$4:$AB$4,0)+1,0),"")</f>
        <v/>
      </c>
      <c r="V382" s="1414" t="s">
        <v>15</v>
      </c>
      <c r="W382" s="1352">
        <v>6</v>
      </c>
      <c r="X382" s="1354" t="s">
        <v>10</v>
      </c>
      <c r="Y382" s="1352">
        <v>6</v>
      </c>
      <c r="Z382" s="1354" t="s">
        <v>38</v>
      </c>
      <c r="AA382" s="1352">
        <v>7</v>
      </c>
      <c r="AB382" s="1354" t="s">
        <v>10</v>
      </c>
      <c r="AC382" s="1352">
        <v>3</v>
      </c>
      <c r="AD382" s="1354" t="s">
        <v>13</v>
      </c>
      <c r="AE382" s="1354" t="s">
        <v>20</v>
      </c>
      <c r="AF382" s="1354">
        <f>IF(W382&gt;=1,(AA382*12+AC382)-(W382*12+Y382)+1,"")</f>
        <v>10</v>
      </c>
      <c r="AG382" s="1356" t="s">
        <v>33</v>
      </c>
      <c r="AH382" s="1358" t="str">
        <f t="shared" ref="AH382" si="1008">IFERROR(ROUNDDOWN(ROUND(L382*U382,0),0)*AF382,"")</f>
        <v/>
      </c>
      <c r="AI382" s="1360" t="str">
        <f t="shared" ref="AI382" si="1009">IFERROR(ROUNDDOWN(ROUND((L382*(U382-AW382)),0),0)*AF382,"")</f>
        <v/>
      </c>
      <c r="AJ382" s="1362">
        <f>IFERROR(IF(OR(M382="",M383="",M385=""),0,ROUNDDOWN(ROUNDDOWN(ROUND(L382*VLOOKUP(K382,【参考】数式用!$A$5:$AB$37,MATCH("新加算Ⅳ",【参考】数式用!$B$4:$AB$4,0)+1,0),0),0)*AF382*0.5,0)),"")</f>
        <v>0</v>
      </c>
      <c r="AK382" s="1346"/>
      <c r="AL382" s="1350">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0"/>
      <c r="K383" s="1259"/>
      <c r="L383" s="1283"/>
      <c r="M383" s="1376" t="str">
        <f>IF('別紙様式2-2（４・５月分）'!P291="","",'別紙様式2-2（４・５月分）'!P291)</f>
        <v/>
      </c>
      <c r="N383" s="1397"/>
      <c r="O383" s="1403"/>
      <c r="P383" s="1404"/>
      <c r="Q383" s="1405"/>
      <c r="R383" s="1407"/>
      <c r="S383" s="1409"/>
      <c r="T383" s="1411"/>
      <c r="U383" s="1413"/>
      <c r="V383" s="1415"/>
      <c r="W383" s="1353"/>
      <c r="X383" s="1355"/>
      <c r="Y383" s="1353"/>
      <c r="Z383" s="1355"/>
      <c r="AA383" s="1353"/>
      <c r="AB383" s="1355"/>
      <c r="AC383" s="1353"/>
      <c r="AD383" s="1355"/>
      <c r="AE383" s="1355"/>
      <c r="AF383" s="1355"/>
      <c r="AG383" s="1357"/>
      <c r="AH383" s="1359"/>
      <c r="AI383" s="1361"/>
      <c r="AJ383" s="1363"/>
      <c r="AK383" s="1347"/>
      <c r="AL383" s="1351"/>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0"/>
      <c r="K384" s="1259"/>
      <c r="L384" s="1283"/>
      <c r="M384" s="1377"/>
      <c r="N384" s="1398"/>
      <c r="O384" s="1378" t="s">
        <v>2025</v>
      </c>
      <c r="P384" s="1380" t="str">
        <f>IFERROR(VLOOKUP('別紙様式2-2（４・５月分）'!AQ290,【参考】数式用!$AR$5:$AT$22,3,FALSE),"")</f>
        <v/>
      </c>
      <c r="Q384" s="1382" t="s">
        <v>2036</v>
      </c>
      <c r="R384" s="1384" t="str">
        <f>IFERROR(VLOOKUP(K382,【参考】数式用!$A$5:$AB$37,MATCH(P384,【参考】数式用!$B$4:$AB$4,0)+1,0),"")</f>
        <v/>
      </c>
      <c r="S384" s="1386" t="s">
        <v>161</v>
      </c>
      <c r="T384" s="1388"/>
      <c r="U384" s="1390" t="str">
        <f>IFERROR(VLOOKUP(K382,【参考】数式用!$A$5:$AB$37,MATCH(T384,【参考】数式用!$B$4:$AB$4,0)+1,0),"")</f>
        <v/>
      </c>
      <c r="V384" s="1392" t="s">
        <v>15</v>
      </c>
      <c r="W384" s="1394">
        <v>7</v>
      </c>
      <c r="X384" s="1368" t="s">
        <v>10</v>
      </c>
      <c r="Y384" s="1394">
        <v>4</v>
      </c>
      <c r="Z384" s="1368" t="s">
        <v>38</v>
      </c>
      <c r="AA384" s="1394">
        <v>8</v>
      </c>
      <c r="AB384" s="1368" t="s">
        <v>10</v>
      </c>
      <c r="AC384" s="1394">
        <v>3</v>
      </c>
      <c r="AD384" s="1368" t="s">
        <v>13</v>
      </c>
      <c r="AE384" s="1368" t="s">
        <v>20</v>
      </c>
      <c r="AF384" s="1368">
        <f>IF(W384&gt;=1,(AA384*12+AC384)-(W384*12+Y384)+1,"")</f>
        <v>12</v>
      </c>
      <c r="AG384" s="1364" t="s">
        <v>33</v>
      </c>
      <c r="AH384" s="1370" t="str">
        <f t="shared" ref="AH384" si="1015">IFERROR(ROUNDDOWN(ROUND(L382*U384,0),0)*AF384,"")</f>
        <v/>
      </c>
      <c r="AI384" s="1372" t="str">
        <f t="shared" ref="AI384" si="1016">IFERROR(ROUNDDOWN(ROUND((L382*(U384-AW382)),0),0)*AF384,"")</f>
        <v/>
      </c>
      <c r="AJ384" s="1374">
        <f>IFERROR(IF(OR(M382="",M383="",M385=""),0,ROUNDDOWN(ROUNDDOWN(ROUND(L382*VLOOKUP(K382,【参考】数式用!$A$5:$AB$37,MATCH("新加算Ⅳ",【参考】数式用!$B$4:$AB$4,0)+1,0),0),0)*AF384*0.5,0)),"")</f>
        <v>0</v>
      </c>
      <c r="AK384" s="1320" t="str">
        <f t="shared" ref="AK384" si="1017">IF(T384&lt;&gt;"","新規に適用","")</f>
        <v/>
      </c>
      <c r="AL384" s="1348">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6"/>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6"/>
      <c r="C385" s="1417"/>
      <c r="D385" s="1417"/>
      <c r="E385" s="1417"/>
      <c r="F385" s="1418"/>
      <c r="G385" s="1260"/>
      <c r="H385" s="1260"/>
      <c r="I385" s="1260"/>
      <c r="J385" s="1421"/>
      <c r="K385" s="1260"/>
      <c r="L385" s="1284"/>
      <c r="M385" s="556" t="str">
        <f>IF('別紙様式2-2（４・５月分）'!P292="","",'別紙様式2-2（４・５月分）'!P292)</f>
        <v/>
      </c>
      <c r="N385" s="1399"/>
      <c r="O385" s="1379"/>
      <c r="P385" s="1381"/>
      <c r="Q385" s="1383"/>
      <c r="R385" s="1385"/>
      <c r="S385" s="1387"/>
      <c r="T385" s="1389"/>
      <c r="U385" s="1391"/>
      <c r="V385" s="1393"/>
      <c r="W385" s="1395"/>
      <c r="X385" s="1369"/>
      <c r="Y385" s="1395"/>
      <c r="Z385" s="1369"/>
      <c r="AA385" s="1395"/>
      <c r="AB385" s="1369"/>
      <c r="AC385" s="1395"/>
      <c r="AD385" s="1369"/>
      <c r="AE385" s="1369"/>
      <c r="AF385" s="1369"/>
      <c r="AG385" s="1365"/>
      <c r="AH385" s="1371"/>
      <c r="AI385" s="1373"/>
      <c r="AJ385" s="1375"/>
      <c r="AK385" s="1321"/>
      <c r="AL385" s="1349"/>
      <c r="AM385" s="1321"/>
      <c r="AN385" s="1321"/>
      <c r="AO385" s="1367"/>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19"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6" t="str">
        <f>IF(SUM('別紙様式2-2（４・５月分）'!Q293:Q295)=0,"",SUM('別紙様式2-2（４・５月分）'!Q293:Q295))</f>
        <v/>
      </c>
      <c r="O386" s="1400" t="str">
        <f>IFERROR(VLOOKUP('別紙様式2-2（４・５月分）'!AQ293,【参考】数式用!$AR$5:$AS$22,2,FALSE),"")</f>
        <v/>
      </c>
      <c r="P386" s="1401"/>
      <c r="Q386" s="1402"/>
      <c r="R386" s="1406" t="str">
        <f>IFERROR(VLOOKUP(K386,【参考】数式用!$A$5:$AB$37,MATCH(O386,【参考】数式用!$B$4:$AB$4,0)+1,0),"")</f>
        <v/>
      </c>
      <c r="S386" s="1408" t="s">
        <v>2021</v>
      </c>
      <c r="T386" s="1410"/>
      <c r="U386" s="1412" t="str">
        <f>IFERROR(VLOOKUP(K386,【参考】数式用!$A$5:$AB$37,MATCH(T386,【参考】数式用!$B$4:$AB$4,0)+1,0),"")</f>
        <v/>
      </c>
      <c r="V386" s="1414" t="s">
        <v>15</v>
      </c>
      <c r="W386" s="1352">
        <v>6</v>
      </c>
      <c r="X386" s="1354" t="s">
        <v>10</v>
      </c>
      <c r="Y386" s="1352">
        <v>6</v>
      </c>
      <c r="Z386" s="1354" t="s">
        <v>38</v>
      </c>
      <c r="AA386" s="1352">
        <v>7</v>
      </c>
      <c r="AB386" s="1354" t="s">
        <v>10</v>
      </c>
      <c r="AC386" s="1352">
        <v>3</v>
      </c>
      <c r="AD386" s="1354" t="s">
        <v>13</v>
      </c>
      <c r="AE386" s="1354" t="s">
        <v>20</v>
      </c>
      <c r="AF386" s="1354">
        <f>IF(W386&gt;=1,(AA386*12+AC386)-(W386*12+Y386)+1,"")</f>
        <v>10</v>
      </c>
      <c r="AG386" s="1356" t="s">
        <v>33</v>
      </c>
      <c r="AH386" s="1358" t="str">
        <f t="shared" ref="AH386" si="1019">IFERROR(ROUNDDOWN(ROUND(L386*U386,0),0)*AF386,"")</f>
        <v/>
      </c>
      <c r="AI386" s="1360" t="str">
        <f t="shared" ref="AI386" si="1020">IFERROR(ROUNDDOWN(ROUND((L386*(U386-AW386)),0),0)*AF386,"")</f>
        <v/>
      </c>
      <c r="AJ386" s="1362">
        <f>IFERROR(IF(OR(M386="",M387="",M389=""),0,ROUNDDOWN(ROUNDDOWN(ROUND(L386*VLOOKUP(K386,【参考】数式用!$A$5:$AB$37,MATCH("新加算Ⅳ",【参考】数式用!$B$4:$AB$4,0)+1,0),0),0)*AF386*0.5,0)),"")</f>
        <v>0</v>
      </c>
      <c r="AK386" s="1346"/>
      <c r="AL386" s="1350">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0"/>
      <c r="K387" s="1259"/>
      <c r="L387" s="1283"/>
      <c r="M387" s="1376" t="str">
        <f>IF('別紙様式2-2（４・５月分）'!P294="","",'別紙様式2-2（４・５月分）'!P294)</f>
        <v/>
      </c>
      <c r="N387" s="1397"/>
      <c r="O387" s="1403"/>
      <c r="P387" s="1404"/>
      <c r="Q387" s="1405"/>
      <c r="R387" s="1407"/>
      <c r="S387" s="1409"/>
      <c r="T387" s="1411"/>
      <c r="U387" s="1413"/>
      <c r="V387" s="1415"/>
      <c r="W387" s="1353"/>
      <c r="X387" s="1355"/>
      <c r="Y387" s="1353"/>
      <c r="Z387" s="1355"/>
      <c r="AA387" s="1353"/>
      <c r="AB387" s="1355"/>
      <c r="AC387" s="1353"/>
      <c r="AD387" s="1355"/>
      <c r="AE387" s="1355"/>
      <c r="AF387" s="1355"/>
      <c r="AG387" s="1357"/>
      <c r="AH387" s="1359"/>
      <c r="AI387" s="1361"/>
      <c r="AJ387" s="1363"/>
      <c r="AK387" s="1347"/>
      <c r="AL387" s="1351"/>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0"/>
      <c r="K388" s="1259"/>
      <c r="L388" s="1283"/>
      <c r="M388" s="1377"/>
      <c r="N388" s="1398"/>
      <c r="O388" s="1378" t="s">
        <v>2025</v>
      </c>
      <c r="P388" s="1380" t="str">
        <f>IFERROR(VLOOKUP('別紙様式2-2（４・５月分）'!AQ293,【参考】数式用!$AR$5:$AT$22,3,FALSE),"")</f>
        <v/>
      </c>
      <c r="Q388" s="1382" t="s">
        <v>2036</v>
      </c>
      <c r="R388" s="1384" t="str">
        <f>IFERROR(VLOOKUP(K386,【参考】数式用!$A$5:$AB$37,MATCH(P388,【参考】数式用!$B$4:$AB$4,0)+1,0),"")</f>
        <v/>
      </c>
      <c r="S388" s="1386" t="s">
        <v>161</v>
      </c>
      <c r="T388" s="1388"/>
      <c r="U388" s="1390" t="str">
        <f>IFERROR(VLOOKUP(K386,【参考】数式用!$A$5:$AB$37,MATCH(T388,【参考】数式用!$B$4:$AB$4,0)+1,0),"")</f>
        <v/>
      </c>
      <c r="V388" s="1392" t="s">
        <v>15</v>
      </c>
      <c r="W388" s="1394">
        <v>7</v>
      </c>
      <c r="X388" s="1368" t="s">
        <v>10</v>
      </c>
      <c r="Y388" s="1394">
        <v>4</v>
      </c>
      <c r="Z388" s="1368" t="s">
        <v>38</v>
      </c>
      <c r="AA388" s="1394">
        <v>8</v>
      </c>
      <c r="AB388" s="1368" t="s">
        <v>10</v>
      </c>
      <c r="AC388" s="1394">
        <v>3</v>
      </c>
      <c r="AD388" s="1368" t="s">
        <v>13</v>
      </c>
      <c r="AE388" s="1368" t="s">
        <v>20</v>
      </c>
      <c r="AF388" s="1368">
        <f>IF(W388&gt;=1,(AA388*12+AC388)-(W388*12+Y388)+1,"")</f>
        <v>12</v>
      </c>
      <c r="AG388" s="1364" t="s">
        <v>33</v>
      </c>
      <c r="AH388" s="1370" t="str">
        <f t="shared" ref="AH388" si="1026">IFERROR(ROUNDDOWN(ROUND(L386*U388,0),0)*AF388,"")</f>
        <v/>
      </c>
      <c r="AI388" s="1372" t="str">
        <f t="shared" ref="AI388" si="1027">IFERROR(ROUNDDOWN(ROUND((L386*(U388-AW386)),0),0)*AF388,"")</f>
        <v/>
      </c>
      <c r="AJ388" s="1374">
        <f>IFERROR(IF(OR(M386="",M387="",M389=""),0,ROUNDDOWN(ROUNDDOWN(ROUND(L386*VLOOKUP(K386,【参考】数式用!$A$5:$AB$37,MATCH("新加算Ⅳ",【参考】数式用!$B$4:$AB$4,0)+1,0),0),0)*AF388*0.5,0)),"")</f>
        <v>0</v>
      </c>
      <c r="AK388" s="1320" t="str">
        <f t="shared" ref="AK388" si="1028">IF(T388&lt;&gt;"","新規に適用","")</f>
        <v/>
      </c>
      <c r="AL388" s="1348">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6"/>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6"/>
      <c r="C389" s="1417"/>
      <c r="D389" s="1417"/>
      <c r="E389" s="1417"/>
      <c r="F389" s="1418"/>
      <c r="G389" s="1260"/>
      <c r="H389" s="1260"/>
      <c r="I389" s="1260"/>
      <c r="J389" s="1421"/>
      <c r="K389" s="1260"/>
      <c r="L389" s="1284"/>
      <c r="M389" s="556" t="str">
        <f>IF('別紙様式2-2（４・５月分）'!P295="","",'別紙様式2-2（４・５月分）'!P295)</f>
        <v/>
      </c>
      <c r="N389" s="1399"/>
      <c r="O389" s="1379"/>
      <c r="P389" s="1381"/>
      <c r="Q389" s="1383"/>
      <c r="R389" s="1385"/>
      <c r="S389" s="1387"/>
      <c r="T389" s="1389"/>
      <c r="U389" s="1391"/>
      <c r="V389" s="1393"/>
      <c r="W389" s="1395"/>
      <c r="X389" s="1369"/>
      <c r="Y389" s="1395"/>
      <c r="Z389" s="1369"/>
      <c r="AA389" s="1395"/>
      <c r="AB389" s="1369"/>
      <c r="AC389" s="1395"/>
      <c r="AD389" s="1369"/>
      <c r="AE389" s="1369"/>
      <c r="AF389" s="1369"/>
      <c r="AG389" s="1365"/>
      <c r="AH389" s="1371"/>
      <c r="AI389" s="1373"/>
      <c r="AJ389" s="1375"/>
      <c r="AK389" s="1321"/>
      <c r="AL389" s="1349"/>
      <c r="AM389" s="1321"/>
      <c r="AN389" s="1321"/>
      <c r="AO389" s="1367"/>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0"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6" t="str">
        <f>IF(SUM('別紙様式2-2（４・５月分）'!Q296:Q298)=0,"",SUM('別紙様式2-2（４・５月分）'!Q296:Q298))</f>
        <v/>
      </c>
      <c r="O390" s="1400" t="str">
        <f>IFERROR(VLOOKUP('別紙様式2-2（４・５月分）'!AQ296,【参考】数式用!$AR$5:$AS$22,2,FALSE),"")</f>
        <v/>
      </c>
      <c r="P390" s="1401"/>
      <c r="Q390" s="1402"/>
      <c r="R390" s="1406" t="str">
        <f>IFERROR(VLOOKUP(K390,【参考】数式用!$A$5:$AB$37,MATCH(O390,【参考】数式用!$B$4:$AB$4,0)+1,0),"")</f>
        <v/>
      </c>
      <c r="S390" s="1408" t="s">
        <v>2021</v>
      </c>
      <c r="T390" s="1410"/>
      <c r="U390" s="1412" t="str">
        <f>IFERROR(VLOOKUP(K390,【参考】数式用!$A$5:$AB$37,MATCH(T390,【参考】数式用!$B$4:$AB$4,0)+1,0),"")</f>
        <v/>
      </c>
      <c r="V390" s="1414" t="s">
        <v>15</v>
      </c>
      <c r="W390" s="1352">
        <v>6</v>
      </c>
      <c r="X390" s="1354" t="s">
        <v>10</v>
      </c>
      <c r="Y390" s="1352">
        <v>6</v>
      </c>
      <c r="Z390" s="1354" t="s">
        <v>38</v>
      </c>
      <c r="AA390" s="1352">
        <v>7</v>
      </c>
      <c r="AB390" s="1354" t="s">
        <v>10</v>
      </c>
      <c r="AC390" s="1352">
        <v>3</v>
      </c>
      <c r="AD390" s="1354" t="s">
        <v>13</v>
      </c>
      <c r="AE390" s="1354" t="s">
        <v>20</v>
      </c>
      <c r="AF390" s="1354">
        <f>IF(W390&gt;=1,(AA390*12+AC390)-(W390*12+Y390)+1,"")</f>
        <v>10</v>
      </c>
      <c r="AG390" s="1356" t="s">
        <v>33</v>
      </c>
      <c r="AH390" s="1358" t="str">
        <f t="shared" ref="AH390" si="1030">IFERROR(ROUNDDOWN(ROUND(L390*U390,0),0)*AF390,"")</f>
        <v/>
      </c>
      <c r="AI390" s="1360" t="str">
        <f t="shared" ref="AI390" si="1031">IFERROR(ROUNDDOWN(ROUND((L390*(U390-AW390)),0),0)*AF390,"")</f>
        <v/>
      </c>
      <c r="AJ390" s="1362">
        <f>IFERROR(IF(OR(M390="",M391="",M393=""),0,ROUNDDOWN(ROUNDDOWN(ROUND(L390*VLOOKUP(K390,【参考】数式用!$A$5:$AB$37,MATCH("新加算Ⅳ",【参考】数式用!$B$4:$AB$4,0)+1,0),0),0)*AF390*0.5,0)),"")</f>
        <v>0</v>
      </c>
      <c r="AK390" s="1346"/>
      <c r="AL390" s="1350">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0"/>
      <c r="K391" s="1259"/>
      <c r="L391" s="1283"/>
      <c r="M391" s="1376" t="str">
        <f>IF('別紙様式2-2（４・５月分）'!P297="","",'別紙様式2-2（４・５月分）'!P297)</f>
        <v/>
      </c>
      <c r="N391" s="1397"/>
      <c r="O391" s="1403"/>
      <c r="P391" s="1404"/>
      <c r="Q391" s="1405"/>
      <c r="R391" s="1407"/>
      <c r="S391" s="1409"/>
      <c r="T391" s="1411"/>
      <c r="U391" s="1413"/>
      <c r="V391" s="1415"/>
      <c r="W391" s="1353"/>
      <c r="X391" s="1355"/>
      <c r="Y391" s="1353"/>
      <c r="Z391" s="1355"/>
      <c r="AA391" s="1353"/>
      <c r="AB391" s="1355"/>
      <c r="AC391" s="1353"/>
      <c r="AD391" s="1355"/>
      <c r="AE391" s="1355"/>
      <c r="AF391" s="1355"/>
      <c r="AG391" s="1357"/>
      <c r="AH391" s="1359"/>
      <c r="AI391" s="1361"/>
      <c r="AJ391" s="1363"/>
      <c r="AK391" s="1347"/>
      <c r="AL391" s="1351"/>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0"/>
      <c r="K392" s="1259"/>
      <c r="L392" s="1283"/>
      <c r="M392" s="1377"/>
      <c r="N392" s="1398"/>
      <c r="O392" s="1378" t="s">
        <v>2025</v>
      </c>
      <c r="P392" s="1380" t="str">
        <f>IFERROR(VLOOKUP('別紙様式2-2（４・５月分）'!AQ296,【参考】数式用!$AR$5:$AT$22,3,FALSE),"")</f>
        <v/>
      </c>
      <c r="Q392" s="1382" t="s">
        <v>2036</v>
      </c>
      <c r="R392" s="1384" t="str">
        <f>IFERROR(VLOOKUP(K390,【参考】数式用!$A$5:$AB$37,MATCH(P392,【参考】数式用!$B$4:$AB$4,0)+1,0),"")</f>
        <v/>
      </c>
      <c r="S392" s="1386" t="s">
        <v>161</v>
      </c>
      <c r="T392" s="1388"/>
      <c r="U392" s="1390" t="str">
        <f>IFERROR(VLOOKUP(K390,【参考】数式用!$A$5:$AB$37,MATCH(T392,【参考】数式用!$B$4:$AB$4,0)+1,0),"")</f>
        <v/>
      </c>
      <c r="V392" s="1392" t="s">
        <v>15</v>
      </c>
      <c r="W392" s="1394">
        <v>7</v>
      </c>
      <c r="X392" s="1368" t="s">
        <v>10</v>
      </c>
      <c r="Y392" s="1394">
        <v>4</v>
      </c>
      <c r="Z392" s="1368" t="s">
        <v>38</v>
      </c>
      <c r="AA392" s="1394">
        <v>8</v>
      </c>
      <c r="AB392" s="1368" t="s">
        <v>10</v>
      </c>
      <c r="AC392" s="1394">
        <v>3</v>
      </c>
      <c r="AD392" s="1368" t="s">
        <v>13</v>
      </c>
      <c r="AE392" s="1368" t="s">
        <v>20</v>
      </c>
      <c r="AF392" s="1368">
        <f>IF(W392&gt;=1,(AA392*12+AC392)-(W392*12+Y392)+1,"")</f>
        <v>12</v>
      </c>
      <c r="AG392" s="1364" t="s">
        <v>33</v>
      </c>
      <c r="AH392" s="1370" t="str">
        <f t="shared" ref="AH392" si="1037">IFERROR(ROUNDDOWN(ROUND(L390*U392,0),0)*AF392,"")</f>
        <v/>
      </c>
      <c r="AI392" s="1372" t="str">
        <f t="shared" ref="AI392" si="1038">IFERROR(ROUNDDOWN(ROUND((L390*(U392-AW390)),0),0)*AF392,"")</f>
        <v/>
      </c>
      <c r="AJ392" s="1374">
        <f>IFERROR(IF(OR(M390="",M391="",M393=""),0,ROUNDDOWN(ROUNDDOWN(ROUND(L390*VLOOKUP(K390,【参考】数式用!$A$5:$AB$37,MATCH("新加算Ⅳ",【参考】数式用!$B$4:$AB$4,0)+1,0),0),0)*AF392*0.5,0)),"")</f>
        <v>0</v>
      </c>
      <c r="AK392" s="1320" t="str">
        <f t="shared" ref="AK392" si="1039">IF(T392&lt;&gt;"","新規に適用","")</f>
        <v/>
      </c>
      <c r="AL392" s="1348">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6"/>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6"/>
      <c r="C393" s="1417"/>
      <c r="D393" s="1417"/>
      <c r="E393" s="1417"/>
      <c r="F393" s="1418"/>
      <c r="G393" s="1260"/>
      <c r="H393" s="1260"/>
      <c r="I393" s="1260"/>
      <c r="J393" s="1421"/>
      <c r="K393" s="1260"/>
      <c r="L393" s="1284"/>
      <c r="M393" s="556" t="str">
        <f>IF('別紙様式2-2（４・５月分）'!P298="","",'別紙様式2-2（４・５月分）'!P298)</f>
        <v/>
      </c>
      <c r="N393" s="1399"/>
      <c r="O393" s="1379"/>
      <c r="P393" s="1381"/>
      <c r="Q393" s="1383"/>
      <c r="R393" s="1385"/>
      <c r="S393" s="1387"/>
      <c r="T393" s="1389"/>
      <c r="U393" s="1391"/>
      <c r="V393" s="1393"/>
      <c r="W393" s="1395"/>
      <c r="X393" s="1369"/>
      <c r="Y393" s="1395"/>
      <c r="Z393" s="1369"/>
      <c r="AA393" s="1395"/>
      <c r="AB393" s="1369"/>
      <c r="AC393" s="1395"/>
      <c r="AD393" s="1369"/>
      <c r="AE393" s="1369"/>
      <c r="AF393" s="1369"/>
      <c r="AG393" s="1365"/>
      <c r="AH393" s="1371"/>
      <c r="AI393" s="1373"/>
      <c r="AJ393" s="1375"/>
      <c r="AK393" s="1321"/>
      <c r="AL393" s="1349"/>
      <c r="AM393" s="1321"/>
      <c r="AN393" s="1321"/>
      <c r="AO393" s="1367"/>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19"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6" t="str">
        <f>IF(SUM('別紙様式2-2（４・５月分）'!Q299:Q301)=0,"",SUM('別紙様式2-2（４・５月分）'!Q299:Q301))</f>
        <v/>
      </c>
      <c r="O394" s="1400" t="str">
        <f>IFERROR(VLOOKUP('別紙様式2-2（４・５月分）'!AQ299,【参考】数式用!$AR$5:$AS$22,2,FALSE),"")</f>
        <v/>
      </c>
      <c r="P394" s="1401"/>
      <c r="Q394" s="1402"/>
      <c r="R394" s="1406" t="str">
        <f>IFERROR(VLOOKUP(K394,【参考】数式用!$A$5:$AB$37,MATCH(O394,【参考】数式用!$B$4:$AB$4,0)+1,0),"")</f>
        <v/>
      </c>
      <c r="S394" s="1408" t="s">
        <v>2021</v>
      </c>
      <c r="T394" s="1410"/>
      <c r="U394" s="1412" t="str">
        <f>IFERROR(VLOOKUP(K394,【参考】数式用!$A$5:$AB$37,MATCH(T394,【参考】数式用!$B$4:$AB$4,0)+1,0),"")</f>
        <v/>
      </c>
      <c r="V394" s="1414" t="s">
        <v>15</v>
      </c>
      <c r="W394" s="1352">
        <v>6</v>
      </c>
      <c r="X394" s="1354" t="s">
        <v>10</v>
      </c>
      <c r="Y394" s="1352">
        <v>6</v>
      </c>
      <c r="Z394" s="1354" t="s">
        <v>38</v>
      </c>
      <c r="AA394" s="1352">
        <v>7</v>
      </c>
      <c r="AB394" s="1354" t="s">
        <v>10</v>
      </c>
      <c r="AC394" s="1352">
        <v>3</v>
      </c>
      <c r="AD394" s="1354" t="s">
        <v>13</v>
      </c>
      <c r="AE394" s="1354" t="s">
        <v>20</v>
      </c>
      <c r="AF394" s="1354">
        <f>IF(W394&gt;=1,(AA394*12+AC394)-(W394*12+Y394)+1,"")</f>
        <v>10</v>
      </c>
      <c r="AG394" s="1356" t="s">
        <v>33</v>
      </c>
      <c r="AH394" s="1358" t="str">
        <f t="shared" ref="AH394" si="1041">IFERROR(ROUNDDOWN(ROUND(L394*U394,0),0)*AF394,"")</f>
        <v/>
      </c>
      <c r="AI394" s="1360" t="str">
        <f t="shared" ref="AI394" si="1042">IFERROR(ROUNDDOWN(ROUND((L394*(U394-AW394)),0),0)*AF394,"")</f>
        <v/>
      </c>
      <c r="AJ394" s="1362">
        <f>IFERROR(IF(OR(M394="",M395="",M397=""),0,ROUNDDOWN(ROUNDDOWN(ROUND(L394*VLOOKUP(K394,【参考】数式用!$A$5:$AB$37,MATCH("新加算Ⅳ",【参考】数式用!$B$4:$AB$4,0)+1,0),0),0)*AF394*0.5,0)),"")</f>
        <v>0</v>
      </c>
      <c r="AK394" s="1346"/>
      <c r="AL394" s="1350">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0"/>
      <c r="K395" s="1259"/>
      <c r="L395" s="1283"/>
      <c r="M395" s="1376" t="str">
        <f>IF('別紙様式2-2（４・５月分）'!P300="","",'別紙様式2-2（４・５月分）'!P300)</f>
        <v/>
      </c>
      <c r="N395" s="1397"/>
      <c r="O395" s="1403"/>
      <c r="P395" s="1404"/>
      <c r="Q395" s="1405"/>
      <c r="R395" s="1407"/>
      <c r="S395" s="1409"/>
      <c r="T395" s="1411"/>
      <c r="U395" s="1413"/>
      <c r="V395" s="1415"/>
      <c r="W395" s="1353"/>
      <c r="X395" s="1355"/>
      <c r="Y395" s="1353"/>
      <c r="Z395" s="1355"/>
      <c r="AA395" s="1353"/>
      <c r="AB395" s="1355"/>
      <c r="AC395" s="1353"/>
      <c r="AD395" s="1355"/>
      <c r="AE395" s="1355"/>
      <c r="AF395" s="1355"/>
      <c r="AG395" s="1357"/>
      <c r="AH395" s="1359"/>
      <c r="AI395" s="1361"/>
      <c r="AJ395" s="1363"/>
      <c r="AK395" s="1347"/>
      <c r="AL395" s="1351"/>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0"/>
      <c r="K396" s="1259"/>
      <c r="L396" s="1283"/>
      <c r="M396" s="1377"/>
      <c r="N396" s="1398"/>
      <c r="O396" s="1378" t="s">
        <v>2025</v>
      </c>
      <c r="P396" s="1380" t="str">
        <f>IFERROR(VLOOKUP('別紙様式2-2（４・５月分）'!AQ299,【参考】数式用!$AR$5:$AT$22,3,FALSE),"")</f>
        <v/>
      </c>
      <c r="Q396" s="1382" t="s">
        <v>2036</v>
      </c>
      <c r="R396" s="1384" t="str">
        <f>IFERROR(VLOOKUP(K394,【参考】数式用!$A$5:$AB$37,MATCH(P396,【参考】数式用!$B$4:$AB$4,0)+1,0),"")</f>
        <v/>
      </c>
      <c r="S396" s="1386" t="s">
        <v>161</v>
      </c>
      <c r="T396" s="1388"/>
      <c r="U396" s="1390" t="str">
        <f>IFERROR(VLOOKUP(K394,【参考】数式用!$A$5:$AB$37,MATCH(T396,【参考】数式用!$B$4:$AB$4,0)+1,0),"")</f>
        <v/>
      </c>
      <c r="V396" s="1392" t="s">
        <v>15</v>
      </c>
      <c r="W396" s="1394">
        <v>7</v>
      </c>
      <c r="X396" s="1368" t="s">
        <v>10</v>
      </c>
      <c r="Y396" s="1394">
        <v>4</v>
      </c>
      <c r="Z396" s="1368" t="s">
        <v>38</v>
      </c>
      <c r="AA396" s="1394">
        <v>8</v>
      </c>
      <c r="AB396" s="1368" t="s">
        <v>10</v>
      </c>
      <c r="AC396" s="1394">
        <v>3</v>
      </c>
      <c r="AD396" s="1368" t="s">
        <v>13</v>
      </c>
      <c r="AE396" s="1368" t="s">
        <v>20</v>
      </c>
      <c r="AF396" s="1368">
        <f>IF(W396&gt;=1,(AA396*12+AC396)-(W396*12+Y396)+1,"")</f>
        <v>12</v>
      </c>
      <c r="AG396" s="1364" t="s">
        <v>33</v>
      </c>
      <c r="AH396" s="1370" t="str">
        <f t="shared" ref="AH396" si="1048">IFERROR(ROUNDDOWN(ROUND(L394*U396,0),0)*AF396,"")</f>
        <v/>
      </c>
      <c r="AI396" s="1372" t="str">
        <f t="shared" ref="AI396" si="1049">IFERROR(ROUNDDOWN(ROUND((L394*(U396-AW394)),0),0)*AF396,"")</f>
        <v/>
      </c>
      <c r="AJ396" s="1374">
        <f>IFERROR(IF(OR(M394="",M395="",M397=""),0,ROUNDDOWN(ROUNDDOWN(ROUND(L394*VLOOKUP(K394,【参考】数式用!$A$5:$AB$37,MATCH("新加算Ⅳ",【参考】数式用!$B$4:$AB$4,0)+1,0),0),0)*AF396*0.5,0)),"")</f>
        <v>0</v>
      </c>
      <c r="AK396" s="1320" t="str">
        <f t="shared" ref="AK396" si="1050">IF(T396&lt;&gt;"","新規に適用","")</f>
        <v/>
      </c>
      <c r="AL396" s="1348">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6"/>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6"/>
      <c r="C397" s="1417"/>
      <c r="D397" s="1417"/>
      <c r="E397" s="1417"/>
      <c r="F397" s="1418"/>
      <c r="G397" s="1260"/>
      <c r="H397" s="1260"/>
      <c r="I397" s="1260"/>
      <c r="J397" s="1421"/>
      <c r="K397" s="1260"/>
      <c r="L397" s="1284"/>
      <c r="M397" s="556" t="str">
        <f>IF('別紙様式2-2（４・５月分）'!P301="","",'別紙様式2-2（４・５月分）'!P301)</f>
        <v/>
      </c>
      <c r="N397" s="1399"/>
      <c r="O397" s="1379"/>
      <c r="P397" s="1381"/>
      <c r="Q397" s="1383"/>
      <c r="R397" s="1385"/>
      <c r="S397" s="1387"/>
      <c r="T397" s="1389"/>
      <c r="U397" s="1391"/>
      <c r="V397" s="1393"/>
      <c r="W397" s="1395"/>
      <c r="X397" s="1369"/>
      <c r="Y397" s="1395"/>
      <c r="Z397" s="1369"/>
      <c r="AA397" s="1395"/>
      <c r="AB397" s="1369"/>
      <c r="AC397" s="1395"/>
      <c r="AD397" s="1369"/>
      <c r="AE397" s="1369"/>
      <c r="AF397" s="1369"/>
      <c r="AG397" s="1365"/>
      <c r="AH397" s="1371"/>
      <c r="AI397" s="1373"/>
      <c r="AJ397" s="1375"/>
      <c r="AK397" s="1321"/>
      <c r="AL397" s="1349"/>
      <c r="AM397" s="1321"/>
      <c r="AN397" s="1321"/>
      <c r="AO397" s="1367"/>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0"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6" t="str">
        <f>IF(SUM('別紙様式2-2（４・５月分）'!Q302:Q304)=0,"",SUM('別紙様式2-2（４・５月分）'!Q302:Q304))</f>
        <v/>
      </c>
      <c r="O398" s="1400" t="str">
        <f>IFERROR(VLOOKUP('別紙様式2-2（４・５月分）'!AQ302,【参考】数式用!$AR$5:$AS$22,2,FALSE),"")</f>
        <v/>
      </c>
      <c r="P398" s="1401"/>
      <c r="Q398" s="1402"/>
      <c r="R398" s="1406" t="str">
        <f>IFERROR(VLOOKUP(K398,【参考】数式用!$A$5:$AB$37,MATCH(O398,【参考】数式用!$B$4:$AB$4,0)+1,0),"")</f>
        <v/>
      </c>
      <c r="S398" s="1408" t="s">
        <v>2021</v>
      </c>
      <c r="T398" s="1410"/>
      <c r="U398" s="1412" t="str">
        <f>IFERROR(VLOOKUP(K398,【参考】数式用!$A$5:$AB$37,MATCH(T398,【参考】数式用!$B$4:$AB$4,0)+1,0),"")</f>
        <v/>
      </c>
      <c r="V398" s="1414" t="s">
        <v>15</v>
      </c>
      <c r="W398" s="1352">
        <v>6</v>
      </c>
      <c r="X398" s="1354" t="s">
        <v>10</v>
      </c>
      <c r="Y398" s="1352">
        <v>6</v>
      </c>
      <c r="Z398" s="1354" t="s">
        <v>38</v>
      </c>
      <c r="AA398" s="1352">
        <v>7</v>
      </c>
      <c r="AB398" s="1354" t="s">
        <v>10</v>
      </c>
      <c r="AC398" s="1352">
        <v>3</v>
      </c>
      <c r="AD398" s="1354" t="s">
        <v>13</v>
      </c>
      <c r="AE398" s="1354" t="s">
        <v>20</v>
      </c>
      <c r="AF398" s="1354">
        <f>IF(W398&gt;=1,(AA398*12+AC398)-(W398*12+Y398)+1,"")</f>
        <v>10</v>
      </c>
      <c r="AG398" s="1356" t="s">
        <v>33</v>
      </c>
      <c r="AH398" s="1358" t="str">
        <f t="shared" ref="AH398" si="1052">IFERROR(ROUNDDOWN(ROUND(L398*U398,0),0)*AF398,"")</f>
        <v/>
      </c>
      <c r="AI398" s="1360" t="str">
        <f t="shared" ref="AI398" si="1053">IFERROR(ROUNDDOWN(ROUND((L398*(U398-AW398)),0),0)*AF398,"")</f>
        <v/>
      </c>
      <c r="AJ398" s="1362">
        <f>IFERROR(IF(OR(M398="",M399="",M401=""),0,ROUNDDOWN(ROUNDDOWN(ROUND(L398*VLOOKUP(K398,【参考】数式用!$A$5:$AB$37,MATCH("新加算Ⅳ",【参考】数式用!$B$4:$AB$4,0)+1,0),0),0)*AF398*0.5,0)),"")</f>
        <v>0</v>
      </c>
      <c r="AK398" s="1346"/>
      <c r="AL398" s="1350">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0"/>
      <c r="K399" s="1259"/>
      <c r="L399" s="1283"/>
      <c r="M399" s="1376" t="str">
        <f>IF('別紙様式2-2（４・５月分）'!P303="","",'別紙様式2-2（４・５月分）'!P303)</f>
        <v/>
      </c>
      <c r="N399" s="1397"/>
      <c r="O399" s="1403"/>
      <c r="P399" s="1404"/>
      <c r="Q399" s="1405"/>
      <c r="R399" s="1407"/>
      <c r="S399" s="1409"/>
      <c r="T399" s="1411"/>
      <c r="U399" s="1413"/>
      <c r="V399" s="1415"/>
      <c r="W399" s="1353"/>
      <c r="X399" s="1355"/>
      <c r="Y399" s="1353"/>
      <c r="Z399" s="1355"/>
      <c r="AA399" s="1353"/>
      <c r="AB399" s="1355"/>
      <c r="AC399" s="1353"/>
      <c r="AD399" s="1355"/>
      <c r="AE399" s="1355"/>
      <c r="AF399" s="1355"/>
      <c r="AG399" s="1357"/>
      <c r="AH399" s="1359"/>
      <c r="AI399" s="1361"/>
      <c r="AJ399" s="1363"/>
      <c r="AK399" s="1347"/>
      <c r="AL399" s="1351"/>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0"/>
      <c r="K400" s="1259"/>
      <c r="L400" s="1283"/>
      <c r="M400" s="1377"/>
      <c r="N400" s="1398"/>
      <c r="O400" s="1378" t="s">
        <v>2025</v>
      </c>
      <c r="P400" s="1380" t="str">
        <f>IFERROR(VLOOKUP('別紙様式2-2（４・５月分）'!AQ302,【参考】数式用!$AR$5:$AT$22,3,FALSE),"")</f>
        <v/>
      </c>
      <c r="Q400" s="1382" t="s">
        <v>2036</v>
      </c>
      <c r="R400" s="1384" t="str">
        <f>IFERROR(VLOOKUP(K398,【参考】数式用!$A$5:$AB$37,MATCH(P400,【参考】数式用!$B$4:$AB$4,0)+1,0),"")</f>
        <v/>
      </c>
      <c r="S400" s="1386" t="s">
        <v>161</v>
      </c>
      <c r="T400" s="1388"/>
      <c r="U400" s="1390" t="str">
        <f>IFERROR(VLOOKUP(K398,【参考】数式用!$A$5:$AB$37,MATCH(T400,【参考】数式用!$B$4:$AB$4,0)+1,0),"")</f>
        <v/>
      </c>
      <c r="V400" s="1392" t="s">
        <v>15</v>
      </c>
      <c r="W400" s="1394">
        <v>7</v>
      </c>
      <c r="X400" s="1368" t="s">
        <v>10</v>
      </c>
      <c r="Y400" s="1394">
        <v>4</v>
      </c>
      <c r="Z400" s="1368" t="s">
        <v>38</v>
      </c>
      <c r="AA400" s="1394">
        <v>8</v>
      </c>
      <c r="AB400" s="1368" t="s">
        <v>10</v>
      </c>
      <c r="AC400" s="1394">
        <v>3</v>
      </c>
      <c r="AD400" s="1368" t="s">
        <v>13</v>
      </c>
      <c r="AE400" s="1368" t="s">
        <v>20</v>
      </c>
      <c r="AF400" s="1368">
        <f>IF(W400&gt;=1,(AA400*12+AC400)-(W400*12+Y400)+1,"")</f>
        <v>12</v>
      </c>
      <c r="AG400" s="1364" t="s">
        <v>33</v>
      </c>
      <c r="AH400" s="1370" t="str">
        <f t="shared" ref="AH400" si="1059">IFERROR(ROUNDDOWN(ROUND(L398*U400,0),0)*AF400,"")</f>
        <v/>
      </c>
      <c r="AI400" s="1372" t="str">
        <f t="shared" ref="AI400" si="1060">IFERROR(ROUNDDOWN(ROUND((L398*(U400-AW398)),0),0)*AF400,"")</f>
        <v/>
      </c>
      <c r="AJ400" s="1374">
        <f>IFERROR(IF(OR(M398="",M399="",M401=""),0,ROUNDDOWN(ROUNDDOWN(ROUND(L398*VLOOKUP(K398,【参考】数式用!$A$5:$AB$37,MATCH("新加算Ⅳ",【参考】数式用!$B$4:$AB$4,0)+1,0),0),0)*AF400*0.5,0)),"")</f>
        <v>0</v>
      </c>
      <c r="AK400" s="1320" t="str">
        <f t="shared" ref="AK400" si="1061">IF(T400&lt;&gt;"","新規に適用","")</f>
        <v/>
      </c>
      <c r="AL400" s="1348">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6"/>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6"/>
      <c r="C401" s="1417"/>
      <c r="D401" s="1417"/>
      <c r="E401" s="1417"/>
      <c r="F401" s="1418"/>
      <c r="G401" s="1260"/>
      <c r="H401" s="1260"/>
      <c r="I401" s="1260"/>
      <c r="J401" s="1421"/>
      <c r="K401" s="1260"/>
      <c r="L401" s="1284"/>
      <c r="M401" s="556" t="str">
        <f>IF('別紙様式2-2（４・５月分）'!P304="","",'別紙様式2-2（４・５月分）'!P304)</f>
        <v/>
      </c>
      <c r="N401" s="1399"/>
      <c r="O401" s="1379"/>
      <c r="P401" s="1381"/>
      <c r="Q401" s="1383"/>
      <c r="R401" s="1385"/>
      <c r="S401" s="1387"/>
      <c r="T401" s="1389"/>
      <c r="U401" s="1391"/>
      <c r="V401" s="1393"/>
      <c r="W401" s="1395"/>
      <c r="X401" s="1369"/>
      <c r="Y401" s="1395"/>
      <c r="Z401" s="1369"/>
      <c r="AA401" s="1395"/>
      <c r="AB401" s="1369"/>
      <c r="AC401" s="1395"/>
      <c r="AD401" s="1369"/>
      <c r="AE401" s="1369"/>
      <c r="AF401" s="1369"/>
      <c r="AG401" s="1365"/>
      <c r="AH401" s="1371"/>
      <c r="AI401" s="1373"/>
      <c r="AJ401" s="1375"/>
      <c r="AK401" s="1321"/>
      <c r="AL401" s="1349"/>
      <c r="AM401" s="1321"/>
      <c r="AN401" s="1321"/>
      <c r="AO401" s="1367"/>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19"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6" t="str">
        <f>IF(SUM('別紙様式2-2（４・５月分）'!Q305:Q307)=0,"",SUM('別紙様式2-2（４・５月分）'!Q305:Q307))</f>
        <v/>
      </c>
      <c r="O402" s="1400" t="str">
        <f>IFERROR(VLOOKUP('別紙様式2-2（４・５月分）'!AQ305,【参考】数式用!$AR$5:$AS$22,2,FALSE),"")</f>
        <v/>
      </c>
      <c r="P402" s="1401"/>
      <c r="Q402" s="1402"/>
      <c r="R402" s="1406" t="str">
        <f>IFERROR(VLOOKUP(K402,【参考】数式用!$A$5:$AB$37,MATCH(O402,【参考】数式用!$B$4:$AB$4,0)+1,0),"")</f>
        <v/>
      </c>
      <c r="S402" s="1408" t="s">
        <v>2021</v>
      </c>
      <c r="T402" s="1410"/>
      <c r="U402" s="1412" t="str">
        <f>IFERROR(VLOOKUP(K402,【参考】数式用!$A$5:$AB$37,MATCH(T402,【参考】数式用!$B$4:$AB$4,0)+1,0),"")</f>
        <v/>
      </c>
      <c r="V402" s="1414" t="s">
        <v>15</v>
      </c>
      <c r="W402" s="1352">
        <v>6</v>
      </c>
      <c r="X402" s="1354" t="s">
        <v>10</v>
      </c>
      <c r="Y402" s="1352">
        <v>6</v>
      </c>
      <c r="Z402" s="1354" t="s">
        <v>38</v>
      </c>
      <c r="AA402" s="1352">
        <v>7</v>
      </c>
      <c r="AB402" s="1354" t="s">
        <v>10</v>
      </c>
      <c r="AC402" s="1352">
        <v>3</v>
      </c>
      <c r="AD402" s="1354" t="s">
        <v>13</v>
      </c>
      <c r="AE402" s="1354" t="s">
        <v>20</v>
      </c>
      <c r="AF402" s="1354">
        <f>IF(W402&gt;=1,(AA402*12+AC402)-(W402*12+Y402)+1,"")</f>
        <v>10</v>
      </c>
      <c r="AG402" s="1356" t="s">
        <v>33</v>
      </c>
      <c r="AH402" s="1358" t="str">
        <f t="shared" ref="AH402" si="1063">IFERROR(ROUNDDOWN(ROUND(L402*U402,0),0)*AF402,"")</f>
        <v/>
      </c>
      <c r="AI402" s="1360" t="str">
        <f t="shared" ref="AI402" si="1064">IFERROR(ROUNDDOWN(ROUND((L402*(U402-AW402)),0),0)*AF402,"")</f>
        <v/>
      </c>
      <c r="AJ402" s="1362">
        <f>IFERROR(IF(OR(M402="",M403="",M405=""),0,ROUNDDOWN(ROUNDDOWN(ROUND(L402*VLOOKUP(K402,【参考】数式用!$A$5:$AB$37,MATCH("新加算Ⅳ",【参考】数式用!$B$4:$AB$4,0)+1,0),0),0)*AF402*0.5,0)),"")</f>
        <v>0</v>
      </c>
      <c r="AK402" s="1346"/>
      <c r="AL402" s="1350">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0"/>
      <c r="K403" s="1259"/>
      <c r="L403" s="1283"/>
      <c r="M403" s="1376" t="str">
        <f>IF('別紙様式2-2（４・５月分）'!P306="","",'別紙様式2-2（４・５月分）'!P306)</f>
        <v/>
      </c>
      <c r="N403" s="1397"/>
      <c r="O403" s="1403"/>
      <c r="P403" s="1404"/>
      <c r="Q403" s="1405"/>
      <c r="R403" s="1407"/>
      <c r="S403" s="1409"/>
      <c r="T403" s="1411"/>
      <c r="U403" s="1413"/>
      <c r="V403" s="1415"/>
      <c r="W403" s="1353"/>
      <c r="X403" s="1355"/>
      <c r="Y403" s="1353"/>
      <c r="Z403" s="1355"/>
      <c r="AA403" s="1353"/>
      <c r="AB403" s="1355"/>
      <c r="AC403" s="1353"/>
      <c r="AD403" s="1355"/>
      <c r="AE403" s="1355"/>
      <c r="AF403" s="1355"/>
      <c r="AG403" s="1357"/>
      <c r="AH403" s="1359"/>
      <c r="AI403" s="1361"/>
      <c r="AJ403" s="1363"/>
      <c r="AK403" s="1347"/>
      <c r="AL403" s="1351"/>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0"/>
      <c r="K404" s="1259"/>
      <c r="L404" s="1283"/>
      <c r="M404" s="1377"/>
      <c r="N404" s="1398"/>
      <c r="O404" s="1378" t="s">
        <v>2025</v>
      </c>
      <c r="P404" s="1380" t="str">
        <f>IFERROR(VLOOKUP('別紙様式2-2（４・５月分）'!AQ305,【参考】数式用!$AR$5:$AT$22,3,FALSE),"")</f>
        <v/>
      </c>
      <c r="Q404" s="1382" t="s">
        <v>2036</v>
      </c>
      <c r="R404" s="1384" t="str">
        <f>IFERROR(VLOOKUP(K402,【参考】数式用!$A$5:$AB$37,MATCH(P404,【参考】数式用!$B$4:$AB$4,0)+1,0),"")</f>
        <v/>
      </c>
      <c r="S404" s="1386" t="s">
        <v>161</v>
      </c>
      <c r="T404" s="1388"/>
      <c r="U404" s="1390" t="str">
        <f>IFERROR(VLOOKUP(K402,【参考】数式用!$A$5:$AB$37,MATCH(T404,【参考】数式用!$B$4:$AB$4,0)+1,0),"")</f>
        <v/>
      </c>
      <c r="V404" s="1392" t="s">
        <v>15</v>
      </c>
      <c r="W404" s="1394">
        <v>7</v>
      </c>
      <c r="X404" s="1368" t="s">
        <v>10</v>
      </c>
      <c r="Y404" s="1394">
        <v>4</v>
      </c>
      <c r="Z404" s="1368" t="s">
        <v>38</v>
      </c>
      <c r="AA404" s="1394">
        <v>8</v>
      </c>
      <c r="AB404" s="1368" t="s">
        <v>10</v>
      </c>
      <c r="AC404" s="1394">
        <v>3</v>
      </c>
      <c r="AD404" s="1368" t="s">
        <v>13</v>
      </c>
      <c r="AE404" s="1368" t="s">
        <v>20</v>
      </c>
      <c r="AF404" s="1368">
        <f>IF(W404&gt;=1,(AA404*12+AC404)-(W404*12+Y404)+1,"")</f>
        <v>12</v>
      </c>
      <c r="AG404" s="1364" t="s">
        <v>33</v>
      </c>
      <c r="AH404" s="1370" t="str">
        <f t="shared" ref="AH404" si="1070">IFERROR(ROUNDDOWN(ROUND(L402*U404,0),0)*AF404,"")</f>
        <v/>
      </c>
      <c r="AI404" s="1372" t="str">
        <f t="shared" ref="AI404" si="1071">IFERROR(ROUNDDOWN(ROUND((L402*(U404-AW402)),0),0)*AF404,"")</f>
        <v/>
      </c>
      <c r="AJ404" s="1374">
        <f>IFERROR(IF(OR(M402="",M403="",M405=""),0,ROUNDDOWN(ROUNDDOWN(ROUND(L402*VLOOKUP(K402,【参考】数式用!$A$5:$AB$37,MATCH("新加算Ⅳ",【参考】数式用!$B$4:$AB$4,0)+1,0),0),0)*AF404*0.5,0)),"")</f>
        <v>0</v>
      </c>
      <c r="AK404" s="1320" t="str">
        <f t="shared" ref="AK404" si="1072">IF(T404&lt;&gt;"","新規に適用","")</f>
        <v/>
      </c>
      <c r="AL404" s="1348">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6"/>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6"/>
      <c r="C405" s="1417"/>
      <c r="D405" s="1417"/>
      <c r="E405" s="1417"/>
      <c r="F405" s="1418"/>
      <c r="G405" s="1260"/>
      <c r="H405" s="1260"/>
      <c r="I405" s="1260"/>
      <c r="J405" s="1421"/>
      <c r="K405" s="1260"/>
      <c r="L405" s="1284"/>
      <c r="M405" s="556" t="str">
        <f>IF('別紙様式2-2（４・５月分）'!P307="","",'別紙様式2-2（４・５月分）'!P307)</f>
        <v/>
      </c>
      <c r="N405" s="1399"/>
      <c r="O405" s="1379"/>
      <c r="P405" s="1381"/>
      <c r="Q405" s="1383"/>
      <c r="R405" s="1385"/>
      <c r="S405" s="1387"/>
      <c r="T405" s="1389"/>
      <c r="U405" s="1391"/>
      <c r="V405" s="1393"/>
      <c r="W405" s="1395"/>
      <c r="X405" s="1369"/>
      <c r="Y405" s="1395"/>
      <c r="Z405" s="1369"/>
      <c r="AA405" s="1395"/>
      <c r="AB405" s="1369"/>
      <c r="AC405" s="1395"/>
      <c r="AD405" s="1369"/>
      <c r="AE405" s="1369"/>
      <c r="AF405" s="1369"/>
      <c r="AG405" s="1365"/>
      <c r="AH405" s="1371"/>
      <c r="AI405" s="1373"/>
      <c r="AJ405" s="1375"/>
      <c r="AK405" s="1321"/>
      <c r="AL405" s="1349"/>
      <c r="AM405" s="1321"/>
      <c r="AN405" s="1321"/>
      <c r="AO405" s="1367"/>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0"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6" t="str">
        <f>IF(SUM('別紙様式2-2（４・５月分）'!Q308:Q310)=0,"",SUM('別紙様式2-2（４・５月分）'!Q308:Q310))</f>
        <v/>
      </c>
      <c r="O406" s="1400" t="str">
        <f>IFERROR(VLOOKUP('別紙様式2-2（４・５月分）'!AQ308,【参考】数式用!$AR$5:$AS$22,2,FALSE),"")</f>
        <v/>
      </c>
      <c r="P406" s="1401"/>
      <c r="Q406" s="1402"/>
      <c r="R406" s="1406" t="str">
        <f>IFERROR(VLOOKUP(K406,【参考】数式用!$A$5:$AB$37,MATCH(O406,【参考】数式用!$B$4:$AB$4,0)+1,0),"")</f>
        <v/>
      </c>
      <c r="S406" s="1408" t="s">
        <v>2021</v>
      </c>
      <c r="T406" s="1410"/>
      <c r="U406" s="1412" t="str">
        <f>IFERROR(VLOOKUP(K406,【参考】数式用!$A$5:$AB$37,MATCH(T406,【参考】数式用!$B$4:$AB$4,0)+1,0),"")</f>
        <v/>
      </c>
      <c r="V406" s="1414" t="s">
        <v>15</v>
      </c>
      <c r="W406" s="1352">
        <v>6</v>
      </c>
      <c r="X406" s="1354" t="s">
        <v>10</v>
      </c>
      <c r="Y406" s="1352">
        <v>6</v>
      </c>
      <c r="Z406" s="1354" t="s">
        <v>38</v>
      </c>
      <c r="AA406" s="1352">
        <v>7</v>
      </c>
      <c r="AB406" s="1354" t="s">
        <v>10</v>
      </c>
      <c r="AC406" s="1352">
        <v>3</v>
      </c>
      <c r="AD406" s="1354" t="s">
        <v>13</v>
      </c>
      <c r="AE406" s="1354" t="s">
        <v>20</v>
      </c>
      <c r="AF406" s="1354">
        <f>IF(W406&gt;=1,(AA406*12+AC406)-(W406*12+Y406)+1,"")</f>
        <v>10</v>
      </c>
      <c r="AG406" s="1356" t="s">
        <v>33</v>
      </c>
      <c r="AH406" s="1358" t="str">
        <f t="shared" ref="AH406" si="1074">IFERROR(ROUNDDOWN(ROUND(L406*U406,0),0)*AF406,"")</f>
        <v/>
      </c>
      <c r="AI406" s="1360" t="str">
        <f t="shared" ref="AI406" si="1075">IFERROR(ROUNDDOWN(ROUND((L406*(U406-AW406)),0),0)*AF406,"")</f>
        <v/>
      </c>
      <c r="AJ406" s="1362">
        <f>IFERROR(IF(OR(M406="",M407="",M409=""),0,ROUNDDOWN(ROUNDDOWN(ROUND(L406*VLOOKUP(K406,【参考】数式用!$A$5:$AB$37,MATCH("新加算Ⅳ",【参考】数式用!$B$4:$AB$4,0)+1,0),0),0)*AF406*0.5,0)),"")</f>
        <v>0</v>
      </c>
      <c r="AK406" s="1346"/>
      <c r="AL406" s="1350">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0"/>
      <c r="K407" s="1259"/>
      <c r="L407" s="1283"/>
      <c r="M407" s="1376" t="str">
        <f>IF('別紙様式2-2（４・５月分）'!P309="","",'別紙様式2-2（４・５月分）'!P309)</f>
        <v/>
      </c>
      <c r="N407" s="1397"/>
      <c r="O407" s="1403"/>
      <c r="P407" s="1404"/>
      <c r="Q407" s="1405"/>
      <c r="R407" s="1407"/>
      <c r="S407" s="1409"/>
      <c r="T407" s="1411"/>
      <c r="U407" s="1413"/>
      <c r="V407" s="1415"/>
      <c r="W407" s="1353"/>
      <c r="X407" s="1355"/>
      <c r="Y407" s="1353"/>
      <c r="Z407" s="1355"/>
      <c r="AA407" s="1353"/>
      <c r="AB407" s="1355"/>
      <c r="AC407" s="1353"/>
      <c r="AD407" s="1355"/>
      <c r="AE407" s="1355"/>
      <c r="AF407" s="1355"/>
      <c r="AG407" s="1357"/>
      <c r="AH407" s="1359"/>
      <c r="AI407" s="1361"/>
      <c r="AJ407" s="1363"/>
      <c r="AK407" s="1347"/>
      <c r="AL407" s="1351"/>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0"/>
      <c r="K408" s="1259"/>
      <c r="L408" s="1283"/>
      <c r="M408" s="1377"/>
      <c r="N408" s="1398"/>
      <c r="O408" s="1378" t="s">
        <v>2025</v>
      </c>
      <c r="P408" s="1380" t="str">
        <f>IFERROR(VLOOKUP('別紙様式2-2（４・５月分）'!AQ308,【参考】数式用!$AR$5:$AT$22,3,FALSE),"")</f>
        <v/>
      </c>
      <c r="Q408" s="1382" t="s">
        <v>2036</v>
      </c>
      <c r="R408" s="1384" t="str">
        <f>IFERROR(VLOOKUP(K406,【参考】数式用!$A$5:$AB$37,MATCH(P408,【参考】数式用!$B$4:$AB$4,0)+1,0),"")</f>
        <v/>
      </c>
      <c r="S408" s="1386" t="s">
        <v>161</v>
      </c>
      <c r="T408" s="1388"/>
      <c r="U408" s="1390" t="str">
        <f>IFERROR(VLOOKUP(K406,【参考】数式用!$A$5:$AB$37,MATCH(T408,【参考】数式用!$B$4:$AB$4,0)+1,0),"")</f>
        <v/>
      </c>
      <c r="V408" s="1392" t="s">
        <v>15</v>
      </c>
      <c r="W408" s="1394">
        <v>7</v>
      </c>
      <c r="X408" s="1368" t="s">
        <v>10</v>
      </c>
      <c r="Y408" s="1394">
        <v>4</v>
      </c>
      <c r="Z408" s="1368" t="s">
        <v>38</v>
      </c>
      <c r="AA408" s="1394">
        <v>8</v>
      </c>
      <c r="AB408" s="1368" t="s">
        <v>10</v>
      </c>
      <c r="AC408" s="1394">
        <v>3</v>
      </c>
      <c r="AD408" s="1368" t="s">
        <v>13</v>
      </c>
      <c r="AE408" s="1368" t="s">
        <v>20</v>
      </c>
      <c r="AF408" s="1368">
        <f>IF(W408&gt;=1,(AA408*12+AC408)-(W408*12+Y408)+1,"")</f>
        <v>12</v>
      </c>
      <c r="AG408" s="1364" t="s">
        <v>33</v>
      </c>
      <c r="AH408" s="1370" t="str">
        <f t="shared" ref="AH408" si="1081">IFERROR(ROUNDDOWN(ROUND(L406*U408,0),0)*AF408,"")</f>
        <v/>
      </c>
      <c r="AI408" s="1372" t="str">
        <f t="shared" ref="AI408" si="1082">IFERROR(ROUNDDOWN(ROUND((L406*(U408-AW406)),0),0)*AF408,"")</f>
        <v/>
      </c>
      <c r="AJ408" s="1374">
        <f>IFERROR(IF(OR(M406="",M407="",M409=""),0,ROUNDDOWN(ROUNDDOWN(ROUND(L406*VLOOKUP(K406,【参考】数式用!$A$5:$AB$37,MATCH("新加算Ⅳ",【参考】数式用!$B$4:$AB$4,0)+1,0),0),0)*AF408*0.5,0)),"")</f>
        <v>0</v>
      </c>
      <c r="AK408" s="1320" t="str">
        <f t="shared" ref="AK408" si="1083">IF(T408&lt;&gt;"","新規に適用","")</f>
        <v/>
      </c>
      <c r="AL408" s="1348">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6"/>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6"/>
      <c r="C409" s="1417"/>
      <c r="D409" s="1417"/>
      <c r="E409" s="1417"/>
      <c r="F409" s="1418"/>
      <c r="G409" s="1260"/>
      <c r="H409" s="1260"/>
      <c r="I409" s="1260"/>
      <c r="J409" s="1421"/>
      <c r="K409" s="1260"/>
      <c r="L409" s="1284"/>
      <c r="M409" s="556" t="str">
        <f>IF('別紙様式2-2（４・５月分）'!P310="","",'別紙様式2-2（４・５月分）'!P310)</f>
        <v/>
      </c>
      <c r="N409" s="1399"/>
      <c r="O409" s="1379"/>
      <c r="P409" s="1381"/>
      <c r="Q409" s="1383"/>
      <c r="R409" s="1385"/>
      <c r="S409" s="1387"/>
      <c r="T409" s="1389"/>
      <c r="U409" s="1391"/>
      <c r="V409" s="1393"/>
      <c r="W409" s="1395"/>
      <c r="X409" s="1369"/>
      <c r="Y409" s="1395"/>
      <c r="Z409" s="1369"/>
      <c r="AA409" s="1395"/>
      <c r="AB409" s="1369"/>
      <c r="AC409" s="1395"/>
      <c r="AD409" s="1369"/>
      <c r="AE409" s="1369"/>
      <c r="AF409" s="1369"/>
      <c r="AG409" s="1365"/>
      <c r="AH409" s="1371"/>
      <c r="AI409" s="1373"/>
      <c r="AJ409" s="1375"/>
      <c r="AK409" s="1321"/>
      <c r="AL409" s="1349"/>
      <c r="AM409" s="1321"/>
      <c r="AN409" s="1321"/>
      <c r="AO409" s="1367"/>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19"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6" t="str">
        <f>IF(SUM('別紙様式2-2（４・５月分）'!Q311:Q313)=0,"",SUM('別紙様式2-2（４・５月分）'!Q311:Q313))</f>
        <v/>
      </c>
      <c r="O410" s="1400" t="str">
        <f>IFERROR(VLOOKUP('別紙様式2-2（４・５月分）'!AQ311,【参考】数式用!$AR$5:$AS$22,2,FALSE),"")</f>
        <v/>
      </c>
      <c r="P410" s="1401"/>
      <c r="Q410" s="1402"/>
      <c r="R410" s="1406" t="str">
        <f>IFERROR(VLOOKUP(K410,【参考】数式用!$A$5:$AB$37,MATCH(O410,【参考】数式用!$B$4:$AB$4,0)+1,0),"")</f>
        <v/>
      </c>
      <c r="S410" s="1408" t="s">
        <v>2021</v>
      </c>
      <c r="T410" s="1410"/>
      <c r="U410" s="1412" t="str">
        <f>IFERROR(VLOOKUP(K410,【参考】数式用!$A$5:$AB$37,MATCH(T410,【参考】数式用!$B$4:$AB$4,0)+1,0),"")</f>
        <v/>
      </c>
      <c r="V410" s="1414" t="s">
        <v>15</v>
      </c>
      <c r="W410" s="1352">
        <v>6</v>
      </c>
      <c r="X410" s="1354" t="s">
        <v>10</v>
      </c>
      <c r="Y410" s="1352">
        <v>6</v>
      </c>
      <c r="Z410" s="1354" t="s">
        <v>38</v>
      </c>
      <c r="AA410" s="1352">
        <v>7</v>
      </c>
      <c r="AB410" s="1354" t="s">
        <v>10</v>
      </c>
      <c r="AC410" s="1352">
        <v>3</v>
      </c>
      <c r="AD410" s="1354" t="s">
        <v>13</v>
      </c>
      <c r="AE410" s="1354" t="s">
        <v>20</v>
      </c>
      <c r="AF410" s="1354">
        <f>IF(W410&gt;=1,(AA410*12+AC410)-(W410*12+Y410)+1,"")</f>
        <v>10</v>
      </c>
      <c r="AG410" s="1356" t="s">
        <v>33</v>
      </c>
      <c r="AH410" s="1358" t="str">
        <f t="shared" ref="AH410" si="1085">IFERROR(ROUNDDOWN(ROUND(L410*U410,0),0)*AF410,"")</f>
        <v/>
      </c>
      <c r="AI410" s="1360" t="str">
        <f t="shared" ref="AI410" si="1086">IFERROR(ROUNDDOWN(ROUND((L410*(U410-AW410)),0),0)*AF410,"")</f>
        <v/>
      </c>
      <c r="AJ410" s="1362">
        <f>IFERROR(IF(OR(M410="",M411="",M413=""),0,ROUNDDOWN(ROUNDDOWN(ROUND(L410*VLOOKUP(K410,【参考】数式用!$A$5:$AB$37,MATCH("新加算Ⅳ",【参考】数式用!$B$4:$AB$4,0)+1,0),0),0)*AF410*0.5,0)),"")</f>
        <v>0</v>
      </c>
      <c r="AK410" s="1346"/>
      <c r="AL410" s="1350">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0"/>
      <c r="K411" s="1259"/>
      <c r="L411" s="1283"/>
      <c r="M411" s="1376" t="str">
        <f>IF('別紙様式2-2（４・５月分）'!P312="","",'別紙様式2-2（４・５月分）'!P312)</f>
        <v/>
      </c>
      <c r="N411" s="1397"/>
      <c r="O411" s="1403"/>
      <c r="P411" s="1404"/>
      <c r="Q411" s="1405"/>
      <c r="R411" s="1407"/>
      <c r="S411" s="1409"/>
      <c r="T411" s="1411"/>
      <c r="U411" s="1413"/>
      <c r="V411" s="1415"/>
      <c r="W411" s="1353"/>
      <c r="X411" s="1355"/>
      <c r="Y411" s="1353"/>
      <c r="Z411" s="1355"/>
      <c r="AA411" s="1353"/>
      <c r="AB411" s="1355"/>
      <c r="AC411" s="1353"/>
      <c r="AD411" s="1355"/>
      <c r="AE411" s="1355"/>
      <c r="AF411" s="1355"/>
      <c r="AG411" s="1357"/>
      <c r="AH411" s="1359"/>
      <c r="AI411" s="1361"/>
      <c r="AJ411" s="1363"/>
      <c r="AK411" s="1347"/>
      <c r="AL411" s="1351"/>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0"/>
      <c r="K412" s="1259"/>
      <c r="L412" s="1283"/>
      <c r="M412" s="1377"/>
      <c r="N412" s="1398"/>
      <c r="O412" s="1378" t="s">
        <v>2025</v>
      </c>
      <c r="P412" s="1380" t="str">
        <f>IFERROR(VLOOKUP('別紙様式2-2（４・５月分）'!AQ311,【参考】数式用!$AR$5:$AT$22,3,FALSE),"")</f>
        <v/>
      </c>
      <c r="Q412" s="1382" t="s">
        <v>2036</v>
      </c>
      <c r="R412" s="1384" t="str">
        <f>IFERROR(VLOOKUP(K410,【参考】数式用!$A$5:$AB$37,MATCH(P412,【参考】数式用!$B$4:$AB$4,0)+1,0),"")</f>
        <v/>
      </c>
      <c r="S412" s="1386" t="s">
        <v>161</v>
      </c>
      <c r="T412" s="1388"/>
      <c r="U412" s="1390" t="str">
        <f>IFERROR(VLOOKUP(K410,【参考】数式用!$A$5:$AB$37,MATCH(T412,【参考】数式用!$B$4:$AB$4,0)+1,0),"")</f>
        <v/>
      </c>
      <c r="V412" s="1392" t="s">
        <v>15</v>
      </c>
      <c r="W412" s="1394">
        <v>7</v>
      </c>
      <c r="X412" s="1368" t="s">
        <v>10</v>
      </c>
      <c r="Y412" s="1394">
        <v>4</v>
      </c>
      <c r="Z412" s="1368" t="s">
        <v>38</v>
      </c>
      <c r="AA412" s="1394">
        <v>8</v>
      </c>
      <c r="AB412" s="1368" t="s">
        <v>10</v>
      </c>
      <c r="AC412" s="1394">
        <v>3</v>
      </c>
      <c r="AD412" s="1368" t="s">
        <v>13</v>
      </c>
      <c r="AE412" s="1368" t="s">
        <v>20</v>
      </c>
      <c r="AF412" s="1368">
        <f>IF(W412&gt;=1,(AA412*12+AC412)-(W412*12+Y412)+1,"")</f>
        <v>12</v>
      </c>
      <c r="AG412" s="1364" t="s">
        <v>33</v>
      </c>
      <c r="AH412" s="1370" t="str">
        <f>IFERROR(ROUNDDOWN(ROUND(L410*U412,0),0)*AF412,"")</f>
        <v/>
      </c>
      <c r="AI412" s="1372" t="str">
        <f t="shared" ref="AI412" si="1090">IFERROR(ROUNDDOWN(ROUND((L410*(U412-AW410)),0),0)*AF412,"")</f>
        <v/>
      </c>
      <c r="AJ412" s="1374">
        <f>IFERROR(IF(OR(M410="",M411="",M413=""),0,ROUNDDOWN(ROUNDDOWN(ROUND(L410*VLOOKUP(K410,【参考】数式用!$A$5:$AB$37,MATCH("新加算Ⅳ",【参考】数式用!$B$4:$AB$4,0)+1,0),0),0)*AF412*0.5,0)),"")</f>
        <v>0</v>
      </c>
      <c r="AK412" s="1320" t="str">
        <f t="shared" ref="AK412" si="1091">IF(T412&lt;&gt;"","新規に適用","")</f>
        <v/>
      </c>
      <c r="AL412" s="1348">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6"/>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6"/>
      <c r="C413" s="1417"/>
      <c r="D413" s="1417"/>
      <c r="E413" s="1417"/>
      <c r="F413" s="1418"/>
      <c r="G413" s="1260"/>
      <c r="H413" s="1260"/>
      <c r="I413" s="1260"/>
      <c r="J413" s="1421"/>
      <c r="K413" s="1260"/>
      <c r="L413" s="1284"/>
      <c r="M413" s="556" t="str">
        <f>IF('別紙様式2-2（４・５月分）'!P313="","",'別紙様式2-2（４・５月分）'!P313)</f>
        <v/>
      </c>
      <c r="N413" s="1399"/>
      <c r="O413" s="1379"/>
      <c r="P413" s="1381"/>
      <c r="Q413" s="1383"/>
      <c r="R413" s="1385"/>
      <c r="S413" s="1387"/>
      <c r="T413" s="1389"/>
      <c r="U413" s="1391"/>
      <c r="V413" s="1393"/>
      <c r="W413" s="1395"/>
      <c r="X413" s="1369"/>
      <c r="Y413" s="1395"/>
      <c r="Z413" s="1369"/>
      <c r="AA413" s="1395"/>
      <c r="AB413" s="1369"/>
      <c r="AC413" s="1395"/>
      <c r="AD413" s="1369"/>
      <c r="AE413" s="1369"/>
      <c r="AF413" s="1369"/>
      <c r="AG413" s="1365"/>
      <c r="AH413" s="1371"/>
      <c r="AI413" s="1373"/>
      <c r="AJ413" s="1375"/>
      <c r="AK413" s="1321"/>
      <c r="AL413" s="1349"/>
      <c r="AM413" s="1321"/>
      <c r="AN413" s="1321"/>
      <c r="AO413" s="1367"/>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algorithmName="SHA-512" hashValue="ZA5FyxzWCUNDbQfYrXyfEXHcTCRUGW9KCBMuEts9rrZkaAM4PDRnehljQYbh/REWM4B2E+vly+hwInJNkE1DHg==" saltValue="VHaEN0QJxAYP1+Mr0TXrcQ==" spinCount="100000" sheet="1"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topLeftCell="A11" zoomScale="70" zoomScaleNormal="85" zoomScaleSheetLayoutView="70" zoomScalePageLayoutView="70" workbookViewId="0">
      <selection activeCell="K14" sqref="A14:K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68"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2" t="s">
        <v>2108</v>
      </c>
      <c r="AV6" s="1493"/>
      <c r="AX6" s="542"/>
      <c r="AY6" s="542"/>
      <c r="AZ6" s="542"/>
      <c r="BA6" s="542"/>
      <c r="BB6" s="542"/>
      <c r="BC6" s="542"/>
      <c r="BD6" s="542"/>
      <c r="BE6" s="542"/>
      <c r="BF6" s="542"/>
      <c r="BG6" s="542"/>
    </row>
    <row r="7" spans="1:59" ht="35.25" customHeight="1" thickBot="1">
      <c r="A7" s="526"/>
      <c r="B7" s="1468"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6"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7"/>
      <c r="AW7" s="149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5"/>
      <c r="AY7" s="1498" t="str">
        <f>IF((COUNTIFS(S:S,"区分変更後の算定予定",T:T,"新加算Ⅰ")+COUNTIFS(S:S,"区分変更後の算定予定",T:T,"新加算Ⅱ"))&gt;=1,"旧特定加算相当あり","旧特定加算相当なし")</f>
        <v>旧特定加算相当なし</v>
      </c>
      <c r="AZ7" s="1498"/>
      <c r="BA7" s="1498"/>
      <c r="BB7" s="1494" t="str">
        <f>IF((COUNTIFS(S:S,"区分変更後の算定予定",T:T,"新加算Ⅰ"))&gt;=1,"旧特定加算Ⅰ相当あり","旧特定加算Ⅰ相当なし")</f>
        <v>旧特定加算Ⅰ相当なし</v>
      </c>
      <c r="BC7" s="1499"/>
      <c r="BD7" s="1495"/>
      <c r="BG7" s="87"/>
    </row>
    <row r="8" spans="1:59" ht="35.25" customHeight="1" thickBot="1">
      <c r="A8" s="534"/>
      <c r="B8" s="1468"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49" t="s">
        <v>2153</v>
      </c>
      <c r="P12" s="1450"/>
      <c r="Q12" s="1451"/>
      <c r="R12" s="1460" t="s">
        <v>1970</v>
      </c>
      <c r="S12" s="1473" t="s">
        <v>2018</v>
      </c>
      <c r="T12" s="1474"/>
      <c r="U12" s="1231" t="s">
        <v>2216</v>
      </c>
      <c r="V12" s="1435" t="s">
        <v>2227</v>
      </c>
      <c r="W12" s="1444"/>
      <c r="X12" s="1444"/>
      <c r="Y12" s="1444"/>
      <c r="Z12" s="1444"/>
      <c r="AA12" s="1444"/>
      <c r="AB12" s="1444"/>
      <c r="AC12" s="1444"/>
      <c r="AD12" s="1444"/>
      <c r="AE12" s="1444"/>
      <c r="AF12" s="1444"/>
      <c r="AG12" s="1445"/>
      <c r="AH12" s="1435" t="s">
        <v>2223</v>
      </c>
      <c r="AI12" s="1541" t="s">
        <v>2150</v>
      </c>
      <c r="AJ12" s="1543" t="s">
        <v>2040</v>
      </c>
      <c r="AK12" s="1236"/>
      <c r="AL12" s="1337" t="s">
        <v>2023</v>
      </c>
      <c r="AM12" s="1236"/>
      <c r="AN12" s="1235" t="s">
        <v>170</v>
      </c>
      <c r="AO12" s="1236"/>
      <c r="AP12" s="441" t="s">
        <v>164</v>
      </c>
      <c r="AQ12" s="441" t="s">
        <v>168</v>
      </c>
      <c r="AR12" s="442" t="s">
        <v>169</v>
      </c>
      <c r="AS12" s="1477"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5"/>
      <c r="N13" s="1443"/>
      <c r="O13" s="1452"/>
      <c r="P13" s="1453"/>
      <c r="Q13" s="1454"/>
      <c r="R13" s="1461"/>
      <c r="S13" s="1475"/>
      <c r="T13" s="1476"/>
      <c r="U13" s="1546"/>
      <c r="V13" s="1547"/>
      <c r="W13" s="966"/>
      <c r="X13" s="966"/>
      <c r="Y13" s="966"/>
      <c r="Z13" s="966"/>
      <c r="AA13" s="966"/>
      <c r="AB13" s="966"/>
      <c r="AC13" s="966"/>
      <c r="AD13" s="966"/>
      <c r="AE13" s="966"/>
      <c r="AF13" s="966"/>
      <c r="AG13" s="1548"/>
      <c r="AH13" s="1549"/>
      <c r="AI13" s="1542"/>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19" t="str">
        <f>IF(基本情報入力シート!X54="","",基本情報入力シート!X54)</f>
        <v/>
      </c>
      <c r="K14" s="1258" t="str">
        <f>IF(基本情報入力シート!Y54="","",基本情報入力シート!Y54)</f>
        <v/>
      </c>
      <c r="L14" s="1432" t="str">
        <f>IF(基本情報入力シート!AB54="","",基本情報入力シート!AB54)</f>
        <v/>
      </c>
      <c r="M14" s="553" t="str">
        <f>IF('別紙様式2-2（４・５月分）'!P14="","",'別紙様式2-2（４・５月分）'!P14)</f>
        <v/>
      </c>
      <c r="N14" s="1396" t="str">
        <f>IF(SUM('別紙様式2-2（４・５月分）'!Q14:Q16)=0,"",SUM('別紙様式2-2（４・５月分）'!Q14:Q16))</f>
        <v/>
      </c>
      <c r="O14" s="1400" t="str">
        <f>IFERROR(VLOOKUP('別紙様式2-2（４・５月分）'!AQ14,【参考】数式用!$AR$5:$AS$22,2,FALSE),"")</f>
        <v/>
      </c>
      <c r="P14" s="1401"/>
      <c r="Q14" s="1402"/>
      <c r="R14" s="1538" t="str">
        <f>IFERROR(VLOOKUP(K14,【参考】数式用!$A$5:$AB$37,MATCH(O14,【参考】数式用!$B$4:$AB$4,0)+1,0),"")</f>
        <v/>
      </c>
      <c r="S14" s="1408" t="s">
        <v>2039</v>
      </c>
      <c r="T14" s="1534" t="str">
        <f>IF('別紙様式2-3（６月以降分）'!T14="","",'別紙様式2-3（６月以降分）'!T14)</f>
        <v/>
      </c>
      <c r="U14" s="1536" t="str">
        <f>IFERROR(VLOOKUP(K14,【参考】数式用!$A$5:$AB$37,MATCH(T14,【参考】数式用!$B$4:$AB$4,0)+1,0),"")</f>
        <v/>
      </c>
      <c r="V14" s="1414" t="s">
        <v>15</v>
      </c>
      <c r="W14" s="1354">
        <f>'別紙様式2-3（６月以降分）'!W14</f>
        <v>6</v>
      </c>
      <c r="X14" s="1354" t="s">
        <v>10</v>
      </c>
      <c r="Y14" s="1354">
        <f>'別紙様式2-3（６月以降分）'!Y14</f>
        <v>6</v>
      </c>
      <c r="Z14" s="1354" t="s">
        <v>38</v>
      </c>
      <c r="AA14" s="1354">
        <f>'別紙様式2-3（６月以降分）'!AA14</f>
        <v>7</v>
      </c>
      <c r="AB14" s="1354" t="s">
        <v>10</v>
      </c>
      <c r="AC14" s="1354">
        <f>'別紙様式2-3（６月以降分）'!AC14</f>
        <v>3</v>
      </c>
      <c r="AD14" s="1354" t="s">
        <v>13</v>
      </c>
      <c r="AE14" s="1354" t="s">
        <v>20</v>
      </c>
      <c r="AF14" s="1354">
        <f>IF(W14&gt;=1,(AA14*12+AC14)-(W14*12+Y14)+1,"")</f>
        <v>10</v>
      </c>
      <c r="AG14" s="1356" t="s">
        <v>33</v>
      </c>
      <c r="AH14" s="1526" t="str">
        <f>'別紙様式2-3（６月以降分）'!AH14</f>
        <v/>
      </c>
      <c r="AI14" s="1528" t="str">
        <f>'別紙様式2-3（６月以降分）'!AI14</f>
        <v/>
      </c>
      <c r="AJ14" s="1530">
        <f>'別紙様式2-3（６月以降分）'!AJ14</f>
        <v>0</v>
      </c>
      <c r="AK14" s="1532" t="str">
        <f>IF('別紙様式2-3（６月以降分）'!AK14="","",'別紙様式2-3（６月以降分）'!AK14)</f>
        <v/>
      </c>
      <c r="AL14" s="1518">
        <f>'別紙様式2-3（６月以降分）'!AL14</f>
        <v>0</v>
      </c>
      <c r="AM14" s="1520" t="str">
        <f>IF('別紙様式2-3（６月以降分）'!AM14="","",'別紙様式2-3（６月以降分）'!AM14)</f>
        <v/>
      </c>
      <c r="AN14" s="1544" t="str">
        <f>IF('別紙様式2-3（６月以降分）'!AN14="","",'別紙様式2-3（６月以降分）'!AN14)</f>
        <v/>
      </c>
      <c r="AO14" s="1524" t="str">
        <f>IF('別紙様式2-3（６月以降分）'!AO14="","",'別紙様式2-3（６月以降分）'!AO14)</f>
        <v/>
      </c>
      <c r="AP14" s="1522" t="str">
        <f>IF('別紙様式2-3（６月以降分）'!AP14="","",'別紙様式2-3（６月以降分）'!AP14)</f>
        <v/>
      </c>
      <c r="AQ14" s="1487" t="str">
        <f>IF('別紙様式2-3（６月以降分）'!AQ14="","",'別紙様式2-3（６月以降分）'!AQ14)</f>
        <v/>
      </c>
      <c r="AR14" s="1490"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79"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0"/>
      <c r="K15" s="1259"/>
      <c r="L15" s="1426"/>
      <c r="M15" s="1376" t="str">
        <f>IF('別紙様式2-2（４・５月分）'!P15="","",'別紙様式2-2（４・５月分）'!P15)</f>
        <v/>
      </c>
      <c r="N15" s="1397"/>
      <c r="O15" s="1403"/>
      <c r="P15" s="1404"/>
      <c r="Q15" s="1405"/>
      <c r="R15" s="1539"/>
      <c r="S15" s="1409"/>
      <c r="T15" s="1535"/>
      <c r="U15" s="1537"/>
      <c r="V15" s="1415"/>
      <c r="W15" s="1355"/>
      <c r="X15" s="1355"/>
      <c r="Y15" s="1355"/>
      <c r="Z15" s="1355"/>
      <c r="AA15" s="1355"/>
      <c r="AB15" s="1355"/>
      <c r="AC15" s="1355"/>
      <c r="AD15" s="1355"/>
      <c r="AE15" s="1355"/>
      <c r="AF15" s="1355"/>
      <c r="AG15" s="1357"/>
      <c r="AH15" s="1527"/>
      <c r="AI15" s="1529"/>
      <c r="AJ15" s="1531"/>
      <c r="AK15" s="1533"/>
      <c r="AL15" s="1519"/>
      <c r="AM15" s="1521"/>
      <c r="AN15" s="1545"/>
      <c r="AO15" s="1525"/>
      <c r="AP15" s="1540"/>
      <c r="AQ15" s="1488"/>
      <c r="AR15" s="1491"/>
      <c r="AS15" s="1489"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0"/>
      <c r="AY15" s="431"/>
      <c r="BD15" s="341"/>
      <c r="BE15" s="1310" t="str">
        <f>G14</f>
        <v/>
      </c>
      <c r="BF15" s="1310"/>
      <c r="BG15" s="1310"/>
    </row>
    <row r="16" spans="1:59" ht="15" customHeight="1">
      <c r="A16" s="1302"/>
      <c r="B16" s="1242"/>
      <c r="C16" s="1243"/>
      <c r="D16" s="1243"/>
      <c r="E16" s="1243"/>
      <c r="F16" s="1244"/>
      <c r="G16" s="1259"/>
      <c r="H16" s="1259"/>
      <c r="I16" s="1259"/>
      <c r="J16" s="1420"/>
      <c r="K16" s="1259"/>
      <c r="L16" s="1426"/>
      <c r="M16" s="1377"/>
      <c r="N16" s="1398"/>
      <c r="O16" s="1437" t="s">
        <v>2025</v>
      </c>
      <c r="P16" s="1430" t="str">
        <f>IFERROR(VLOOKUP('別紙様式2-2（４・５月分）'!AQ14,【参考】数式用!$AR$5:$AT$22,3,FALSE),"")</f>
        <v/>
      </c>
      <c r="Q16" s="1439" t="s">
        <v>2036</v>
      </c>
      <c r="R16" s="1514" t="str">
        <f>IFERROR(VLOOKUP(K14,【参考】数式用!$A$5:$AB$37,MATCH(P16,【参考】数式用!$B$4:$AB$4,0)+1,0),"")</f>
        <v/>
      </c>
      <c r="S16" s="1386" t="s">
        <v>2109</v>
      </c>
      <c r="T16" s="1516"/>
      <c r="U16" s="1512" t="str">
        <f>IFERROR(VLOOKUP(K14,【参考】数式用!$A$5:$AB$37,MATCH(T16,【参考】数式用!$B$4:$AB$4,0)+1,0),"")</f>
        <v/>
      </c>
      <c r="V16" s="1392" t="s">
        <v>15</v>
      </c>
      <c r="W16" s="1510"/>
      <c r="X16" s="1368" t="s">
        <v>10</v>
      </c>
      <c r="Y16" s="1510"/>
      <c r="Z16" s="1368" t="s">
        <v>38</v>
      </c>
      <c r="AA16" s="1510"/>
      <c r="AB16" s="1368" t="s">
        <v>10</v>
      </c>
      <c r="AC16" s="1510"/>
      <c r="AD16" s="1368" t="s">
        <v>13</v>
      </c>
      <c r="AE16" s="1368" t="s">
        <v>20</v>
      </c>
      <c r="AF16" s="1368" t="str">
        <f>IF(W16&gt;=1,(AA16*12+AC16)-(W16*12+Y16)+1,"")</f>
        <v/>
      </c>
      <c r="AG16" s="1364" t="s">
        <v>33</v>
      </c>
      <c r="AH16" s="1508" t="str">
        <f>IFERROR(ROUNDDOWN(ROUND(L14*U16,0),0)*AF16,"")</f>
        <v/>
      </c>
      <c r="AI16" s="1372" t="str">
        <f>IFERROR(ROUNDDOWN(ROUND((L14*(U16-AW14)),0),0)*AF16,"")</f>
        <v/>
      </c>
      <c r="AJ16" s="1374" t="str">
        <f>IFERROR(ROUNDDOWN(ROUNDDOWN(ROUND(L14*VLOOKUP(K14,【参考】数式用!$A$5:$AB$27,MATCH("新加算Ⅳ",【参考】数式用!$B$4:$AB$4,0)+1,0),0),0)*AF16*0.5,0),"")</f>
        <v/>
      </c>
      <c r="AK16" s="1506"/>
      <c r="AL16" s="1508" t="str">
        <f>IFERROR(IF('別紙様式2-2（４・５月分）'!P16="ベア加算","", IF(OR(T16="新加算Ⅰ",T16="新加算Ⅱ",T16="新加算Ⅲ",T16="新加算Ⅳ"),ROUNDDOWN(ROUND(L14*VLOOKUP(K14,【参考】数式用!$A$5:$I$27,MATCH("ベア加算",【参考】数式用!$B$4:$I$4,0)+1,0),0),0)*AF16,"")),"")</f>
        <v/>
      </c>
      <c r="AM16" s="1500"/>
      <c r="AN16" s="1550"/>
      <c r="AO16" s="1502"/>
      <c r="AP16" s="1481"/>
      <c r="AQ16" s="1483"/>
      <c r="AR16" s="1485"/>
      <c r="AS16" s="1489"/>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78"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6"/>
      <c r="C17" s="1417"/>
      <c r="D17" s="1417"/>
      <c r="E17" s="1417"/>
      <c r="F17" s="1418"/>
      <c r="G17" s="1260"/>
      <c r="H17" s="1260"/>
      <c r="I17" s="1260"/>
      <c r="J17" s="1421"/>
      <c r="K17" s="1260"/>
      <c r="L17" s="1427"/>
      <c r="M17" s="556" t="str">
        <f>IF('別紙様式2-2（４・５月分）'!P16="","",'別紙様式2-2（４・５月分）'!P16)</f>
        <v/>
      </c>
      <c r="N17" s="1399"/>
      <c r="O17" s="1438"/>
      <c r="P17" s="1431"/>
      <c r="Q17" s="1440"/>
      <c r="R17" s="1515"/>
      <c r="S17" s="1387"/>
      <c r="T17" s="1517"/>
      <c r="U17" s="1513"/>
      <c r="V17" s="1393"/>
      <c r="W17" s="1511"/>
      <c r="X17" s="1369"/>
      <c r="Y17" s="1511"/>
      <c r="Z17" s="1369"/>
      <c r="AA17" s="1511"/>
      <c r="AB17" s="1369"/>
      <c r="AC17" s="1511"/>
      <c r="AD17" s="1369"/>
      <c r="AE17" s="1369"/>
      <c r="AF17" s="1369"/>
      <c r="AG17" s="1365"/>
      <c r="AH17" s="1509"/>
      <c r="AI17" s="1373"/>
      <c r="AJ17" s="1375"/>
      <c r="AK17" s="1507"/>
      <c r="AL17" s="1509"/>
      <c r="AM17" s="1501"/>
      <c r="AN17" s="1551"/>
      <c r="AO17" s="1503"/>
      <c r="AP17" s="1482"/>
      <c r="AQ17" s="1484"/>
      <c r="AR17" s="1486"/>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78"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0" t="str">
        <f>IF(基本情報入力シート!X55="","",基本情報入力シート!X55)</f>
        <v/>
      </c>
      <c r="K18" s="1259" t="str">
        <f>IF(基本情報入力シート!Y55="","",基本情報入力シート!Y55)</f>
        <v/>
      </c>
      <c r="L18" s="1426" t="str">
        <f>IF(基本情報入力シート!AB55="","",基本情報入力シート!AB55)</f>
        <v/>
      </c>
      <c r="M18" s="553" t="str">
        <f>IF('別紙様式2-2（４・５月分）'!P17="","",'別紙様式2-2（４・５月分）'!P17)</f>
        <v/>
      </c>
      <c r="N18" s="1396" t="str">
        <f>IF(SUM('別紙様式2-2（４・５月分）'!Q17:Q19)=0,"",SUM('別紙様式2-2（４・５月分）'!Q17:Q19))</f>
        <v/>
      </c>
      <c r="O18" s="1400" t="str">
        <f>IFERROR(VLOOKUP('別紙様式2-2（４・５月分）'!AQ17,【参考】数式用!$AR$5:$AS$22,2,FALSE),"")</f>
        <v/>
      </c>
      <c r="P18" s="1401"/>
      <c r="Q18" s="1402"/>
      <c r="R18" s="1538" t="str">
        <f>IFERROR(VLOOKUP(K18,【参考】数式用!$A$5:$AB$37,MATCH(O18,【参考】数式用!$B$4:$AB$4,0)+1,0),"")</f>
        <v/>
      </c>
      <c r="S18" s="1408" t="s">
        <v>2039</v>
      </c>
      <c r="T18" s="1534" t="str">
        <f>IF('別紙様式2-3（６月以降分）'!T18="","",'別紙様式2-3（６月以降分）'!T18)</f>
        <v/>
      </c>
      <c r="U18" s="1536" t="str">
        <f>IFERROR(VLOOKUP(K18,【参考】数式用!$A$5:$AB$37,MATCH(T18,【参考】数式用!$B$4:$AB$4,0)+1,0),"")</f>
        <v/>
      </c>
      <c r="V18" s="1414" t="s">
        <v>15</v>
      </c>
      <c r="W18" s="1354">
        <f>'別紙様式2-3（６月以降分）'!W18</f>
        <v>6</v>
      </c>
      <c r="X18" s="1354" t="s">
        <v>10</v>
      </c>
      <c r="Y18" s="1354">
        <f>'別紙様式2-3（６月以降分）'!Y18</f>
        <v>6</v>
      </c>
      <c r="Z18" s="1354" t="s">
        <v>38</v>
      </c>
      <c r="AA18" s="1354">
        <f>'別紙様式2-3（６月以降分）'!AA18</f>
        <v>7</v>
      </c>
      <c r="AB18" s="1354" t="s">
        <v>10</v>
      </c>
      <c r="AC18" s="1354">
        <f>'別紙様式2-3（６月以降分）'!AC18</f>
        <v>3</v>
      </c>
      <c r="AD18" s="1354" t="s">
        <v>13</v>
      </c>
      <c r="AE18" s="1354" t="s">
        <v>20</v>
      </c>
      <c r="AF18" s="1354">
        <f>IF(W18&gt;=1,(AA18*12+AC18)-(W18*12+Y18)+1,"")</f>
        <v>10</v>
      </c>
      <c r="AG18" s="1356" t="s">
        <v>33</v>
      </c>
      <c r="AH18" s="1526" t="str">
        <f>'別紙様式2-3（６月以降分）'!AH18</f>
        <v/>
      </c>
      <c r="AI18" s="1528" t="str">
        <f>'別紙様式2-3（６月以降分）'!AI18</f>
        <v/>
      </c>
      <c r="AJ18" s="1530">
        <f>'別紙様式2-3（６月以降分）'!AJ18</f>
        <v>0</v>
      </c>
      <c r="AK18" s="1532" t="str">
        <f>IF('別紙様式2-3（６月以降分）'!AK18="","",'別紙様式2-3（６月以降分）'!AK18)</f>
        <v/>
      </c>
      <c r="AL18" s="1518">
        <f>'別紙様式2-3（６月以降分）'!AL18</f>
        <v>0</v>
      </c>
      <c r="AM18" s="1520" t="str">
        <f>IF('別紙様式2-3（６月以降分）'!AM18="","",'別紙様式2-3（６月以降分）'!AM18)</f>
        <v/>
      </c>
      <c r="AN18" s="1522" t="str">
        <f>IF('別紙様式2-3（６月以降分）'!AN18="","",'別紙様式2-3（６月以降分）'!AN18)</f>
        <v/>
      </c>
      <c r="AO18" s="1524" t="str">
        <f>IF('別紙様式2-3（６月以降分）'!AO18="","",'別紙様式2-3（６月以降分）'!AO18)</f>
        <v/>
      </c>
      <c r="AP18" s="1522" t="str">
        <f>IF('別紙様式2-3（６月以降分）'!AP18="","",'別紙様式2-3（６月以降分）'!AP18)</f>
        <v/>
      </c>
      <c r="AQ18" s="1487" t="str">
        <f>IF('別紙様式2-3（６月以降分）'!AQ18="","",'別紙様式2-3（６月以降分）'!AQ18)</f>
        <v/>
      </c>
      <c r="AR18" s="1490"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79"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0"/>
      <c r="K19" s="1259"/>
      <c r="L19" s="1426"/>
      <c r="M19" s="1376" t="str">
        <f>IF('別紙様式2-2（４・５月分）'!P18="","",'別紙様式2-2（４・５月分）'!P18)</f>
        <v/>
      </c>
      <c r="N19" s="1397"/>
      <c r="O19" s="1403"/>
      <c r="P19" s="1404"/>
      <c r="Q19" s="1405"/>
      <c r="R19" s="1539"/>
      <c r="S19" s="1409"/>
      <c r="T19" s="1535"/>
      <c r="U19" s="1537"/>
      <c r="V19" s="1415"/>
      <c r="W19" s="1355"/>
      <c r="X19" s="1355"/>
      <c r="Y19" s="1355"/>
      <c r="Z19" s="1355"/>
      <c r="AA19" s="1355"/>
      <c r="AB19" s="1355"/>
      <c r="AC19" s="1355"/>
      <c r="AD19" s="1355"/>
      <c r="AE19" s="1355"/>
      <c r="AF19" s="1355"/>
      <c r="AG19" s="1357"/>
      <c r="AH19" s="1527"/>
      <c r="AI19" s="1529"/>
      <c r="AJ19" s="1531"/>
      <c r="AK19" s="1533"/>
      <c r="AL19" s="1519"/>
      <c r="AM19" s="1521"/>
      <c r="AN19" s="1523"/>
      <c r="AO19" s="1525"/>
      <c r="AP19" s="1523"/>
      <c r="AQ19" s="1488"/>
      <c r="AR19" s="1491"/>
      <c r="AS19" s="1489"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0"/>
      <c r="AY19" s="431"/>
      <c r="BD19" s="341"/>
      <c r="BE19" s="1310" t="str">
        <f>G18</f>
        <v/>
      </c>
      <c r="BF19" s="1310"/>
      <c r="BG19" s="1310"/>
    </row>
    <row r="20" spans="1:59" ht="15" customHeight="1">
      <c r="A20" s="1302"/>
      <c r="B20" s="1242"/>
      <c r="C20" s="1243"/>
      <c r="D20" s="1243"/>
      <c r="E20" s="1243"/>
      <c r="F20" s="1244"/>
      <c r="G20" s="1259"/>
      <c r="H20" s="1259"/>
      <c r="I20" s="1259"/>
      <c r="J20" s="1420"/>
      <c r="K20" s="1259"/>
      <c r="L20" s="1426"/>
      <c r="M20" s="1377"/>
      <c r="N20" s="1398"/>
      <c r="O20" s="1437" t="s">
        <v>2025</v>
      </c>
      <c r="P20" s="1430" t="str">
        <f>IFERROR(VLOOKUP('別紙様式2-2（４・５月分）'!AQ17,【参考】数式用!$AR$5:$AT$22,3,FALSE),"")</f>
        <v/>
      </c>
      <c r="Q20" s="1439" t="s">
        <v>2036</v>
      </c>
      <c r="R20" s="1514" t="str">
        <f>IFERROR(VLOOKUP(K18,【参考】数式用!$A$5:$AB$37,MATCH(P20,【参考】数式用!$B$4:$AB$4,0)+1,0),"")</f>
        <v/>
      </c>
      <c r="S20" s="1386" t="s">
        <v>2109</v>
      </c>
      <c r="T20" s="1516"/>
      <c r="U20" s="1512" t="str">
        <f>IFERROR(VLOOKUP(K18,【参考】数式用!$A$5:$AB$37,MATCH(T20,【参考】数式用!$B$4:$AB$4,0)+1,0),"")</f>
        <v/>
      </c>
      <c r="V20" s="1392" t="s">
        <v>15</v>
      </c>
      <c r="W20" s="1510"/>
      <c r="X20" s="1368" t="s">
        <v>10</v>
      </c>
      <c r="Y20" s="1510"/>
      <c r="Z20" s="1368" t="s">
        <v>38</v>
      </c>
      <c r="AA20" s="1510"/>
      <c r="AB20" s="1368" t="s">
        <v>10</v>
      </c>
      <c r="AC20" s="1510"/>
      <c r="AD20" s="1368" t="s">
        <v>13</v>
      </c>
      <c r="AE20" s="1368" t="s">
        <v>20</v>
      </c>
      <c r="AF20" s="1368" t="str">
        <f>IF(W20&gt;=1,(AA20*12+AC20)-(W20*12+Y20)+1,"")</f>
        <v/>
      </c>
      <c r="AG20" s="1364" t="s">
        <v>33</v>
      </c>
      <c r="AH20" s="1370" t="str">
        <f t="shared" ref="AH20" si="2">IFERROR(ROUNDDOWN(ROUND(L18*U20,0),0)*AF20,"")</f>
        <v/>
      </c>
      <c r="AI20" s="1504" t="str">
        <f t="shared" ref="AI20" si="3">IFERROR(ROUNDDOWN(ROUND((L18*(U20-AW18)),0),0)*AF20,"")</f>
        <v/>
      </c>
      <c r="AJ20" s="1374" t="str">
        <f>IFERROR(ROUNDDOWN(ROUNDDOWN(ROUND(L18*VLOOKUP(K18,【参考】数式用!$A$5:$AB$27,MATCH("新加算Ⅳ",【参考】数式用!$B$4:$AB$4,0)+1,0),0),0)*AF20*0.5,0),"")</f>
        <v/>
      </c>
      <c r="AK20" s="1506"/>
      <c r="AL20" s="1508" t="str">
        <f>IFERROR(IF('別紙様式2-2（４・５月分）'!P20="ベア加算","", IF(OR(T20="新加算Ⅰ",T20="新加算Ⅱ",T20="新加算Ⅲ",T20="新加算Ⅳ"),ROUNDDOWN(ROUND(L18*VLOOKUP(K18,【参考】数式用!$A$5:$I$27,MATCH("ベア加算",【参考】数式用!$B$4:$I$4,0)+1,0),0),0)*AF20,"")),"")</f>
        <v/>
      </c>
      <c r="AM20" s="1500"/>
      <c r="AN20" s="1481"/>
      <c r="AO20" s="1502"/>
      <c r="AP20" s="1481"/>
      <c r="AQ20" s="1483"/>
      <c r="AR20" s="1485"/>
      <c r="AS20" s="1489"/>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78"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6"/>
      <c r="C21" s="1417"/>
      <c r="D21" s="1417"/>
      <c r="E21" s="1417"/>
      <c r="F21" s="1418"/>
      <c r="G21" s="1260"/>
      <c r="H21" s="1260"/>
      <c r="I21" s="1260"/>
      <c r="J21" s="1421"/>
      <c r="K21" s="1260"/>
      <c r="L21" s="1427"/>
      <c r="M21" s="556" t="str">
        <f>IF('別紙様式2-2（４・５月分）'!P19="","",'別紙様式2-2（４・５月分）'!P19)</f>
        <v/>
      </c>
      <c r="N21" s="1399"/>
      <c r="O21" s="1438"/>
      <c r="P21" s="1431"/>
      <c r="Q21" s="1440"/>
      <c r="R21" s="1515"/>
      <c r="S21" s="1387"/>
      <c r="T21" s="1517"/>
      <c r="U21" s="1513"/>
      <c r="V21" s="1393"/>
      <c r="W21" s="1511"/>
      <c r="X21" s="1369"/>
      <c r="Y21" s="1511"/>
      <c r="Z21" s="1369"/>
      <c r="AA21" s="1511"/>
      <c r="AB21" s="1369"/>
      <c r="AC21" s="1511"/>
      <c r="AD21" s="1369"/>
      <c r="AE21" s="1369"/>
      <c r="AF21" s="1369"/>
      <c r="AG21" s="1365"/>
      <c r="AH21" s="1371"/>
      <c r="AI21" s="1505"/>
      <c r="AJ21" s="1375"/>
      <c r="AK21" s="1507"/>
      <c r="AL21" s="1509"/>
      <c r="AM21" s="1501"/>
      <c r="AN21" s="1482"/>
      <c r="AO21" s="1503"/>
      <c r="AP21" s="1482"/>
      <c r="AQ21" s="1484"/>
      <c r="AR21" s="1486"/>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78"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19" t="str">
        <f>IF(基本情報入力シート!X56="","",基本情報入力シート!X56)</f>
        <v/>
      </c>
      <c r="K22" s="1258" t="str">
        <f>IF(基本情報入力シート!Y56="","",基本情報入力シート!Y56)</f>
        <v/>
      </c>
      <c r="L22" s="1432" t="str">
        <f>IF(基本情報入力シート!AB56="","",基本情報入力シート!AB56)</f>
        <v/>
      </c>
      <c r="M22" s="553" t="str">
        <f>IF('別紙様式2-2（４・５月分）'!P20="","",'別紙様式2-2（４・５月分）'!P20)</f>
        <v/>
      </c>
      <c r="N22" s="1396" t="str">
        <f>IF(SUM('別紙様式2-2（４・５月分）'!Q20:Q22)=0,"",SUM('別紙様式2-2（４・５月分）'!Q20:Q22))</f>
        <v/>
      </c>
      <c r="O22" s="1400" t="str">
        <f>IFERROR(VLOOKUP('別紙様式2-2（４・５月分）'!AQ20,【参考】数式用!$AR$5:$AS$22,2,FALSE),"")</f>
        <v/>
      </c>
      <c r="P22" s="1401"/>
      <c r="Q22" s="1402"/>
      <c r="R22" s="1538" t="str">
        <f>IFERROR(VLOOKUP(K22,【参考】数式用!$A$5:$AB$37,MATCH(O22,【参考】数式用!$B$4:$AB$4,0)+1,0),"")</f>
        <v/>
      </c>
      <c r="S22" s="1408" t="s">
        <v>2039</v>
      </c>
      <c r="T22" s="1534" t="str">
        <f>IF('別紙様式2-3（６月以降分）'!T22="","",'別紙様式2-3（６月以降分）'!T22)</f>
        <v/>
      </c>
      <c r="U22" s="1536" t="str">
        <f>IFERROR(VLOOKUP(K22,【参考】数式用!$A$5:$AB$37,MATCH(T22,【参考】数式用!$B$4:$AB$4,0)+1,0),"")</f>
        <v/>
      </c>
      <c r="V22" s="1414" t="s">
        <v>15</v>
      </c>
      <c r="W22" s="1354">
        <f>'別紙様式2-3（６月以降分）'!W22</f>
        <v>6</v>
      </c>
      <c r="X22" s="1354" t="s">
        <v>10</v>
      </c>
      <c r="Y22" s="1354">
        <f>'別紙様式2-3（６月以降分）'!Y22</f>
        <v>6</v>
      </c>
      <c r="Z22" s="1354" t="s">
        <v>38</v>
      </c>
      <c r="AA22" s="1354">
        <f>'別紙様式2-3（６月以降分）'!AA22</f>
        <v>7</v>
      </c>
      <c r="AB22" s="1354" t="s">
        <v>10</v>
      </c>
      <c r="AC22" s="1354">
        <f>'別紙様式2-3（６月以降分）'!AC22</f>
        <v>3</v>
      </c>
      <c r="AD22" s="1354" t="s">
        <v>2020</v>
      </c>
      <c r="AE22" s="1354" t="s">
        <v>20</v>
      </c>
      <c r="AF22" s="1354">
        <f>IF(W22&gt;=1,(AA22*12+AC22)-(W22*12+Y22)+1,"")</f>
        <v>10</v>
      </c>
      <c r="AG22" s="1356" t="s">
        <v>33</v>
      </c>
      <c r="AH22" s="1526" t="str">
        <f>'別紙様式2-3（６月以降分）'!AH22</f>
        <v/>
      </c>
      <c r="AI22" s="1528" t="str">
        <f>'別紙様式2-3（６月以降分）'!AI22</f>
        <v/>
      </c>
      <c r="AJ22" s="1530">
        <f>'別紙様式2-3（６月以降分）'!AJ22</f>
        <v>0</v>
      </c>
      <c r="AK22" s="1532" t="str">
        <f>IF('別紙様式2-3（６月以降分）'!AK22="","",'別紙様式2-3（６月以降分）'!AK22)</f>
        <v/>
      </c>
      <c r="AL22" s="1518">
        <f>'別紙様式2-3（６月以降分）'!AL22</f>
        <v>0</v>
      </c>
      <c r="AM22" s="1520" t="str">
        <f>IF('別紙様式2-3（６月以降分）'!AM22="","",'別紙様式2-3（６月以降分）'!AM22)</f>
        <v/>
      </c>
      <c r="AN22" s="1522" t="str">
        <f>IF('別紙様式2-3（６月以降分）'!AN22="","",'別紙様式2-3（６月以降分）'!AN22)</f>
        <v/>
      </c>
      <c r="AO22" s="1524" t="str">
        <f>IF('別紙様式2-3（６月以降分）'!AO22="","",'別紙様式2-3（６月以降分）'!AO22)</f>
        <v/>
      </c>
      <c r="AP22" s="1522" t="str">
        <f>IF('別紙様式2-3（６月以降分）'!AP22="","",'別紙様式2-3（６月以降分）'!AP22)</f>
        <v/>
      </c>
      <c r="AQ22" s="1487" t="str">
        <f>IF('別紙様式2-3（６月以降分）'!AQ22="","",'別紙様式2-3（６月以降分）'!AQ22)</f>
        <v/>
      </c>
      <c r="AR22" s="1490"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79"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0"/>
      <c r="K23" s="1259"/>
      <c r="L23" s="1426"/>
      <c r="M23" s="1376" t="str">
        <f>IF('別紙様式2-2（４・５月分）'!P21="","",'別紙様式2-2（４・５月分）'!P21)</f>
        <v/>
      </c>
      <c r="N23" s="1397"/>
      <c r="O23" s="1403"/>
      <c r="P23" s="1404"/>
      <c r="Q23" s="1405"/>
      <c r="R23" s="1539"/>
      <c r="S23" s="1409"/>
      <c r="T23" s="1535"/>
      <c r="U23" s="1537"/>
      <c r="V23" s="1415"/>
      <c r="W23" s="1355"/>
      <c r="X23" s="1355"/>
      <c r="Y23" s="1355"/>
      <c r="Z23" s="1355"/>
      <c r="AA23" s="1355"/>
      <c r="AB23" s="1355"/>
      <c r="AC23" s="1355"/>
      <c r="AD23" s="1355"/>
      <c r="AE23" s="1355"/>
      <c r="AF23" s="1355"/>
      <c r="AG23" s="1357"/>
      <c r="AH23" s="1527"/>
      <c r="AI23" s="1529"/>
      <c r="AJ23" s="1531"/>
      <c r="AK23" s="1533"/>
      <c r="AL23" s="1519"/>
      <c r="AM23" s="1521"/>
      <c r="AN23" s="1523"/>
      <c r="AO23" s="1525"/>
      <c r="AP23" s="1523"/>
      <c r="AQ23" s="1488"/>
      <c r="AR23" s="1491"/>
      <c r="AS23" s="1489"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0"/>
      <c r="AY23" s="431"/>
      <c r="BD23" s="341"/>
      <c r="BE23" s="1310" t="str">
        <f>G22</f>
        <v/>
      </c>
      <c r="BF23" s="1310"/>
      <c r="BG23" s="1310"/>
    </row>
    <row r="24" spans="1:59" ht="15" customHeight="1">
      <c r="A24" s="1302"/>
      <c r="B24" s="1242"/>
      <c r="C24" s="1243"/>
      <c r="D24" s="1243"/>
      <c r="E24" s="1243"/>
      <c r="F24" s="1244"/>
      <c r="G24" s="1259"/>
      <c r="H24" s="1259"/>
      <c r="I24" s="1259"/>
      <c r="J24" s="1420"/>
      <c r="K24" s="1259"/>
      <c r="L24" s="1426"/>
      <c r="M24" s="1377"/>
      <c r="N24" s="1398"/>
      <c r="O24" s="1378" t="s">
        <v>2025</v>
      </c>
      <c r="P24" s="1430" t="str">
        <f>IFERROR(VLOOKUP('別紙様式2-2（４・５月分）'!AQ20,【参考】数式用!$AR$5:$AT$22,3,FALSE),"")</f>
        <v/>
      </c>
      <c r="Q24" s="1382" t="s">
        <v>2036</v>
      </c>
      <c r="R24" s="1514" t="str">
        <f>IFERROR(VLOOKUP(K22,【参考】数式用!$A$5:$AB$37,MATCH(P24,【参考】数式用!$B$4:$AB$4,0)+1,0),"")</f>
        <v/>
      </c>
      <c r="S24" s="1386" t="s">
        <v>2109</v>
      </c>
      <c r="T24" s="1516"/>
      <c r="U24" s="1512" t="str">
        <f>IFERROR(VLOOKUP(K22,【参考】数式用!$A$5:$AB$37,MATCH(T24,【参考】数式用!$B$4:$AB$4,0)+1,0),"")</f>
        <v/>
      </c>
      <c r="V24" s="1392" t="s">
        <v>15</v>
      </c>
      <c r="W24" s="1510"/>
      <c r="X24" s="1368" t="s">
        <v>10</v>
      </c>
      <c r="Y24" s="1510"/>
      <c r="Z24" s="1368" t="s">
        <v>38</v>
      </c>
      <c r="AA24" s="1510"/>
      <c r="AB24" s="1368" t="s">
        <v>10</v>
      </c>
      <c r="AC24" s="1510"/>
      <c r="AD24" s="1368" t="s">
        <v>2020</v>
      </c>
      <c r="AE24" s="1368" t="s">
        <v>20</v>
      </c>
      <c r="AF24" s="1368" t="str">
        <f>IF(W24&gt;=1,(AA24*12+AC24)-(W24*12+Y24)+1,"")</f>
        <v/>
      </c>
      <c r="AG24" s="1364" t="s">
        <v>33</v>
      </c>
      <c r="AH24" s="1370" t="str">
        <f t="shared" ref="AH24" si="9">IFERROR(ROUNDDOWN(ROUND(L22*U24,0),0)*AF24,"")</f>
        <v/>
      </c>
      <c r="AI24" s="1504" t="str">
        <f t="shared" ref="AI24" si="10">IFERROR(ROUNDDOWN(ROUND((L22*(U24-AW22)),0),0)*AF24,"")</f>
        <v/>
      </c>
      <c r="AJ24" s="1374" t="str">
        <f>IFERROR(ROUNDDOWN(ROUNDDOWN(ROUND(L22*VLOOKUP(K22,【参考】数式用!$A$5:$AB$27,MATCH("新加算Ⅳ",【参考】数式用!$B$4:$AB$4,0)+1,0),0),0)*AF24*0.5,0),"")</f>
        <v/>
      </c>
      <c r="AK24" s="1506"/>
      <c r="AL24" s="1508" t="str">
        <f>IFERROR(IF('別紙様式2-2（４・５月分）'!P24="ベア加算","", IF(OR(T24="新加算Ⅰ",T24="新加算Ⅱ",T24="新加算Ⅲ",T24="新加算Ⅳ"),ROUNDDOWN(ROUND(L22*VLOOKUP(K22,【参考】数式用!$A$5:$I$27,MATCH("ベア加算",【参考】数式用!$B$4:$I$4,0)+1,0),0),0)*AF24,"")),"")</f>
        <v/>
      </c>
      <c r="AM24" s="1500"/>
      <c r="AN24" s="1481"/>
      <c r="AO24" s="1502"/>
      <c r="AP24" s="1481"/>
      <c r="AQ24" s="1483"/>
      <c r="AR24" s="1485"/>
      <c r="AS24" s="1489"/>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78"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6"/>
      <c r="C25" s="1417"/>
      <c r="D25" s="1417"/>
      <c r="E25" s="1417"/>
      <c r="F25" s="1418"/>
      <c r="G25" s="1260"/>
      <c r="H25" s="1260"/>
      <c r="I25" s="1260"/>
      <c r="J25" s="1421"/>
      <c r="K25" s="1260"/>
      <c r="L25" s="1427"/>
      <c r="M25" s="556" t="str">
        <f>IF('別紙様式2-2（４・５月分）'!P22="","",'別紙様式2-2（４・５月分）'!P22)</f>
        <v/>
      </c>
      <c r="N25" s="1399"/>
      <c r="O25" s="1379"/>
      <c r="P25" s="1431"/>
      <c r="Q25" s="1383"/>
      <c r="R25" s="1515"/>
      <c r="S25" s="1387"/>
      <c r="T25" s="1517"/>
      <c r="U25" s="1513"/>
      <c r="V25" s="1393"/>
      <c r="W25" s="1511"/>
      <c r="X25" s="1369"/>
      <c r="Y25" s="1511"/>
      <c r="Z25" s="1369"/>
      <c r="AA25" s="1511"/>
      <c r="AB25" s="1369"/>
      <c r="AC25" s="1511"/>
      <c r="AD25" s="1369"/>
      <c r="AE25" s="1369"/>
      <c r="AF25" s="1369"/>
      <c r="AG25" s="1365"/>
      <c r="AH25" s="1371"/>
      <c r="AI25" s="1505"/>
      <c r="AJ25" s="1375"/>
      <c r="AK25" s="1507"/>
      <c r="AL25" s="1509"/>
      <c r="AM25" s="1501"/>
      <c r="AN25" s="1482"/>
      <c r="AO25" s="1503"/>
      <c r="AP25" s="1482"/>
      <c r="AQ25" s="1484"/>
      <c r="AR25" s="1486"/>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78"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0" t="str">
        <f>IF(基本情報入力シート!X57="","",基本情報入力シート!X57)</f>
        <v/>
      </c>
      <c r="K26" s="1259" t="str">
        <f>IF(基本情報入力シート!Y57="","",基本情報入力シート!Y57)</f>
        <v/>
      </c>
      <c r="L26" s="1426" t="str">
        <f>IF(基本情報入力シート!AB57="","",基本情報入力シート!AB57)</f>
        <v/>
      </c>
      <c r="M26" s="553" t="str">
        <f>IF('別紙様式2-2（４・５月分）'!P23="","",'別紙様式2-2（４・５月分）'!P23)</f>
        <v/>
      </c>
      <c r="N26" s="1396" t="str">
        <f>IF(SUM('別紙様式2-2（４・５月分）'!Q23:Q25)=0,"",SUM('別紙様式2-2（４・５月分）'!Q23:Q25))</f>
        <v/>
      </c>
      <c r="O26" s="1400" t="str">
        <f>IFERROR(VLOOKUP('別紙様式2-2（４・５月分）'!AQ23,【参考】数式用!$AR$5:$AS$22,2,FALSE),"")</f>
        <v/>
      </c>
      <c r="P26" s="1401"/>
      <c r="Q26" s="1402"/>
      <c r="R26" s="1538" t="str">
        <f>IFERROR(VLOOKUP(K26,【参考】数式用!$A$5:$AB$37,MATCH(O26,【参考】数式用!$B$4:$AB$4,0)+1,0),"")</f>
        <v/>
      </c>
      <c r="S26" s="1408" t="s">
        <v>2039</v>
      </c>
      <c r="T26" s="1534" t="str">
        <f>IF('別紙様式2-3（６月以降分）'!T26="","",'別紙様式2-3（６月以降分）'!T26)</f>
        <v/>
      </c>
      <c r="U26" s="1536" t="str">
        <f>IFERROR(VLOOKUP(K26,【参考】数式用!$A$5:$AB$37,MATCH(T26,【参考】数式用!$B$4:$AB$4,0)+1,0),"")</f>
        <v/>
      </c>
      <c r="V26" s="1414" t="s">
        <v>15</v>
      </c>
      <c r="W26" s="1354">
        <f>'別紙様式2-3（６月以降分）'!W26</f>
        <v>6</v>
      </c>
      <c r="X26" s="1354" t="s">
        <v>10</v>
      </c>
      <c r="Y26" s="1354">
        <f>'別紙様式2-3（６月以降分）'!Y26</f>
        <v>6</v>
      </c>
      <c r="Z26" s="1354" t="s">
        <v>38</v>
      </c>
      <c r="AA26" s="1354">
        <f>'別紙様式2-3（６月以降分）'!AA26</f>
        <v>7</v>
      </c>
      <c r="AB26" s="1354" t="s">
        <v>10</v>
      </c>
      <c r="AC26" s="1354">
        <f>'別紙様式2-3（６月以降分）'!AC26</f>
        <v>3</v>
      </c>
      <c r="AD26" s="1354" t="s">
        <v>2020</v>
      </c>
      <c r="AE26" s="1354" t="s">
        <v>20</v>
      </c>
      <c r="AF26" s="1354">
        <f>IF(W26&gt;=1,(AA26*12+AC26)-(W26*12+Y26)+1,"")</f>
        <v>10</v>
      </c>
      <c r="AG26" s="1356" t="s">
        <v>33</v>
      </c>
      <c r="AH26" s="1526" t="str">
        <f>'別紙様式2-3（６月以降分）'!AH26</f>
        <v/>
      </c>
      <c r="AI26" s="1528" t="str">
        <f>'別紙様式2-3（６月以降分）'!AI26</f>
        <v/>
      </c>
      <c r="AJ26" s="1530">
        <f>'別紙様式2-3（６月以降分）'!AJ26</f>
        <v>0</v>
      </c>
      <c r="AK26" s="1532" t="str">
        <f>IF('別紙様式2-3（６月以降分）'!AK26="","",'別紙様式2-3（６月以降分）'!AK26)</f>
        <v/>
      </c>
      <c r="AL26" s="1518">
        <f>'別紙様式2-3（６月以降分）'!AL26</f>
        <v>0</v>
      </c>
      <c r="AM26" s="1520" t="str">
        <f>IF('別紙様式2-3（６月以降分）'!AM26="","",'別紙様式2-3（６月以降分）'!AM26)</f>
        <v/>
      </c>
      <c r="AN26" s="1522" t="str">
        <f>IF('別紙様式2-3（６月以降分）'!AN26="","",'別紙様式2-3（６月以降分）'!AN26)</f>
        <v/>
      </c>
      <c r="AO26" s="1524" t="str">
        <f>IF('別紙様式2-3（６月以降分）'!AO26="","",'別紙様式2-3（６月以降分）'!AO26)</f>
        <v/>
      </c>
      <c r="AP26" s="1522" t="str">
        <f>IF('別紙様式2-3（６月以降分）'!AP26="","",'別紙様式2-3（６月以降分）'!AP26)</f>
        <v/>
      </c>
      <c r="AQ26" s="1487" t="str">
        <f>IF('別紙様式2-3（６月以降分）'!AQ26="","",'別紙様式2-3（６月以降分）'!AQ26)</f>
        <v/>
      </c>
      <c r="AR26" s="1490"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79"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0"/>
      <c r="K27" s="1259"/>
      <c r="L27" s="1426"/>
      <c r="M27" s="1376" t="str">
        <f>IF('別紙様式2-2（４・５月分）'!P24="","",'別紙様式2-2（４・５月分）'!P24)</f>
        <v/>
      </c>
      <c r="N27" s="1397"/>
      <c r="O27" s="1403"/>
      <c r="P27" s="1404"/>
      <c r="Q27" s="1405"/>
      <c r="R27" s="1539"/>
      <c r="S27" s="1409"/>
      <c r="T27" s="1535"/>
      <c r="U27" s="1537"/>
      <c r="V27" s="1415"/>
      <c r="W27" s="1355"/>
      <c r="X27" s="1355"/>
      <c r="Y27" s="1355"/>
      <c r="Z27" s="1355"/>
      <c r="AA27" s="1355"/>
      <c r="AB27" s="1355"/>
      <c r="AC27" s="1355"/>
      <c r="AD27" s="1355"/>
      <c r="AE27" s="1355"/>
      <c r="AF27" s="1355"/>
      <c r="AG27" s="1357"/>
      <c r="AH27" s="1527"/>
      <c r="AI27" s="1529"/>
      <c r="AJ27" s="1531"/>
      <c r="AK27" s="1533"/>
      <c r="AL27" s="1519"/>
      <c r="AM27" s="1521"/>
      <c r="AN27" s="1523"/>
      <c r="AO27" s="1525"/>
      <c r="AP27" s="1523"/>
      <c r="AQ27" s="1488"/>
      <c r="AR27" s="1491"/>
      <c r="AS27" s="1489"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0"/>
      <c r="AY27" s="431"/>
      <c r="BD27" s="341"/>
      <c r="BE27" s="1310" t="str">
        <f>G26</f>
        <v/>
      </c>
      <c r="BF27" s="1310"/>
      <c r="BG27" s="1310"/>
    </row>
    <row r="28" spans="1:59" ht="15" customHeight="1">
      <c r="A28" s="1302"/>
      <c r="B28" s="1242"/>
      <c r="C28" s="1243"/>
      <c r="D28" s="1243"/>
      <c r="E28" s="1243"/>
      <c r="F28" s="1244"/>
      <c r="G28" s="1259"/>
      <c r="H28" s="1259"/>
      <c r="I28" s="1259"/>
      <c r="J28" s="1420"/>
      <c r="K28" s="1259"/>
      <c r="L28" s="1426"/>
      <c r="M28" s="1377"/>
      <c r="N28" s="1398"/>
      <c r="O28" s="1378" t="s">
        <v>2025</v>
      </c>
      <c r="P28" s="1430" t="str">
        <f>IFERROR(VLOOKUP('別紙様式2-2（４・５月分）'!AQ23,【参考】数式用!$AR$5:$AT$22,3,FALSE),"")</f>
        <v/>
      </c>
      <c r="Q28" s="1382" t="s">
        <v>2036</v>
      </c>
      <c r="R28" s="1514" t="str">
        <f>IFERROR(VLOOKUP(K26,【参考】数式用!$A$5:$AB$37,MATCH(P28,【参考】数式用!$B$4:$AB$4,0)+1,0),"")</f>
        <v/>
      </c>
      <c r="S28" s="1386" t="s">
        <v>2109</v>
      </c>
      <c r="T28" s="1516"/>
      <c r="U28" s="1512" t="str">
        <f>IFERROR(VLOOKUP(K26,【参考】数式用!$A$5:$AB$37,MATCH(T28,【参考】数式用!$B$4:$AB$4,0)+1,0),"")</f>
        <v/>
      </c>
      <c r="V28" s="1392" t="s">
        <v>15</v>
      </c>
      <c r="W28" s="1510"/>
      <c r="X28" s="1368" t="s">
        <v>10</v>
      </c>
      <c r="Y28" s="1510"/>
      <c r="Z28" s="1368" t="s">
        <v>38</v>
      </c>
      <c r="AA28" s="1510"/>
      <c r="AB28" s="1368" t="s">
        <v>10</v>
      </c>
      <c r="AC28" s="1510"/>
      <c r="AD28" s="1368" t="s">
        <v>2020</v>
      </c>
      <c r="AE28" s="1368" t="s">
        <v>20</v>
      </c>
      <c r="AF28" s="1368" t="str">
        <f>IF(W28&gt;=1,(AA28*12+AC28)-(W28*12+Y28)+1,"")</f>
        <v/>
      </c>
      <c r="AG28" s="1364" t="s">
        <v>33</v>
      </c>
      <c r="AH28" s="1370" t="str">
        <f t="shared" ref="AH28" si="16">IFERROR(ROUNDDOWN(ROUND(L26*U28,0),0)*AF28,"")</f>
        <v/>
      </c>
      <c r="AI28" s="1504" t="str">
        <f t="shared" ref="AI28" si="17">IFERROR(ROUNDDOWN(ROUND((L26*(U28-AW26)),0),0)*AF28,"")</f>
        <v/>
      </c>
      <c r="AJ28" s="1374" t="str">
        <f>IFERROR(ROUNDDOWN(ROUNDDOWN(ROUND(L26*VLOOKUP(K26,【参考】数式用!$A$5:$AB$27,MATCH("新加算Ⅳ",【参考】数式用!$B$4:$AB$4,0)+1,0),0),0)*AF28*0.5,0),"")</f>
        <v/>
      </c>
      <c r="AK28" s="1506"/>
      <c r="AL28" s="1508" t="str">
        <f>IFERROR(IF('別紙様式2-2（４・５月分）'!P28="ベア加算","", IF(OR(T28="新加算Ⅰ",T28="新加算Ⅱ",T28="新加算Ⅲ",T28="新加算Ⅳ"),ROUNDDOWN(ROUND(L26*VLOOKUP(K26,【参考】数式用!$A$5:$I$27,MATCH("ベア加算",【参考】数式用!$B$4:$I$4,0)+1,0),0),0)*AF28,"")),"")</f>
        <v/>
      </c>
      <c r="AM28" s="1500"/>
      <c r="AN28" s="1481"/>
      <c r="AO28" s="1502"/>
      <c r="AP28" s="1481"/>
      <c r="AQ28" s="1483"/>
      <c r="AR28" s="1485"/>
      <c r="AS28" s="1489"/>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78"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6"/>
      <c r="C29" s="1417"/>
      <c r="D29" s="1417"/>
      <c r="E29" s="1417"/>
      <c r="F29" s="1418"/>
      <c r="G29" s="1260"/>
      <c r="H29" s="1260"/>
      <c r="I29" s="1260"/>
      <c r="J29" s="1421"/>
      <c r="K29" s="1260"/>
      <c r="L29" s="1427"/>
      <c r="M29" s="556" t="str">
        <f>IF('別紙様式2-2（４・５月分）'!P25="","",'別紙様式2-2（４・５月分）'!P25)</f>
        <v/>
      </c>
      <c r="N29" s="1399"/>
      <c r="O29" s="1379"/>
      <c r="P29" s="1431"/>
      <c r="Q29" s="1383"/>
      <c r="R29" s="1515"/>
      <c r="S29" s="1387"/>
      <c r="T29" s="1517"/>
      <c r="U29" s="1513"/>
      <c r="V29" s="1393"/>
      <c r="W29" s="1511"/>
      <c r="X29" s="1369"/>
      <c r="Y29" s="1511"/>
      <c r="Z29" s="1369"/>
      <c r="AA29" s="1511"/>
      <c r="AB29" s="1369"/>
      <c r="AC29" s="1511"/>
      <c r="AD29" s="1369"/>
      <c r="AE29" s="1369"/>
      <c r="AF29" s="1369"/>
      <c r="AG29" s="1365"/>
      <c r="AH29" s="1371"/>
      <c r="AI29" s="1505"/>
      <c r="AJ29" s="1375"/>
      <c r="AK29" s="1507"/>
      <c r="AL29" s="1509"/>
      <c r="AM29" s="1501"/>
      <c r="AN29" s="1482"/>
      <c r="AO29" s="1503"/>
      <c r="AP29" s="1482"/>
      <c r="AQ29" s="1484"/>
      <c r="AR29" s="1486"/>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78"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19" t="str">
        <f>IF(基本情報入力シート!X58="","",基本情報入力シート!X58)</f>
        <v/>
      </c>
      <c r="K30" s="1258" t="str">
        <f>IF(基本情報入力シート!Y58="","",基本情報入力シート!Y58)</f>
        <v/>
      </c>
      <c r="L30" s="1432" t="str">
        <f>IF(基本情報入力シート!AB58="","",基本情報入力シート!AB58)</f>
        <v/>
      </c>
      <c r="M30" s="553" t="str">
        <f>IF('別紙様式2-2（４・５月分）'!P26="","",'別紙様式2-2（４・５月分）'!P26)</f>
        <v/>
      </c>
      <c r="N30" s="1396" t="str">
        <f>IF(SUM('別紙様式2-2（４・５月分）'!Q26:Q28)=0,"",SUM('別紙様式2-2（４・５月分）'!Q26:Q28))</f>
        <v/>
      </c>
      <c r="O30" s="1400" t="str">
        <f>IFERROR(VLOOKUP('別紙様式2-2（４・５月分）'!AQ26,【参考】数式用!$AR$5:$AS$22,2,FALSE),"")</f>
        <v/>
      </c>
      <c r="P30" s="1401"/>
      <c r="Q30" s="1402"/>
      <c r="R30" s="1538" t="str">
        <f>IFERROR(VLOOKUP(K30,【参考】数式用!$A$5:$AB$37,MATCH(O30,【参考】数式用!$B$4:$AB$4,0)+1,0),"")</f>
        <v/>
      </c>
      <c r="S30" s="1408" t="s">
        <v>2039</v>
      </c>
      <c r="T30" s="1534" t="str">
        <f>IF('別紙様式2-3（６月以降分）'!T30="","",'別紙様式2-3（６月以降分）'!T30)</f>
        <v/>
      </c>
      <c r="U30" s="1536" t="str">
        <f>IFERROR(VLOOKUP(K30,【参考】数式用!$A$5:$AB$37,MATCH(T30,【参考】数式用!$B$4:$AB$4,0)+1,0),"")</f>
        <v/>
      </c>
      <c r="V30" s="1414" t="s">
        <v>15</v>
      </c>
      <c r="W30" s="1354">
        <f>'別紙様式2-3（６月以降分）'!W30</f>
        <v>6</v>
      </c>
      <c r="X30" s="1354" t="s">
        <v>10</v>
      </c>
      <c r="Y30" s="1354">
        <f>'別紙様式2-3（６月以降分）'!Y30</f>
        <v>6</v>
      </c>
      <c r="Z30" s="1354" t="s">
        <v>38</v>
      </c>
      <c r="AA30" s="1354">
        <f>'別紙様式2-3（６月以降分）'!AA30</f>
        <v>7</v>
      </c>
      <c r="AB30" s="1354" t="s">
        <v>10</v>
      </c>
      <c r="AC30" s="1354">
        <f>'別紙様式2-3（６月以降分）'!AC30</f>
        <v>3</v>
      </c>
      <c r="AD30" s="1354" t="s">
        <v>2020</v>
      </c>
      <c r="AE30" s="1354" t="s">
        <v>20</v>
      </c>
      <c r="AF30" s="1354">
        <f>IF(W30&gt;=1,(AA30*12+AC30)-(W30*12+Y30)+1,"")</f>
        <v>10</v>
      </c>
      <c r="AG30" s="1356"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18">
        <f>'別紙様式2-3（６月以降分）'!AL30</f>
        <v>0</v>
      </c>
      <c r="AM30" s="1520" t="str">
        <f>IF('別紙様式2-3（６月以降分）'!AM30="","",'別紙様式2-3（６月以降分）'!AM30)</f>
        <v/>
      </c>
      <c r="AN30" s="1522" t="str">
        <f>IF('別紙様式2-3（６月以降分）'!AN30="","",'別紙様式2-3（６月以降分）'!AN30)</f>
        <v/>
      </c>
      <c r="AO30" s="1524" t="str">
        <f>IF('別紙様式2-3（６月以降分）'!AO30="","",'別紙様式2-3（６月以降分）'!AO30)</f>
        <v/>
      </c>
      <c r="AP30" s="1522" t="str">
        <f>IF('別紙様式2-3（６月以降分）'!AP30="","",'別紙様式2-3（６月以降分）'!AP30)</f>
        <v/>
      </c>
      <c r="AQ30" s="1487" t="str">
        <f>IF('別紙様式2-3（６月以降分）'!AQ30="","",'別紙様式2-3（６月以降分）'!AQ30)</f>
        <v/>
      </c>
      <c r="AR30" s="1490"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79"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0"/>
      <c r="K31" s="1259"/>
      <c r="L31" s="1426"/>
      <c r="M31" s="1376" t="str">
        <f>IF('別紙様式2-2（４・５月分）'!P27="","",'別紙様式2-2（４・５月分）'!P27)</f>
        <v/>
      </c>
      <c r="N31" s="1397"/>
      <c r="O31" s="1403"/>
      <c r="P31" s="1404"/>
      <c r="Q31" s="1405"/>
      <c r="R31" s="1539"/>
      <c r="S31" s="1409"/>
      <c r="T31" s="1535"/>
      <c r="U31" s="1537"/>
      <c r="V31" s="1415"/>
      <c r="W31" s="1355"/>
      <c r="X31" s="1355"/>
      <c r="Y31" s="1355"/>
      <c r="Z31" s="1355"/>
      <c r="AA31" s="1355"/>
      <c r="AB31" s="1355"/>
      <c r="AC31" s="1355"/>
      <c r="AD31" s="1355"/>
      <c r="AE31" s="1355"/>
      <c r="AF31" s="1355"/>
      <c r="AG31" s="1357"/>
      <c r="AH31" s="1527"/>
      <c r="AI31" s="1529"/>
      <c r="AJ31" s="1531"/>
      <c r="AK31" s="1533"/>
      <c r="AL31" s="1519"/>
      <c r="AM31" s="1521"/>
      <c r="AN31" s="1523"/>
      <c r="AO31" s="1525"/>
      <c r="AP31" s="1523"/>
      <c r="AQ31" s="1488"/>
      <c r="AR31" s="1491"/>
      <c r="AS31" s="1489"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0"/>
      <c r="AY31" s="431"/>
      <c r="BD31" s="341"/>
      <c r="BE31" s="1310" t="str">
        <f>G30</f>
        <v/>
      </c>
      <c r="BF31" s="1310"/>
      <c r="BG31" s="1310"/>
    </row>
    <row r="32" spans="1:59" ht="15" customHeight="1">
      <c r="A32" s="1302"/>
      <c r="B32" s="1242"/>
      <c r="C32" s="1243"/>
      <c r="D32" s="1243"/>
      <c r="E32" s="1243"/>
      <c r="F32" s="1244"/>
      <c r="G32" s="1259"/>
      <c r="H32" s="1259"/>
      <c r="I32" s="1259"/>
      <c r="J32" s="1420"/>
      <c r="K32" s="1259"/>
      <c r="L32" s="1426"/>
      <c r="M32" s="1377"/>
      <c r="N32" s="1398"/>
      <c r="O32" s="1378" t="s">
        <v>2111</v>
      </c>
      <c r="P32" s="1430" t="str">
        <f>IFERROR(VLOOKUP('別紙様式2-2（４・５月分）'!AQ26,【参考】数式用!$AR$5:$AT$22,3,FALSE),"")</f>
        <v/>
      </c>
      <c r="Q32" s="1382" t="s">
        <v>2036</v>
      </c>
      <c r="R32" s="1514" t="str">
        <f>IFERROR(VLOOKUP(K30,【参考】数式用!$A$5:$AB$37,MATCH(P32,【参考】数式用!$B$4:$AB$4,0)+1,0),"")</f>
        <v/>
      </c>
      <c r="S32" s="1386" t="s">
        <v>2109</v>
      </c>
      <c r="T32" s="1516"/>
      <c r="U32" s="1512" t="str">
        <f>IFERROR(VLOOKUP(K30,【参考】数式用!$A$5:$AB$37,MATCH(T32,【参考】数式用!$B$4:$AB$4,0)+1,0),"")</f>
        <v/>
      </c>
      <c r="V32" s="1392" t="s">
        <v>15</v>
      </c>
      <c r="W32" s="1510"/>
      <c r="X32" s="1368" t="s">
        <v>10</v>
      </c>
      <c r="Y32" s="1510"/>
      <c r="Z32" s="1368" t="s">
        <v>38</v>
      </c>
      <c r="AA32" s="1510"/>
      <c r="AB32" s="1368" t="s">
        <v>10</v>
      </c>
      <c r="AC32" s="1510"/>
      <c r="AD32" s="1368" t="s">
        <v>2020</v>
      </c>
      <c r="AE32" s="1368" t="s">
        <v>20</v>
      </c>
      <c r="AF32" s="1368" t="str">
        <f>IF(W32&gt;=1,(AA32*12+AC32)-(W32*12+Y32)+1,"")</f>
        <v/>
      </c>
      <c r="AG32" s="1364" t="s">
        <v>33</v>
      </c>
      <c r="AH32" s="1370" t="str">
        <f t="shared" ref="AH32" si="23">IFERROR(ROUNDDOWN(ROUND(L30*U32,0),0)*AF32,"")</f>
        <v/>
      </c>
      <c r="AI32" s="1504" t="str">
        <f t="shared" ref="AI32" si="24">IFERROR(ROUNDDOWN(ROUND((L30*(U32-AW30)),0),0)*AF32,"")</f>
        <v/>
      </c>
      <c r="AJ32" s="1374" t="str">
        <f>IFERROR(ROUNDDOWN(ROUNDDOWN(ROUND(L30*VLOOKUP(K30,【参考】数式用!$A$5:$AB$27,MATCH("新加算Ⅳ",【参考】数式用!$B$4:$AB$4,0)+1,0),0),0)*AF32*0.5,0),"")</f>
        <v/>
      </c>
      <c r="AK32" s="1506"/>
      <c r="AL32" s="1508" t="str">
        <f>IFERROR(IF('別紙様式2-2（４・５月分）'!P32="ベア加算","", IF(OR(T32="新加算Ⅰ",T32="新加算Ⅱ",T32="新加算Ⅲ",T32="新加算Ⅳ"),ROUNDDOWN(ROUND(L30*VLOOKUP(K30,【参考】数式用!$A$5:$I$27,MATCH("ベア加算",【参考】数式用!$B$4:$I$4,0)+1,0),0),0)*AF32,"")),"")</f>
        <v/>
      </c>
      <c r="AM32" s="1500"/>
      <c r="AN32" s="1481"/>
      <c r="AO32" s="1502"/>
      <c r="AP32" s="1481"/>
      <c r="AQ32" s="1483"/>
      <c r="AR32" s="1485"/>
      <c r="AS32" s="1489"/>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78"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6"/>
      <c r="C33" s="1417"/>
      <c r="D33" s="1417"/>
      <c r="E33" s="1417"/>
      <c r="F33" s="1418"/>
      <c r="G33" s="1260"/>
      <c r="H33" s="1260"/>
      <c r="I33" s="1260"/>
      <c r="J33" s="1421"/>
      <c r="K33" s="1260"/>
      <c r="L33" s="1427"/>
      <c r="M33" s="556" t="str">
        <f>IF('別紙様式2-2（４・５月分）'!P28="","",'別紙様式2-2（４・５月分）'!P28)</f>
        <v/>
      </c>
      <c r="N33" s="1399"/>
      <c r="O33" s="1379"/>
      <c r="P33" s="1431"/>
      <c r="Q33" s="1383"/>
      <c r="R33" s="1515"/>
      <c r="S33" s="1387"/>
      <c r="T33" s="1517"/>
      <c r="U33" s="1513"/>
      <c r="V33" s="1393"/>
      <c r="W33" s="1511"/>
      <c r="X33" s="1369"/>
      <c r="Y33" s="1511"/>
      <c r="Z33" s="1369"/>
      <c r="AA33" s="1511"/>
      <c r="AB33" s="1369"/>
      <c r="AC33" s="1511"/>
      <c r="AD33" s="1369"/>
      <c r="AE33" s="1369"/>
      <c r="AF33" s="1369"/>
      <c r="AG33" s="1365"/>
      <c r="AH33" s="1371"/>
      <c r="AI33" s="1505"/>
      <c r="AJ33" s="1375"/>
      <c r="AK33" s="1507"/>
      <c r="AL33" s="1509"/>
      <c r="AM33" s="1501"/>
      <c r="AN33" s="1482"/>
      <c r="AO33" s="1503"/>
      <c r="AP33" s="1482"/>
      <c r="AQ33" s="1484"/>
      <c r="AR33" s="1486"/>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78"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0" t="str">
        <f>IF(基本情報入力シート!X59="","",基本情報入力シート!X59)</f>
        <v/>
      </c>
      <c r="K34" s="1259" t="str">
        <f>IF(基本情報入力シート!Y59="","",基本情報入力シート!Y59)</f>
        <v/>
      </c>
      <c r="L34" s="1426" t="str">
        <f>IF(基本情報入力シート!AB59="","",基本情報入力シート!AB59)</f>
        <v/>
      </c>
      <c r="M34" s="553" t="str">
        <f>IF('別紙様式2-2（４・５月分）'!P29="","",'別紙様式2-2（４・５月分）'!P29)</f>
        <v/>
      </c>
      <c r="N34" s="1396" t="str">
        <f>IF(SUM('別紙様式2-2（４・５月分）'!Q29:Q31)=0,"",SUM('別紙様式2-2（４・５月分）'!Q29:Q31))</f>
        <v/>
      </c>
      <c r="O34" s="1400" t="str">
        <f>IFERROR(VLOOKUP('別紙様式2-2（４・５月分）'!AQ29,【参考】数式用!$AR$5:$AS$22,2,FALSE),"")</f>
        <v/>
      </c>
      <c r="P34" s="1401"/>
      <c r="Q34" s="1402"/>
      <c r="R34" s="1538" t="str">
        <f>IFERROR(VLOOKUP(K34,【参考】数式用!$A$5:$AB$37,MATCH(O34,【参考】数式用!$B$4:$AB$4,0)+1,0),"")</f>
        <v/>
      </c>
      <c r="S34" s="1408" t="s">
        <v>2039</v>
      </c>
      <c r="T34" s="1534" t="str">
        <f>IF('別紙様式2-3（６月以降分）'!T34="","",'別紙様式2-3（６月以降分）'!T34)</f>
        <v/>
      </c>
      <c r="U34" s="1536" t="str">
        <f>IFERROR(VLOOKUP(K34,【参考】数式用!$A$5:$AB$37,MATCH(T34,【参考】数式用!$B$4:$AB$4,0)+1,0),"")</f>
        <v/>
      </c>
      <c r="V34" s="1414" t="s">
        <v>15</v>
      </c>
      <c r="W34" s="1354">
        <f>'別紙様式2-3（６月以降分）'!W34</f>
        <v>6</v>
      </c>
      <c r="X34" s="1354" t="s">
        <v>10</v>
      </c>
      <c r="Y34" s="1354">
        <f>'別紙様式2-3（６月以降分）'!Y34</f>
        <v>6</v>
      </c>
      <c r="Z34" s="1354" t="s">
        <v>38</v>
      </c>
      <c r="AA34" s="1354">
        <f>'別紙様式2-3（６月以降分）'!AA34</f>
        <v>7</v>
      </c>
      <c r="AB34" s="1354" t="s">
        <v>10</v>
      </c>
      <c r="AC34" s="1354">
        <f>'別紙様式2-3（６月以降分）'!AC34</f>
        <v>3</v>
      </c>
      <c r="AD34" s="1354" t="s">
        <v>2020</v>
      </c>
      <c r="AE34" s="1354" t="s">
        <v>20</v>
      </c>
      <c r="AF34" s="1354">
        <f>IF(W34&gt;=1,(AA34*12+AC34)-(W34*12+Y34)+1,"")</f>
        <v>10</v>
      </c>
      <c r="AG34" s="1356" t="s">
        <v>33</v>
      </c>
      <c r="AH34" s="1526" t="str">
        <f>'別紙様式2-3（６月以降分）'!AH34</f>
        <v/>
      </c>
      <c r="AI34" s="1528" t="str">
        <f>'別紙様式2-3（６月以降分）'!AI34</f>
        <v/>
      </c>
      <c r="AJ34" s="1530">
        <f>'別紙様式2-3（６月以降分）'!AJ34</f>
        <v>0</v>
      </c>
      <c r="AK34" s="1532" t="str">
        <f>IF('別紙様式2-3（６月以降分）'!AK34="","",'別紙様式2-3（６月以降分）'!AK34)</f>
        <v/>
      </c>
      <c r="AL34" s="1518">
        <f>'別紙様式2-3（６月以降分）'!AL34</f>
        <v>0</v>
      </c>
      <c r="AM34" s="1520" t="str">
        <f>IF('別紙様式2-3（６月以降分）'!AM34="","",'別紙様式2-3（６月以降分）'!AM34)</f>
        <v/>
      </c>
      <c r="AN34" s="1522" t="str">
        <f>IF('別紙様式2-3（６月以降分）'!AN34="","",'別紙様式2-3（６月以降分）'!AN34)</f>
        <v/>
      </c>
      <c r="AO34" s="1524" t="str">
        <f>IF('別紙様式2-3（６月以降分）'!AO34="","",'別紙様式2-3（６月以降分）'!AO34)</f>
        <v/>
      </c>
      <c r="AP34" s="1522" t="str">
        <f>IF('別紙様式2-3（６月以降分）'!AP34="","",'別紙様式2-3（６月以降分）'!AP34)</f>
        <v/>
      </c>
      <c r="AQ34" s="1487" t="str">
        <f>IF('別紙様式2-3（６月以降分）'!AQ34="","",'別紙様式2-3（６月以降分）'!AQ34)</f>
        <v/>
      </c>
      <c r="AR34" s="1490"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79"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0"/>
      <c r="K35" s="1259"/>
      <c r="L35" s="1426"/>
      <c r="M35" s="1376" t="str">
        <f>IF('別紙様式2-2（４・５月分）'!P30="","",'別紙様式2-2（４・５月分）'!P30)</f>
        <v/>
      </c>
      <c r="N35" s="1397"/>
      <c r="O35" s="1403"/>
      <c r="P35" s="1404"/>
      <c r="Q35" s="1405"/>
      <c r="R35" s="1539"/>
      <c r="S35" s="1409"/>
      <c r="T35" s="1535"/>
      <c r="U35" s="1537"/>
      <c r="V35" s="1415"/>
      <c r="W35" s="1355"/>
      <c r="X35" s="1355"/>
      <c r="Y35" s="1355"/>
      <c r="Z35" s="1355"/>
      <c r="AA35" s="1355"/>
      <c r="AB35" s="1355"/>
      <c r="AC35" s="1355"/>
      <c r="AD35" s="1355"/>
      <c r="AE35" s="1355"/>
      <c r="AF35" s="1355"/>
      <c r="AG35" s="1357"/>
      <c r="AH35" s="1527"/>
      <c r="AI35" s="1529"/>
      <c r="AJ35" s="1531"/>
      <c r="AK35" s="1533"/>
      <c r="AL35" s="1519"/>
      <c r="AM35" s="1521"/>
      <c r="AN35" s="1523"/>
      <c r="AO35" s="1525"/>
      <c r="AP35" s="1523"/>
      <c r="AQ35" s="1488"/>
      <c r="AR35" s="1491"/>
      <c r="AS35" s="1489"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0"/>
      <c r="AY35" s="431"/>
      <c r="BD35" s="341"/>
      <c r="BE35" s="1310" t="str">
        <f>G34</f>
        <v/>
      </c>
      <c r="BF35" s="1310"/>
      <c r="BG35" s="1310"/>
    </row>
    <row r="36" spans="1:59" ht="15" customHeight="1">
      <c r="A36" s="1302"/>
      <c r="B36" s="1242"/>
      <c r="C36" s="1243"/>
      <c r="D36" s="1243"/>
      <c r="E36" s="1243"/>
      <c r="F36" s="1244"/>
      <c r="G36" s="1259"/>
      <c r="H36" s="1259"/>
      <c r="I36" s="1259"/>
      <c r="J36" s="1420"/>
      <c r="K36" s="1259"/>
      <c r="L36" s="1426"/>
      <c r="M36" s="1377"/>
      <c r="N36" s="1398"/>
      <c r="O36" s="1378" t="s">
        <v>2025</v>
      </c>
      <c r="P36" s="1430" t="str">
        <f>IFERROR(VLOOKUP('別紙様式2-2（４・５月分）'!AQ29,【参考】数式用!$AR$5:$AT$22,3,FALSE),"")</f>
        <v/>
      </c>
      <c r="Q36" s="1382" t="s">
        <v>2036</v>
      </c>
      <c r="R36" s="1514" t="str">
        <f>IFERROR(VLOOKUP(K34,【参考】数式用!$A$5:$AB$37,MATCH(P36,【参考】数式用!$B$4:$AB$4,0)+1,0),"")</f>
        <v/>
      </c>
      <c r="S36" s="1386" t="s">
        <v>2109</v>
      </c>
      <c r="T36" s="1516"/>
      <c r="U36" s="1512" t="str">
        <f>IFERROR(VLOOKUP(K34,【参考】数式用!$A$5:$AB$37,MATCH(T36,【参考】数式用!$B$4:$AB$4,0)+1,0),"")</f>
        <v/>
      </c>
      <c r="V36" s="1392" t="s">
        <v>15</v>
      </c>
      <c r="W36" s="1510"/>
      <c r="X36" s="1368" t="s">
        <v>10</v>
      </c>
      <c r="Y36" s="1510"/>
      <c r="Z36" s="1368" t="s">
        <v>38</v>
      </c>
      <c r="AA36" s="1510"/>
      <c r="AB36" s="1368" t="s">
        <v>10</v>
      </c>
      <c r="AC36" s="1510"/>
      <c r="AD36" s="1368" t="s">
        <v>2020</v>
      </c>
      <c r="AE36" s="1368" t="s">
        <v>20</v>
      </c>
      <c r="AF36" s="1368" t="str">
        <f>IF(W36&gt;=1,(AA36*12+AC36)-(W36*12+Y36)+1,"")</f>
        <v/>
      </c>
      <c r="AG36" s="1364" t="s">
        <v>33</v>
      </c>
      <c r="AH36" s="1370" t="str">
        <f t="shared" ref="AH36" si="30">IFERROR(ROUNDDOWN(ROUND(L34*U36,0),0)*AF36,"")</f>
        <v/>
      </c>
      <c r="AI36" s="1504" t="str">
        <f t="shared" ref="AI36" si="31">IFERROR(ROUNDDOWN(ROUND((L34*(U36-AW34)),0),0)*AF36,"")</f>
        <v/>
      </c>
      <c r="AJ36" s="1374" t="str">
        <f>IFERROR(ROUNDDOWN(ROUNDDOWN(ROUND(L34*VLOOKUP(K34,【参考】数式用!$A$5:$AB$27,MATCH("新加算Ⅳ",【参考】数式用!$B$4:$AB$4,0)+1,0),0),0)*AF36*0.5,0),"")</f>
        <v/>
      </c>
      <c r="AK36" s="1506"/>
      <c r="AL36" s="1508" t="str">
        <f>IFERROR(IF('別紙様式2-2（４・５月分）'!P36="ベア加算","", IF(OR(T36="新加算Ⅰ",T36="新加算Ⅱ",T36="新加算Ⅲ",T36="新加算Ⅳ"),ROUNDDOWN(ROUND(L34*VLOOKUP(K34,【参考】数式用!$A$5:$I$27,MATCH("ベア加算",【参考】数式用!$B$4:$I$4,0)+1,0),0),0)*AF36,"")),"")</f>
        <v/>
      </c>
      <c r="AM36" s="1500"/>
      <c r="AN36" s="1481"/>
      <c r="AO36" s="1502"/>
      <c r="AP36" s="1481"/>
      <c r="AQ36" s="1483"/>
      <c r="AR36" s="1485"/>
      <c r="AS36" s="1489"/>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78"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6"/>
      <c r="C37" s="1464"/>
      <c r="D37" s="1417"/>
      <c r="E37" s="1417"/>
      <c r="F37" s="1418"/>
      <c r="G37" s="1260"/>
      <c r="H37" s="1260"/>
      <c r="I37" s="1260"/>
      <c r="J37" s="1421"/>
      <c r="K37" s="1260"/>
      <c r="L37" s="1427"/>
      <c r="M37" s="556" t="str">
        <f>IF('別紙様式2-2（４・５月分）'!P31="","",'別紙様式2-2（４・５月分）'!P31)</f>
        <v/>
      </c>
      <c r="N37" s="1399"/>
      <c r="O37" s="1379"/>
      <c r="P37" s="1431"/>
      <c r="Q37" s="1383"/>
      <c r="R37" s="1515"/>
      <c r="S37" s="1387"/>
      <c r="T37" s="1517"/>
      <c r="U37" s="1513"/>
      <c r="V37" s="1393"/>
      <c r="W37" s="1511"/>
      <c r="X37" s="1369"/>
      <c r="Y37" s="1511"/>
      <c r="Z37" s="1369"/>
      <c r="AA37" s="1511"/>
      <c r="AB37" s="1369"/>
      <c r="AC37" s="1511"/>
      <c r="AD37" s="1369"/>
      <c r="AE37" s="1369"/>
      <c r="AF37" s="1369"/>
      <c r="AG37" s="1365"/>
      <c r="AH37" s="1371"/>
      <c r="AI37" s="1505"/>
      <c r="AJ37" s="1375"/>
      <c r="AK37" s="1507"/>
      <c r="AL37" s="1509"/>
      <c r="AM37" s="1501"/>
      <c r="AN37" s="1482"/>
      <c r="AO37" s="1503"/>
      <c r="AP37" s="1482"/>
      <c r="AQ37" s="1484"/>
      <c r="AR37" s="1486"/>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78"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19" t="str">
        <f>IF(基本情報入力シート!X60="","",基本情報入力シート!X60)</f>
        <v/>
      </c>
      <c r="K38" s="1258" t="str">
        <f>IF(基本情報入力シート!Y60="","",基本情報入力シート!Y60)</f>
        <v/>
      </c>
      <c r="L38" s="1432" t="str">
        <f>IF(基本情報入力シート!AB60="","",基本情報入力シート!AB60)</f>
        <v/>
      </c>
      <c r="M38" s="553" t="str">
        <f>IF('別紙様式2-2（４・５月分）'!P32="","",'別紙様式2-2（４・５月分）'!P32)</f>
        <v/>
      </c>
      <c r="N38" s="1396" t="str">
        <f>IF(SUM('別紙様式2-2（４・５月分）'!Q32:Q34)=0,"",SUM('別紙様式2-2（４・５月分）'!Q32:Q34))</f>
        <v/>
      </c>
      <c r="O38" s="1400" t="str">
        <f>IFERROR(VLOOKUP('別紙様式2-2（４・５月分）'!AQ32,【参考】数式用!$AR$5:$AS$22,2,FALSE),"")</f>
        <v/>
      </c>
      <c r="P38" s="1401"/>
      <c r="Q38" s="1402"/>
      <c r="R38" s="1538" t="str">
        <f>IFERROR(VLOOKUP(K38,【参考】数式用!$A$5:$AB$37,MATCH(O38,【参考】数式用!$B$4:$AB$4,0)+1,0),"")</f>
        <v/>
      </c>
      <c r="S38" s="1408" t="s">
        <v>2039</v>
      </c>
      <c r="T38" s="1534" t="str">
        <f>IF('別紙様式2-3（６月以降分）'!T38="","",'別紙様式2-3（６月以降分）'!T38)</f>
        <v/>
      </c>
      <c r="U38" s="1536" t="str">
        <f>IFERROR(VLOOKUP(K38,【参考】数式用!$A$5:$AB$37,MATCH(T38,【参考】数式用!$B$4:$AB$4,0)+1,0),"")</f>
        <v/>
      </c>
      <c r="V38" s="1414" t="s">
        <v>15</v>
      </c>
      <c r="W38" s="1354">
        <f>'別紙様式2-3（６月以降分）'!W38</f>
        <v>6</v>
      </c>
      <c r="X38" s="1354" t="s">
        <v>10</v>
      </c>
      <c r="Y38" s="1354">
        <f>'別紙様式2-3（６月以降分）'!Y38</f>
        <v>6</v>
      </c>
      <c r="Z38" s="1354" t="s">
        <v>38</v>
      </c>
      <c r="AA38" s="1354">
        <f>'別紙様式2-3（６月以降分）'!AA38</f>
        <v>7</v>
      </c>
      <c r="AB38" s="1354" t="s">
        <v>10</v>
      </c>
      <c r="AC38" s="1354">
        <f>'別紙様式2-3（６月以降分）'!AC38</f>
        <v>3</v>
      </c>
      <c r="AD38" s="1354" t="s">
        <v>2020</v>
      </c>
      <c r="AE38" s="1354" t="s">
        <v>20</v>
      </c>
      <c r="AF38" s="1354">
        <f>IF(W38&gt;=1,(AA38*12+AC38)-(W38*12+Y38)+1,"")</f>
        <v>10</v>
      </c>
      <c r="AG38" s="1356" t="s">
        <v>33</v>
      </c>
      <c r="AH38" s="1526" t="str">
        <f>'別紙様式2-3（６月以降分）'!AH38</f>
        <v/>
      </c>
      <c r="AI38" s="1528" t="str">
        <f>'別紙様式2-3（６月以降分）'!AI38</f>
        <v/>
      </c>
      <c r="AJ38" s="1530">
        <f>'別紙様式2-3（６月以降分）'!AJ38</f>
        <v>0</v>
      </c>
      <c r="AK38" s="1532" t="str">
        <f>IF('別紙様式2-3（６月以降分）'!AK38="","",'別紙様式2-3（６月以降分）'!AK38)</f>
        <v/>
      </c>
      <c r="AL38" s="1518">
        <f>'別紙様式2-3（６月以降分）'!AL38</f>
        <v>0</v>
      </c>
      <c r="AM38" s="1520" t="str">
        <f>IF('別紙様式2-3（６月以降分）'!AM38="","",'別紙様式2-3（６月以降分）'!AM38)</f>
        <v/>
      </c>
      <c r="AN38" s="1522" t="str">
        <f>IF('別紙様式2-3（６月以降分）'!AN38="","",'別紙様式2-3（６月以降分）'!AN38)</f>
        <v/>
      </c>
      <c r="AO38" s="1524" t="str">
        <f>IF('別紙様式2-3（６月以降分）'!AO38="","",'別紙様式2-3（６月以降分）'!AO38)</f>
        <v/>
      </c>
      <c r="AP38" s="1522" t="str">
        <f>IF('別紙様式2-3（６月以降分）'!AP38="","",'別紙様式2-3（６月以降分）'!AP38)</f>
        <v/>
      </c>
      <c r="AQ38" s="1487" t="str">
        <f>IF('別紙様式2-3（６月以降分）'!AQ38="","",'別紙様式2-3（６月以降分）'!AQ38)</f>
        <v/>
      </c>
      <c r="AR38" s="1490"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79"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0"/>
      <c r="K39" s="1259"/>
      <c r="L39" s="1426"/>
      <c r="M39" s="1376" t="str">
        <f>IF('別紙様式2-2（４・５月分）'!P33="","",'別紙様式2-2（４・５月分）'!P33)</f>
        <v/>
      </c>
      <c r="N39" s="1397"/>
      <c r="O39" s="1403"/>
      <c r="P39" s="1404"/>
      <c r="Q39" s="1405"/>
      <c r="R39" s="1539"/>
      <c r="S39" s="1409"/>
      <c r="T39" s="1535"/>
      <c r="U39" s="1537"/>
      <c r="V39" s="1415"/>
      <c r="W39" s="1355"/>
      <c r="X39" s="1355"/>
      <c r="Y39" s="1355"/>
      <c r="Z39" s="1355"/>
      <c r="AA39" s="1355"/>
      <c r="AB39" s="1355"/>
      <c r="AC39" s="1355"/>
      <c r="AD39" s="1355"/>
      <c r="AE39" s="1355"/>
      <c r="AF39" s="1355"/>
      <c r="AG39" s="1357"/>
      <c r="AH39" s="1527"/>
      <c r="AI39" s="1529"/>
      <c r="AJ39" s="1531"/>
      <c r="AK39" s="1533"/>
      <c r="AL39" s="1519"/>
      <c r="AM39" s="1521"/>
      <c r="AN39" s="1523"/>
      <c r="AO39" s="1525"/>
      <c r="AP39" s="1523"/>
      <c r="AQ39" s="1488"/>
      <c r="AR39" s="1491"/>
      <c r="AS39" s="1489"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0"/>
      <c r="AY39" s="431"/>
      <c r="BD39" s="341"/>
      <c r="BE39" s="1310" t="str">
        <f>G38</f>
        <v/>
      </c>
      <c r="BF39" s="1310"/>
      <c r="BG39" s="1310"/>
    </row>
    <row r="40" spans="1:59" ht="15" customHeight="1">
      <c r="A40" s="1302"/>
      <c r="B40" s="1242"/>
      <c r="C40" s="1243"/>
      <c r="D40" s="1243"/>
      <c r="E40" s="1243"/>
      <c r="F40" s="1244"/>
      <c r="G40" s="1259"/>
      <c r="H40" s="1259"/>
      <c r="I40" s="1259"/>
      <c r="J40" s="1420"/>
      <c r="K40" s="1259"/>
      <c r="L40" s="1426"/>
      <c r="M40" s="1377"/>
      <c r="N40" s="1398"/>
      <c r="O40" s="1378" t="s">
        <v>2025</v>
      </c>
      <c r="P40" s="1430" t="str">
        <f>IFERROR(VLOOKUP('別紙様式2-2（４・５月分）'!AQ32,【参考】数式用!$AR$5:$AT$22,3,FALSE),"")</f>
        <v/>
      </c>
      <c r="Q40" s="1382" t="s">
        <v>2036</v>
      </c>
      <c r="R40" s="1514" t="str">
        <f>IFERROR(VLOOKUP(K38,【参考】数式用!$A$5:$AB$37,MATCH(P40,【参考】数式用!$B$4:$AB$4,0)+1,0),"")</f>
        <v/>
      </c>
      <c r="S40" s="1386" t="s">
        <v>2109</v>
      </c>
      <c r="T40" s="1516"/>
      <c r="U40" s="1512" t="str">
        <f>IFERROR(VLOOKUP(K38,【参考】数式用!$A$5:$AB$37,MATCH(T40,【参考】数式用!$B$4:$AB$4,0)+1,0),"")</f>
        <v/>
      </c>
      <c r="V40" s="1392" t="s">
        <v>15</v>
      </c>
      <c r="W40" s="1510"/>
      <c r="X40" s="1368" t="s">
        <v>10</v>
      </c>
      <c r="Y40" s="1510"/>
      <c r="Z40" s="1368" t="s">
        <v>38</v>
      </c>
      <c r="AA40" s="1510"/>
      <c r="AB40" s="1368" t="s">
        <v>10</v>
      </c>
      <c r="AC40" s="1510"/>
      <c r="AD40" s="1368" t="s">
        <v>2020</v>
      </c>
      <c r="AE40" s="1368" t="s">
        <v>20</v>
      </c>
      <c r="AF40" s="1368" t="str">
        <f>IF(W40&gt;=1,(AA40*12+AC40)-(W40*12+Y40)+1,"")</f>
        <v/>
      </c>
      <c r="AG40" s="1364" t="s">
        <v>33</v>
      </c>
      <c r="AH40" s="1370" t="str">
        <f t="shared" ref="AH40" si="37">IFERROR(ROUNDDOWN(ROUND(L38*U40,0),0)*AF40,"")</f>
        <v/>
      </c>
      <c r="AI40" s="1504" t="str">
        <f t="shared" ref="AI40" si="38">IFERROR(ROUNDDOWN(ROUND((L38*(U40-AW38)),0),0)*AF40,"")</f>
        <v/>
      </c>
      <c r="AJ40" s="1374" t="str">
        <f>IFERROR(ROUNDDOWN(ROUNDDOWN(ROUND(L38*VLOOKUP(K38,【参考】数式用!$A$5:$AB$27,MATCH("新加算Ⅳ",【参考】数式用!$B$4:$AB$4,0)+1,0),0),0)*AF40*0.5,0),"")</f>
        <v/>
      </c>
      <c r="AK40" s="1506"/>
      <c r="AL40" s="1508" t="str">
        <f>IFERROR(IF('別紙様式2-2（４・５月分）'!P40="ベア加算","", IF(OR(T40="新加算Ⅰ",T40="新加算Ⅱ",T40="新加算Ⅲ",T40="新加算Ⅳ"),ROUNDDOWN(ROUND(L38*VLOOKUP(K38,【参考】数式用!$A$5:$I$27,MATCH("ベア加算",【参考】数式用!$B$4:$I$4,0)+1,0),0),0)*AF40,"")),"")</f>
        <v/>
      </c>
      <c r="AM40" s="1500"/>
      <c r="AN40" s="1481"/>
      <c r="AO40" s="1502"/>
      <c r="AP40" s="1481"/>
      <c r="AQ40" s="1483"/>
      <c r="AR40" s="1485"/>
      <c r="AS40" s="1489"/>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78"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6"/>
      <c r="C41" s="1417"/>
      <c r="D41" s="1417"/>
      <c r="E41" s="1417"/>
      <c r="F41" s="1418"/>
      <c r="G41" s="1260"/>
      <c r="H41" s="1260"/>
      <c r="I41" s="1260"/>
      <c r="J41" s="1421"/>
      <c r="K41" s="1260"/>
      <c r="L41" s="1427"/>
      <c r="M41" s="556" t="str">
        <f>IF('別紙様式2-2（４・５月分）'!P34="","",'別紙様式2-2（４・５月分）'!P34)</f>
        <v/>
      </c>
      <c r="N41" s="1399"/>
      <c r="O41" s="1379"/>
      <c r="P41" s="1431"/>
      <c r="Q41" s="1383"/>
      <c r="R41" s="1515"/>
      <c r="S41" s="1387"/>
      <c r="T41" s="1517"/>
      <c r="U41" s="1513"/>
      <c r="V41" s="1393"/>
      <c r="W41" s="1511"/>
      <c r="X41" s="1369"/>
      <c r="Y41" s="1511"/>
      <c r="Z41" s="1369"/>
      <c r="AA41" s="1511"/>
      <c r="AB41" s="1369"/>
      <c r="AC41" s="1511"/>
      <c r="AD41" s="1369"/>
      <c r="AE41" s="1369"/>
      <c r="AF41" s="1369"/>
      <c r="AG41" s="1365"/>
      <c r="AH41" s="1371"/>
      <c r="AI41" s="1505"/>
      <c r="AJ41" s="1375"/>
      <c r="AK41" s="1507"/>
      <c r="AL41" s="1509"/>
      <c r="AM41" s="1501"/>
      <c r="AN41" s="1482"/>
      <c r="AO41" s="1503"/>
      <c r="AP41" s="1482"/>
      <c r="AQ41" s="1484"/>
      <c r="AR41" s="1486"/>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78"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0" t="str">
        <f>IF(基本情報入力シート!X61="","",基本情報入力シート!X61)</f>
        <v/>
      </c>
      <c r="K42" s="1259" t="str">
        <f>IF(基本情報入力シート!Y61="","",基本情報入力シート!Y61)</f>
        <v/>
      </c>
      <c r="L42" s="1426" t="str">
        <f>IF(基本情報入力シート!AB61="","",基本情報入力シート!AB61)</f>
        <v/>
      </c>
      <c r="M42" s="553" t="str">
        <f>IF('別紙様式2-2（４・５月分）'!P35="","",'別紙様式2-2（４・５月分）'!P35)</f>
        <v/>
      </c>
      <c r="N42" s="1396" t="str">
        <f>IF(SUM('別紙様式2-2（４・５月分）'!Q35:Q37)=0,"",SUM('別紙様式2-2（４・５月分）'!Q35:Q37))</f>
        <v/>
      </c>
      <c r="O42" s="1400" t="str">
        <f>IFERROR(VLOOKUP('別紙様式2-2（４・５月分）'!AQ35,【参考】数式用!$AR$5:$AS$22,2,FALSE),"")</f>
        <v/>
      </c>
      <c r="P42" s="1401"/>
      <c r="Q42" s="1402"/>
      <c r="R42" s="1538" t="str">
        <f>IFERROR(VLOOKUP(K42,【参考】数式用!$A$5:$AB$37,MATCH(O42,【参考】数式用!$B$4:$AB$4,0)+1,0),"")</f>
        <v/>
      </c>
      <c r="S42" s="1408" t="s">
        <v>2102</v>
      </c>
      <c r="T42" s="1534" t="str">
        <f>IF('別紙様式2-3（６月以降分）'!T42="","",'別紙様式2-3（６月以降分）'!T42)</f>
        <v/>
      </c>
      <c r="U42" s="1536" t="str">
        <f>IFERROR(VLOOKUP(K42,【参考】数式用!$A$5:$AB$37,MATCH(T42,【参考】数式用!$B$4:$AB$4,0)+1,0),"")</f>
        <v/>
      </c>
      <c r="V42" s="1414" t="s">
        <v>15</v>
      </c>
      <c r="W42" s="1354">
        <f>'別紙様式2-3（６月以降分）'!W42</f>
        <v>6</v>
      </c>
      <c r="X42" s="1354" t="s">
        <v>10</v>
      </c>
      <c r="Y42" s="1354">
        <f>'別紙様式2-3（６月以降分）'!Y42</f>
        <v>6</v>
      </c>
      <c r="Z42" s="1354" t="s">
        <v>38</v>
      </c>
      <c r="AA42" s="1354">
        <f>'別紙様式2-3（６月以降分）'!AA42</f>
        <v>7</v>
      </c>
      <c r="AB42" s="1354" t="s">
        <v>10</v>
      </c>
      <c r="AC42" s="1354">
        <f>'別紙様式2-3（６月以降分）'!AC42</f>
        <v>3</v>
      </c>
      <c r="AD42" s="1354" t="s">
        <v>2020</v>
      </c>
      <c r="AE42" s="1354" t="s">
        <v>20</v>
      </c>
      <c r="AF42" s="1354">
        <f>IF(W42&gt;=1,(AA42*12+AC42)-(W42*12+Y42)+1,"")</f>
        <v>10</v>
      </c>
      <c r="AG42" s="1356"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18">
        <f>'別紙様式2-3（６月以降分）'!AL42</f>
        <v>0</v>
      </c>
      <c r="AM42" s="1520" t="str">
        <f>IF('別紙様式2-3（６月以降分）'!AM42="","",'別紙様式2-3（６月以降分）'!AM42)</f>
        <v/>
      </c>
      <c r="AN42" s="1522" t="str">
        <f>IF('別紙様式2-3（６月以降分）'!AN42="","",'別紙様式2-3（６月以降分）'!AN42)</f>
        <v/>
      </c>
      <c r="AO42" s="1524" t="str">
        <f>IF('別紙様式2-3（６月以降分）'!AO42="","",'別紙様式2-3（６月以降分）'!AO42)</f>
        <v/>
      </c>
      <c r="AP42" s="1522" t="str">
        <f>IF('別紙様式2-3（６月以降分）'!AP42="","",'別紙様式2-3（６月以降分）'!AP42)</f>
        <v/>
      </c>
      <c r="AQ42" s="1487" t="str">
        <f>IF('別紙様式2-3（６月以降分）'!AQ42="","",'別紙様式2-3（６月以降分）'!AQ42)</f>
        <v/>
      </c>
      <c r="AR42" s="1490"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79"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0"/>
      <c r="K43" s="1259"/>
      <c r="L43" s="1426"/>
      <c r="M43" s="1376" t="str">
        <f>IF('別紙様式2-2（４・５月分）'!P36="","",'別紙様式2-2（４・５月分）'!P36)</f>
        <v/>
      </c>
      <c r="N43" s="1397"/>
      <c r="O43" s="1403"/>
      <c r="P43" s="1404"/>
      <c r="Q43" s="1405"/>
      <c r="R43" s="1539"/>
      <c r="S43" s="1409"/>
      <c r="T43" s="1535"/>
      <c r="U43" s="1537"/>
      <c r="V43" s="1415"/>
      <c r="W43" s="1355"/>
      <c r="X43" s="1355"/>
      <c r="Y43" s="1355"/>
      <c r="Z43" s="1355"/>
      <c r="AA43" s="1355"/>
      <c r="AB43" s="1355"/>
      <c r="AC43" s="1355"/>
      <c r="AD43" s="1355"/>
      <c r="AE43" s="1355"/>
      <c r="AF43" s="1355"/>
      <c r="AG43" s="1357"/>
      <c r="AH43" s="1527"/>
      <c r="AI43" s="1529"/>
      <c r="AJ43" s="1531"/>
      <c r="AK43" s="1533"/>
      <c r="AL43" s="1519"/>
      <c r="AM43" s="1521"/>
      <c r="AN43" s="1523"/>
      <c r="AO43" s="1525"/>
      <c r="AP43" s="1523"/>
      <c r="AQ43" s="1488"/>
      <c r="AR43" s="1491"/>
      <c r="AS43" s="1489"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0"/>
      <c r="AY43" s="431"/>
      <c r="BD43" s="341"/>
      <c r="BE43" s="1310" t="str">
        <f>G42</f>
        <v/>
      </c>
      <c r="BF43" s="1310"/>
      <c r="BG43" s="1310"/>
    </row>
    <row r="44" spans="1:59" ht="15" customHeight="1">
      <c r="A44" s="1302"/>
      <c r="B44" s="1242"/>
      <c r="C44" s="1243"/>
      <c r="D44" s="1243"/>
      <c r="E44" s="1243"/>
      <c r="F44" s="1244"/>
      <c r="G44" s="1259"/>
      <c r="H44" s="1259"/>
      <c r="I44" s="1259"/>
      <c r="J44" s="1420"/>
      <c r="K44" s="1259"/>
      <c r="L44" s="1426"/>
      <c r="M44" s="1377"/>
      <c r="N44" s="1398"/>
      <c r="O44" s="1378" t="s">
        <v>2025</v>
      </c>
      <c r="P44" s="1430" t="str">
        <f>IFERROR(VLOOKUP('別紙様式2-2（４・５月分）'!AQ35,【参考】数式用!$AR$5:$AT$22,3,FALSE),"")</f>
        <v/>
      </c>
      <c r="Q44" s="1382" t="s">
        <v>2036</v>
      </c>
      <c r="R44" s="1514" t="str">
        <f>IFERROR(VLOOKUP(K42,【参考】数式用!$A$5:$AB$37,MATCH(P44,【参考】数式用!$B$4:$AB$4,0)+1,0),"")</f>
        <v/>
      </c>
      <c r="S44" s="1386" t="s">
        <v>2109</v>
      </c>
      <c r="T44" s="1516"/>
      <c r="U44" s="1512" t="str">
        <f>IFERROR(VLOOKUP(K42,【参考】数式用!$A$5:$AB$37,MATCH(T44,【参考】数式用!$B$4:$AB$4,0)+1,0),"")</f>
        <v/>
      </c>
      <c r="V44" s="1392" t="s">
        <v>15</v>
      </c>
      <c r="W44" s="1510"/>
      <c r="X44" s="1368" t="s">
        <v>10</v>
      </c>
      <c r="Y44" s="1510"/>
      <c r="Z44" s="1368" t="s">
        <v>38</v>
      </c>
      <c r="AA44" s="1510"/>
      <c r="AB44" s="1368" t="s">
        <v>10</v>
      </c>
      <c r="AC44" s="1510"/>
      <c r="AD44" s="1368" t="s">
        <v>2020</v>
      </c>
      <c r="AE44" s="1368" t="s">
        <v>20</v>
      </c>
      <c r="AF44" s="1368" t="str">
        <f>IF(W44&gt;=1,(AA44*12+AC44)-(W44*12+Y44)+1,"")</f>
        <v/>
      </c>
      <c r="AG44" s="1364" t="s">
        <v>33</v>
      </c>
      <c r="AH44" s="1370" t="str">
        <f t="shared" ref="AH44" si="44">IFERROR(ROUNDDOWN(ROUND(L42*U44,0),0)*AF44,"")</f>
        <v/>
      </c>
      <c r="AI44" s="1504" t="str">
        <f t="shared" ref="AI44" si="45">IFERROR(ROUNDDOWN(ROUND((L42*(U44-AW42)),0),0)*AF44,"")</f>
        <v/>
      </c>
      <c r="AJ44" s="1374" t="str">
        <f>IFERROR(ROUNDDOWN(ROUNDDOWN(ROUND(L42*VLOOKUP(K42,【参考】数式用!$A$5:$AB$27,MATCH("新加算Ⅳ",【参考】数式用!$B$4:$AB$4,0)+1,0),0),0)*AF44*0.5,0),"")</f>
        <v/>
      </c>
      <c r="AK44" s="1506"/>
      <c r="AL44" s="1508" t="str">
        <f>IFERROR(IF('別紙様式2-2（４・５月分）'!P44="ベア加算","", IF(OR(T44="新加算Ⅰ",T44="新加算Ⅱ",T44="新加算Ⅲ",T44="新加算Ⅳ"),ROUNDDOWN(ROUND(L42*VLOOKUP(K42,【参考】数式用!$A$5:$I$27,MATCH("ベア加算",【参考】数式用!$B$4:$I$4,0)+1,0),0),0)*AF44,"")),"")</f>
        <v/>
      </c>
      <c r="AM44" s="1500"/>
      <c r="AN44" s="1481"/>
      <c r="AO44" s="1502"/>
      <c r="AP44" s="1481"/>
      <c r="AQ44" s="1483"/>
      <c r="AR44" s="1485"/>
      <c r="AS44" s="1489"/>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78"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6"/>
      <c r="C45" s="1417"/>
      <c r="D45" s="1417"/>
      <c r="E45" s="1417"/>
      <c r="F45" s="1418"/>
      <c r="G45" s="1260"/>
      <c r="H45" s="1260"/>
      <c r="I45" s="1260"/>
      <c r="J45" s="1421"/>
      <c r="K45" s="1260"/>
      <c r="L45" s="1427"/>
      <c r="M45" s="556" t="str">
        <f>IF('別紙様式2-2（４・５月分）'!P37="","",'別紙様式2-2（４・５月分）'!P37)</f>
        <v/>
      </c>
      <c r="N45" s="1399"/>
      <c r="O45" s="1379"/>
      <c r="P45" s="1431"/>
      <c r="Q45" s="1383"/>
      <c r="R45" s="1515"/>
      <c r="S45" s="1387"/>
      <c r="T45" s="1517"/>
      <c r="U45" s="1513"/>
      <c r="V45" s="1393"/>
      <c r="W45" s="1511"/>
      <c r="X45" s="1369"/>
      <c r="Y45" s="1511"/>
      <c r="Z45" s="1369"/>
      <c r="AA45" s="1511"/>
      <c r="AB45" s="1369"/>
      <c r="AC45" s="1511"/>
      <c r="AD45" s="1369"/>
      <c r="AE45" s="1369"/>
      <c r="AF45" s="1369"/>
      <c r="AG45" s="1365"/>
      <c r="AH45" s="1371"/>
      <c r="AI45" s="1505"/>
      <c r="AJ45" s="1375"/>
      <c r="AK45" s="1507"/>
      <c r="AL45" s="1509"/>
      <c r="AM45" s="1501"/>
      <c r="AN45" s="1482"/>
      <c r="AO45" s="1503"/>
      <c r="AP45" s="1482"/>
      <c r="AQ45" s="1484"/>
      <c r="AR45" s="1486"/>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78"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19" t="str">
        <f>IF(基本情報入力シート!X62="","",基本情報入力シート!X62)</f>
        <v/>
      </c>
      <c r="K46" s="1258" t="str">
        <f>IF(基本情報入力シート!Y62="","",基本情報入力シート!Y62)</f>
        <v/>
      </c>
      <c r="L46" s="1432" t="str">
        <f>IF(基本情報入力シート!AB62="","",基本情報入力シート!AB62)</f>
        <v/>
      </c>
      <c r="M46" s="553" t="str">
        <f>IF('別紙様式2-2（４・５月分）'!P38="","",'別紙様式2-2（４・５月分）'!P38)</f>
        <v/>
      </c>
      <c r="N46" s="1396" t="str">
        <f>IF(SUM('別紙様式2-2（４・５月分）'!Q38:Q40)=0,"",SUM('別紙様式2-2（４・５月分）'!Q38:Q40))</f>
        <v/>
      </c>
      <c r="O46" s="1400" t="str">
        <f>IFERROR(VLOOKUP('別紙様式2-2（４・５月分）'!AQ38,【参考】数式用!$AR$5:$AS$22,2,FALSE),"")</f>
        <v/>
      </c>
      <c r="P46" s="1401"/>
      <c r="Q46" s="1402"/>
      <c r="R46" s="1538" t="str">
        <f>IFERROR(VLOOKUP(K46,【参考】数式用!$A$5:$AB$37,MATCH(O46,【参考】数式用!$B$4:$AB$4,0)+1,0),"")</f>
        <v/>
      </c>
      <c r="S46" s="1408" t="s">
        <v>2102</v>
      </c>
      <c r="T46" s="1534" t="str">
        <f>IF('別紙様式2-3（６月以降分）'!T46="","",'別紙様式2-3（６月以降分）'!T46)</f>
        <v/>
      </c>
      <c r="U46" s="1536" t="str">
        <f>IFERROR(VLOOKUP(K46,【参考】数式用!$A$5:$AB$37,MATCH(T46,【参考】数式用!$B$4:$AB$4,0)+1,0),"")</f>
        <v/>
      </c>
      <c r="V46" s="1414" t="s">
        <v>15</v>
      </c>
      <c r="W46" s="1354">
        <f>'別紙様式2-3（６月以降分）'!W46</f>
        <v>6</v>
      </c>
      <c r="X46" s="1354" t="s">
        <v>10</v>
      </c>
      <c r="Y46" s="1354">
        <f>'別紙様式2-3（６月以降分）'!Y46</f>
        <v>6</v>
      </c>
      <c r="Z46" s="1354" t="s">
        <v>38</v>
      </c>
      <c r="AA46" s="1354">
        <f>'別紙様式2-3（６月以降分）'!AA46</f>
        <v>7</v>
      </c>
      <c r="AB46" s="1354" t="s">
        <v>10</v>
      </c>
      <c r="AC46" s="1354">
        <f>'別紙様式2-3（６月以降分）'!AC46</f>
        <v>3</v>
      </c>
      <c r="AD46" s="1354" t="s">
        <v>2020</v>
      </c>
      <c r="AE46" s="1354" t="s">
        <v>20</v>
      </c>
      <c r="AF46" s="1354">
        <f>IF(W46&gt;=1,(AA46*12+AC46)-(W46*12+Y46)+1,"")</f>
        <v>10</v>
      </c>
      <c r="AG46" s="1356"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18">
        <f>'別紙様式2-3（６月以降分）'!AL46</f>
        <v>0</v>
      </c>
      <c r="AM46" s="1520" t="str">
        <f>IF('別紙様式2-3（６月以降分）'!AM46="","",'別紙様式2-3（６月以降分）'!AM46)</f>
        <v/>
      </c>
      <c r="AN46" s="1522" t="str">
        <f>IF('別紙様式2-3（６月以降分）'!AN46="","",'別紙様式2-3（６月以降分）'!AN46)</f>
        <v/>
      </c>
      <c r="AO46" s="1524" t="str">
        <f>IF('別紙様式2-3（６月以降分）'!AO46="","",'別紙様式2-3（６月以降分）'!AO46)</f>
        <v/>
      </c>
      <c r="AP46" s="1522" t="str">
        <f>IF('別紙様式2-3（６月以降分）'!AP46="","",'別紙様式2-3（６月以降分）'!AP46)</f>
        <v/>
      </c>
      <c r="AQ46" s="1487" t="str">
        <f>IF('別紙様式2-3（６月以降分）'!AQ46="","",'別紙様式2-3（６月以降分）'!AQ46)</f>
        <v/>
      </c>
      <c r="AR46" s="1490"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79"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0"/>
      <c r="K47" s="1259"/>
      <c r="L47" s="1426"/>
      <c r="M47" s="1376" t="str">
        <f>IF('別紙様式2-2（４・５月分）'!P39="","",'別紙様式2-2（４・５月分）'!P39)</f>
        <v/>
      </c>
      <c r="N47" s="1397"/>
      <c r="O47" s="1403"/>
      <c r="P47" s="1404"/>
      <c r="Q47" s="1405"/>
      <c r="R47" s="1539"/>
      <c r="S47" s="1409"/>
      <c r="T47" s="1535"/>
      <c r="U47" s="1537"/>
      <c r="V47" s="1415"/>
      <c r="W47" s="1355"/>
      <c r="X47" s="1355"/>
      <c r="Y47" s="1355"/>
      <c r="Z47" s="1355"/>
      <c r="AA47" s="1355"/>
      <c r="AB47" s="1355"/>
      <c r="AC47" s="1355"/>
      <c r="AD47" s="1355"/>
      <c r="AE47" s="1355"/>
      <c r="AF47" s="1355"/>
      <c r="AG47" s="1357"/>
      <c r="AH47" s="1527"/>
      <c r="AI47" s="1529"/>
      <c r="AJ47" s="1531"/>
      <c r="AK47" s="1533"/>
      <c r="AL47" s="1519"/>
      <c r="AM47" s="1521"/>
      <c r="AN47" s="1523"/>
      <c r="AO47" s="1525"/>
      <c r="AP47" s="1523"/>
      <c r="AQ47" s="1488"/>
      <c r="AR47" s="1491"/>
      <c r="AS47" s="1489"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0"/>
      <c r="AY47" s="431"/>
      <c r="BD47" s="341"/>
      <c r="BE47" s="1310" t="str">
        <f>G46</f>
        <v/>
      </c>
      <c r="BF47" s="1310"/>
      <c r="BG47" s="1310"/>
    </row>
    <row r="48" spans="1:59" ht="15" customHeight="1">
      <c r="A48" s="1302"/>
      <c r="B48" s="1242"/>
      <c r="C48" s="1243"/>
      <c r="D48" s="1243"/>
      <c r="E48" s="1243"/>
      <c r="F48" s="1244"/>
      <c r="G48" s="1259"/>
      <c r="H48" s="1259"/>
      <c r="I48" s="1259"/>
      <c r="J48" s="1420"/>
      <c r="K48" s="1259"/>
      <c r="L48" s="1426"/>
      <c r="M48" s="1377"/>
      <c r="N48" s="1398"/>
      <c r="O48" s="1378" t="s">
        <v>2025</v>
      </c>
      <c r="P48" s="1430" t="str">
        <f>IFERROR(VLOOKUP('別紙様式2-2（４・５月分）'!AQ38,【参考】数式用!$AR$5:$AT$22,3,FALSE),"")</f>
        <v/>
      </c>
      <c r="Q48" s="1382" t="s">
        <v>2036</v>
      </c>
      <c r="R48" s="1514" t="str">
        <f>IFERROR(VLOOKUP(K46,【参考】数式用!$A$5:$AB$37,MATCH(P48,【参考】数式用!$B$4:$AB$4,0)+1,0),"")</f>
        <v/>
      </c>
      <c r="S48" s="1386" t="s">
        <v>2109</v>
      </c>
      <c r="T48" s="1516"/>
      <c r="U48" s="1512" t="str">
        <f>IFERROR(VLOOKUP(K46,【参考】数式用!$A$5:$AB$37,MATCH(T48,【参考】数式用!$B$4:$AB$4,0)+1,0),"")</f>
        <v/>
      </c>
      <c r="V48" s="1392" t="s">
        <v>15</v>
      </c>
      <c r="W48" s="1510"/>
      <c r="X48" s="1368" t="s">
        <v>10</v>
      </c>
      <c r="Y48" s="1510"/>
      <c r="Z48" s="1368" t="s">
        <v>38</v>
      </c>
      <c r="AA48" s="1510"/>
      <c r="AB48" s="1368" t="s">
        <v>10</v>
      </c>
      <c r="AC48" s="1510"/>
      <c r="AD48" s="1368" t="s">
        <v>2020</v>
      </c>
      <c r="AE48" s="1368" t="s">
        <v>20</v>
      </c>
      <c r="AF48" s="1368" t="str">
        <f>IF(W48&gt;=1,(AA48*12+AC48)-(W48*12+Y48)+1,"")</f>
        <v/>
      </c>
      <c r="AG48" s="1364" t="s">
        <v>33</v>
      </c>
      <c r="AH48" s="1370" t="str">
        <f t="shared" ref="AH48" si="51">IFERROR(ROUNDDOWN(ROUND(L46*U48,0),0)*AF48,"")</f>
        <v/>
      </c>
      <c r="AI48" s="1504" t="str">
        <f t="shared" ref="AI48" si="52">IFERROR(ROUNDDOWN(ROUND((L46*(U48-AW46)),0),0)*AF48,"")</f>
        <v/>
      </c>
      <c r="AJ48" s="1374" t="str">
        <f>IFERROR(ROUNDDOWN(ROUNDDOWN(ROUND(L46*VLOOKUP(K46,【参考】数式用!$A$5:$AB$27,MATCH("新加算Ⅳ",【参考】数式用!$B$4:$AB$4,0)+1,0),0),0)*AF48*0.5,0),"")</f>
        <v/>
      </c>
      <c r="AK48" s="1506"/>
      <c r="AL48" s="1508" t="str">
        <f>IFERROR(IF('別紙様式2-2（４・５月分）'!P48="ベア加算","", IF(OR(T48="新加算Ⅰ",T48="新加算Ⅱ",T48="新加算Ⅲ",T48="新加算Ⅳ"),ROUNDDOWN(ROUND(L46*VLOOKUP(K46,【参考】数式用!$A$5:$I$27,MATCH("ベア加算",【参考】数式用!$B$4:$I$4,0)+1,0),0),0)*AF48,"")),"")</f>
        <v/>
      </c>
      <c r="AM48" s="1500"/>
      <c r="AN48" s="1481"/>
      <c r="AO48" s="1502"/>
      <c r="AP48" s="1481"/>
      <c r="AQ48" s="1483"/>
      <c r="AR48" s="1485"/>
      <c r="AS48" s="1489"/>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78"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6"/>
      <c r="C49" s="1417"/>
      <c r="D49" s="1417"/>
      <c r="E49" s="1417"/>
      <c r="F49" s="1418"/>
      <c r="G49" s="1260"/>
      <c r="H49" s="1260"/>
      <c r="I49" s="1260"/>
      <c r="J49" s="1421"/>
      <c r="K49" s="1260"/>
      <c r="L49" s="1427"/>
      <c r="M49" s="556" t="str">
        <f>IF('別紙様式2-2（４・５月分）'!P40="","",'別紙様式2-2（４・５月分）'!P40)</f>
        <v/>
      </c>
      <c r="N49" s="1399"/>
      <c r="O49" s="1379"/>
      <c r="P49" s="1431"/>
      <c r="Q49" s="1383"/>
      <c r="R49" s="1515"/>
      <c r="S49" s="1387"/>
      <c r="T49" s="1517"/>
      <c r="U49" s="1513"/>
      <c r="V49" s="1393"/>
      <c r="W49" s="1511"/>
      <c r="X49" s="1369"/>
      <c r="Y49" s="1511"/>
      <c r="Z49" s="1369"/>
      <c r="AA49" s="1511"/>
      <c r="AB49" s="1369"/>
      <c r="AC49" s="1511"/>
      <c r="AD49" s="1369"/>
      <c r="AE49" s="1369"/>
      <c r="AF49" s="1369"/>
      <c r="AG49" s="1365"/>
      <c r="AH49" s="1371"/>
      <c r="AI49" s="1505"/>
      <c r="AJ49" s="1375"/>
      <c r="AK49" s="1507"/>
      <c r="AL49" s="1509"/>
      <c r="AM49" s="1501"/>
      <c r="AN49" s="1482"/>
      <c r="AO49" s="1503"/>
      <c r="AP49" s="1482"/>
      <c r="AQ49" s="1484"/>
      <c r="AR49" s="1486"/>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78"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19" t="str">
        <f>IF(基本情報入力シート!X63="","",基本情報入力シート!X63)</f>
        <v/>
      </c>
      <c r="K50" s="1258" t="str">
        <f>IF(基本情報入力シート!Y63="","",基本情報入力シート!Y63)</f>
        <v/>
      </c>
      <c r="L50" s="1432" t="str">
        <f>IF(基本情報入力シート!AB63="","",基本情報入力シート!AB63)</f>
        <v/>
      </c>
      <c r="M50" s="553" t="str">
        <f>IF('別紙様式2-2（４・５月分）'!P41="","",'別紙様式2-2（４・５月分）'!P41)</f>
        <v/>
      </c>
      <c r="N50" s="1396" t="str">
        <f>IF(SUM('別紙様式2-2（４・５月分）'!Q41:Q43)=0,"",SUM('別紙様式2-2（４・５月分）'!Q41:Q43))</f>
        <v/>
      </c>
      <c r="O50" s="1400" t="str">
        <f>IFERROR(VLOOKUP('別紙様式2-2（４・５月分）'!AQ41,【参考】数式用!$AR$5:$AS$22,2,FALSE),"")</f>
        <v/>
      </c>
      <c r="P50" s="1401"/>
      <c r="Q50" s="1402"/>
      <c r="R50" s="1538" t="str">
        <f>IFERROR(VLOOKUP(K50,【参考】数式用!$A$5:$AB$37,MATCH(O50,【参考】数式用!$B$4:$AB$4,0)+1,0),"")</f>
        <v/>
      </c>
      <c r="S50" s="1408" t="s">
        <v>2102</v>
      </c>
      <c r="T50" s="1534" t="str">
        <f>IF('別紙様式2-3（６月以降分）'!T50="","",'別紙様式2-3（６月以降分）'!T50)</f>
        <v/>
      </c>
      <c r="U50" s="1536" t="str">
        <f>IFERROR(VLOOKUP(K50,【参考】数式用!$A$5:$AB$37,MATCH(T50,【参考】数式用!$B$4:$AB$4,0)+1,0),"")</f>
        <v/>
      </c>
      <c r="V50" s="1414" t="s">
        <v>15</v>
      </c>
      <c r="W50" s="1354">
        <f>'別紙様式2-3（６月以降分）'!W50</f>
        <v>6</v>
      </c>
      <c r="X50" s="1354" t="s">
        <v>10</v>
      </c>
      <c r="Y50" s="1354">
        <f>'別紙様式2-3（６月以降分）'!Y50</f>
        <v>6</v>
      </c>
      <c r="Z50" s="1354" t="s">
        <v>38</v>
      </c>
      <c r="AA50" s="1354">
        <f>'別紙様式2-3（６月以降分）'!AA50</f>
        <v>7</v>
      </c>
      <c r="AB50" s="1354" t="s">
        <v>10</v>
      </c>
      <c r="AC50" s="1354">
        <f>'別紙様式2-3（６月以降分）'!AC50</f>
        <v>3</v>
      </c>
      <c r="AD50" s="1354" t="s">
        <v>2020</v>
      </c>
      <c r="AE50" s="1354" t="s">
        <v>20</v>
      </c>
      <c r="AF50" s="1354">
        <f>IF(W50&gt;=1,(AA50*12+AC50)-(W50*12+Y50)+1,"")</f>
        <v>10</v>
      </c>
      <c r="AG50" s="1356"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18">
        <f>'別紙様式2-3（６月以降分）'!AL50</f>
        <v>0</v>
      </c>
      <c r="AM50" s="1520" t="str">
        <f>IF('別紙様式2-3（６月以降分）'!AM50="","",'別紙様式2-3（６月以降分）'!AM50)</f>
        <v/>
      </c>
      <c r="AN50" s="1522" t="str">
        <f>IF('別紙様式2-3（６月以降分）'!AN50="","",'別紙様式2-3（６月以降分）'!AN50)</f>
        <v/>
      </c>
      <c r="AO50" s="1524" t="str">
        <f>IF('別紙様式2-3（６月以降分）'!AO50="","",'別紙様式2-3（６月以降分）'!AO50)</f>
        <v/>
      </c>
      <c r="AP50" s="1522" t="str">
        <f>IF('別紙様式2-3（６月以降分）'!AP50="","",'別紙様式2-3（６月以降分）'!AP50)</f>
        <v/>
      </c>
      <c r="AQ50" s="1487" t="str">
        <f>IF('別紙様式2-3（６月以降分）'!AQ50="","",'別紙様式2-3（６月以降分）'!AQ50)</f>
        <v/>
      </c>
      <c r="AR50" s="1490"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79" t="str">
        <f>IFERROR(VLOOKUP(K50,【参考】数式用!$AH$2:$AI$34,2,FALSE),"")</f>
        <v/>
      </c>
      <c r="AY50" s="494"/>
      <c r="BD50" s="341"/>
      <c r="BE50" s="1310" t="str">
        <f>G50</f>
        <v/>
      </c>
      <c r="BF50" s="1310"/>
      <c r="BG50" s="1310"/>
    </row>
    <row r="51" spans="1:59" ht="15" customHeight="1">
      <c r="A51" s="1274"/>
      <c r="B51" s="1242"/>
      <c r="C51" s="1465"/>
      <c r="D51" s="1465"/>
      <c r="E51" s="1465"/>
      <c r="F51" s="1244"/>
      <c r="G51" s="1259"/>
      <c r="H51" s="1259"/>
      <c r="I51" s="1259"/>
      <c r="J51" s="1420"/>
      <c r="K51" s="1259"/>
      <c r="L51" s="1426"/>
      <c r="M51" s="1376" t="str">
        <f>IF('別紙様式2-2（４・５月分）'!P42="","",'別紙様式2-2（４・５月分）'!P42)</f>
        <v/>
      </c>
      <c r="N51" s="1397"/>
      <c r="O51" s="1403"/>
      <c r="P51" s="1404"/>
      <c r="Q51" s="1405"/>
      <c r="R51" s="1539"/>
      <c r="S51" s="1409"/>
      <c r="T51" s="1535"/>
      <c r="U51" s="1537"/>
      <c r="V51" s="1415"/>
      <c r="W51" s="1355"/>
      <c r="X51" s="1355"/>
      <c r="Y51" s="1355"/>
      <c r="Z51" s="1355"/>
      <c r="AA51" s="1355"/>
      <c r="AB51" s="1355"/>
      <c r="AC51" s="1355"/>
      <c r="AD51" s="1355"/>
      <c r="AE51" s="1355"/>
      <c r="AF51" s="1355"/>
      <c r="AG51" s="1357"/>
      <c r="AH51" s="1527"/>
      <c r="AI51" s="1529"/>
      <c r="AJ51" s="1531"/>
      <c r="AK51" s="1533"/>
      <c r="AL51" s="1519"/>
      <c r="AM51" s="1521"/>
      <c r="AN51" s="1523"/>
      <c r="AO51" s="1525"/>
      <c r="AP51" s="1523"/>
      <c r="AQ51" s="1488"/>
      <c r="AR51" s="1491"/>
      <c r="AS51" s="1489"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0"/>
      <c r="AY51" s="431"/>
      <c r="BD51" s="341"/>
      <c r="BE51" s="1310" t="str">
        <f>G50</f>
        <v/>
      </c>
      <c r="BF51" s="1310"/>
      <c r="BG51" s="1310"/>
    </row>
    <row r="52" spans="1:59" ht="15" customHeight="1">
      <c r="A52" s="1302"/>
      <c r="B52" s="1242"/>
      <c r="C52" s="1465"/>
      <c r="D52" s="1465"/>
      <c r="E52" s="1465"/>
      <c r="F52" s="1244"/>
      <c r="G52" s="1259"/>
      <c r="H52" s="1259"/>
      <c r="I52" s="1259"/>
      <c r="J52" s="1420"/>
      <c r="K52" s="1259"/>
      <c r="L52" s="1426"/>
      <c r="M52" s="1377"/>
      <c r="N52" s="1398"/>
      <c r="O52" s="1378" t="s">
        <v>2025</v>
      </c>
      <c r="P52" s="1430" t="str">
        <f>IFERROR(VLOOKUP('別紙様式2-2（４・５月分）'!AQ41,【参考】数式用!$AR$5:$AT$22,3,FALSE),"")</f>
        <v/>
      </c>
      <c r="Q52" s="1382" t="s">
        <v>2036</v>
      </c>
      <c r="R52" s="1514" t="str">
        <f>IFERROR(VLOOKUP(K50,【参考】数式用!$A$5:$AB$37,MATCH(P52,【参考】数式用!$B$4:$AB$4,0)+1,0),"")</f>
        <v/>
      </c>
      <c r="S52" s="1386" t="s">
        <v>2109</v>
      </c>
      <c r="T52" s="1516"/>
      <c r="U52" s="1512" t="str">
        <f>IFERROR(VLOOKUP(K50,【参考】数式用!$A$5:$AB$37,MATCH(T52,【参考】数式用!$B$4:$AB$4,0)+1,0),"")</f>
        <v/>
      </c>
      <c r="V52" s="1392" t="s">
        <v>15</v>
      </c>
      <c r="W52" s="1510"/>
      <c r="X52" s="1368" t="s">
        <v>10</v>
      </c>
      <c r="Y52" s="1510"/>
      <c r="Z52" s="1368" t="s">
        <v>38</v>
      </c>
      <c r="AA52" s="1510"/>
      <c r="AB52" s="1368" t="s">
        <v>10</v>
      </c>
      <c r="AC52" s="1510"/>
      <c r="AD52" s="1368" t="s">
        <v>2020</v>
      </c>
      <c r="AE52" s="1368" t="s">
        <v>20</v>
      </c>
      <c r="AF52" s="1368" t="str">
        <f>IF(W52&gt;=1,(AA52*12+AC52)-(W52*12+Y52)+1,"")</f>
        <v/>
      </c>
      <c r="AG52" s="1364" t="s">
        <v>33</v>
      </c>
      <c r="AH52" s="1370" t="str">
        <f t="shared" ref="AH52" si="58">IFERROR(ROUNDDOWN(ROUND(L50*U52,0),0)*AF52,"")</f>
        <v/>
      </c>
      <c r="AI52" s="1504" t="str">
        <f t="shared" ref="AI52" si="59">IFERROR(ROUNDDOWN(ROUND((L50*(U52-AW50)),0),0)*AF52,"")</f>
        <v/>
      </c>
      <c r="AJ52" s="1374" t="str">
        <f>IFERROR(ROUNDDOWN(ROUNDDOWN(ROUND(L50*VLOOKUP(K50,【参考】数式用!$A$5:$AB$27,MATCH("新加算Ⅳ",【参考】数式用!$B$4:$AB$4,0)+1,0),0),0)*AF52*0.5,0),"")</f>
        <v/>
      </c>
      <c r="AK52" s="1506"/>
      <c r="AL52" s="1508" t="str">
        <f>IFERROR(IF('別紙様式2-2（４・５月分）'!P52="ベア加算","", IF(OR(T52="新加算Ⅰ",T52="新加算Ⅱ",T52="新加算Ⅲ",T52="新加算Ⅳ"),ROUNDDOWN(ROUND(L50*VLOOKUP(K50,【参考】数式用!$A$5:$I$27,MATCH("ベア加算",【参考】数式用!$B$4:$I$4,0)+1,0),0),0)*AF52,"")),"")</f>
        <v/>
      </c>
      <c r="AM52" s="1500"/>
      <c r="AN52" s="1481"/>
      <c r="AO52" s="1502"/>
      <c r="AP52" s="1481"/>
      <c r="AQ52" s="1483"/>
      <c r="AR52" s="1485"/>
      <c r="AS52" s="1489"/>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78"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6"/>
      <c r="C53" s="1417"/>
      <c r="D53" s="1417"/>
      <c r="E53" s="1417"/>
      <c r="F53" s="1418"/>
      <c r="G53" s="1260"/>
      <c r="H53" s="1260"/>
      <c r="I53" s="1260"/>
      <c r="J53" s="1421"/>
      <c r="K53" s="1260"/>
      <c r="L53" s="1427"/>
      <c r="M53" s="556" t="str">
        <f>IF('別紙様式2-2（４・５月分）'!P43="","",'別紙様式2-2（４・５月分）'!P43)</f>
        <v/>
      </c>
      <c r="N53" s="1399"/>
      <c r="O53" s="1379"/>
      <c r="P53" s="1431"/>
      <c r="Q53" s="1383"/>
      <c r="R53" s="1515"/>
      <c r="S53" s="1387"/>
      <c r="T53" s="1517"/>
      <c r="U53" s="1513"/>
      <c r="V53" s="1393"/>
      <c r="W53" s="1511"/>
      <c r="X53" s="1369"/>
      <c r="Y53" s="1511"/>
      <c r="Z53" s="1369"/>
      <c r="AA53" s="1511"/>
      <c r="AB53" s="1369"/>
      <c r="AC53" s="1511"/>
      <c r="AD53" s="1369"/>
      <c r="AE53" s="1369"/>
      <c r="AF53" s="1369"/>
      <c r="AG53" s="1365"/>
      <c r="AH53" s="1371"/>
      <c r="AI53" s="1505"/>
      <c r="AJ53" s="1375"/>
      <c r="AK53" s="1507"/>
      <c r="AL53" s="1509"/>
      <c r="AM53" s="1501"/>
      <c r="AN53" s="1482"/>
      <c r="AO53" s="1503"/>
      <c r="AP53" s="1482"/>
      <c r="AQ53" s="1484"/>
      <c r="AR53" s="1486"/>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78"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19" t="str">
        <f>IF(基本情報入力シート!X64="","",基本情報入力シート!X64)</f>
        <v/>
      </c>
      <c r="K54" s="1258" t="str">
        <f>IF(基本情報入力シート!Y64="","",基本情報入力シート!Y64)</f>
        <v/>
      </c>
      <c r="L54" s="1432" t="str">
        <f>IF(基本情報入力シート!AB64="","",基本情報入力シート!AB64)</f>
        <v/>
      </c>
      <c r="M54" s="553" t="str">
        <f>IF('別紙様式2-2（４・５月分）'!P44="","",'別紙様式2-2（４・５月分）'!P44)</f>
        <v/>
      </c>
      <c r="N54" s="1396" t="str">
        <f>IF(SUM('別紙様式2-2（４・５月分）'!Q44:Q46)=0,"",SUM('別紙様式2-2（４・５月分）'!Q44:Q46))</f>
        <v/>
      </c>
      <c r="O54" s="1400" t="str">
        <f>IFERROR(VLOOKUP('別紙様式2-2（４・５月分）'!AQ44,【参考】数式用!$AR$5:$AS$22,2,FALSE),"")</f>
        <v/>
      </c>
      <c r="P54" s="1401"/>
      <c r="Q54" s="1402"/>
      <c r="R54" s="1538" t="str">
        <f>IFERROR(VLOOKUP(K54,【参考】数式用!$A$5:$AB$37,MATCH(O54,【参考】数式用!$B$4:$AB$4,0)+1,0),"")</f>
        <v/>
      </c>
      <c r="S54" s="1408" t="s">
        <v>2102</v>
      </c>
      <c r="T54" s="1534" t="str">
        <f>IF('別紙様式2-3（６月以降分）'!T54="","",'別紙様式2-3（６月以降分）'!T54)</f>
        <v/>
      </c>
      <c r="U54" s="1536" t="str">
        <f>IFERROR(VLOOKUP(K54,【参考】数式用!$A$5:$AB$37,MATCH(T54,【参考】数式用!$B$4:$AB$4,0)+1,0),"")</f>
        <v/>
      </c>
      <c r="V54" s="1414" t="s">
        <v>15</v>
      </c>
      <c r="W54" s="1354">
        <f>'別紙様式2-3（６月以降分）'!W54</f>
        <v>6</v>
      </c>
      <c r="X54" s="1354" t="s">
        <v>10</v>
      </c>
      <c r="Y54" s="1354">
        <f>'別紙様式2-3（６月以降分）'!Y54</f>
        <v>6</v>
      </c>
      <c r="Z54" s="1354" t="s">
        <v>38</v>
      </c>
      <c r="AA54" s="1354">
        <f>'別紙様式2-3（６月以降分）'!AA54</f>
        <v>7</v>
      </c>
      <c r="AB54" s="1354" t="s">
        <v>10</v>
      </c>
      <c r="AC54" s="1354">
        <f>'別紙様式2-3（６月以降分）'!AC54</f>
        <v>3</v>
      </c>
      <c r="AD54" s="1354" t="s">
        <v>2020</v>
      </c>
      <c r="AE54" s="1354" t="s">
        <v>20</v>
      </c>
      <c r="AF54" s="1354">
        <f>IF(W54&gt;=1,(AA54*12+AC54)-(W54*12+Y54)+1,"")</f>
        <v>10</v>
      </c>
      <c r="AG54" s="1356"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18">
        <f>'別紙様式2-3（６月以降分）'!AL54</f>
        <v>0</v>
      </c>
      <c r="AM54" s="1520" t="str">
        <f>IF('別紙様式2-3（６月以降分）'!AM54="","",'別紙様式2-3（６月以降分）'!AM54)</f>
        <v/>
      </c>
      <c r="AN54" s="1522" t="str">
        <f>IF('別紙様式2-3（６月以降分）'!AN54="","",'別紙様式2-3（６月以降分）'!AN54)</f>
        <v/>
      </c>
      <c r="AO54" s="1524" t="str">
        <f>IF('別紙様式2-3（６月以降分）'!AO54="","",'別紙様式2-3（６月以降分）'!AO54)</f>
        <v/>
      </c>
      <c r="AP54" s="1522" t="str">
        <f>IF('別紙様式2-3（６月以降分）'!AP54="","",'別紙様式2-3（６月以降分）'!AP54)</f>
        <v/>
      </c>
      <c r="AQ54" s="1487" t="str">
        <f>IF('別紙様式2-3（６月以降分）'!AQ54="","",'別紙様式2-3（６月以降分）'!AQ54)</f>
        <v/>
      </c>
      <c r="AR54" s="1490"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79"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0"/>
      <c r="K55" s="1259"/>
      <c r="L55" s="1426"/>
      <c r="M55" s="1376" t="str">
        <f>IF('別紙様式2-2（４・５月分）'!P45="","",'別紙様式2-2（４・５月分）'!P45)</f>
        <v/>
      </c>
      <c r="N55" s="1397"/>
      <c r="O55" s="1403"/>
      <c r="P55" s="1404"/>
      <c r="Q55" s="1405"/>
      <c r="R55" s="1539"/>
      <c r="S55" s="1409"/>
      <c r="T55" s="1535"/>
      <c r="U55" s="1537"/>
      <c r="V55" s="1415"/>
      <c r="W55" s="1355"/>
      <c r="X55" s="1355"/>
      <c r="Y55" s="1355"/>
      <c r="Z55" s="1355"/>
      <c r="AA55" s="1355"/>
      <c r="AB55" s="1355"/>
      <c r="AC55" s="1355"/>
      <c r="AD55" s="1355"/>
      <c r="AE55" s="1355"/>
      <c r="AF55" s="1355"/>
      <c r="AG55" s="1357"/>
      <c r="AH55" s="1527"/>
      <c r="AI55" s="1529"/>
      <c r="AJ55" s="1531"/>
      <c r="AK55" s="1533"/>
      <c r="AL55" s="1519"/>
      <c r="AM55" s="1521"/>
      <c r="AN55" s="1523"/>
      <c r="AO55" s="1525"/>
      <c r="AP55" s="1523"/>
      <c r="AQ55" s="1488"/>
      <c r="AR55" s="1491"/>
      <c r="AS55" s="1489"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0"/>
      <c r="AY55" s="431"/>
      <c r="BD55" s="341"/>
      <c r="BE55" s="1310" t="str">
        <f>G54</f>
        <v/>
      </c>
      <c r="BF55" s="1310"/>
      <c r="BG55" s="1310"/>
    </row>
    <row r="56" spans="1:59" ht="15" customHeight="1">
      <c r="A56" s="1302"/>
      <c r="B56" s="1242"/>
      <c r="C56" s="1243"/>
      <c r="D56" s="1243"/>
      <c r="E56" s="1243"/>
      <c r="F56" s="1244"/>
      <c r="G56" s="1259"/>
      <c r="H56" s="1259"/>
      <c r="I56" s="1259"/>
      <c r="J56" s="1420"/>
      <c r="K56" s="1259"/>
      <c r="L56" s="1426"/>
      <c r="M56" s="1377"/>
      <c r="N56" s="1398"/>
      <c r="O56" s="1378" t="s">
        <v>2025</v>
      </c>
      <c r="P56" s="1430" t="str">
        <f>IFERROR(VLOOKUP('別紙様式2-2（４・５月分）'!AQ44,【参考】数式用!$AR$5:$AT$22,3,FALSE),"")</f>
        <v/>
      </c>
      <c r="Q56" s="1382" t="s">
        <v>2036</v>
      </c>
      <c r="R56" s="1514" t="str">
        <f>IFERROR(VLOOKUP(K54,【参考】数式用!$A$5:$AB$37,MATCH(P56,【参考】数式用!$B$4:$AB$4,0)+1,0),"")</f>
        <v/>
      </c>
      <c r="S56" s="1386" t="s">
        <v>2109</v>
      </c>
      <c r="T56" s="1516"/>
      <c r="U56" s="1512" t="str">
        <f>IFERROR(VLOOKUP(K54,【参考】数式用!$A$5:$AB$37,MATCH(T56,【参考】数式用!$B$4:$AB$4,0)+1,0),"")</f>
        <v/>
      </c>
      <c r="V56" s="1392" t="s">
        <v>15</v>
      </c>
      <c r="W56" s="1510"/>
      <c r="X56" s="1368" t="s">
        <v>10</v>
      </c>
      <c r="Y56" s="1510"/>
      <c r="Z56" s="1368" t="s">
        <v>38</v>
      </c>
      <c r="AA56" s="1510"/>
      <c r="AB56" s="1368" t="s">
        <v>10</v>
      </c>
      <c r="AC56" s="1510"/>
      <c r="AD56" s="1368" t="s">
        <v>2020</v>
      </c>
      <c r="AE56" s="1368" t="s">
        <v>20</v>
      </c>
      <c r="AF56" s="1368" t="str">
        <f>IF(W56&gt;=1,(AA56*12+AC56)-(W56*12+Y56)+1,"")</f>
        <v/>
      </c>
      <c r="AG56" s="1364" t="s">
        <v>33</v>
      </c>
      <c r="AH56" s="1370" t="str">
        <f t="shared" ref="AH56" si="65">IFERROR(ROUNDDOWN(ROUND(L54*U56,0),0)*AF56,"")</f>
        <v/>
      </c>
      <c r="AI56" s="1504" t="str">
        <f t="shared" ref="AI56" si="66">IFERROR(ROUNDDOWN(ROUND((L54*(U56-AW54)),0),0)*AF56,"")</f>
        <v/>
      </c>
      <c r="AJ56" s="1374" t="str">
        <f>IFERROR(ROUNDDOWN(ROUNDDOWN(ROUND(L54*VLOOKUP(K54,【参考】数式用!$A$5:$AB$27,MATCH("新加算Ⅳ",【参考】数式用!$B$4:$AB$4,0)+1,0),0),0)*AF56*0.5,0),"")</f>
        <v/>
      </c>
      <c r="AK56" s="1506"/>
      <c r="AL56" s="1508" t="str">
        <f>IFERROR(IF('別紙様式2-2（４・５月分）'!P56="ベア加算","", IF(OR(T56="新加算Ⅰ",T56="新加算Ⅱ",T56="新加算Ⅲ",T56="新加算Ⅳ"),ROUNDDOWN(ROUND(L54*VLOOKUP(K54,【参考】数式用!$A$5:$I$27,MATCH("ベア加算",【参考】数式用!$B$4:$I$4,0)+1,0),0),0)*AF56,"")),"")</f>
        <v/>
      </c>
      <c r="AM56" s="1500"/>
      <c r="AN56" s="1481"/>
      <c r="AO56" s="1502"/>
      <c r="AP56" s="1481"/>
      <c r="AQ56" s="1483"/>
      <c r="AR56" s="1485"/>
      <c r="AS56" s="1489"/>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78"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6"/>
      <c r="C57" s="1417"/>
      <c r="D57" s="1417"/>
      <c r="E57" s="1417"/>
      <c r="F57" s="1418"/>
      <c r="G57" s="1260"/>
      <c r="H57" s="1260"/>
      <c r="I57" s="1260"/>
      <c r="J57" s="1421"/>
      <c r="K57" s="1260"/>
      <c r="L57" s="1427"/>
      <c r="M57" s="556" t="str">
        <f>IF('別紙様式2-2（４・５月分）'!P46="","",'別紙様式2-2（４・５月分）'!P46)</f>
        <v/>
      </c>
      <c r="N57" s="1399"/>
      <c r="O57" s="1379"/>
      <c r="P57" s="1431"/>
      <c r="Q57" s="1383"/>
      <c r="R57" s="1515"/>
      <c r="S57" s="1387"/>
      <c r="T57" s="1517"/>
      <c r="U57" s="1513"/>
      <c r="V57" s="1393"/>
      <c r="W57" s="1511"/>
      <c r="X57" s="1369"/>
      <c r="Y57" s="1511"/>
      <c r="Z57" s="1369"/>
      <c r="AA57" s="1511"/>
      <c r="AB57" s="1369"/>
      <c r="AC57" s="1511"/>
      <c r="AD57" s="1369"/>
      <c r="AE57" s="1369"/>
      <c r="AF57" s="1369"/>
      <c r="AG57" s="1365"/>
      <c r="AH57" s="1371"/>
      <c r="AI57" s="1505"/>
      <c r="AJ57" s="1375"/>
      <c r="AK57" s="1507"/>
      <c r="AL57" s="1509"/>
      <c r="AM57" s="1501"/>
      <c r="AN57" s="1482"/>
      <c r="AO57" s="1503"/>
      <c r="AP57" s="1482"/>
      <c r="AQ57" s="1484"/>
      <c r="AR57" s="1486"/>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78"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0" t="str">
        <f>IF(基本情報入力シート!X65="","",基本情報入力シート!X65)</f>
        <v/>
      </c>
      <c r="K58" s="1259" t="str">
        <f>IF(基本情報入力シート!Y65="","",基本情報入力シート!Y65)</f>
        <v/>
      </c>
      <c r="L58" s="1426" t="str">
        <f>IF(基本情報入力シート!AB65="","",基本情報入力シート!AB65)</f>
        <v/>
      </c>
      <c r="M58" s="553" t="str">
        <f>IF('別紙様式2-2（４・５月分）'!P47="","",'別紙様式2-2（４・５月分）'!P47)</f>
        <v/>
      </c>
      <c r="N58" s="1396" t="str">
        <f>IF(SUM('別紙様式2-2（４・５月分）'!Q47:Q49)=0,"",SUM('別紙様式2-2（４・５月分）'!Q47:Q49))</f>
        <v/>
      </c>
      <c r="O58" s="1400" t="str">
        <f>IFERROR(VLOOKUP('別紙様式2-2（４・５月分）'!AQ47,【参考】数式用!$AR$5:$AS$22,2,FALSE),"")</f>
        <v/>
      </c>
      <c r="P58" s="1401"/>
      <c r="Q58" s="1402"/>
      <c r="R58" s="1538" t="str">
        <f>IFERROR(VLOOKUP(K58,【参考】数式用!$A$5:$AB$37,MATCH(O58,【参考】数式用!$B$4:$AB$4,0)+1,0),"")</f>
        <v/>
      </c>
      <c r="S58" s="1408" t="s">
        <v>2102</v>
      </c>
      <c r="T58" s="1534" t="str">
        <f>IF('別紙様式2-3（６月以降分）'!T58="","",'別紙様式2-3（６月以降分）'!T58)</f>
        <v/>
      </c>
      <c r="U58" s="1536" t="str">
        <f>IFERROR(VLOOKUP(K58,【参考】数式用!$A$5:$AB$37,MATCH(T58,【参考】数式用!$B$4:$AB$4,0)+1,0),"")</f>
        <v/>
      </c>
      <c r="V58" s="1414" t="s">
        <v>15</v>
      </c>
      <c r="W58" s="1354">
        <f>'別紙様式2-3（６月以降分）'!W58</f>
        <v>6</v>
      </c>
      <c r="X58" s="1354" t="s">
        <v>10</v>
      </c>
      <c r="Y58" s="1354">
        <f>'別紙様式2-3（６月以降分）'!Y58</f>
        <v>6</v>
      </c>
      <c r="Z58" s="1354" t="s">
        <v>38</v>
      </c>
      <c r="AA58" s="1354">
        <f>'別紙様式2-3（６月以降分）'!AA58</f>
        <v>7</v>
      </c>
      <c r="AB58" s="1354" t="s">
        <v>10</v>
      </c>
      <c r="AC58" s="1354">
        <f>'別紙様式2-3（６月以降分）'!AC58</f>
        <v>3</v>
      </c>
      <c r="AD58" s="1354" t="s">
        <v>2020</v>
      </c>
      <c r="AE58" s="1354" t="s">
        <v>20</v>
      </c>
      <c r="AF58" s="1354">
        <f>IF(W58&gt;=1,(AA58*12+AC58)-(W58*12+Y58)+1,"")</f>
        <v>10</v>
      </c>
      <c r="AG58" s="1356"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18">
        <f>'別紙様式2-3（６月以降分）'!AL58</f>
        <v>0</v>
      </c>
      <c r="AM58" s="1520" t="str">
        <f>IF('別紙様式2-3（６月以降分）'!AM58="","",'別紙様式2-3（６月以降分）'!AM58)</f>
        <v/>
      </c>
      <c r="AN58" s="1522" t="str">
        <f>IF('別紙様式2-3（６月以降分）'!AN58="","",'別紙様式2-3（６月以降分）'!AN58)</f>
        <v/>
      </c>
      <c r="AO58" s="1524" t="str">
        <f>IF('別紙様式2-3（６月以降分）'!AO58="","",'別紙様式2-3（６月以降分）'!AO58)</f>
        <v/>
      </c>
      <c r="AP58" s="1522" t="str">
        <f>IF('別紙様式2-3（６月以降分）'!AP58="","",'別紙様式2-3（６月以降分）'!AP58)</f>
        <v/>
      </c>
      <c r="AQ58" s="1487" t="str">
        <f>IF('別紙様式2-3（６月以降分）'!AQ58="","",'別紙様式2-3（６月以降分）'!AQ58)</f>
        <v/>
      </c>
      <c r="AR58" s="1490"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79"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0"/>
      <c r="K59" s="1259"/>
      <c r="L59" s="1426"/>
      <c r="M59" s="1376" t="str">
        <f>IF('別紙様式2-2（４・５月分）'!P48="","",'別紙様式2-2（４・５月分）'!P48)</f>
        <v/>
      </c>
      <c r="N59" s="1397"/>
      <c r="O59" s="1403"/>
      <c r="P59" s="1404"/>
      <c r="Q59" s="1405"/>
      <c r="R59" s="1539"/>
      <c r="S59" s="1409"/>
      <c r="T59" s="1535"/>
      <c r="U59" s="1537"/>
      <c r="V59" s="1415"/>
      <c r="W59" s="1355"/>
      <c r="X59" s="1355"/>
      <c r="Y59" s="1355"/>
      <c r="Z59" s="1355"/>
      <c r="AA59" s="1355"/>
      <c r="AB59" s="1355"/>
      <c r="AC59" s="1355"/>
      <c r="AD59" s="1355"/>
      <c r="AE59" s="1355"/>
      <c r="AF59" s="1355"/>
      <c r="AG59" s="1357"/>
      <c r="AH59" s="1527"/>
      <c r="AI59" s="1529"/>
      <c r="AJ59" s="1531"/>
      <c r="AK59" s="1533"/>
      <c r="AL59" s="1519"/>
      <c r="AM59" s="1521"/>
      <c r="AN59" s="1523"/>
      <c r="AO59" s="1525"/>
      <c r="AP59" s="1523"/>
      <c r="AQ59" s="1488"/>
      <c r="AR59" s="1491"/>
      <c r="AS59" s="1489"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0"/>
      <c r="AY59" s="431"/>
      <c r="BD59" s="341"/>
      <c r="BE59" s="1310" t="str">
        <f>G58</f>
        <v/>
      </c>
      <c r="BF59" s="1310"/>
      <c r="BG59" s="1310"/>
    </row>
    <row r="60" spans="1:59" ht="15" customHeight="1">
      <c r="A60" s="1302"/>
      <c r="B60" s="1242"/>
      <c r="C60" s="1243"/>
      <c r="D60" s="1243"/>
      <c r="E60" s="1243"/>
      <c r="F60" s="1244"/>
      <c r="G60" s="1259"/>
      <c r="H60" s="1259"/>
      <c r="I60" s="1259"/>
      <c r="J60" s="1420"/>
      <c r="K60" s="1259"/>
      <c r="L60" s="1426"/>
      <c r="M60" s="1377"/>
      <c r="N60" s="1398"/>
      <c r="O60" s="1378" t="s">
        <v>2025</v>
      </c>
      <c r="P60" s="1430" t="str">
        <f>IFERROR(VLOOKUP('別紙様式2-2（４・５月分）'!AQ47,【参考】数式用!$AR$5:$AT$22,3,FALSE),"")</f>
        <v/>
      </c>
      <c r="Q60" s="1382" t="s">
        <v>2036</v>
      </c>
      <c r="R60" s="1514" t="str">
        <f>IFERROR(VLOOKUP(K58,【参考】数式用!$A$5:$AB$37,MATCH(P60,【参考】数式用!$B$4:$AB$4,0)+1,0),"")</f>
        <v/>
      </c>
      <c r="S60" s="1386" t="s">
        <v>2109</v>
      </c>
      <c r="T60" s="1516"/>
      <c r="U60" s="1512" t="str">
        <f>IFERROR(VLOOKUP(K58,【参考】数式用!$A$5:$AB$37,MATCH(T60,【参考】数式用!$B$4:$AB$4,0)+1,0),"")</f>
        <v/>
      </c>
      <c r="V60" s="1392" t="s">
        <v>15</v>
      </c>
      <c r="W60" s="1510"/>
      <c r="X60" s="1368" t="s">
        <v>10</v>
      </c>
      <c r="Y60" s="1510"/>
      <c r="Z60" s="1368" t="s">
        <v>38</v>
      </c>
      <c r="AA60" s="1510"/>
      <c r="AB60" s="1368" t="s">
        <v>10</v>
      </c>
      <c r="AC60" s="1510"/>
      <c r="AD60" s="1368" t="s">
        <v>2020</v>
      </c>
      <c r="AE60" s="1368" t="s">
        <v>20</v>
      </c>
      <c r="AF60" s="1368" t="str">
        <f>IF(W60&gt;=1,(AA60*12+AC60)-(W60*12+Y60)+1,"")</f>
        <v/>
      </c>
      <c r="AG60" s="1364" t="s">
        <v>33</v>
      </c>
      <c r="AH60" s="1370" t="str">
        <f t="shared" ref="AH60" si="72">IFERROR(ROUNDDOWN(ROUND(L58*U60,0),0)*AF60,"")</f>
        <v/>
      </c>
      <c r="AI60" s="1504" t="str">
        <f t="shared" ref="AI60" si="73">IFERROR(ROUNDDOWN(ROUND((L58*(U60-AW58)),0),0)*AF60,"")</f>
        <v/>
      </c>
      <c r="AJ60" s="1374" t="str">
        <f>IFERROR(ROUNDDOWN(ROUNDDOWN(ROUND(L58*VLOOKUP(K58,【参考】数式用!$A$5:$AB$27,MATCH("新加算Ⅳ",【参考】数式用!$B$4:$AB$4,0)+1,0),0),0)*AF60*0.5,0),"")</f>
        <v/>
      </c>
      <c r="AK60" s="1506"/>
      <c r="AL60" s="1508" t="str">
        <f>IFERROR(IF('別紙様式2-2（４・５月分）'!P60="ベア加算","", IF(OR(T60="新加算Ⅰ",T60="新加算Ⅱ",T60="新加算Ⅲ",T60="新加算Ⅳ"),ROUNDDOWN(ROUND(L58*VLOOKUP(K58,【参考】数式用!$A$5:$I$27,MATCH("ベア加算",【参考】数式用!$B$4:$I$4,0)+1,0),0),0)*AF60,"")),"")</f>
        <v/>
      </c>
      <c r="AM60" s="1500"/>
      <c r="AN60" s="1481"/>
      <c r="AO60" s="1502"/>
      <c r="AP60" s="1481"/>
      <c r="AQ60" s="1483"/>
      <c r="AR60" s="1485"/>
      <c r="AS60" s="1489"/>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78"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6"/>
      <c r="C61" s="1417"/>
      <c r="D61" s="1417"/>
      <c r="E61" s="1417"/>
      <c r="F61" s="1418"/>
      <c r="G61" s="1260"/>
      <c r="H61" s="1260"/>
      <c r="I61" s="1260"/>
      <c r="J61" s="1421"/>
      <c r="K61" s="1260"/>
      <c r="L61" s="1427"/>
      <c r="M61" s="556" t="str">
        <f>IF('別紙様式2-2（４・５月分）'!P49="","",'別紙様式2-2（４・５月分）'!P49)</f>
        <v/>
      </c>
      <c r="N61" s="1399"/>
      <c r="O61" s="1379"/>
      <c r="P61" s="1431"/>
      <c r="Q61" s="1383"/>
      <c r="R61" s="1515"/>
      <c r="S61" s="1387"/>
      <c r="T61" s="1517"/>
      <c r="U61" s="1513"/>
      <c r="V61" s="1393"/>
      <c r="W61" s="1511"/>
      <c r="X61" s="1369"/>
      <c r="Y61" s="1511"/>
      <c r="Z61" s="1369"/>
      <c r="AA61" s="1511"/>
      <c r="AB61" s="1369"/>
      <c r="AC61" s="1511"/>
      <c r="AD61" s="1369"/>
      <c r="AE61" s="1369"/>
      <c r="AF61" s="1369"/>
      <c r="AG61" s="1365"/>
      <c r="AH61" s="1371"/>
      <c r="AI61" s="1505"/>
      <c r="AJ61" s="1375"/>
      <c r="AK61" s="1507"/>
      <c r="AL61" s="1509"/>
      <c r="AM61" s="1501"/>
      <c r="AN61" s="1482"/>
      <c r="AO61" s="1503"/>
      <c r="AP61" s="1482"/>
      <c r="AQ61" s="1484"/>
      <c r="AR61" s="1486"/>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78"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19" t="str">
        <f>IF(基本情報入力シート!X66="","",基本情報入力シート!X66)</f>
        <v/>
      </c>
      <c r="K62" s="1258" t="str">
        <f>IF(基本情報入力シート!Y66="","",基本情報入力シート!Y66)</f>
        <v/>
      </c>
      <c r="L62" s="1432" t="str">
        <f>IF(基本情報入力シート!AB66="","",基本情報入力シート!AB66)</f>
        <v/>
      </c>
      <c r="M62" s="553" t="str">
        <f>IF('別紙様式2-2（４・５月分）'!P50="","",'別紙様式2-2（４・５月分）'!P50)</f>
        <v/>
      </c>
      <c r="N62" s="1396" t="str">
        <f>IF(SUM('別紙様式2-2（４・５月分）'!Q50:Q52)=0,"",SUM('別紙様式2-2（４・５月分）'!Q50:Q52))</f>
        <v/>
      </c>
      <c r="O62" s="1400" t="str">
        <f>IFERROR(VLOOKUP('別紙様式2-2（４・５月分）'!AQ50,【参考】数式用!$AR$5:$AS$22,2,FALSE),"")</f>
        <v/>
      </c>
      <c r="P62" s="1401"/>
      <c r="Q62" s="1402"/>
      <c r="R62" s="1538" t="str">
        <f>IFERROR(VLOOKUP(K62,【参考】数式用!$A$5:$AB$37,MATCH(O62,【参考】数式用!$B$4:$AB$4,0)+1,0),"")</f>
        <v/>
      </c>
      <c r="S62" s="1408" t="s">
        <v>2102</v>
      </c>
      <c r="T62" s="1534" t="str">
        <f>IF('別紙様式2-3（６月以降分）'!T62="","",'別紙様式2-3（６月以降分）'!T62)</f>
        <v/>
      </c>
      <c r="U62" s="1536" t="str">
        <f>IFERROR(VLOOKUP(K62,【参考】数式用!$A$5:$AB$37,MATCH(T62,【参考】数式用!$B$4:$AB$4,0)+1,0),"")</f>
        <v/>
      </c>
      <c r="V62" s="1414" t="s">
        <v>15</v>
      </c>
      <c r="W62" s="1354">
        <f>'別紙様式2-3（６月以降分）'!W62</f>
        <v>6</v>
      </c>
      <c r="X62" s="1354" t="s">
        <v>10</v>
      </c>
      <c r="Y62" s="1354">
        <f>'別紙様式2-3（６月以降分）'!Y62</f>
        <v>6</v>
      </c>
      <c r="Z62" s="1354" t="s">
        <v>38</v>
      </c>
      <c r="AA62" s="1354">
        <f>'別紙様式2-3（６月以降分）'!AA62</f>
        <v>7</v>
      </c>
      <c r="AB62" s="1354" t="s">
        <v>10</v>
      </c>
      <c r="AC62" s="1354">
        <f>'別紙様式2-3（６月以降分）'!AC62</f>
        <v>3</v>
      </c>
      <c r="AD62" s="1354" t="s">
        <v>2020</v>
      </c>
      <c r="AE62" s="1354" t="s">
        <v>20</v>
      </c>
      <c r="AF62" s="1354">
        <f>IF(W62&gt;=1,(AA62*12+AC62)-(W62*12+Y62)+1,"")</f>
        <v>10</v>
      </c>
      <c r="AG62" s="1356"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18">
        <f>'別紙様式2-3（６月以降分）'!AL62</f>
        <v>0</v>
      </c>
      <c r="AM62" s="1520" t="str">
        <f>IF('別紙様式2-3（６月以降分）'!AM62="","",'別紙様式2-3（６月以降分）'!AM62)</f>
        <v/>
      </c>
      <c r="AN62" s="1522" t="str">
        <f>IF('別紙様式2-3（６月以降分）'!AN62="","",'別紙様式2-3（６月以降分）'!AN62)</f>
        <v/>
      </c>
      <c r="AO62" s="1524" t="str">
        <f>IF('別紙様式2-3（６月以降分）'!AO62="","",'別紙様式2-3（６月以降分）'!AO62)</f>
        <v/>
      </c>
      <c r="AP62" s="1522" t="str">
        <f>IF('別紙様式2-3（６月以降分）'!AP62="","",'別紙様式2-3（６月以降分）'!AP62)</f>
        <v/>
      </c>
      <c r="AQ62" s="1487" t="str">
        <f>IF('別紙様式2-3（６月以降分）'!AQ62="","",'別紙様式2-3（６月以降分）'!AQ62)</f>
        <v/>
      </c>
      <c r="AR62" s="1490"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79"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0"/>
      <c r="K63" s="1259"/>
      <c r="L63" s="1426"/>
      <c r="M63" s="1376" t="str">
        <f>IF('別紙様式2-2（４・５月分）'!P51="","",'別紙様式2-2（４・５月分）'!P51)</f>
        <v/>
      </c>
      <c r="N63" s="1397"/>
      <c r="O63" s="1403"/>
      <c r="P63" s="1404"/>
      <c r="Q63" s="1405"/>
      <c r="R63" s="1539"/>
      <c r="S63" s="1409"/>
      <c r="T63" s="1535"/>
      <c r="U63" s="1537"/>
      <c r="V63" s="1415"/>
      <c r="W63" s="1355"/>
      <c r="X63" s="1355"/>
      <c r="Y63" s="1355"/>
      <c r="Z63" s="1355"/>
      <c r="AA63" s="1355"/>
      <c r="AB63" s="1355"/>
      <c r="AC63" s="1355"/>
      <c r="AD63" s="1355"/>
      <c r="AE63" s="1355"/>
      <c r="AF63" s="1355"/>
      <c r="AG63" s="1357"/>
      <c r="AH63" s="1527"/>
      <c r="AI63" s="1529"/>
      <c r="AJ63" s="1531"/>
      <c r="AK63" s="1533"/>
      <c r="AL63" s="1519"/>
      <c r="AM63" s="1521"/>
      <c r="AN63" s="1523"/>
      <c r="AO63" s="1525"/>
      <c r="AP63" s="1523"/>
      <c r="AQ63" s="1488"/>
      <c r="AR63" s="1491"/>
      <c r="AS63" s="1489"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0"/>
      <c r="AY63" s="431"/>
      <c r="BD63" s="341"/>
      <c r="BE63" s="1310" t="str">
        <f>G62</f>
        <v/>
      </c>
      <c r="BF63" s="1310"/>
      <c r="BG63" s="1310"/>
    </row>
    <row r="64" spans="1:59" ht="15" customHeight="1">
      <c r="A64" s="1302"/>
      <c r="B64" s="1242"/>
      <c r="C64" s="1243"/>
      <c r="D64" s="1243"/>
      <c r="E64" s="1243"/>
      <c r="F64" s="1244"/>
      <c r="G64" s="1259"/>
      <c r="H64" s="1259"/>
      <c r="I64" s="1259"/>
      <c r="J64" s="1420"/>
      <c r="K64" s="1259"/>
      <c r="L64" s="1426"/>
      <c r="M64" s="1377"/>
      <c r="N64" s="1398"/>
      <c r="O64" s="1378" t="s">
        <v>2025</v>
      </c>
      <c r="P64" s="1430" t="str">
        <f>IFERROR(VLOOKUP('別紙様式2-2（４・５月分）'!AQ50,【参考】数式用!$AR$5:$AT$22,3,FALSE),"")</f>
        <v/>
      </c>
      <c r="Q64" s="1382" t="s">
        <v>2036</v>
      </c>
      <c r="R64" s="1514" t="str">
        <f>IFERROR(VLOOKUP(K62,【参考】数式用!$A$5:$AB$37,MATCH(P64,【参考】数式用!$B$4:$AB$4,0)+1,0),"")</f>
        <v/>
      </c>
      <c r="S64" s="1386" t="s">
        <v>2109</v>
      </c>
      <c r="T64" s="1516"/>
      <c r="U64" s="1512" t="str">
        <f>IFERROR(VLOOKUP(K62,【参考】数式用!$A$5:$AB$37,MATCH(T64,【参考】数式用!$B$4:$AB$4,0)+1,0),"")</f>
        <v/>
      </c>
      <c r="V64" s="1392" t="s">
        <v>15</v>
      </c>
      <c r="W64" s="1510"/>
      <c r="X64" s="1368" t="s">
        <v>10</v>
      </c>
      <c r="Y64" s="1510"/>
      <c r="Z64" s="1368" t="s">
        <v>38</v>
      </c>
      <c r="AA64" s="1510"/>
      <c r="AB64" s="1368" t="s">
        <v>10</v>
      </c>
      <c r="AC64" s="1510"/>
      <c r="AD64" s="1368" t="s">
        <v>2020</v>
      </c>
      <c r="AE64" s="1368" t="s">
        <v>20</v>
      </c>
      <c r="AF64" s="1368" t="str">
        <f>IF(W64&gt;=1,(AA64*12+AC64)-(W64*12+Y64)+1,"")</f>
        <v/>
      </c>
      <c r="AG64" s="1364" t="s">
        <v>33</v>
      </c>
      <c r="AH64" s="1370" t="str">
        <f t="shared" ref="AH64" si="79">IFERROR(ROUNDDOWN(ROUND(L62*U64,0),0)*AF64,"")</f>
        <v/>
      </c>
      <c r="AI64" s="1504" t="str">
        <f t="shared" ref="AI64" si="80">IFERROR(ROUNDDOWN(ROUND((L62*(U64-AW62)),0),0)*AF64,"")</f>
        <v/>
      </c>
      <c r="AJ64" s="1374" t="str">
        <f>IFERROR(ROUNDDOWN(ROUNDDOWN(ROUND(L62*VLOOKUP(K62,【参考】数式用!$A$5:$AB$27,MATCH("新加算Ⅳ",【参考】数式用!$B$4:$AB$4,0)+1,0),0),0)*AF64*0.5,0),"")</f>
        <v/>
      </c>
      <c r="AK64" s="1506"/>
      <c r="AL64" s="1508" t="str">
        <f>IFERROR(IF('別紙様式2-2（４・５月分）'!P64="ベア加算","", IF(OR(T64="新加算Ⅰ",T64="新加算Ⅱ",T64="新加算Ⅲ",T64="新加算Ⅳ"),ROUNDDOWN(ROUND(L62*VLOOKUP(K62,【参考】数式用!$A$5:$I$27,MATCH("ベア加算",【参考】数式用!$B$4:$I$4,0)+1,0),0),0)*AF64,"")),"")</f>
        <v/>
      </c>
      <c r="AM64" s="1500"/>
      <c r="AN64" s="1481"/>
      <c r="AO64" s="1502"/>
      <c r="AP64" s="1481"/>
      <c r="AQ64" s="1483"/>
      <c r="AR64" s="1485"/>
      <c r="AS64" s="1489"/>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78"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6"/>
      <c r="C65" s="1417"/>
      <c r="D65" s="1417"/>
      <c r="E65" s="1417"/>
      <c r="F65" s="1418"/>
      <c r="G65" s="1260"/>
      <c r="H65" s="1260"/>
      <c r="I65" s="1260"/>
      <c r="J65" s="1421"/>
      <c r="K65" s="1260"/>
      <c r="L65" s="1427"/>
      <c r="M65" s="556" t="str">
        <f>IF('別紙様式2-2（４・５月分）'!P52="","",'別紙様式2-2（４・５月分）'!P52)</f>
        <v/>
      </c>
      <c r="N65" s="1399"/>
      <c r="O65" s="1379"/>
      <c r="P65" s="1431"/>
      <c r="Q65" s="1383"/>
      <c r="R65" s="1515"/>
      <c r="S65" s="1387"/>
      <c r="T65" s="1517"/>
      <c r="U65" s="1513"/>
      <c r="V65" s="1393"/>
      <c r="W65" s="1511"/>
      <c r="X65" s="1369"/>
      <c r="Y65" s="1511"/>
      <c r="Z65" s="1369"/>
      <c r="AA65" s="1511"/>
      <c r="AB65" s="1369"/>
      <c r="AC65" s="1511"/>
      <c r="AD65" s="1369"/>
      <c r="AE65" s="1369"/>
      <c r="AF65" s="1369"/>
      <c r="AG65" s="1365"/>
      <c r="AH65" s="1371"/>
      <c r="AI65" s="1505"/>
      <c r="AJ65" s="1375"/>
      <c r="AK65" s="1507"/>
      <c r="AL65" s="1509"/>
      <c r="AM65" s="1501"/>
      <c r="AN65" s="1482"/>
      <c r="AO65" s="1503"/>
      <c r="AP65" s="1482"/>
      <c r="AQ65" s="1484"/>
      <c r="AR65" s="1486"/>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78"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0" t="str">
        <f>IF(基本情報入力シート!X67="","",基本情報入力シート!X67)</f>
        <v/>
      </c>
      <c r="K66" s="1259" t="str">
        <f>IF(基本情報入力シート!Y67="","",基本情報入力シート!Y67)</f>
        <v/>
      </c>
      <c r="L66" s="1426" t="str">
        <f>IF(基本情報入力シート!AB67="","",基本情報入力シート!AB67)</f>
        <v/>
      </c>
      <c r="M66" s="553" t="str">
        <f>IF('別紙様式2-2（４・５月分）'!P53="","",'別紙様式2-2（４・５月分）'!P53)</f>
        <v/>
      </c>
      <c r="N66" s="1396" t="str">
        <f>IF(SUM('別紙様式2-2（４・５月分）'!Q53:Q55)=0,"",SUM('別紙様式2-2（４・５月分）'!Q53:Q55))</f>
        <v/>
      </c>
      <c r="O66" s="1400" t="str">
        <f>IFERROR(VLOOKUP('別紙様式2-2（４・５月分）'!AQ53,【参考】数式用!$AR$5:$AS$22,2,FALSE),"")</f>
        <v/>
      </c>
      <c r="P66" s="1401"/>
      <c r="Q66" s="1402"/>
      <c r="R66" s="1538" t="str">
        <f>IFERROR(VLOOKUP(K66,【参考】数式用!$A$5:$AB$37,MATCH(O66,【参考】数式用!$B$4:$AB$4,0)+1,0),"")</f>
        <v/>
      </c>
      <c r="S66" s="1408" t="s">
        <v>2102</v>
      </c>
      <c r="T66" s="1534" t="str">
        <f>IF('別紙様式2-3（６月以降分）'!T66="","",'別紙様式2-3（６月以降分）'!T66)</f>
        <v/>
      </c>
      <c r="U66" s="1536" t="str">
        <f>IFERROR(VLOOKUP(K66,【参考】数式用!$A$5:$AB$37,MATCH(T66,【参考】数式用!$B$4:$AB$4,0)+1,0),"")</f>
        <v/>
      </c>
      <c r="V66" s="1414" t="s">
        <v>15</v>
      </c>
      <c r="W66" s="1354">
        <f>'別紙様式2-3（６月以降分）'!W66</f>
        <v>6</v>
      </c>
      <c r="X66" s="1354" t="s">
        <v>10</v>
      </c>
      <c r="Y66" s="1354">
        <f>'別紙様式2-3（６月以降分）'!Y66</f>
        <v>6</v>
      </c>
      <c r="Z66" s="1354" t="s">
        <v>38</v>
      </c>
      <c r="AA66" s="1354">
        <f>'別紙様式2-3（６月以降分）'!AA66</f>
        <v>7</v>
      </c>
      <c r="AB66" s="1354" t="s">
        <v>10</v>
      </c>
      <c r="AC66" s="1354">
        <f>'別紙様式2-3（６月以降分）'!AC66</f>
        <v>3</v>
      </c>
      <c r="AD66" s="1354" t="s">
        <v>2020</v>
      </c>
      <c r="AE66" s="1354" t="s">
        <v>20</v>
      </c>
      <c r="AF66" s="1354">
        <f>IF(W66&gt;=1,(AA66*12+AC66)-(W66*12+Y66)+1,"")</f>
        <v>10</v>
      </c>
      <c r="AG66" s="1356"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18">
        <f>'別紙様式2-3（６月以降分）'!AL66</f>
        <v>0</v>
      </c>
      <c r="AM66" s="1520" t="str">
        <f>IF('別紙様式2-3（６月以降分）'!AM66="","",'別紙様式2-3（６月以降分）'!AM66)</f>
        <v/>
      </c>
      <c r="AN66" s="1522" t="str">
        <f>IF('別紙様式2-3（６月以降分）'!AN66="","",'別紙様式2-3（６月以降分）'!AN66)</f>
        <v/>
      </c>
      <c r="AO66" s="1524" t="str">
        <f>IF('別紙様式2-3（６月以降分）'!AO66="","",'別紙様式2-3（６月以降分）'!AO66)</f>
        <v/>
      </c>
      <c r="AP66" s="1522" t="str">
        <f>IF('別紙様式2-3（６月以降分）'!AP66="","",'別紙様式2-3（６月以降分）'!AP66)</f>
        <v/>
      </c>
      <c r="AQ66" s="1487" t="str">
        <f>IF('別紙様式2-3（６月以降分）'!AQ66="","",'別紙様式2-3（６月以降分）'!AQ66)</f>
        <v/>
      </c>
      <c r="AR66" s="1490"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79"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0"/>
      <c r="K67" s="1259"/>
      <c r="L67" s="1426"/>
      <c r="M67" s="1376" t="str">
        <f>IF('別紙様式2-2（４・５月分）'!P54="","",'別紙様式2-2（４・５月分）'!P54)</f>
        <v/>
      </c>
      <c r="N67" s="1397"/>
      <c r="O67" s="1403"/>
      <c r="P67" s="1404"/>
      <c r="Q67" s="1405"/>
      <c r="R67" s="1539"/>
      <c r="S67" s="1409"/>
      <c r="T67" s="1535"/>
      <c r="U67" s="1537"/>
      <c r="V67" s="1415"/>
      <c r="W67" s="1355"/>
      <c r="X67" s="1355"/>
      <c r="Y67" s="1355"/>
      <c r="Z67" s="1355"/>
      <c r="AA67" s="1355"/>
      <c r="AB67" s="1355"/>
      <c r="AC67" s="1355"/>
      <c r="AD67" s="1355"/>
      <c r="AE67" s="1355"/>
      <c r="AF67" s="1355"/>
      <c r="AG67" s="1357"/>
      <c r="AH67" s="1527"/>
      <c r="AI67" s="1529"/>
      <c r="AJ67" s="1531"/>
      <c r="AK67" s="1533"/>
      <c r="AL67" s="1519"/>
      <c r="AM67" s="1521"/>
      <c r="AN67" s="1523"/>
      <c r="AO67" s="1525"/>
      <c r="AP67" s="1523"/>
      <c r="AQ67" s="1488"/>
      <c r="AR67" s="1491"/>
      <c r="AS67" s="1489"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0"/>
      <c r="AY67" s="431"/>
      <c r="BD67" s="341"/>
      <c r="BE67" s="1310" t="str">
        <f>G66</f>
        <v/>
      </c>
      <c r="BF67" s="1310"/>
      <c r="BG67" s="1310"/>
    </row>
    <row r="68" spans="1:59" ht="15" customHeight="1">
      <c r="A68" s="1302"/>
      <c r="B68" s="1242"/>
      <c r="C68" s="1243"/>
      <c r="D68" s="1243"/>
      <c r="E68" s="1243"/>
      <c r="F68" s="1244"/>
      <c r="G68" s="1259"/>
      <c r="H68" s="1259"/>
      <c r="I68" s="1259"/>
      <c r="J68" s="1420"/>
      <c r="K68" s="1259"/>
      <c r="L68" s="1426"/>
      <c r="M68" s="1377"/>
      <c r="N68" s="1398"/>
      <c r="O68" s="1378" t="s">
        <v>2025</v>
      </c>
      <c r="P68" s="1430" t="str">
        <f>IFERROR(VLOOKUP('別紙様式2-2（４・５月分）'!AQ53,【参考】数式用!$AR$5:$AT$22,3,FALSE),"")</f>
        <v/>
      </c>
      <c r="Q68" s="1382" t="s">
        <v>2036</v>
      </c>
      <c r="R68" s="1514" t="str">
        <f>IFERROR(VLOOKUP(K66,【参考】数式用!$A$5:$AB$37,MATCH(P68,【参考】数式用!$B$4:$AB$4,0)+1,0),"")</f>
        <v/>
      </c>
      <c r="S68" s="1386" t="s">
        <v>2109</v>
      </c>
      <c r="T68" s="1516"/>
      <c r="U68" s="1512" t="str">
        <f>IFERROR(VLOOKUP(K66,【参考】数式用!$A$5:$AB$37,MATCH(T68,【参考】数式用!$B$4:$AB$4,0)+1,0),"")</f>
        <v/>
      </c>
      <c r="V68" s="1392" t="s">
        <v>15</v>
      </c>
      <c r="W68" s="1510"/>
      <c r="X68" s="1368" t="s">
        <v>10</v>
      </c>
      <c r="Y68" s="1510"/>
      <c r="Z68" s="1368" t="s">
        <v>38</v>
      </c>
      <c r="AA68" s="1510"/>
      <c r="AB68" s="1368" t="s">
        <v>10</v>
      </c>
      <c r="AC68" s="1510"/>
      <c r="AD68" s="1368" t="s">
        <v>2020</v>
      </c>
      <c r="AE68" s="1368" t="s">
        <v>20</v>
      </c>
      <c r="AF68" s="1368" t="str">
        <f>IF(W68&gt;=1,(AA68*12+AC68)-(W68*12+Y68)+1,"")</f>
        <v/>
      </c>
      <c r="AG68" s="1364" t="s">
        <v>33</v>
      </c>
      <c r="AH68" s="1370" t="str">
        <f t="shared" ref="AH68" si="86">IFERROR(ROUNDDOWN(ROUND(L66*U68,0),0)*AF68,"")</f>
        <v/>
      </c>
      <c r="AI68" s="1504" t="str">
        <f t="shared" ref="AI68" si="87">IFERROR(ROUNDDOWN(ROUND((L66*(U68-AW66)),0),0)*AF68,"")</f>
        <v/>
      </c>
      <c r="AJ68" s="1374" t="str">
        <f>IFERROR(ROUNDDOWN(ROUNDDOWN(ROUND(L66*VLOOKUP(K66,【参考】数式用!$A$5:$AB$27,MATCH("新加算Ⅳ",【参考】数式用!$B$4:$AB$4,0)+1,0),0),0)*AF68*0.5,0),"")</f>
        <v/>
      </c>
      <c r="AK68" s="1506"/>
      <c r="AL68" s="1508" t="str">
        <f>IFERROR(IF('別紙様式2-2（４・５月分）'!P68="ベア加算","", IF(OR(T68="新加算Ⅰ",T68="新加算Ⅱ",T68="新加算Ⅲ",T68="新加算Ⅳ"),ROUNDDOWN(ROUND(L66*VLOOKUP(K66,【参考】数式用!$A$5:$I$27,MATCH("ベア加算",【参考】数式用!$B$4:$I$4,0)+1,0),0),0)*AF68,"")),"")</f>
        <v/>
      </c>
      <c r="AM68" s="1500"/>
      <c r="AN68" s="1481"/>
      <c r="AO68" s="1502"/>
      <c r="AP68" s="1481"/>
      <c r="AQ68" s="1483"/>
      <c r="AR68" s="1485"/>
      <c r="AS68" s="1489"/>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78"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6"/>
      <c r="C69" s="1417"/>
      <c r="D69" s="1417"/>
      <c r="E69" s="1417"/>
      <c r="F69" s="1418"/>
      <c r="G69" s="1260"/>
      <c r="H69" s="1260"/>
      <c r="I69" s="1260"/>
      <c r="J69" s="1421"/>
      <c r="K69" s="1260"/>
      <c r="L69" s="1427"/>
      <c r="M69" s="556" t="str">
        <f>IF('別紙様式2-2（４・５月分）'!P55="","",'別紙様式2-2（４・５月分）'!P55)</f>
        <v/>
      </c>
      <c r="N69" s="1399"/>
      <c r="O69" s="1379"/>
      <c r="P69" s="1431"/>
      <c r="Q69" s="1383"/>
      <c r="R69" s="1515"/>
      <c r="S69" s="1387"/>
      <c r="T69" s="1517"/>
      <c r="U69" s="1513"/>
      <c r="V69" s="1393"/>
      <c r="W69" s="1511"/>
      <c r="X69" s="1369"/>
      <c r="Y69" s="1511"/>
      <c r="Z69" s="1369"/>
      <c r="AA69" s="1511"/>
      <c r="AB69" s="1369"/>
      <c r="AC69" s="1511"/>
      <c r="AD69" s="1369"/>
      <c r="AE69" s="1369"/>
      <c r="AF69" s="1369"/>
      <c r="AG69" s="1365"/>
      <c r="AH69" s="1371"/>
      <c r="AI69" s="1505"/>
      <c r="AJ69" s="1375"/>
      <c r="AK69" s="1507"/>
      <c r="AL69" s="1509"/>
      <c r="AM69" s="1501"/>
      <c r="AN69" s="1482"/>
      <c r="AO69" s="1503"/>
      <c r="AP69" s="1482"/>
      <c r="AQ69" s="1484"/>
      <c r="AR69" s="1486"/>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78"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19" t="str">
        <f>IF(基本情報入力シート!X68="","",基本情報入力シート!X68)</f>
        <v/>
      </c>
      <c r="K70" s="1258" t="str">
        <f>IF(基本情報入力シート!Y68="","",基本情報入力シート!Y68)</f>
        <v/>
      </c>
      <c r="L70" s="1432" t="str">
        <f>IF(基本情報入力シート!AB68="","",基本情報入力シート!AB68)</f>
        <v/>
      </c>
      <c r="M70" s="553" t="str">
        <f>IF('別紙様式2-2（４・５月分）'!P56="","",'別紙様式2-2（４・５月分）'!P56)</f>
        <v/>
      </c>
      <c r="N70" s="1396" t="str">
        <f>IF(SUM('別紙様式2-2（４・５月分）'!Q56:Q58)=0,"",SUM('別紙様式2-2（４・５月分）'!Q56:Q58))</f>
        <v/>
      </c>
      <c r="O70" s="1400" t="str">
        <f>IFERROR(VLOOKUP('別紙様式2-2（４・５月分）'!AQ56,【参考】数式用!$AR$5:$AS$22,2,FALSE),"")</f>
        <v/>
      </c>
      <c r="P70" s="1401"/>
      <c r="Q70" s="1402"/>
      <c r="R70" s="1538" t="str">
        <f>IFERROR(VLOOKUP(K70,【参考】数式用!$A$5:$AB$37,MATCH(O70,【参考】数式用!$B$4:$AB$4,0)+1,0),"")</f>
        <v/>
      </c>
      <c r="S70" s="1408" t="s">
        <v>2102</v>
      </c>
      <c r="T70" s="1534" t="str">
        <f>IF('別紙様式2-3（６月以降分）'!T70="","",'別紙様式2-3（６月以降分）'!T70)</f>
        <v/>
      </c>
      <c r="U70" s="1536" t="str">
        <f>IFERROR(VLOOKUP(K70,【参考】数式用!$A$5:$AB$37,MATCH(T70,【参考】数式用!$B$4:$AB$4,0)+1,0),"")</f>
        <v/>
      </c>
      <c r="V70" s="1414" t="s">
        <v>15</v>
      </c>
      <c r="W70" s="1354">
        <f>'別紙様式2-3（６月以降分）'!W70</f>
        <v>6</v>
      </c>
      <c r="X70" s="1354" t="s">
        <v>10</v>
      </c>
      <c r="Y70" s="1354">
        <f>'別紙様式2-3（６月以降分）'!Y70</f>
        <v>6</v>
      </c>
      <c r="Z70" s="1354" t="s">
        <v>38</v>
      </c>
      <c r="AA70" s="1354">
        <f>'別紙様式2-3（６月以降分）'!AA70</f>
        <v>7</v>
      </c>
      <c r="AB70" s="1354" t="s">
        <v>10</v>
      </c>
      <c r="AC70" s="1354">
        <f>'別紙様式2-3（６月以降分）'!AC70</f>
        <v>3</v>
      </c>
      <c r="AD70" s="1354" t="s">
        <v>2020</v>
      </c>
      <c r="AE70" s="1354" t="s">
        <v>20</v>
      </c>
      <c r="AF70" s="1354">
        <f>IF(W70&gt;=1,(AA70*12+AC70)-(W70*12+Y70)+1,"")</f>
        <v>10</v>
      </c>
      <c r="AG70" s="1356"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18">
        <f>'別紙様式2-3（６月以降分）'!AL70</f>
        <v>0</v>
      </c>
      <c r="AM70" s="1520" t="str">
        <f>IF('別紙様式2-3（６月以降分）'!AM70="","",'別紙様式2-3（６月以降分）'!AM70)</f>
        <v/>
      </c>
      <c r="AN70" s="1522" t="str">
        <f>IF('別紙様式2-3（６月以降分）'!AN70="","",'別紙様式2-3（６月以降分）'!AN70)</f>
        <v/>
      </c>
      <c r="AO70" s="1524" t="str">
        <f>IF('別紙様式2-3（６月以降分）'!AO70="","",'別紙様式2-3（６月以降分）'!AO70)</f>
        <v/>
      </c>
      <c r="AP70" s="1522" t="str">
        <f>IF('別紙様式2-3（６月以降分）'!AP70="","",'別紙様式2-3（６月以降分）'!AP70)</f>
        <v/>
      </c>
      <c r="AQ70" s="1487" t="str">
        <f>IF('別紙様式2-3（６月以降分）'!AQ70="","",'別紙様式2-3（６月以降分）'!AQ70)</f>
        <v/>
      </c>
      <c r="AR70" s="1490"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79"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0"/>
      <c r="K71" s="1259"/>
      <c r="L71" s="1426"/>
      <c r="M71" s="1376" t="str">
        <f>IF('別紙様式2-2（４・５月分）'!P57="","",'別紙様式2-2（４・５月分）'!P57)</f>
        <v/>
      </c>
      <c r="N71" s="1397"/>
      <c r="O71" s="1403"/>
      <c r="P71" s="1404"/>
      <c r="Q71" s="1405"/>
      <c r="R71" s="1539"/>
      <c r="S71" s="1409"/>
      <c r="T71" s="1535"/>
      <c r="U71" s="1537"/>
      <c r="V71" s="1415"/>
      <c r="W71" s="1355"/>
      <c r="X71" s="1355"/>
      <c r="Y71" s="1355"/>
      <c r="Z71" s="1355"/>
      <c r="AA71" s="1355"/>
      <c r="AB71" s="1355"/>
      <c r="AC71" s="1355"/>
      <c r="AD71" s="1355"/>
      <c r="AE71" s="1355"/>
      <c r="AF71" s="1355"/>
      <c r="AG71" s="1357"/>
      <c r="AH71" s="1527"/>
      <c r="AI71" s="1529"/>
      <c r="AJ71" s="1531"/>
      <c r="AK71" s="1533"/>
      <c r="AL71" s="1519"/>
      <c r="AM71" s="1521"/>
      <c r="AN71" s="1523"/>
      <c r="AO71" s="1525"/>
      <c r="AP71" s="1523"/>
      <c r="AQ71" s="1488"/>
      <c r="AR71" s="1491"/>
      <c r="AS71" s="1489"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0"/>
      <c r="AY71" s="431"/>
      <c r="BD71" s="341"/>
      <c r="BE71" s="1310" t="str">
        <f>G70</f>
        <v/>
      </c>
      <c r="BF71" s="1310"/>
      <c r="BG71" s="1310"/>
    </row>
    <row r="72" spans="1:59" ht="15" customHeight="1">
      <c r="A72" s="1302"/>
      <c r="B72" s="1242"/>
      <c r="C72" s="1243"/>
      <c r="D72" s="1243"/>
      <c r="E72" s="1243"/>
      <c r="F72" s="1244"/>
      <c r="G72" s="1259"/>
      <c r="H72" s="1259"/>
      <c r="I72" s="1259"/>
      <c r="J72" s="1420"/>
      <c r="K72" s="1259"/>
      <c r="L72" s="1426"/>
      <c r="M72" s="1377"/>
      <c r="N72" s="1398"/>
      <c r="O72" s="1378" t="s">
        <v>2025</v>
      </c>
      <c r="P72" s="1430" t="str">
        <f>IFERROR(VLOOKUP('別紙様式2-2（４・５月分）'!AQ56,【参考】数式用!$AR$5:$AT$22,3,FALSE),"")</f>
        <v/>
      </c>
      <c r="Q72" s="1382" t="s">
        <v>2036</v>
      </c>
      <c r="R72" s="1514" t="str">
        <f>IFERROR(VLOOKUP(K70,【参考】数式用!$A$5:$AB$37,MATCH(P72,【参考】数式用!$B$4:$AB$4,0)+1,0),"")</f>
        <v/>
      </c>
      <c r="S72" s="1386" t="s">
        <v>2109</v>
      </c>
      <c r="T72" s="1516"/>
      <c r="U72" s="1512" t="str">
        <f>IFERROR(VLOOKUP(K70,【参考】数式用!$A$5:$AB$37,MATCH(T72,【参考】数式用!$B$4:$AB$4,0)+1,0),"")</f>
        <v/>
      </c>
      <c r="V72" s="1392" t="s">
        <v>15</v>
      </c>
      <c r="W72" s="1510"/>
      <c r="X72" s="1368" t="s">
        <v>10</v>
      </c>
      <c r="Y72" s="1510"/>
      <c r="Z72" s="1368" t="s">
        <v>38</v>
      </c>
      <c r="AA72" s="1510"/>
      <c r="AB72" s="1368" t="s">
        <v>10</v>
      </c>
      <c r="AC72" s="1510"/>
      <c r="AD72" s="1368" t="s">
        <v>2020</v>
      </c>
      <c r="AE72" s="1368" t="s">
        <v>20</v>
      </c>
      <c r="AF72" s="1368" t="str">
        <f>IF(W72&gt;=1,(AA72*12+AC72)-(W72*12+Y72)+1,"")</f>
        <v/>
      </c>
      <c r="AG72" s="1364" t="s">
        <v>33</v>
      </c>
      <c r="AH72" s="1370" t="str">
        <f t="shared" ref="AH72" si="93">IFERROR(ROUNDDOWN(ROUND(L70*U72,0),0)*AF72,"")</f>
        <v/>
      </c>
      <c r="AI72" s="1504" t="str">
        <f t="shared" ref="AI72" si="94">IFERROR(ROUNDDOWN(ROUND((L70*(U72-AW70)),0),0)*AF72,"")</f>
        <v/>
      </c>
      <c r="AJ72" s="1374" t="str">
        <f>IFERROR(ROUNDDOWN(ROUNDDOWN(ROUND(L70*VLOOKUP(K70,【参考】数式用!$A$5:$AB$27,MATCH("新加算Ⅳ",【参考】数式用!$B$4:$AB$4,0)+1,0),0),0)*AF72*0.5,0),"")</f>
        <v/>
      </c>
      <c r="AK72" s="1506"/>
      <c r="AL72" s="1508" t="str">
        <f>IFERROR(IF('別紙様式2-2（４・５月分）'!P72="ベア加算","", IF(OR(T72="新加算Ⅰ",T72="新加算Ⅱ",T72="新加算Ⅲ",T72="新加算Ⅳ"),ROUNDDOWN(ROUND(L70*VLOOKUP(K70,【参考】数式用!$A$5:$I$27,MATCH("ベア加算",【参考】数式用!$B$4:$I$4,0)+1,0),0),0)*AF72,"")),"")</f>
        <v/>
      </c>
      <c r="AM72" s="1500"/>
      <c r="AN72" s="1481"/>
      <c r="AO72" s="1502"/>
      <c r="AP72" s="1481"/>
      <c r="AQ72" s="1483"/>
      <c r="AR72" s="1485"/>
      <c r="AS72" s="1489"/>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78"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6"/>
      <c r="C73" s="1417"/>
      <c r="D73" s="1417"/>
      <c r="E73" s="1417"/>
      <c r="F73" s="1418"/>
      <c r="G73" s="1260"/>
      <c r="H73" s="1260"/>
      <c r="I73" s="1260"/>
      <c r="J73" s="1421"/>
      <c r="K73" s="1260"/>
      <c r="L73" s="1427"/>
      <c r="M73" s="556" t="str">
        <f>IF('別紙様式2-2（４・５月分）'!P58="","",'別紙様式2-2（４・５月分）'!P58)</f>
        <v/>
      </c>
      <c r="N73" s="1399"/>
      <c r="O73" s="1379"/>
      <c r="P73" s="1431"/>
      <c r="Q73" s="1383"/>
      <c r="R73" s="1515"/>
      <c r="S73" s="1387"/>
      <c r="T73" s="1517"/>
      <c r="U73" s="1513"/>
      <c r="V73" s="1393"/>
      <c r="W73" s="1511"/>
      <c r="X73" s="1369"/>
      <c r="Y73" s="1511"/>
      <c r="Z73" s="1369"/>
      <c r="AA73" s="1511"/>
      <c r="AB73" s="1369"/>
      <c r="AC73" s="1511"/>
      <c r="AD73" s="1369"/>
      <c r="AE73" s="1369"/>
      <c r="AF73" s="1369"/>
      <c r="AG73" s="1365"/>
      <c r="AH73" s="1371"/>
      <c r="AI73" s="1505"/>
      <c r="AJ73" s="1375"/>
      <c r="AK73" s="1507"/>
      <c r="AL73" s="1509"/>
      <c r="AM73" s="1501"/>
      <c r="AN73" s="1482"/>
      <c r="AO73" s="1503"/>
      <c r="AP73" s="1482"/>
      <c r="AQ73" s="1484"/>
      <c r="AR73" s="1486"/>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78"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0" t="str">
        <f>IF(基本情報入力シート!X69="","",基本情報入力シート!X69)</f>
        <v/>
      </c>
      <c r="K74" s="1259" t="str">
        <f>IF(基本情報入力シート!Y69="","",基本情報入力シート!Y69)</f>
        <v/>
      </c>
      <c r="L74" s="1426" t="str">
        <f>IF(基本情報入力シート!AB69="","",基本情報入力シート!AB69)</f>
        <v/>
      </c>
      <c r="M74" s="553" t="str">
        <f>IF('別紙様式2-2（４・５月分）'!P59="","",'別紙様式2-2（４・５月分）'!P59)</f>
        <v/>
      </c>
      <c r="N74" s="1396" t="str">
        <f>IF(SUM('別紙様式2-2（４・５月分）'!Q59:Q61)=0,"",SUM('別紙様式2-2（４・５月分）'!Q59:Q61))</f>
        <v/>
      </c>
      <c r="O74" s="1400" t="str">
        <f>IFERROR(VLOOKUP('別紙様式2-2（４・５月分）'!AQ59,【参考】数式用!$AR$5:$AS$22,2,FALSE),"")</f>
        <v/>
      </c>
      <c r="P74" s="1401"/>
      <c r="Q74" s="1402"/>
      <c r="R74" s="1538" t="str">
        <f>IFERROR(VLOOKUP(K74,【参考】数式用!$A$5:$AB$37,MATCH(O74,【参考】数式用!$B$4:$AB$4,0)+1,0),"")</f>
        <v/>
      </c>
      <c r="S74" s="1408" t="s">
        <v>2102</v>
      </c>
      <c r="T74" s="1534" t="str">
        <f>IF('別紙様式2-3（６月以降分）'!T74="","",'別紙様式2-3（６月以降分）'!T74)</f>
        <v/>
      </c>
      <c r="U74" s="1536" t="str">
        <f>IFERROR(VLOOKUP(K74,【参考】数式用!$A$5:$AB$37,MATCH(T74,【参考】数式用!$B$4:$AB$4,0)+1,0),"")</f>
        <v/>
      </c>
      <c r="V74" s="1414" t="s">
        <v>15</v>
      </c>
      <c r="W74" s="1354">
        <f>'別紙様式2-3（６月以降分）'!W74</f>
        <v>6</v>
      </c>
      <c r="X74" s="1354" t="s">
        <v>10</v>
      </c>
      <c r="Y74" s="1354">
        <f>'別紙様式2-3（６月以降分）'!Y74</f>
        <v>6</v>
      </c>
      <c r="Z74" s="1354" t="s">
        <v>38</v>
      </c>
      <c r="AA74" s="1354">
        <f>'別紙様式2-3（６月以降分）'!AA74</f>
        <v>7</v>
      </c>
      <c r="AB74" s="1354" t="s">
        <v>10</v>
      </c>
      <c r="AC74" s="1354">
        <f>'別紙様式2-3（６月以降分）'!AC74</f>
        <v>3</v>
      </c>
      <c r="AD74" s="1354" t="s">
        <v>2020</v>
      </c>
      <c r="AE74" s="1354" t="s">
        <v>20</v>
      </c>
      <c r="AF74" s="1354">
        <f>IF(W74&gt;=1,(AA74*12+AC74)-(W74*12+Y74)+1,"")</f>
        <v>10</v>
      </c>
      <c r="AG74" s="1356"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18">
        <f>'別紙様式2-3（６月以降分）'!AL74</f>
        <v>0</v>
      </c>
      <c r="AM74" s="1520" t="str">
        <f>IF('別紙様式2-3（６月以降分）'!AM74="","",'別紙様式2-3（６月以降分）'!AM74)</f>
        <v/>
      </c>
      <c r="AN74" s="1522" t="str">
        <f>IF('別紙様式2-3（６月以降分）'!AN74="","",'別紙様式2-3（６月以降分）'!AN74)</f>
        <v/>
      </c>
      <c r="AO74" s="1524" t="str">
        <f>IF('別紙様式2-3（６月以降分）'!AO74="","",'別紙様式2-3（６月以降分）'!AO74)</f>
        <v/>
      </c>
      <c r="AP74" s="1522" t="str">
        <f>IF('別紙様式2-3（６月以降分）'!AP74="","",'別紙様式2-3（６月以降分）'!AP74)</f>
        <v/>
      </c>
      <c r="AQ74" s="1487" t="str">
        <f>IF('別紙様式2-3（６月以降分）'!AQ74="","",'別紙様式2-3（６月以降分）'!AQ74)</f>
        <v/>
      </c>
      <c r="AR74" s="1490"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79"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0"/>
      <c r="K75" s="1259"/>
      <c r="L75" s="1426"/>
      <c r="M75" s="1376" t="str">
        <f>IF('別紙様式2-2（４・５月分）'!P60="","",'別紙様式2-2（４・５月分）'!P60)</f>
        <v/>
      </c>
      <c r="N75" s="1397"/>
      <c r="O75" s="1403"/>
      <c r="P75" s="1404"/>
      <c r="Q75" s="1405"/>
      <c r="R75" s="1539"/>
      <c r="S75" s="1409"/>
      <c r="T75" s="1535"/>
      <c r="U75" s="1537"/>
      <c r="V75" s="1415"/>
      <c r="W75" s="1355"/>
      <c r="X75" s="1355"/>
      <c r="Y75" s="1355"/>
      <c r="Z75" s="1355"/>
      <c r="AA75" s="1355"/>
      <c r="AB75" s="1355"/>
      <c r="AC75" s="1355"/>
      <c r="AD75" s="1355"/>
      <c r="AE75" s="1355"/>
      <c r="AF75" s="1355"/>
      <c r="AG75" s="1357"/>
      <c r="AH75" s="1527"/>
      <c r="AI75" s="1529"/>
      <c r="AJ75" s="1531"/>
      <c r="AK75" s="1533"/>
      <c r="AL75" s="1519"/>
      <c r="AM75" s="1521"/>
      <c r="AN75" s="1523"/>
      <c r="AO75" s="1525"/>
      <c r="AP75" s="1523"/>
      <c r="AQ75" s="1488"/>
      <c r="AR75" s="1491"/>
      <c r="AS75" s="1489"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0"/>
      <c r="AY75" s="431"/>
      <c r="BD75" s="341"/>
      <c r="BE75" s="1310" t="str">
        <f>G74</f>
        <v/>
      </c>
      <c r="BF75" s="1310"/>
      <c r="BG75" s="1310"/>
    </row>
    <row r="76" spans="1:59" ht="15" customHeight="1">
      <c r="A76" s="1302"/>
      <c r="B76" s="1242"/>
      <c r="C76" s="1243"/>
      <c r="D76" s="1243"/>
      <c r="E76" s="1243"/>
      <c r="F76" s="1244"/>
      <c r="G76" s="1259"/>
      <c r="H76" s="1259"/>
      <c r="I76" s="1259"/>
      <c r="J76" s="1420"/>
      <c r="K76" s="1259"/>
      <c r="L76" s="1426"/>
      <c r="M76" s="1377"/>
      <c r="N76" s="1398"/>
      <c r="O76" s="1378" t="s">
        <v>2025</v>
      </c>
      <c r="P76" s="1430" t="str">
        <f>IFERROR(VLOOKUP('別紙様式2-2（４・５月分）'!AQ59,【参考】数式用!$AR$5:$AT$22,3,FALSE),"")</f>
        <v/>
      </c>
      <c r="Q76" s="1382" t="s">
        <v>2036</v>
      </c>
      <c r="R76" s="1514" t="str">
        <f>IFERROR(VLOOKUP(K74,【参考】数式用!$A$5:$AB$37,MATCH(P76,【参考】数式用!$B$4:$AB$4,0)+1,0),"")</f>
        <v/>
      </c>
      <c r="S76" s="1386" t="s">
        <v>2109</v>
      </c>
      <c r="T76" s="1516"/>
      <c r="U76" s="1512" t="str">
        <f>IFERROR(VLOOKUP(K74,【参考】数式用!$A$5:$AB$37,MATCH(T76,【参考】数式用!$B$4:$AB$4,0)+1,0),"")</f>
        <v/>
      </c>
      <c r="V76" s="1392" t="s">
        <v>15</v>
      </c>
      <c r="W76" s="1510"/>
      <c r="X76" s="1368" t="s">
        <v>10</v>
      </c>
      <c r="Y76" s="1510"/>
      <c r="Z76" s="1368" t="s">
        <v>38</v>
      </c>
      <c r="AA76" s="1510"/>
      <c r="AB76" s="1368" t="s">
        <v>10</v>
      </c>
      <c r="AC76" s="1510"/>
      <c r="AD76" s="1368" t="s">
        <v>2020</v>
      </c>
      <c r="AE76" s="1368" t="s">
        <v>20</v>
      </c>
      <c r="AF76" s="1368" t="str">
        <f>IF(W76&gt;=1,(AA76*12+AC76)-(W76*12+Y76)+1,"")</f>
        <v/>
      </c>
      <c r="AG76" s="1364" t="s">
        <v>33</v>
      </c>
      <c r="AH76" s="1370" t="str">
        <f t="shared" ref="AH76" si="100">IFERROR(ROUNDDOWN(ROUND(L74*U76,0),0)*AF76,"")</f>
        <v/>
      </c>
      <c r="AI76" s="1504" t="str">
        <f t="shared" ref="AI76" si="101">IFERROR(ROUNDDOWN(ROUND((L74*(U76-AW74)),0),0)*AF76,"")</f>
        <v/>
      </c>
      <c r="AJ76" s="1374" t="str">
        <f>IFERROR(ROUNDDOWN(ROUNDDOWN(ROUND(L74*VLOOKUP(K74,【参考】数式用!$A$5:$AB$27,MATCH("新加算Ⅳ",【参考】数式用!$B$4:$AB$4,0)+1,0),0),0)*AF76*0.5,0),"")</f>
        <v/>
      </c>
      <c r="AK76" s="1506"/>
      <c r="AL76" s="1508" t="str">
        <f>IFERROR(IF('別紙様式2-2（４・５月分）'!P76="ベア加算","", IF(OR(T76="新加算Ⅰ",T76="新加算Ⅱ",T76="新加算Ⅲ",T76="新加算Ⅳ"),ROUNDDOWN(ROUND(L74*VLOOKUP(K74,【参考】数式用!$A$5:$I$27,MATCH("ベア加算",【参考】数式用!$B$4:$I$4,0)+1,0),0),0)*AF76,"")),"")</f>
        <v/>
      </c>
      <c r="AM76" s="1500"/>
      <c r="AN76" s="1481"/>
      <c r="AO76" s="1502"/>
      <c r="AP76" s="1481"/>
      <c r="AQ76" s="1483"/>
      <c r="AR76" s="1485"/>
      <c r="AS76" s="1489"/>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78"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6"/>
      <c r="C77" s="1417"/>
      <c r="D77" s="1417"/>
      <c r="E77" s="1417"/>
      <c r="F77" s="1418"/>
      <c r="G77" s="1260"/>
      <c r="H77" s="1260"/>
      <c r="I77" s="1260"/>
      <c r="J77" s="1421"/>
      <c r="K77" s="1260"/>
      <c r="L77" s="1427"/>
      <c r="M77" s="556" t="str">
        <f>IF('別紙様式2-2（４・５月分）'!P61="","",'別紙様式2-2（４・５月分）'!P61)</f>
        <v/>
      </c>
      <c r="N77" s="1399"/>
      <c r="O77" s="1379"/>
      <c r="P77" s="1431"/>
      <c r="Q77" s="1383"/>
      <c r="R77" s="1515"/>
      <c r="S77" s="1387"/>
      <c r="T77" s="1517"/>
      <c r="U77" s="1513"/>
      <c r="V77" s="1393"/>
      <c r="W77" s="1511"/>
      <c r="X77" s="1369"/>
      <c r="Y77" s="1511"/>
      <c r="Z77" s="1369"/>
      <c r="AA77" s="1511"/>
      <c r="AB77" s="1369"/>
      <c r="AC77" s="1511"/>
      <c r="AD77" s="1369"/>
      <c r="AE77" s="1369"/>
      <c r="AF77" s="1369"/>
      <c r="AG77" s="1365"/>
      <c r="AH77" s="1371"/>
      <c r="AI77" s="1505"/>
      <c r="AJ77" s="1375"/>
      <c r="AK77" s="1507"/>
      <c r="AL77" s="1509"/>
      <c r="AM77" s="1501"/>
      <c r="AN77" s="1482"/>
      <c r="AO77" s="1503"/>
      <c r="AP77" s="1482"/>
      <c r="AQ77" s="1484"/>
      <c r="AR77" s="1486"/>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78"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19" t="str">
        <f>IF(基本情報入力シート!X70="","",基本情報入力シート!X70)</f>
        <v/>
      </c>
      <c r="K78" s="1258" t="str">
        <f>IF(基本情報入力シート!Y70="","",基本情報入力シート!Y70)</f>
        <v/>
      </c>
      <c r="L78" s="1432" t="str">
        <f>IF(基本情報入力シート!AB70="","",基本情報入力シート!AB70)</f>
        <v/>
      </c>
      <c r="M78" s="553" t="str">
        <f>IF('別紙様式2-2（４・５月分）'!P62="","",'別紙様式2-2（４・５月分）'!P62)</f>
        <v/>
      </c>
      <c r="N78" s="1396" t="str">
        <f>IF(SUM('別紙様式2-2（４・５月分）'!Q62:Q64)=0,"",SUM('別紙様式2-2（４・５月分）'!Q62:Q64))</f>
        <v/>
      </c>
      <c r="O78" s="1400" t="str">
        <f>IFERROR(VLOOKUP('別紙様式2-2（４・５月分）'!AQ62,【参考】数式用!$AR$5:$AS$22,2,FALSE),"")</f>
        <v/>
      </c>
      <c r="P78" s="1401"/>
      <c r="Q78" s="1402"/>
      <c r="R78" s="1538" t="str">
        <f>IFERROR(VLOOKUP(K78,【参考】数式用!$A$5:$AB$37,MATCH(O78,【参考】数式用!$B$4:$AB$4,0)+1,0),"")</f>
        <v/>
      </c>
      <c r="S78" s="1408" t="s">
        <v>2102</v>
      </c>
      <c r="T78" s="1534" t="str">
        <f>IF('別紙様式2-3（６月以降分）'!T78="","",'別紙様式2-3（６月以降分）'!T78)</f>
        <v/>
      </c>
      <c r="U78" s="1536" t="str">
        <f>IFERROR(VLOOKUP(K78,【参考】数式用!$A$5:$AB$37,MATCH(T78,【参考】数式用!$B$4:$AB$4,0)+1,0),"")</f>
        <v/>
      </c>
      <c r="V78" s="1414" t="s">
        <v>15</v>
      </c>
      <c r="W78" s="1354">
        <f>'別紙様式2-3（６月以降分）'!W78</f>
        <v>6</v>
      </c>
      <c r="X78" s="1354" t="s">
        <v>10</v>
      </c>
      <c r="Y78" s="1354">
        <f>'別紙様式2-3（６月以降分）'!Y78</f>
        <v>6</v>
      </c>
      <c r="Z78" s="1354" t="s">
        <v>38</v>
      </c>
      <c r="AA78" s="1354">
        <f>'別紙様式2-3（６月以降分）'!AA78</f>
        <v>7</v>
      </c>
      <c r="AB78" s="1354" t="s">
        <v>10</v>
      </c>
      <c r="AC78" s="1354">
        <f>'別紙様式2-3（６月以降分）'!AC78</f>
        <v>3</v>
      </c>
      <c r="AD78" s="1354" t="s">
        <v>2020</v>
      </c>
      <c r="AE78" s="1354" t="s">
        <v>20</v>
      </c>
      <c r="AF78" s="1354">
        <f>IF(W78&gt;=1,(AA78*12+AC78)-(W78*12+Y78)+1,"")</f>
        <v>10</v>
      </c>
      <c r="AG78" s="1356"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18">
        <f>'別紙様式2-3（６月以降分）'!AL78</f>
        <v>0</v>
      </c>
      <c r="AM78" s="1520" t="str">
        <f>IF('別紙様式2-3（６月以降分）'!AM78="","",'別紙様式2-3（６月以降分）'!AM78)</f>
        <v/>
      </c>
      <c r="AN78" s="1522" t="str">
        <f>IF('別紙様式2-3（６月以降分）'!AN78="","",'別紙様式2-3（６月以降分）'!AN78)</f>
        <v/>
      </c>
      <c r="AO78" s="1524" t="str">
        <f>IF('別紙様式2-3（６月以降分）'!AO78="","",'別紙様式2-3（６月以降分）'!AO78)</f>
        <v/>
      </c>
      <c r="AP78" s="1522" t="str">
        <f>IF('別紙様式2-3（６月以降分）'!AP78="","",'別紙様式2-3（６月以降分）'!AP78)</f>
        <v/>
      </c>
      <c r="AQ78" s="1487" t="str">
        <f>IF('別紙様式2-3（６月以降分）'!AQ78="","",'別紙様式2-3（６月以降分）'!AQ78)</f>
        <v/>
      </c>
      <c r="AR78" s="1490"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79"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0"/>
      <c r="K79" s="1259"/>
      <c r="L79" s="1426"/>
      <c r="M79" s="1376" t="str">
        <f>IF('別紙様式2-2（４・５月分）'!P63="","",'別紙様式2-2（４・５月分）'!P63)</f>
        <v/>
      </c>
      <c r="N79" s="1397"/>
      <c r="O79" s="1403"/>
      <c r="P79" s="1404"/>
      <c r="Q79" s="1405"/>
      <c r="R79" s="1539"/>
      <c r="S79" s="1409"/>
      <c r="T79" s="1535"/>
      <c r="U79" s="1537"/>
      <c r="V79" s="1415"/>
      <c r="W79" s="1355"/>
      <c r="X79" s="1355"/>
      <c r="Y79" s="1355"/>
      <c r="Z79" s="1355"/>
      <c r="AA79" s="1355"/>
      <c r="AB79" s="1355"/>
      <c r="AC79" s="1355"/>
      <c r="AD79" s="1355"/>
      <c r="AE79" s="1355"/>
      <c r="AF79" s="1355"/>
      <c r="AG79" s="1357"/>
      <c r="AH79" s="1527"/>
      <c r="AI79" s="1529"/>
      <c r="AJ79" s="1531"/>
      <c r="AK79" s="1533"/>
      <c r="AL79" s="1519"/>
      <c r="AM79" s="1521"/>
      <c r="AN79" s="1523"/>
      <c r="AO79" s="1525"/>
      <c r="AP79" s="1523"/>
      <c r="AQ79" s="1488"/>
      <c r="AR79" s="1491"/>
      <c r="AS79" s="1489"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0"/>
      <c r="AY79" s="431"/>
      <c r="BD79" s="341"/>
      <c r="BE79" s="1310" t="str">
        <f>G78</f>
        <v/>
      </c>
      <c r="BF79" s="1310"/>
      <c r="BG79" s="1310"/>
    </row>
    <row r="80" spans="1:59" ht="15" customHeight="1">
      <c r="A80" s="1302"/>
      <c r="B80" s="1242"/>
      <c r="C80" s="1243"/>
      <c r="D80" s="1243"/>
      <c r="E80" s="1243"/>
      <c r="F80" s="1244"/>
      <c r="G80" s="1259"/>
      <c r="H80" s="1259"/>
      <c r="I80" s="1259"/>
      <c r="J80" s="1420"/>
      <c r="K80" s="1259"/>
      <c r="L80" s="1426"/>
      <c r="M80" s="1377"/>
      <c r="N80" s="1398"/>
      <c r="O80" s="1378" t="s">
        <v>2025</v>
      </c>
      <c r="P80" s="1430" t="str">
        <f>IFERROR(VLOOKUP('別紙様式2-2（４・５月分）'!AQ62,【参考】数式用!$AR$5:$AT$22,3,FALSE),"")</f>
        <v/>
      </c>
      <c r="Q80" s="1382" t="s">
        <v>2036</v>
      </c>
      <c r="R80" s="1514" t="str">
        <f>IFERROR(VLOOKUP(K78,【参考】数式用!$A$5:$AB$37,MATCH(P80,【参考】数式用!$B$4:$AB$4,0)+1,0),"")</f>
        <v/>
      </c>
      <c r="S80" s="1386" t="s">
        <v>2109</v>
      </c>
      <c r="T80" s="1516"/>
      <c r="U80" s="1512" t="str">
        <f>IFERROR(VLOOKUP(K78,【参考】数式用!$A$5:$AB$37,MATCH(T80,【参考】数式用!$B$4:$AB$4,0)+1,0),"")</f>
        <v/>
      </c>
      <c r="V80" s="1392" t="s">
        <v>15</v>
      </c>
      <c r="W80" s="1510"/>
      <c r="X80" s="1368" t="s">
        <v>10</v>
      </c>
      <c r="Y80" s="1510"/>
      <c r="Z80" s="1368" t="s">
        <v>38</v>
      </c>
      <c r="AA80" s="1510"/>
      <c r="AB80" s="1368" t="s">
        <v>10</v>
      </c>
      <c r="AC80" s="1510"/>
      <c r="AD80" s="1368" t="s">
        <v>2020</v>
      </c>
      <c r="AE80" s="1368" t="s">
        <v>20</v>
      </c>
      <c r="AF80" s="1368" t="str">
        <f>IF(W80&gt;=1,(AA80*12+AC80)-(W80*12+Y80)+1,"")</f>
        <v/>
      </c>
      <c r="AG80" s="1364" t="s">
        <v>33</v>
      </c>
      <c r="AH80" s="1370" t="str">
        <f t="shared" ref="AH80" si="107">IFERROR(ROUNDDOWN(ROUND(L78*U80,0),0)*AF80,"")</f>
        <v/>
      </c>
      <c r="AI80" s="1504" t="str">
        <f t="shared" ref="AI80" si="108">IFERROR(ROUNDDOWN(ROUND((L78*(U80-AW78)),0),0)*AF80,"")</f>
        <v/>
      </c>
      <c r="AJ80" s="1374" t="str">
        <f>IFERROR(ROUNDDOWN(ROUNDDOWN(ROUND(L78*VLOOKUP(K78,【参考】数式用!$A$5:$AB$27,MATCH("新加算Ⅳ",【参考】数式用!$B$4:$AB$4,0)+1,0),0),0)*AF80*0.5,0),"")</f>
        <v/>
      </c>
      <c r="AK80" s="1506"/>
      <c r="AL80" s="1508" t="str">
        <f>IFERROR(IF('別紙様式2-2（４・５月分）'!P80="ベア加算","", IF(OR(T80="新加算Ⅰ",T80="新加算Ⅱ",T80="新加算Ⅲ",T80="新加算Ⅳ"),ROUNDDOWN(ROUND(L78*VLOOKUP(K78,【参考】数式用!$A$5:$I$27,MATCH("ベア加算",【参考】数式用!$B$4:$I$4,0)+1,0),0),0)*AF80,"")),"")</f>
        <v/>
      </c>
      <c r="AM80" s="1500"/>
      <c r="AN80" s="1481"/>
      <c r="AO80" s="1502"/>
      <c r="AP80" s="1481"/>
      <c r="AQ80" s="1483"/>
      <c r="AR80" s="1485"/>
      <c r="AS80" s="1489"/>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78"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6"/>
      <c r="C81" s="1417"/>
      <c r="D81" s="1417"/>
      <c r="E81" s="1417"/>
      <c r="F81" s="1418"/>
      <c r="G81" s="1260"/>
      <c r="H81" s="1260"/>
      <c r="I81" s="1260"/>
      <c r="J81" s="1421"/>
      <c r="K81" s="1260"/>
      <c r="L81" s="1427"/>
      <c r="M81" s="556" t="str">
        <f>IF('別紙様式2-2（４・５月分）'!P64="","",'別紙様式2-2（４・５月分）'!P64)</f>
        <v/>
      </c>
      <c r="N81" s="1399"/>
      <c r="O81" s="1379"/>
      <c r="P81" s="1431"/>
      <c r="Q81" s="1383"/>
      <c r="R81" s="1515"/>
      <c r="S81" s="1387"/>
      <c r="T81" s="1517"/>
      <c r="U81" s="1513"/>
      <c r="V81" s="1393"/>
      <c r="W81" s="1511"/>
      <c r="X81" s="1369"/>
      <c r="Y81" s="1511"/>
      <c r="Z81" s="1369"/>
      <c r="AA81" s="1511"/>
      <c r="AB81" s="1369"/>
      <c r="AC81" s="1511"/>
      <c r="AD81" s="1369"/>
      <c r="AE81" s="1369"/>
      <c r="AF81" s="1369"/>
      <c r="AG81" s="1365"/>
      <c r="AH81" s="1371"/>
      <c r="AI81" s="1505"/>
      <c r="AJ81" s="1375"/>
      <c r="AK81" s="1507"/>
      <c r="AL81" s="1509"/>
      <c r="AM81" s="1501"/>
      <c r="AN81" s="1482"/>
      <c r="AO81" s="1503"/>
      <c r="AP81" s="1482"/>
      <c r="AQ81" s="1484"/>
      <c r="AR81" s="1486"/>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78"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0" t="str">
        <f>IF(基本情報入力シート!X71="","",基本情報入力シート!X71)</f>
        <v/>
      </c>
      <c r="K82" s="1259" t="str">
        <f>IF(基本情報入力シート!Y71="","",基本情報入力シート!Y71)</f>
        <v/>
      </c>
      <c r="L82" s="1426" t="str">
        <f>IF(基本情報入力シート!AB71="","",基本情報入力シート!AB71)</f>
        <v/>
      </c>
      <c r="M82" s="553" t="str">
        <f>IF('別紙様式2-2（４・５月分）'!P65="","",'別紙様式2-2（４・５月分）'!P65)</f>
        <v/>
      </c>
      <c r="N82" s="1396" t="str">
        <f>IF(SUM('別紙様式2-2（４・５月分）'!Q65:Q67)=0,"",SUM('別紙様式2-2（４・５月分）'!Q65:Q67))</f>
        <v/>
      </c>
      <c r="O82" s="1400" t="str">
        <f>IFERROR(VLOOKUP('別紙様式2-2（４・５月分）'!AQ65,【参考】数式用!$AR$5:$AS$22,2,FALSE),"")</f>
        <v/>
      </c>
      <c r="P82" s="1401"/>
      <c r="Q82" s="1402"/>
      <c r="R82" s="1538" t="str">
        <f>IFERROR(VLOOKUP(K82,【参考】数式用!$A$5:$AB$37,MATCH(O82,【参考】数式用!$B$4:$AB$4,0)+1,0),"")</f>
        <v/>
      </c>
      <c r="S82" s="1408" t="s">
        <v>2102</v>
      </c>
      <c r="T82" s="1534" t="str">
        <f>IF('別紙様式2-3（６月以降分）'!T82="","",'別紙様式2-3（６月以降分）'!T82)</f>
        <v/>
      </c>
      <c r="U82" s="1536" t="str">
        <f>IFERROR(VLOOKUP(K82,【参考】数式用!$A$5:$AB$37,MATCH(T82,【参考】数式用!$B$4:$AB$4,0)+1,0),"")</f>
        <v/>
      </c>
      <c r="V82" s="1414" t="s">
        <v>15</v>
      </c>
      <c r="W82" s="1354">
        <f>'別紙様式2-3（６月以降分）'!W82</f>
        <v>6</v>
      </c>
      <c r="X82" s="1354" t="s">
        <v>10</v>
      </c>
      <c r="Y82" s="1354">
        <f>'別紙様式2-3（６月以降分）'!Y82</f>
        <v>6</v>
      </c>
      <c r="Z82" s="1354" t="s">
        <v>38</v>
      </c>
      <c r="AA82" s="1354">
        <f>'別紙様式2-3（６月以降分）'!AA82</f>
        <v>7</v>
      </c>
      <c r="AB82" s="1354" t="s">
        <v>10</v>
      </c>
      <c r="AC82" s="1354">
        <f>'別紙様式2-3（６月以降分）'!AC82</f>
        <v>3</v>
      </c>
      <c r="AD82" s="1354" t="s">
        <v>2020</v>
      </c>
      <c r="AE82" s="1354" t="s">
        <v>20</v>
      </c>
      <c r="AF82" s="1354">
        <f>IF(W82&gt;=1,(AA82*12+AC82)-(W82*12+Y82)+1,"")</f>
        <v>10</v>
      </c>
      <c r="AG82" s="1356"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18">
        <f>'別紙様式2-3（６月以降分）'!AL82</f>
        <v>0</v>
      </c>
      <c r="AM82" s="1520" t="str">
        <f>IF('別紙様式2-3（６月以降分）'!AM82="","",'別紙様式2-3（６月以降分）'!AM82)</f>
        <v/>
      </c>
      <c r="AN82" s="1522" t="str">
        <f>IF('別紙様式2-3（６月以降分）'!AN82="","",'別紙様式2-3（６月以降分）'!AN82)</f>
        <v/>
      </c>
      <c r="AO82" s="1524" t="str">
        <f>IF('別紙様式2-3（６月以降分）'!AO82="","",'別紙様式2-3（６月以降分）'!AO82)</f>
        <v/>
      </c>
      <c r="AP82" s="1522" t="str">
        <f>IF('別紙様式2-3（６月以降分）'!AP82="","",'別紙様式2-3（６月以降分）'!AP82)</f>
        <v/>
      </c>
      <c r="AQ82" s="1487" t="str">
        <f>IF('別紙様式2-3（６月以降分）'!AQ82="","",'別紙様式2-3（６月以降分）'!AQ82)</f>
        <v/>
      </c>
      <c r="AR82" s="1490"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79"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0"/>
      <c r="K83" s="1259"/>
      <c r="L83" s="1426"/>
      <c r="M83" s="1376" t="str">
        <f>IF('別紙様式2-2（４・５月分）'!P66="","",'別紙様式2-2（４・５月分）'!P66)</f>
        <v/>
      </c>
      <c r="N83" s="1397"/>
      <c r="O83" s="1403"/>
      <c r="P83" s="1404"/>
      <c r="Q83" s="1405"/>
      <c r="R83" s="1539"/>
      <c r="S83" s="1409"/>
      <c r="T83" s="1535"/>
      <c r="U83" s="1537"/>
      <c r="V83" s="1415"/>
      <c r="W83" s="1355"/>
      <c r="X83" s="1355"/>
      <c r="Y83" s="1355"/>
      <c r="Z83" s="1355"/>
      <c r="AA83" s="1355"/>
      <c r="AB83" s="1355"/>
      <c r="AC83" s="1355"/>
      <c r="AD83" s="1355"/>
      <c r="AE83" s="1355"/>
      <c r="AF83" s="1355"/>
      <c r="AG83" s="1357"/>
      <c r="AH83" s="1527"/>
      <c r="AI83" s="1529"/>
      <c r="AJ83" s="1531"/>
      <c r="AK83" s="1533"/>
      <c r="AL83" s="1519"/>
      <c r="AM83" s="1521"/>
      <c r="AN83" s="1523"/>
      <c r="AO83" s="1525"/>
      <c r="AP83" s="1523"/>
      <c r="AQ83" s="1488"/>
      <c r="AR83" s="1491"/>
      <c r="AS83" s="1489"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0"/>
      <c r="AY83" s="431"/>
      <c r="BD83" s="341"/>
      <c r="BE83" s="1310" t="str">
        <f>G82</f>
        <v/>
      </c>
      <c r="BF83" s="1310"/>
      <c r="BG83" s="1310"/>
    </row>
    <row r="84" spans="1:59" ht="15" customHeight="1">
      <c r="A84" s="1302"/>
      <c r="B84" s="1242"/>
      <c r="C84" s="1243"/>
      <c r="D84" s="1243"/>
      <c r="E84" s="1243"/>
      <c r="F84" s="1244"/>
      <c r="G84" s="1259"/>
      <c r="H84" s="1259"/>
      <c r="I84" s="1259"/>
      <c r="J84" s="1420"/>
      <c r="K84" s="1259"/>
      <c r="L84" s="1426"/>
      <c r="M84" s="1377"/>
      <c r="N84" s="1398"/>
      <c r="O84" s="1378" t="s">
        <v>2025</v>
      </c>
      <c r="P84" s="1430" t="str">
        <f>IFERROR(VLOOKUP('別紙様式2-2（４・５月分）'!AQ65,【参考】数式用!$AR$5:$AT$22,3,FALSE),"")</f>
        <v/>
      </c>
      <c r="Q84" s="1382" t="s">
        <v>2036</v>
      </c>
      <c r="R84" s="1514" t="str">
        <f>IFERROR(VLOOKUP(K82,【参考】数式用!$A$5:$AB$37,MATCH(P84,【参考】数式用!$B$4:$AB$4,0)+1,0),"")</f>
        <v/>
      </c>
      <c r="S84" s="1386" t="s">
        <v>2109</v>
      </c>
      <c r="T84" s="1516"/>
      <c r="U84" s="1512" t="str">
        <f>IFERROR(VLOOKUP(K82,【参考】数式用!$A$5:$AB$37,MATCH(T84,【参考】数式用!$B$4:$AB$4,0)+1,0),"")</f>
        <v/>
      </c>
      <c r="V84" s="1392" t="s">
        <v>15</v>
      </c>
      <c r="W84" s="1510"/>
      <c r="X84" s="1368" t="s">
        <v>10</v>
      </c>
      <c r="Y84" s="1510"/>
      <c r="Z84" s="1368" t="s">
        <v>38</v>
      </c>
      <c r="AA84" s="1510"/>
      <c r="AB84" s="1368" t="s">
        <v>10</v>
      </c>
      <c r="AC84" s="1510"/>
      <c r="AD84" s="1368" t="s">
        <v>2020</v>
      </c>
      <c r="AE84" s="1368" t="s">
        <v>20</v>
      </c>
      <c r="AF84" s="1368" t="str">
        <f>IF(W84&gt;=1,(AA84*12+AC84)-(W84*12+Y84)+1,"")</f>
        <v/>
      </c>
      <c r="AG84" s="1364" t="s">
        <v>33</v>
      </c>
      <c r="AH84" s="1370" t="str">
        <f t="shared" ref="AH84" si="114">IFERROR(ROUNDDOWN(ROUND(L82*U84,0),0)*AF84,"")</f>
        <v/>
      </c>
      <c r="AI84" s="1504" t="str">
        <f t="shared" ref="AI84" si="115">IFERROR(ROUNDDOWN(ROUND((L82*(U84-AW82)),0),0)*AF84,"")</f>
        <v/>
      </c>
      <c r="AJ84" s="1374" t="str">
        <f>IFERROR(ROUNDDOWN(ROUNDDOWN(ROUND(L82*VLOOKUP(K82,【参考】数式用!$A$5:$AB$27,MATCH("新加算Ⅳ",【参考】数式用!$B$4:$AB$4,0)+1,0),0),0)*AF84*0.5,0),"")</f>
        <v/>
      </c>
      <c r="AK84" s="1506"/>
      <c r="AL84" s="1508" t="str">
        <f>IFERROR(IF('別紙様式2-2（４・５月分）'!P84="ベア加算","", IF(OR(T84="新加算Ⅰ",T84="新加算Ⅱ",T84="新加算Ⅲ",T84="新加算Ⅳ"),ROUNDDOWN(ROUND(L82*VLOOKUP(K82,【参考】数式用!$A$5:$I$27,MATCH("ベア加算",【参考】数式用!$B$4:$I$4,0)+1,0),0),0)*AF84,"")),"")</f>
        <v/>
      </c>
      <c r="AM84" s="1500"/>
      <c r="AN84" s="1481"/>
      <c r="AO84" s="1502"/>
      <c r="AP84" s="1481"/>
      <c r="AQ84" s="1483"/>
      <c r="AR84" s="1485"/>
      <c r="AS84" s="1489"/>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78"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6"/>
      <c r="C85" s="1417"/>
      <c r="D85" s="1417"/>
      <c r="E85" s="1417"/>
      <c r="F85" s="1418"/>
      <c r="G85" s="1260"/>
      <c r="H85" s="1260"/>
      <c r="I85" s="1260"/>
      <c r="J85" s="1421"/>
      <c r="K85" s="1260"/>
      <c r="L85" s="1427"/>
      <c r="M85" s="556" t="str">
        <f>IF('別紙様式2-2（４・５月分）'!P67="","",'別紙様式2-2（４・５月分）'!P67)</f>
        <v/>
      </c>
      <c r="N85" s="1399"/>
      <c r="O85" s="1379"/>
      <c r="P85" s="1431"/>
      <c r="Q85" s="1383"/>
      <c r="R85" s="1515"/>
      <c r="S85" s="1387"/>
      <c r="T85" s="1517"/>
      <c r="U85" s="1513"/>
      <c r="V85" s="1393"/>
      <c r="W85" s="1511"/>
      <c r="X85" s="1369"/>
      <c r="Y85" s="1511"/>
      <c r="Z85" s="1369"/>
      <c r="AA85" s="1511"/>
      <c r="AB85" s="1369"/>
      <c r="AC85" s="1511"/>
      <c r="AD85" s="1369"/>
      <c r="AE85" s="1369"/>
      <c r="AF85" s="1369"/>
      <c r="AG85" s="1365"/>
      <c r="AH85" s="1371"/>
      <c r="AI85" s="1505"/>
      <c r="AJ85" s="1375"/>
      <c r="AK85" s="1507"/>
      <c r="AL85" s="1509"/>
      <c r="AM85" s="1501"/>
      <c r="AN85" s="1482"/>
      <c r="AO85" s="1503"/>
      <c r="AP85" s="1482"/>
      <c r="AQ85" s="1484"/>
      <c r="AR85" s="1486"/>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78"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19" t="str">
        <f>IF(基本情報入力シート!X72="","",基本情報入力シート!X72)</f>
        <v/>
      </c>
      <c r="K86" s="1258" t="str">
        <f>IF(基本情報入力シート!Y72="","",基本情報入力シート!Y72)</f>
        <v/>
      </c>
      <c r="L86" s="1432" t="str">
        <f>IF(基本情報入力シート!AB72="","",基本情報入力シート!AB72)</f>
        <v/>
      </c>
      <c r="M86" s="553" t="str">
        <f>IF('別紙様式2-2（４・５月分）'!P68="","",'別紙様式2-2（４・５月分）'!P68)</f>
        <v/>
      </c>
      <c r="N86" s="1396" t="str">
        <f>IF(SUM('別紙様式2-2（４・５月分）'!Q68:Q70)=0,"",SUM('別紙様式2-2（４・５月分）'!Q68:Q70))</f>
        <v/>
      </c>
      <c r="O86" s="1400" t="str">
        <f>IFERROR(VLOOKUP('別紙様式2-2（４・５月分）'!AQ68,【参考】数式用!$AR$5:$AS$22,2,FALSE),"")</f>
        <v/>
      </c>
      <c r="P86" s="1401"/>
      <c r="Q86" s="1402"/>
      <c r="R86" s="1538" t="str">
        <f>IFERROR(VLOOKUP(K86,【参考】数式用!$A$5:$AB$37,MATCH(O86,【参考】数式用!$B$4:$AB$4,0)+1,0),"")</f>
        <v/>
      </c>
      <c r="S86" s="1408" t="s">
        <v>2102</v>
      </c>
      <c r="T86" s="1534" t="str">
        <f>IF('別紙様式2-3（６月以降分）'!T86="","",'別紙様式2-3（６月以降分）'!T86)</f>
        <v/>
      </c>
      <c r="U86" s="1536" t="str">
        <f>IFERROR(VLOOKUP(K86,【参考】数式用!$A$5:$AB$37,MATCH(T86,【参考】数式用!$B$4:$AB$4,0)+1,0),"")</f>
        <v/>
      </c>
      <c r="V86" s="1414" t="s">
        <v>15</v>
      </c>
      <c r="W86" s="1354">
        <f>'別紙様式2-3（６月以降分）'!W86</f>
        <v>6</v>
      </c>
      <c r="X86" s="1354" t="s">
        <v>10</v>
      </c>
      <c r="Y86" s="1354">
        <f>'別紙様式2-3（６月以降分）'!Y86</f>
        <v>6</v>
      </c>
      <c r="Z86" s="1354" t="s">
        <v>38</v>
      </c>
      <c r="AA86" s="1354">
        <f>'別紙様式2-3（６月以降分）'!AA86</f>
        <v>7</v>
      </c>
      <c r="AB86" s="1354" t="s">
        <v>10</v>
      </c>
      <c r="AC86" s="1354">
        <f>'別紙様式2-3（６月以降分）'!AC86</f>
        <v>3</v>
      </c>
      <c r="AD86" s="1354" t="s">
        <v>2020</v>
      </c>
      <c r="AE86" s="1354" t="s">
        <v>20</v>
      </c>
      <c r="AF86" s="1354">
        <f>IF(W86&gt;=1,(AA86*12+AC86)-(W86*12+Y86)+1,"")</f>
        <v>10</v>
      </c>
      <c r="AG86" s="1356"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18">
        <f>'別紙様式2-3（６月以降分）'!AL86</f>
        <v>0</v>
      </c>
      <c r="AM86" s="1520" t="str">
        <f>IF('別紙様式2-3（６月以降分）'!AM86="","",'別紙様式2-3（６月以降分）'!AM86)</f>
        <v/>
      </c>
      <c r="AN86" s="1522" t="str">
        <f>IF('別紙様式2-3（６月以降分）'!AN86="","",'別紙様式2-3（６月以降分）'!AN86)</f>
        <v/>
      </c>
      <c r="AO86" s="1524" t="str">
        <f>IF('別紙様式2-3（６月以降分）'!AO86="","",'別紙様式2-3（６月以降分）'!AO86)</f>
        <v/>
      </c>
      <c r="AP86" s="1522" t="str">
        <f>IF('別紙様式2-3（６月以降分）'!AP86="","",'別紙様式2-3（６月以降分）'!AP86)</f>
        <v/>
      </c>
      <c r="AQ86" s="1487" t="str">
        <f>IF('別紙様式2-3（６月以降分）'!AQ86="","",'別紙様式2-3（６月以降分）'!AQ86)</f>
        <v/>
      </c>
      <c r="AR86" s="1490"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79"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0"/>
      <c r="K87" s="1259"/>
      <c r="L87" s="1426"/>
      <c r="M87" s="1376" t="str">
        <f>IF('別紙様式2-2（４・５月分）'!P69="","",'別紙様式2-2（４・５月分）'!P69)</f>
        <v/>
      </c>
      <c r="N87" s="1397"/>
      <c r="O87" s="1403"/>
      <c r="P87" s="1404"/>
      <c r="Q87" s="1405"/>
      <c r="R87" s="1539"/>
      <c r="S87" s="1409"/>
      <c r="T87" s="1535"/>
      <c r="U87" s="1537"/>
      <c r="V87" s="1415"/>
      <c r="W87" s="1355"/>
      <c r="X87" s="1355"/>
      <c r="Y87" s="1355"/>
      <c r="Z87" s="1355"/>
      <c r="AA87" s="1355"/>
      <c r="AB87" s="1355"/>
      <c r="AC87" s="1355"/>
      <c r="AD87" s="1355"/>
      <c r="AE87" s="1355"/>
      <c r="AF87" s="1355"/>
      <c r="AG87" s="1357"/>
      <c r="AH87" s="1527"/>
      <c r="AI87" s="1529"/>
      <c r="AJ87" s="1531"/>
      <c r="AK87" s="1533"/>
      <c r="AL87" s="1519"/>
      <c r="AM87" s="1521"/>
      <c r="AN87" s="1523"/>
      <c r="AO87" s="1525"/>
      <c r="AP87" s="1523"/>
      <c r="AQ87" s="1488"/>
      <c r="AR87" s="1491"/>
      <c r="AS87" s="1489"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0"/>
      <c r="AY87" s="431"/>
      <c r="BD87" s="341"/>
      <c r="BE87" s="1310" t="str">
        <f>G86</f>
        <v/>
      </c>
      <c r="BF87" s="1310"/>
      <c r="BG87" s="1310"/>
    </row>
    <row r="88" spans="1:59" ht="15" customHeight="1">
      <c r="A88" s="1302"/>
      <c r="B88" s="1242"/>
      <c r="C88" s="1243"/>
      <c r="D88" s="1243"/>
      <c r="E88" s="1243"/>
      <c r="F88" s="1244"/>
      <c r="G88" s="1259"/>
      <c r="H88" s="1259"/>
      <c r="I88" s="1259"/>
      <c r="J88" s="1420"/>
      <c r="K88" s="1259"/>
      <c r="L88" s="1426"/>
      <c r="M88" s="1377"/>
      <c r="N88" s="1398"/>
      <c r="O88" s="1378" t="s">
        <v>2025</v>
      </c>
      <c r="P88" s="1430" t="str">
        <f>IFERROR(VLOOKUP('別紙様式2-2（４・５月分）'!AQ68,【参考】数式用!$AR$5:$AT$22,3,FALSE),"")</f>
        <v/>
      </c>
      <c r="Q88" s="1382" t="s">
        <v>2036</v>
      </c>
      <c r="R88" s="1514" t="str">
        <f>IFERROR(VLOOKUP(K86,【参考】数式用!$A$5:$AB$37,MATCH(P88,【参考】数式用!$B$4:$AB$4,0)+1,0),"")</f>
        <v/>
      </c>
      <c r="S88" s="1386" t="s">
        <v>2109</v>
      </c>
      <c r="T88" s="1516"/>
      <c r="U88" s="1512" t="str">
        <f>IFERROR(VLOOKUP(K86,【参考】数式用!$A$5:$AB$37,MATCH(T88,【参考】数式用!$B$4:$AB$4,0)+1,0),"")</f>
        <v/>
      </c>
      <c r="V88" s="1392" t="s">
        <v>15</v>
      </c>
      <c r="W88" s="1510"/>
      <c r="X88" s="1368" t="s">
        <v>10</v>
      </c>
      <c r="Y88" s="1510"/>
      <c r="Z88" s="1368" t="s">
        <v>38</v>
      </c>
      <c r="AA88" s="1510"/>
      <c r="AB88" s="1368" t="s">
        <v>10</v>
      </c>
      <c r="AC88" s="1510"/>
      <c r="AD88" s="1368" t="s">
        <v>2020</v>
      </c>
      <c r="AE88" s="1368" t="s">
        <v>20</v>
      </c>
      <c r="AF88" s="1368" t="str">
        <f>IF(W88&gt;=1,(AA88*12+AC88)-(W88*12+Y88)+1,"")</f>
        <v/>
      </c>
      <c r="AG88" s="1364" t="s">
        <v>33</v>
      </c>
      <c r="AH88" s="1370" t="str">
        <f t="shared" ref="AH88" si="121">IFERROR(ROUNDDOWN(ROUND(L86*U88,0),0)*AF88,"")</f>
        <v/>
      </c>
      <c r="AI88" s="1504" t="str">
        <f t="shared" ref="AI88" si="122">IFERROR(ROUNDDOWN(ROUND((L86*(U88-AW86)),0),0)*AF88,"")</f>
        <v/>
      </c>
      <c r="AJ88" s="1374" t="str">
        <f>IFERROR(ROUNDDOWN(ROUNDDOWN(ROUND(L86*VLOOKUP(K86,【参考】数式用!$A$5:$AB$27,MATCH("新加算Ⅳ",【参考】数式用!$B$4:$AB$4,0)+1,0),0),0)*AF88*0.5,0),"")</f>
        <v/>
      </c>
      <c r="AK88" s="1506"/>
      <c r="AL88" s="1508" t="str">
        <f>IFERROR(IF('別紙様式2-2（４・５月分）'!P88="ベア加算","", IF(OR(T88="新加算Ⅰ",T88="新加算Ⅱ",T88="新加算Ⅲ",T88="新加算Ⅳ"),ROUNDDOWN(ROUND(L86*VLOOKUP(K86,【参考】数式用!$A$5:$I$27,MATCH("ベア加算",【参考】数式用!$B$4:$I$4,0)+1,0),0),0)*AF88,"")),"")</f>
        <v/>
      </c>
      <c r="AM88" s="1500"/>
      <c r="AN88" s="1481"/>
      <c r="AO88" s="1502"/>
      <c r="AP88" s="1481"/>
      <c r="AQ88" s="1483"/>
      <c r="AR88" s="1485"/>
      <c r="AS88" s="1489"/>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78"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6"/>
      <c r="C89" s="1417"/>
      <c r="D89" s="1417"/>
      <c r="E89" s="1417"/>
      <c r="F89" s="1418"/>
      <c r="G89" s="1260"/>
      <c r="H89" s="1260"/>
      <c r="I89" s="1260"/>
      <c r="J89" s="1421"/>
      <c r="K89" s="1260"/>
      <c r="L89" s="1427"/>
      <c r="M89" s="556" t="str">
        <f>IF('別紙様式2-2（４・５月分）'!P70="","",'別紙様式2-2（４・５月分）'!P70)</f>
        <v/>
      </c>
      <c r="N89" s="1399"/>
      <c r="O89" s="1379"/>
      <c r="P89" s="1431"/>
      <c r="Q89" s="1383"/>
      <c r="R89" s="1515"/>
      <c r="S89" s="1387"/>
      <c r="T89" s="1517"/>
      <c r="U89" s="1513"/>
      <c r="V89" s="1393"/>
      <c r="W89" s="1511"/>
      <c r="X89" s="1369"/>
      <c r="Y89" s="1511"/>
      <c r="Z89" s="1369"/>
      <c r="AA89" s="1511"/>
      <c r="AB89" s="1369"/>
      <c r="AC89" s="1511"/>
      <c r="AD89" s="1369"/>
      <c r="AE89" s="1369"/>
      <c r="AF89" s="1369"/>
      <c r="AG89" s="1365"/>
      <c r="AH89" s="1371"/>
      <c r="AI89" s="1505"/>
      <c r="AJ89" s="1375"/>
      <c r="AK89" s="1507"/>
      <c r="AL89" s="1509"/>
      <c r="AM89" s="1501"/>
      <c r="AN89" s="1482"/>
      <c r="AO89" s="1503"/>
      <c r="AP89" s="1482"/>
      <c r="AQ89" s="1484"/>
      <c r="AR89" s="1486"/>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78"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0" t="str">
        <f>IF(基本情報入力シート!X73="","",基本情報入力シート!X73)</f>
        <v/>
      </c>
      <c r="K90" s="1259" t="str">
        <f>IF(基本情報入力シート!Y73="","",基本情報入力シート!Y73)</f>
        <v/>
      </c>
      <c r="L90" s="1426" t="str">
        <f>IF(基本情報入力シート!AB73="","",基本情報入力シート!AB73)</f>
        <v/>
      </c>
      <c r="M90" s="553" t="str">
        <f>IF('別紙様式2-2（４・５月分）'!P71="","",'別紙様式2-2（４・５月分）'!P71)</f>
        <v/>
      </c>
      <c r="N90" s="1396" t="str">
        <f>IF(SUM('別紙様式2-2（４・５月分）'!Q71:Q73)=0,"",SUM('別紙様式2-2（４・５月分）'!Q71:Q73))</f>
        <v/>
      </c>
      <c r="O90" s="1400" t="str">
        <f>IFERROR(VLOOKUP('別紙様式2-2（４・５月分）'!AQ71,【参考】数式用!$AR$5:$AS$22,2,FALSE),"")</f>
        <v/>
      </c>
      <c r="P90" s="1401"/>
      <c r="Q90" s="1402"/>
      <c r="R90" s="1538" t="str">
        <f>IFERROR(VLOOKUP(K90,【参考】数式用!$A$5:$AB$37,MATCH(O90,【参考】数式用!$B$4:$AB$4,0)+1,0),"")</f>
        <v/>
      </c>
      <c r="S90" s="1408" t="s">
        <v>2102</v>
      </c>
      <c r="T90" s="1534" t="str">
        <f>IF('別紙様式2-3（６月以降分）'!T90="","",'別紙様式2-3（６月以降分）'!T90)</f>
        <v/>
      </c>
      <c r="U90" s="1536" t="str">
        <f>IFERROR(VLOOKUP(K90,【参考】数式用!$A$5:$AB$37,MATCH(T90,【参考】数式用!$B$4:$AB$4,0)+1,0),"")</f>
        <v/>
      </c>
      <c r="V90" s="1414" t="s">
        <v>15</v>
      </c>
      <c r="W90" s="1354">
        <f>'別紙様式2-3（６月以降分）'!W90</f>
        <v>6</v>
      </c>
      <c r="X90" s="1354" t="s">
        <v>10</v>
      </c>
      <c r="Y90" s="1354">
        <f>'別紙様式2-3（６月以降分）'!Y90</f>
        <v>6</v>
      </c>
      <c r="Z90" s="1354" t="s">
        <v>38</v>
      </c>
      <c r="AA90" s="1354">
        <f>'別紙様式2-3（６月以降分）'!AA90</f>
        <v>7</v>
      </c>
      <c r="AB90" s="1354" t="s">
        <v>10</v>
      </c>
      <c r="AC90" s="1354">
        <f>'別紙様式2-3（６月以降分）'!AC90</f>
        <v>3</v>
      </c>
      <c r="AD90" s="1354" t="s">
        <v>2020</v>
      </c>
      <c r="AE90" s="1354" t="s">
        <v>20</v>
      </c>
      <c r="AF90" s="1354">
        <f>IF(W90&gt;=1,(AA90*12+AC90)-(W90*12+Y90)+1,"")</f>
        <v>10</v>
      </c>
      <c r="AG90" s="1356"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18">
        <f>'別紙様式2-3（６月以降分）'!AL90</f>
        <v>0</v>
      </c>
      <c r="AM90" s="1520" t="str">
        <f>IF('別紙様式2-3（６月以降分）'!AM90="","",'別紙様式2-3（６月以降分）'!AM90)</f>
        <v/>
      </c>
      <c r="AN90" s="1522" t="str">
        <f>IF('別紙様式2-3（６月以降分）'!AN90="","",'別紙様式2-3（６月以降分）'!AN90)</f>
        <v/>
      </c>
      <c r="AO90" s="1524" t="str">
        <f>IF('別紙様式2-3（６月以降分）'!AO90="","",'別紙様式2-3（６月以降分）'!AO90)</f>
        <v/>
      </c>
      <c r="AP90" s="1522" t="str">
        <f>IF('別紙様式2-3（６月以降分）'!AP90="","",'別紙様式2-3（６月以降分）'!AP90)</f>
        <v/>
      </c>
      <c r="AQ90" s="1487" t="str">
        <f>IF('別紙様式2-3（６月以降分）'!AQ90="","",'別紙様式2-3（６月以降分）'!AQ90)</f>
        <v/>
      </c>
      <c r="AR90" s="1490"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79"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0"/>
      <c r="K91" s="1259"/>
      <c r="L91" s="1426"/>
      <c r="M91" s="1376" t="str">
        <f>IF('別紙様式2-2（４・５月分）'!P72="","",'別紙様式2-2（４・５月分）'!P72)</f>
        <v/>
      </c>
      <c r="N91" s="1397"/>
      <c r="O91" s="1403"/>
      <c r="P91" s="1404"/>
      <c r="Q91" s="1405"/>
      <c r="R91" s="1539"/>
      <c r="S91" s="1409"/>
      <c r="T91" s="1535"/>
      <c r="U91" s="1537"/>
      <c r="V91" s="1415"/>
      <c r="W91" s="1355"/>
      <c r="X91" s="1355"/>
      <c r="Y91" s="1355"/>
      <c r="Z91" s="1355"/>
      <c r="AA91" s="1355"/>
      <c r="AB91" s="1355"/>
      <c r="AC91" s="1355"/>
      <c r="AD91" s="1355"/>
      <c r="AE91" s="1355"/>
      <c r="AF91" s="1355"/>
      <c r="AG91" s="1357"/>
      <c r="AH91" s="1527"/>
      <c r="AI91" s="1529"/>
      <c r="AJ91" s="1531"/>
      <c r="AK91" s="1533"/>
      <c r="AL91" s="1519"/>
      <c r="AM91" s="1521"/>
      <c r="AN91" s="1523"/>
      <c r="AO91" s="1525"/>
      <c r="AP91" s="1523"/>
      <c r="AQ91" s="1488"/>
      <c r="AR91" s="1491"/>
      <c r="AS91" s="1489"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0"/>
      <c r="AY91" s="431"/>
      <c r="BD91" s="341"/>
      <c r="BE91" s="1310" t="str">
        <f>G90</f>
        <v/>
      </c>
      <c r="BF91" s="1310"/>
      <c r="BG91" s="1310"/>
    </row>
    <row r="92" spans="1:59" ht="15" customHeight="1">
      <c r="A92" s="1302"/>
      <c r="B92" s="1242"/>
      <c r="C92" s="1243"/>
      <c r="D92" s="1243"/>
      <c r="E92" s="1243"/>
      <c r="F92" s="1244"/>
      <c r="G92" s="1259"/>
      <c r="H92" s="1259"/>
      <c r="I92" s="1259"/>
      <c r="J92" s="1420"/>
      <c r="K92" s="1259"/>
      <c r="L92" s="1426"/>
      <c r="M92" s="1377"/>
      <c r="N92" s="1398"/>
      <c r="O92" s="1378" t="s">
        <v>2025</v>
      </c>
      <c r="P92" s="1430" t="str">
        <f>IFERROR(VLOOKUP('別紙様式2-2（４・５月分）'!AQ71,【参考】数式用!$AR$5:$AT$22,3,FALSE),"")</f>
        <v/>
      </c>
      <c r="Q92" s="1382" t="s">
        <v>2036</v>
      </c>
      <c r="R92" s="1514" t="str">
        <f>IFERROR(VLOOKUP(K90,【参考】数式用!$A$5:$AB$37,MATCH(P92,【参考】数式用!$B$4:$AB$4,0)+1,0),"")</f>
        <v/>
      </c>
      <c r="S92" s="1386" t="s">
        <v>2109</v>
      </c>
      <c r="T92" s="1516"/>
      <c r="U92" s="1512" t="str">
        <f>IFERROR(VLOOKUP(K90,【参考】数式用!$A$5:$AB$37,MATCH(T92,【参考】数式用!$B$4:$AB$4,0)+1,0),"")</f>
        <v/>
      </c>
      <c r="V92" s="1392" t="s">
        <v>15</v>
      </c>
      <c r="W92" s="1510"/>
      <c r="X92" s="1368" t="s">
        <v>10</v>
      </c>
      <c r="Y92" s="1510"/>
      <c r="Z92" s="1368" t="s">
        <v>38</v>
      </c>
      <c r="AA92" s="1510"/>
      <c r="AB92" s="1368" t="s">
        <v>10</v>
      </c>
      <c r="AC92" s="1510"/>
      <c r="AD92" s="1368" t="s">
        <v>2020</v>
      </c>
      <c r="AE92" s="1368" t="s">
        <v>20</v>
      </c>
      <c r="AF92" s="1368" t="str">
        <f>IF(W92&gt;=1,(AA92*12+AC92)-(W92*12+Y92)+1,"")</f>
        <v/>
      </c>
      <c r="AG92" s="1364" t="s">
        <v>33</v>
      </c>
      <c r="AH92" s="1370" t="str">
        <f t="shared" ref="AH92" si="128">IFERROR(ROUNDDOWN(ROUND(L90*U92,0),0)*AF92,"")</f>
        <v/>
      </c>
      <c r="AI92" s="1504" t="str">
        <f t="shared" ref="AI92" si="129">IFERROR(ROUNDDOWN(ROUND((L90*(U92-AW90)),0),0)*AF92,"")</f>
        <v/>
      </c>
      <c r="AJ92" s="1374" t="str">
        <f>IFERROR(ROUNDDOWN(ROUNDDOWN(ROUND(L90*VLOOKUP(K90,【参考】数式用!$A$5:$AB$27,MATCH("新加算Ⅳ",【参考】数式用!$B$4:$AB$4,0)+1,0),0),0)*AF92*0.5,0),"")</f>
        <v/>
      </c>
      <c r="AK92" s="1506"/>
      <c r="AL92" s="1508" t="str">
        <f>IFERROR(IF('別紙様式2-2（４・５月分）'!P92="ベア加算","", IF(OR(T92="新加算Ⅰ",T92="新加算Ⅱ",T92="新加算Ⅲ",T92="新加算Ⅳ"),ROUNDDOWN(ROUND(L90*VLOOKUP(K90,【参考】数式用!$A$5:$I$27,MATCH("ベア加算",【参考】数式用!$B$4:$I$4,0)+1,0),0),0)*AF92,"")),"")</f>
        <v/>
      </c>
      <c r="AM92" s="1500"/>
      <c r="AN92" s="1481"/>
      <c r="AO92" s="1502"/>
      <c r="AP92" s="1481"/>
      <c r="AQ92" s="1483"/>
      <c r="AR92" s="1485"/>
      <c r="AS92" s="1489"/>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78"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6"/>
      <c r="C93" s="1417"/>
      <c r="D93" s="1417"/>
      <c r="E93" s="1417"/>
      <c r="F93" s="1418"/>
      <c r="G93" s="1260"/>
      <c r="H93" s="1260"/>
      <c r="I93" s="1260"/>
      <c r="J93" s="1421"/>
      <c r="K93" s="1260"/>
      <c r="L93" s="1427"/>
      <c r="M93" s="556" t="str">
        <f>IF('別紙様式2-2（４・５月分）'!P73="","",'別紙様式2-2（４・５月分）'!P73)</f>
        <v/>
      </c>
      <c r="N93" s="1399"/>
      <c r="O93" s="1379"/>
      <c r="P93" s="1431"/>
      <c r="Q93" s="1383"/>
      <c r="R93" s="1515"/>
      <c r="S93" s="1387"/>
      <c r="T93" s="1517"/>
      <c r="U93" s="1513"/>
      <c r="V93" s="1393"/>
      <c r="W93" s="1511"/>
      <c r="X93" s="1369"/>
      <c r="Y93" s="1511"/>
      <c r="Z93" s="1369"/>
      <c r="AA93" s="1511"/>
      <c r="AB93" s="1369"/>
      <c r="AC93" s="1511"/>
      <c r="AD93" s="1369"/>
      <c r="AE93" s="1369"/>
      <c r="AF93" s="1369"/>
      <c r="AG93" s="1365"/>
      <c r="AH93" s="1371"/>
      <c r="AI93" s="1505"/>
      <c r="AJ93" s="1375"/>
      <c r="AK93" s="1507"/>
      <c r="AL93" s="1509"/>
      <c r="AM93" s="1501"/>
      <c r="AN93" s="1482"/>
      <c r="AO93" s="1503"/>
      <c r="AP93" s="1482"/>
      <c r="AQ93" s="1484"/>
      <c r="AR93" s="1486"/>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78"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19" t="str">
        <f>IF(基本情報入力シート!X74="","",基本情報入力シート!X74)</f>
        <v/>
      </c>
      <c r="K94" s="1258" t="str">
        <f>IF(基本情報入力シート!Y74="","",基本情報入力シート!Y74)</f>
        <v/>
      </c>
      <c r="L94" s="1432" t="str">
        <f>IF(基本情報入力シート!AB74="","",基本情報入力シート!AB74)</f>
        <v/>
      </c>
      <c r="M94" s="553" t="str">
        <f>IF('別紙様式2-2（４・５月分）'!P74="","",'別紙様式2-2（４・５月分）'!P74)</f>
        <v/>
      </c>
      <c r="N94" s="1396" t="str">
        <f>IF(SUM('別紙様式2-2（４・５月分）'!Q74:Q76)=0,"",SUM('別紙様式2-2（４・５月分）'!Q74:Q76))</f>
        <v/>
      </c>
      <c r="O94" s="1400" t="str">
        <f>IFERROR(VLOOKUP('別紙様式2-2（４・５月分）'!AQ74,【参考】数式用!$AR$5:$AS$22,2,FALSE),"")</f>
        <v/>
      </c>
      <c r="P94" s="1401"/>
      <c r="Q94" s="1402"/>
      <c r="R94" s="1538" t="str">
        <f>IFERROR(VLOOKUP(K94,【参考】数式用!$A$5:$AB$37,MATCH(O94,【参考】数式用!$B$4:$AB$4,0)+1,0),"")</f>
        <v/>
      </c>
      <c r="S94" s="1408" t="s">
        <v>2102</v>
      </c>
      <c r="T94" s="1534" t="str">
        <f>IF('別紙様式2-3（６月以降分）'!T94="","",'別紙様式2-3（６月以降分）'!T94)</f>
        <v/>
      </c>
      <c r="U94" s="1536" t="str">
        <f>IFERROR(VLOOKUP(K94,【参考】数式用!$A$5:$AB$37,MATCH(T94,【参考】数式用!$B$4:$AB$4,0)+1,0),"")</f>
        <v/>
      </c>
      <c r="V94" s="1414" t="s">
        <v>15</v>
      </c>
      <c r="W94" s="1354">
        <f>'別紙様式2-3（６月以降分）'!W94</f>
        <v>6</v>
      </c>
      <c r="X94" s="1354" t="s">
        <v>10</v>
      </c>
      <c r="Y94" s="1354">
        <f>'別紙様式2-3（６月以降分）'!Y94</f>
        <v>6</v>
      </c>
      <c r="Z94" s="1354" t="s">
        <v>38</v>
      </c>
      <c r="AA94" s="1354">
        <f>'別紙様式2-3（６月以降分）'!AA94</f>
        <v>7</v>
      </c>
      <c r="AB94" s="1354" t="s">
        <v>10</v>
      </c>
      <c r="AC94" s="1354">
        <f>'別紙様式2-3（６月以降分）'!AC94</f>
        <v>3</v>
      </c>
      <c r="AD94" s="1354" t="s">
        <v>2020</v>
      </c>
      <c r="AE94" s="1354" t="s">
        <v>20</v>
      </c>
      <c r="AF94" s="1354">
        <f>IF(W94&gt;=1,(AA94*12+AC94)-(W94*12+Y94)+1,"")</f>
        <v>10</v>
      </c>
      <c r="AG94" s="1356"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18">
        <f>'別紙様式2-3（６月以降分）'!AL94</f>
        <v>0</v>
      </c>
      <c r="AM94" s="1520" t="str">
        <f>IF('別紙様式2-3（６月以降分）'!AM94="","",'別紙様式2-3（６月以降分）'!AM94)</f>
        <v/>
      </c>
      <c r="AN94" s="1522" t="str">
        <f>IF('別紙様式2-3（６月以降分）'!AN94="","",'別紙様式2-3（６月以降分）'!AN94)</f>
        <v/>
      </c>
      <c r="AO94" s="1524" t="str">
        <f>IF('別紙様式2-3（６月以降分）'!AO94="","",'別紙様式2-3（６月以降分）'!AO94)</f>
        <v/>
      </c>
      <c r="AP94" s="1522" t="str">
        <f>IF('別紙様式2-3（６月以降分）'!AP94="","",'別紙様式2-3（６月以降分）'!AP94)</f>
        <v/>
      </c>
      <c r="AQ94" s="1487" t="str">
        <f>IF('別紙様式2-3（６月以降分）'!AQ94="","",'別紙様式2-3（６月以降分）'!AQ94)</f>
        <v/>
      </c>
      <c r="AR94" s="1490"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79"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0"/>
      <c r="K95" s="1259"/>
      <c r="L95" s="1426"/>
      <c r="M95" s="1376" t="str">
        <f>IF('別紙様式2-2（４・５月分）'!P75="","",'別紙様式2-2（４・５月分）'!P75)</f>
        <v/>
      </c>
      <c r="N95" s="1397"/>
      <c r="O95" s="1403"/>
      <c r="P95" s="1404"/>
      <c r="Q95" s="1405"/>
      <c r="R95" s="1539"/>
      <c r="S95" s="1409"/>
      <c r="T95" s="1535"/>
      <c r="U95" s="1537"/>
      <c r="V95" s="1415"/>
      <c r="W95" s="1355"/>
      <c r="X95" s="1355"/>
      <c r="Y95" s="1355"/>
      <c r="Z95" s="1355"/>
      <c r="AA95" s="1355"/>
      <c r="AB95" s="1355"/>
      <c r="AC95" s="1355"/>
      <c r="AD95" s="1355"/>
      <c r="AE95" s="1355"/>
      <c r="AF95" s="1355"/>
      <c r="AG95" s="1357"/>
      <c r="AH95" s="1527"/>
      <c r="AI95" s="1529"/>
      <c r="AJ95" s="1531"/>
      <c r="AK95" s="1533"/>
      <c r="AL95" s="1519"/>
      <c r="AM95" s="1521"/>
      <c r="AN95" s="1523"/>
      <c r="AO95" s="1525"/>
      <c r="AP95" s="1523"/>
      <c r="AQ95" s="1488"/>
      <c r="AR95" s="1491"/>
      <c r="AS95" s="1489"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0"/>
      <c r="AY95" s="431"/>
      <c r="BD95" s="341"/>
      <c r="BE95" s="1310" t="str">
        <f>G94</f>
        <v/>
      </c>
      <c r="BF95" s="1310"/>
      <c r="BG95" s="1310"/>
    </row>
    <row r="96" spans="1:59" ht="15" customHeight="1">
      <c r="A96" s="1302"/>
      <c r="B96" s="1242"/>
      <c r="C96" s="1243"/>
      <c r="D96" s="1243"/>
      <c r="E96" s="1243"/>
      <c r="F96" s="1244"/>
      <c r="G96" s="1259"/>
      <c r="H96" s="1259"/>
      <c r="I96" s="1259"/>
      <c r="J96" s="1420"/>
      <c r="K96" s="1259"/>
      <c r="L96" s="1426"/>
      <c r="M96" s="1377"/>
      <c r="N96" s="1398"/>
      <c r="O96" s="1378" t="s">
        <v>2025</v>
      </c>
      <c r="P96" s="1430" t="str">
        <f>IFERROR(VLOOKUP('別紙様式2-2（４・５月分）'!AQ74,【参考】数式用!$AR$5:$AT$22,3,FALSE),"")</f>
        <v/>
      </c>
      <c r="Q96" s="1382" t="s">
        <v>2036</v>
      </c>
      <c r="R96" s="1514" t="str">
        <f>IFERROR(VLOOKUP(K94,【参考】数式用!$A$5:$AB$37,MATCH(P96,【参考】数式用!$B$4:$AB$4,0)+1,0),"")</f>
        <v/>
      </c>
      <c r="S96" s="1386" t="s">
        <v>2109</v>
      </c>
      <c r="T96" s="1516"/>
      <c r="U96" s="1512" t="str">
        <f>IFERROR(VLOOKUP(K94,【参考】数式用!$A$5:$AB$37,MATCH(T96,【参考】数式用!$B$4:$AB$4,0)+1,0),"")</f>
        <v/>
      </c>
      <c r="V96" s="1392" t="s">
        <v>15</v>
      </c>
      <c r="W96" s="1510"/>
      <c r="X96" s="1368" t="s">
        <v>10</v>
      </c>
      <c r="Y96" s="1510"/>
      <c r="Z96" s="1368" t="s">
        <v>38</v>
      </c>
      <c r="AA96" s="1510"/>
      <c r="AB96" s="1368" t="s">
        <v>10</v>
      </c>
      <c r="AC96" s="1510"/>
      <c r="AD96" s="1368" t="s">
        <v>2020</v>
      </c>
      <c r="AE96" s="1368" t="s">
        <v>20</v>
      </c>
      <c r="AF96" s="1368" t="str">
        <f>IF(W96&gt;=1,(AA96*12+AC96)-(W96*12+Y96)+1,"")</f>
        <v/>
      </c>
      <c r="AG96" s="1364" t="s">
        <v>33</v>
      </c>
      <c r="AH96" s="1370" t="str">
        <f t="shared" ref="AH96" si="135">IFERROR(ROUNDDOWN(ROUND(L94*U96,0),0)*AF96,"")</f>
        <v/>
      </c>
      <c r="AI96" s="1504" t="str">
        <f t="shared" ref="AI96" si="136">IFERROR(ROUNDDOWN(ROUND((L94*(U96-AW94)),0),0)*AF96,"")</f>
        <v/>
      </c>
      <c r="AJ96" s="1374" t="str">
        <f>IFERROR(ROUNDDOWN(ROUNDDOWN(ROUND(L94*VLOOKUP(K94,【参考】数式用!$A$5:$AB$27,MATCH("新加算Ⅳ",【参考】数式用!$B$4:$AB$4,0)+1,0),0),0)*AF96*0.5,0),"")</f>
        <v/>
      </c>
      <c r="AK96" s="1506"/>
      <c r="AL96" s="1508" t="str">
        <f>IFERROR(IF('別紙様式2-2（４・５月分）'!P96="ベア加算","", IF(OR(T96="新加算Ⅰ",T96="新加算Ⅱ",T96="新加算Ⅲ",T96="新加算Ⅳ"),ROUNDDOWN(ROUND(L94*VLOOKUP(K94,【参考】数式用!$A$5:$I$27,MATCH("ベア加算",【参考】数式用!$B$4:$I$4,0)+1,0),0),0)*AF96,"")),"")</f>
        <v/>
      </c>
      <c r="AM96" s="1500"/>
      <c r="AN96" s="1481"/>
      <c r="AO96" s="1502"/>
      <c r="AP96" s="1481"/>
      <c r="AQ96" s="1483"/>
      <c r="AR96" s="1485"/>
      <c r="AS96" s="1489"/>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78"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6"/>
      <c r="C97" s="1417"/>
      <c r="D97" s="1417"/>
      <c r="E97" s="1417"/>
      <c r="F97" s="1418"/>
      <c r="G97" s="1260"/>
      <c r="H97" s="1260"/>
      <c r="I97" s="1260"/>
      <c r="J97" s="1421"/>
      <c r="K97" s="1260"/>
      <c r="L97" s="1427"/>
      <c r="M97" s="556" t="str">
        <f>IF('別紙様式2-2（４・５月分）'!P76="","",'別紙様式2-2（４・５月分）'!P76)</f>
        <v/>
      </c>
      <c r="N97" s="1399"/>
      <c r="O97" s="1379"/>
      <c r="P97" s="1431"/>
      <c r="Q97" s="1383"/>
      <c r="R97" s="1515"/>
      <c r="S97" s="1387"/>
      <c r="T97" s="1517"/>
      <c r="U97" s="1513"/>
      <c r="V97" s="1393"/>
      <c r="W97" s="1511"/>
      <c r="X97" s="1369"/>
      <c r="Y97" s="1511"/>
      <c r="Z97" s="1369"/>
      <c r="AA97" s="1511"/>
      <c r="AB97" s="1369"/>
      <c r="AC97" s="1511"/>
      <c r="AD97" s="1369"/>
      <c r="AE97" s="1369"/>
      <c r="AF97" s="1369"/>
      <c r="AG97" s="1365"/>
      <c r="AH97" s="1371"/>
      <c r="AI97" s="1505"/>
      <c r="AJ97" s="1375"/>
      <c r="AK97" s="1507"/>
      <c r="AL97" s="1509"/>
      <c r="AM97" s="1501"/>
      <c r="AN97" s="1482"/>
      <c r="AO97" s="1503"/>
      <c r="AP97" s="1482"/>
      <c r="AQ97" s="1484"/>
      <c r="AR97" s="1486"/>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78"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0" t="str">
        <f>IF(基本情報入力シート!X75="","",基本情報入力シート!X75)</f>
        <v/>
      </c>
      <c r="K98" s="1259" t="str">
        <f>IF(基本情報入力シート!Y75="","",基本情報入力シート!Y75)</f>
        <v/>
      </c>
      <c r="L98" s="1426" t="str">
        <f>IF(基本情報入力シート!AB75="","",基本情報入力シート!AB75)</f>
        <v/>
      </c>
      <c r="M98" s="553" t="str">
        <f>IF('別紙様式2-2（４・５月分）'!P77="","",'別紙様式2-2（４・５月分）'!P77)</f>
        <v/>
      </c>
      <c r="N98" s="1396" t="str">
        <f>IF(SUM('別紙様式2-2（４・５月分）'!Q77:Q79)=0,"",SUM('別紙様式2-2（４・５月分）'!Q77:Q79))</f>
        <v/>
      </c>
      <c r="O98" s="1400" t="str">
        <f>IFERROR(VLOOKUP('別紙様式2-2（４・５月分）'!AQ77,【参考】数式用!$AR$5:$AS$22,2,FALSE),"")</f>
        <v/>
      </c>
      <c r="P98" s="1401"/>
      <c r="Q98" s="1402"/>
      <c r="R98" s="1538" t="str">
        <f>IFERROR(VLOOKUP(K98,【参考】数式用!$A$5:$AB$37,MATCH(O98,【参考】数式用!$B$4:$AB$4,0)+1,0),"")</f>
        <v/>
      </c>
      <c r="S98" s="1408" t="s">
        <v>2102</v>
      </c>
      <c r="T98" s="1534" t="str">
        <f>IF('別紙様式2-3（６月以降分）'!T98="","",'別紙様式2-3（６月以降分）'!T98)</f>
        <v/>
      </c>
      <c r="U98" s="1536" t="str">
        <f>IFERROR(VLOOKUP(K98,【参考】数式用!$A$5:$AB$37,MATCH(T98,【参考】数式用!$B$4:$AB$4,0)+1,0),"")</f>
        <v/>
      </c>
      <c r="V98" s="1414" t="s">
        <v>15</v>
      </c>
      <c r="W98" s="1354">
        <f>'別紙様式2-3（６月以降分）'!W98</f>
        <v>6</v>
      </c>
      <c r="X98" s="1354" t="s">
        <v>10</v>
      </c>
      <c r="Y98" s="1354">
        <f>'別紙様式2-3（６月以降分）'!Y98</f>
        <v>6</v>
      </c>
      <c r="Z98" s="1354" t="s">
        <v>38</v>
      </c>
      <c r="AA98" s="1354">
        <f>'別紙様式2-3（６月以降分）'!AA98</f>
        <v>7</v>
      </c>
      <c r="AB98" s="1354" t="s">
        <v>10</v>
      </c>
      <c r="AC98" s="1354">
        <f>'別紙様式2-3（６月以降分）'!AC98</f>
        <v>3</v>
      </c>
      <c r="AD98" s="1354" t="s">
        <v>2020</v>
      </c>
      <c r="AE98" s="1354" t="s">
        <v>20</v>
      </c>
      <c r="AF98" s="1354">
        <f>IF(W98&gt;=1,(AA98*12+AC98)-(W98*12+Y98)+1,"")</f>
        <v>10</v>
      </c>
      <c r="AG98" s="1356"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18">
        <f>'別紙様式2-3（６月以降分）'!AL98</f>
        <v>0</v>
      </c>
      <c r="AM98" s="1520" t="str">
        <f>IF('別紙様式2-3（６月以降分）'!AM98="","",'別紙様式2-3（６月以降分）'!AM98)</f>
        <v/>
      </c>
      <c r="AN98" s="1522" t="str">
        <f>IF('別紙様式2-3（６月以降分）'!AN98="","",'別紙様式2-3（６月以降分）'!AN98)</f>
        <v/>
      </c>
      <c r="AO98" s="1524" t="str">
        <f>IF('別紙様式2-3（６月以降分）'!AO98="","",'別紙様式2-3（６月以降分）'!AO98)</f>
        <v/>
      </c>
      <c r="AP98" s="1522" t="str">
        <f>IF('別紙様式2-3（６月以降分）'!AP98="","",'別紙様式2-3（６月以降分）'!AP98)</f>
        <v/>
      </c>
      <c r="AQ98" s="1487" t="str">
        <f>IF('別紙様式2-3（６月以降分）'!AQ98="","",'別紙様式2-3（６月以降分）'!AQ98)</f>
        <v/>
      </c>
      <c r="AR98" s="1490"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79"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0"/>
      <c r="K99" s="1259"/>
      <c r="L99" s="1426"/>
      <c r="M99" s="1376" t="str">
        <f>IF('別紙様式2-2（４・５月分）'!P78="","",'別紙様式2-2（４・５月分）'!P78)</f>
        <v/>
      </c>
      <c r="N99" s="1397"/>
      <c r="O99" s="1403"/>
      <c r="P99" s="1404"/>
      <c r="Q99" s="1405"/>
      <c r="R99" s="1539"/>
      <c r="S99" s="1409"/>
      <c r="T99" s="1535"/>
      <c r="U99" s="1537"/>
      <c r="V99" s="1415"/>
      <c r="W99" s="1355"/>
      <c r="X99" s="1355"/>
      <c r="Y99" s="1355"/>
      <c r="Z99" s="1355"/>
      <c r="AA99" s="1355"/>
      <c r="AB99" s="1355"/>
      <c r="AC99" s="1355"/>
      <c r="AD99" s="1355"/>
      <c r="AE99" s="1355"/>
      <c r="AF99" s="1355"/>
      <c r="AG99" s="1357"/>
      <c r="AH99" s="1527"/>
      <c r="AI99" s="1529"/>
      <c r="AJ99" s="1531"/>
      <c r="AK99" s="1533"/>
      <c r="AL99" s="1519"/>
      <c r="AM99" s="1521"/>
      <c r="AN99" s="1523"/>
      <c r="AO99" s="1525"/>
      <c r="AP99" s="1523"/>
      <c r="AQ99" s="1488"/>
      <c r="AR99" s="1491"/>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0"/>
      <c r="AY99" s="431"/>
      <c r="BD99" s="341"/>
      <c r="BE99" s="1310" t="str">
        <f>G98</f>
        <v/>
      </c>
      <c r="BF99" s="1310"/>
      <c r="BG99" s="1310"/>
    </row>
    <row r="100" spans="1:59" ht="15" customHeight="1">
      <c r="A100" s="1302"/>
      <c r="B100" s="1242"/>
      <c r="C100" s="1243"/>
      <c r="D100" s="1243"/>
      <c r="E100" s="1243"/>
      <c r="F100" s="1244"/>
      <c r="G100" s="1259"/>
      <c r="H100" s="1259"/>
      <c r="I100" s="1259"/>
      <c r="J100" s="1420"/>
      <c r="K100" s="1259"/>
      <c r="L100" s="1426"/>
      <c r="M100" s="1377"/>
      <c r="N100" s="1398"/>
      <c r="O100" s="1378" t="s">
        <v>2025</v>
      </c>
      <c r="P100" s="1430" t="str">
        <f>IFERROR(VLOOKUP('別紙様式2-2（４・５月分）'!AQ77,【参考】数式用!$AR$5:$AT$22,3,FALSE),"")</f>
        <v/>
      </c>
      <c r="Q100" s="1382" t="s">
        <v>2036</v>
      </c>
      <c r="R100" s="1514" t="str">
        <f>IFERROR(VLOOKUP(K98,【参考】数式用!$A$5:$AB$37,MATCH(P100,【参考】数式用!$B$4:$AB$4,0)+1,0),"")</f>
        <v/>
      </c>
      <c r="S100" s="1386" t="s">
        <v>2109</v>
      </c>
      <c r="T100" s="1516"/>
      <c r="U100" s="1512" t="str">
        <f>IFERROR(VLOOKUP(K98,【参考】数式用!$A$5:$AB$37,MATCH(T100,【参考】数式用!$B$4:$AB$4,0)+1,0),"")</f>
        <v/>
      </c>
      <c r="V100" s="1392" t="s">
        <v>15</v>
      </c>
      <c r="W100" s="1510"/>
      <c r="X100" s="1368" t="s">
        <v>10</v>
      </c>
      <c r="Y100" s="1510"/>
      <c r="Z100" s="1368" t="s">
        <v>38</v>
      </c>
      <c r="AA100" s="1510"/>
      <c r="AB100" s="1368" t="s">
        <v>10</v>
      </c>
      <c r="AC100" s="1510"/>
      <c r="AD100" s="1368" t="s">
        <v>2020</v>
      </c>
      <c r="AE100" s="1368" t="s">
        <v>20</v>
      </c>
      <c r="AF100" s="1368" t="str">
        <f>IF(W100&gt;=1,(AA100*12+AC100)-(W100*12+Y100)+1,"")</f>
        <v/>
      </c>
      <c r="AG100" s="1364" t="s">
        <v>33</v>
      </c>
      <c r="AH100" s="1370" t="str">
        <f t="shared" ref="AH100" si="142">IFERROR(ROUNDDOWN(ROUND(L98*U100,0),0)*AF100,"")</f>
        <v/>
      </c>
      <c r="AI100" s="1504" t="str">
        <f t="shared" ref="AI100" si="143">IFERROR(ROUNDDOWN(ROUND((L98*(U100-AW98)),0),0)*AF100,"")</f>
        <v/>
      </c>
      <c r="AJ100" s="1374" t="str">
        <f>IFERROR(ROUNDDOWN(ROUNDDOWN(ROUND(L98*VLOOKUP(K98,【参考】数式用!$A$5:$AB$27,MATCH("新加算Ⅳ",【参考】数式用!$B$4:$AB$4,0)+1,0),0),0)*AF100*0.5,0),"")</f>
        <v/>
      </c>
      <c r="AK100" s="1506"/>
      <c r="AL100" s="1508" t="str">
        <f>IFERROR(IF('別紙様式2-2（４・５月分）'!P100="ベア加算","", IF(OR(T100="新加算Ⅰ",T100="新加算Ⅱ",T100="新加算Ⅲ",T100="新加算Ⅳ"),ROUNDDOWN(ROUND(L98*VLOOKUP(K98,【参考】数式用!$A$5:$I$27,MATCH("ベア加算",【参考】数式用!$B$4:$I$4,0)+1,0),0),0)*AF100,"")),"")</f>
        <v/>
      </c>
      <c r="AM100" s="1500"/>
      <c r="AN100" s="1481"/>
      <c r="AO100" s="1502"/>
      <c r="AP100" s="1481"/>
      <c r="AQ100" s="1483"/>
      <c r="AR100" s="1485"/>
      <c r="AS100" s="1489"/>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78"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6"/>
      <c r="C101" s="1417"/>
      <c r="D101" s="1417"/>
      <c r="E101" s="1417"/>
      <c r="F101" s="1418"/>
      <c r="G101" s="1260"/>
      <c r="H101" s="1260"/>
      <c r="I101" s="1260"/>
      <c r="J101" s="1421"/>
      <c r="K101" s="1260"/>
      <c r="L101" s="1427"/>
      <c r="M101" s="556" t="str">
        <f>IF('別紙様式2-2（４・５月分）'!P79="","",'別紙様式2-2（４・５月分）'!P79)</f>
        <v/>
      </c>
      <c r="N101" s="1399"/>
      <c r="O101" s="1379"/>
      <c r="P101" s="1431"/>
      <c r="Q101" s="1383"/>
      <c r="R101" s="1515"/>
      <c r="S101" s="1387"/>
      <c r="T101" s="1517"/>
      <c r="U101" s="1513"/>
      <c r="V101" s="1393"/>
      <c r="W101" s="1511"/>
      <c r="X101" s="1369"/>
      <c r="Y101" s="1511"/>
      <c r="Z101" s="1369"/>
      <c r="AA101" s="1511"/>
      <c r="AB101" s="1369"/>
      <c r="AC101" s="1511"/>
      <c r="AD101" s="1369"/>
      <c r="AE101" s="1369"/>
      <c r="AF101" s="1369"/>
      <c r="AG101" s="1365"/>
      <c r="AH101" s="1371"/>
      <c r="AI101" s="1505"/>
      <c r="AJ101" s="1375"/>
      <c r="AK101" s="1507"/>
      <c r="AL101" s="1509"/>
      <c r="AM101" s="1501"/>
      <c r="AN101" s="1482"/>
      <c r="AO101" s="1503"/>
      <c r="AP101" s="1482"/>
      <c r="AQ101" s="1484"/>
      <c r="AR101" s="1486"/>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78"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0" t="str">
        <f>IF(基本情報入力シート!X76="","",基本情報入力シート!X76)</f>
        <v/>
      </c>
      <c r="K102" s="1259" t="str">
        <f>IF(基本情報入力シート!Y76="","",基本情報入力シート!Y76)</f>
        <v/>
      </c>
      <c r="L102" s="1426" t="str">
        <f>IF(基本情報入力シート!AB76="","",基本情報入力シート!AB76)</f>
        <v/>
      </c>
      <c r="M102" s="553" t="str">
        <f>IF('別紙様式2-2（４・５月分）'!P80="","",'別紙様式2-2（４・５月分）'!P80)</f>
        <v/>
      </c>
      <c r="N102" s="1396" t="str">
        <f>IF(SUM('別紙様式2-2（４・５月分）'!Q80:Q82)=0,"",SUM('別紙様式2-2（４・５月分）'!Q80:Q82))</f>
        <v/>
      </c>
      <c r="O102" s="1400" t="str">
        <f>IFERROR(VLOOKUP('別紙様式2-2（４・５月分）'!AQ80,【参考】数式用!$AR$5:$AS$22,2,FALSE),"")</f>
        <v/>
      </c>
      <c r="P102" s="1401"/>
      <c r="Q102" s="1402"/>
      <c r="R102" s="1538" t="str">
        <f>IFERROR(VLOOKUP(K102,【参考】数式用!$A$5:$AB$37,MATCH(O102,【参考】数式用!$B$4:$AB$4,0)+1,0),"")</f>
        <v/>
      </c>
      <c r="S102" s="1408" t="s">
        <v>2102</v>
      </c>
      <c r="T102" s="1534" t="str">
        <f>IF('別紙様式2-3（６月以降分）'!T102="","",'別紙様式2-3（６月以降分）'!T102)</f>
        <v/>
      </c>
      <c r="U102" s="1536" t="str">
        <f>IFERROR(VLOOKUP(K102,【参考】数式用!$A$5:$AB$37,MATCH(T102,【参考】数式用!$B$4:$AB$4,0)+1,0),"")</f>
        <v/>
      </c>
      <c r="V102" s="1414" t="s">
        <v>15</v>
      </c>
      <c r="W102" s="1354">
        <f>'別紙様式2-3（６月以降分）'!W102</f>
        <v>6</v>
      </c>
      <c r="X102" s="1354" t="s">
        <v>10</v>
      </c>
      <c r="Y102" s="1354">
        <f>'別紙様式2-3（６月以降分）'!Y102</f>
        <v>6</v>
      </c>
      <c r="Z102" s="1354" t="s">
        <v>38</v>
      </c>
      <c r="AA102" s="1354">
        <f>'別紙様式2-3（６月以降分）'!AA102</f>
        <v>7</v>
      </c>
      <c r="AB102" s="1354" t="s">
        <v>10</v>
      </c>
      <c r="AC102" s="1354">
        <f>'別紙様式2-3（６月以降分）'!AC102</f>
        <v>3</v>
      </c>
      <c r="AD102" s="1354" t="s">
        <v>2020</v>
      </c>
      <c r="AE102" s="1354" t="s">
        <v>20</v>
      </c>
      <c r="AF102" s="1354">
        <f>IF(W102&gt;=1,(AA102*12+AC102)-(W102*12+Y102)+1,"")</f>
        <v>10</v>
      </c>
      <c r="AG102" s="1356"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18">
        <f>'別紙様式2-3（６月以降分）'!AL102</f>
        <v>0</v>
      </c>
      <c r="AM102" s="1520" t="str">
        <f>IF('別紙様式2-3（６月以降分）'!AM102="","",'別紙様式2-3（６月以降分）'!AM102)</f>
        <v/>
      </c>
      <c r="AN102" s="1522" t="str">
        <f>IF('別紙様式2-3（６月以降分）'!AN102="","",'別紙様式2-3（６月以降分）'!AN102)</f>
        <v/>
      </c>
      <c r="AO102" s="1524" t="str">
        <f>IF('別紙様式2-3（６月以降分）'!AO102="","",'別紙様式2-3（６月以降分）'!AO102)</f>
        <v/>
      </c>
      <c r="AP102" s="1522" t="str">
        <f>IF('別紙様式2-3（６月以降分）'!AP102="","",'別紙様式2-3（６月以降分）'!AP102)</f>
        <v/>
      </c>
      <c r="AQ102" s="1487" t="str">
        <f>IF('別紙様式2-3（６月以降分）'!AQ102="","",'別紙様式2-3（６月以降分）'!AQ102)</f>
        <v/>
      </c>
      <c r="AR102" s="1490"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79"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0"/>
      <c r="K103" s="1259"/>
      <c r="L103" s="1426"/>
      <c r="M103" s="1376" t="str">
        <f>IF('別紙様式2-2（４・５月分）'!P81="","",'別紙様式2-2（４・５月分）'!P81)</f>
        <v/>
      </c>
      <c r="N103" s="1397"/>
      <c r="O103" s="1403"/>
      <c r="P103" s="1404"/>
      <c r="Q103" s="1405"/>
      <c r="R103" s="1539"/>
      <c r="S103" s="1409"/>
      <c r="T103" s="1535"/>
      <c r="U103" s="1537"/>
      <c r="V103" s="1415"/>
      <c r="W103" s="1355"/>
      <c r="X103" s="1355"/>
      <c r="Y103" s="1355"/>
      <c r="Z103" s="1355"/>
      <c r="AA103" s="1355"/>
      <c r="AB103" s="1355"/>
      <c r="AC103" s="1355"/>
      <c r="AD103" s="1355"/>
      <c r="AE103" s="1355"/>
      <c r="AF103" s="1355"/>
      <c r="AG103" s="1357"/>
      <c r="AH103" s="1527"/>
      <c r="AI103" s="1529"/>
      <c r="AJ103" s="1531"/>
      <c r="AK103" s="1533"/>
      <c r="AL103" s="1519"/>
      <c r="AM103" s="1521"/>
      <c r="AN103" s="1523"/>
      <c r="AO103" s="1525"/>
      <c r="AP103" s="1523"/>
      <c r="AQ103" s="1488"/>
      <c r="AR103" s="1491"/>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0"/>
      <c r="AY103" s="431"/>
      <c r="BD103" s="341"/>
      <c r="BE103" s="1310" t="str">
        <f>G102</f>
        <v/>
      </c>
      <c r="BF103" s="1310"/>
      <c r="BG103" s="1310"/>
    </row>
    <row r="104" spans="1:59" ht="15" customHeight="1">
      <c r="A104" s="1302"/>
      <c r="B104" s="1242"/>
      <c r="C104" s="1243"/>
      <c r="D104" s="1243"/>
      <c r="E104" s="1243"/>
      <c r="F104" s="1244"/>
      <c r="G104" s="1259"/>
      <c r="H104" s="1259"/>
      <c r="I104" s="1259"/>
      <c r="J104" s="1420"/>
      <c r="K104" s="1259"/>
      <c r="L104" s="1426"/>
      <c r="M104" s="1377"/>
      <c r="N104" s="1398"/>
      <c r="O104" s="1378" t="s">
        <v>2025</v>
      </c>
      <c r="P104" s="1430" t="str">
        <f>IFERROR(VLOOKUP('別紙様式2-2（４・５月分）'!AQ80,【参考】数式用!$AR$5:$AT$22,3,FALSE),"")</f>
        <v/>
      </c>
      <c r="Q104" s="1382" t="s">
        <v>2036</v>
      </c>
      <c r="R104" s="1514" t="str">
        <f>IFERROR(VLOOKUP(K102,【参考】数式用!$A$5:$AB$37,MATCH(P104,【参考】数式用!$B$4:$AB$4,0)+1,0),"")</f>
        <v/>
      </c>
      <c r="S104" s="1386" t="s">
        <v>2109</v>
      </c>
      <c r="T104" s="1516"/>
      <c r="U104" s="1512" t="str">
        <f>IFERROR(VLOOKUP(K102,【参考】数式用!$A$5:$AB$37,MATCH(T104,【参考】数式用!$B$4:$AB$4,0)+1,0),"")</f>
        <v/>
      </c>
      <c r="V104" s="1392" t="s">
        <v>15</v>
      </c>
      <c r="W104" s="1510"/>
      <c r="X104" s="1368" t="s">
        <v>10</v>
      </c>
      <c r="Y104" s="1510"/>
      <c r="Z104" s="1368" t="s">
        <v>38</v>
      </c>
      <c r="AA104" s="1510"/>
      <c r="AB104" s="1368" t="s">
        <v>10</v>
      </c>
      <c r="AC104" s="1510"/>
      <c r="AD104" s="1368" t="s">
        <v>2020</v>
      </c>
      <c r="AE104" s="1368" t="s">
        <v>20</v>
      </c>
      <c r="AF104" s="1368" t="str">
        <f>IF(W104&gt;=1,(AA104*12+AC104)-(W104*12+Y104)+1,"")</f>
        <v/>
      </c>
      <c r="AG104" s="1364" t="s">
        <v>33</v>
      </c>
      <c r="AH104" s="1370" t="str">
        <f t="shared" ref="AH104" si="149">IFERROR(ROUNDDOWN(ROUND(L102*U104,0),0)*AF104,"")</f>
        <v/>
      </c>
      <c r="AI104" s="1504" t="str">
        <f t="shared" ref="AI104" si="150">IFERROR(ROUNDDOWN(ROUND((L102*(U104-AW102)),0),0)*AF104,"")</f>
        <v/>
      </c>
      <c r="AJ104" s="1374" t="str">
        <f>IFERROR(ROUNDDOWN(ROUNDDOWN(ROUND(L102*VLOOKUP(K102,【参考】数式用!$A$5:$AB$27,MATCH("新加算Ⅳ",【参考】数式用!$B$4:$AB$4,0)+1,0),0),0)*AF104*0.5,0),"")</f>
        <v/>
      </c>
      <c r="AK104" s="1506"/>
      <c r="AL104" s="1508" t="str">
        <f>IFERROR(IF('別紙様式2-2（４・５月分）'!P104="ベア加算","", IF(OR(T104="新加算Ⅰ",T104="新加算Ⅱ",T104="新加算Ⅲ",T104="新加算Ⅳ"),ROUNDDOWN(ROUND(L102*VLOOKUP(K102,【参考】数式用!$A$5:$I$27,MATCH("ベア加算",【参考】数式用!$B$4:$I$4,0)+1,0),0),0)*AF104,"")),"")</f>
        <v/>
      </c>
      <c r="AM104" s="1500"/>
      <c r="AN104" s="1481"/>
      <c r="AO104" s="1502"/>
      <c r="AP104" s="1481"/>
      <c r="AQ104" s="1483"/>
      <c r="AR104" s="1485"/>
      <c r="AS104" s="1489"/>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78"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6"/>
      <c r="C105" s="1417"/>
      <c r="D105" s="1417"/>
      <c r="E105" s="1417"/>
      <c r="F105" s="1418"/>
      <c r="G105" s="1260"/>
      <c r="H105" s="1260"/>
      <c r="I105" s="1260"/>
      <c r="J105" s="1421"/>
      <c r="K105" s="1260"/>
      <c r="L105" s="1427"/>
      <c r="M105" s="556" t="str">
        <f>IF('別紙様式2-2（４・５月分）'!P82="","",'別紙様式2-2（４・５月分）'!P82)</f>
        <v/>
      </c>
      <c r="N105" s="1399"/>
      <c r="O105" s="1379"/>
      <c r="P105" s="1431"/>
      <c r="Q105" s="1383"/>
      <c r="R105" s="1515"/>
      <c r="S105" s="1387"/>
      <c r="T105" s="1517"/>
      <c r="U105" s="1513"/>
      <c r="V105" s="1393"/>
      <c r="W105" s="1511"/>
      <c r="X105" s="1369"/>
      <c r="Y105" s="1511"/>
      <c r="Z105" s="1369"/>
      <c r="AA105" s="1511"/>
      <c r="AB105" s="1369"/>
      <c r="AC105" s="1511"/>
      <c r="AD105" s="1369"/>
      <c r="AE105" s="1369"/>
      <c r="AF105" s="1369"/>
      <c r="AG105" s="1365"/>
      <c r="AH105" s="1371"/>
      <c r="AI105" s="1505"/>
      <c r="AJ105" s="1375"/>
      <c r="AK105" s="1507"/>
      <c r="AL105" s="1509"/>
      <c r="AM105" s="1501"/>
      <c r="AN105" s="1482"/>
      <c r="AO105" s="1503"/>
      <c r="AP105" s="1482"/>
      <c r="AQ105" s="1484"/>
      <c r="AR105" s="1486"/>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78"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19" t="str">
        <f>IF(基本情報入力シート!X77="","",基本情報入力シート!X77)</f>
        <v/>
      </c>
      <c r="K106" s="1258" t="str">
        <f>IF(基本情報入力シート!Y77="","",基本情報入力シート!Y77)</f>
        <v/>
      </c>
      <c r="L106" s="1432" t="str">
        <f>IF(基本情報入力シート!AB77="","",基本情報入力シート!AB77)</f>
        <v/>
      </c>
      <c r="M106" s="553" t="str">
        <f>IF('別紙様式2-2（４・５月分）'!P83="","",'別紙様式2-2（４・５月分）'!P83)</f>
        <v/>
      </c>
      <c r="N106" s="1396" t="str">
        <f>IF(SUM('別紙様式2-2（４・５月分）'!Q83:Q85)=0,"",SUM('別紙様式2-2（４・５月分）'!Q83:Q85))</f>
        <v/>
      </c>
      <c r="O106" s="1400" t="str">
        <f>IFERROR(VLOOKUP('別紙様式2-2（４・５月分）'!AQ83,【参考】数式用!$AR$5:$AS$22,2,FALSE),"")</f>
        <v/>
      </c>
      <c r="P106" s="1401"/>
      <c r="Q106" s="1402"/>
      <c r="R106" s="1538" t="str">
        <f>IFERROR(VLOOKUP(K106,【参考】数式用!$A$5:$AB$37,MATCH(O106,【参考】数式用!$B$4:$AB$4,0)+1,0),"")</f>
        <v/>
      </c>
      <c r="S106" s="1408" t="s">
        <v>2102</v>
      </c>
      <c r="T106" s="1534" t="str">
        <f>IF('別紙様式2-3（６月以降分）'!T106="","",'別紙様式2-3（６月以降分）'!T106)</f>
        <v/>
      </c>
      <c r="U106" s="1536" t="str">
        <f>IFERROR(VLOOKUP(K106,【参考】数式用!$A$5:$AB$37,MATCH(T106,【参考】数式用!$B$4:$AB$4,0)+1,0),"")</f>
        <v/>
      </c>
      <c r="V106" s="1414" t="s">
        <v>15</v>
      </c>
      <c r="W106" s="1354">
        <f>'別紙様式2-3（６月以降分）'!W106</f>
        <v>6</v>
      </c>
      <c r="X106" s="1354" t="s">
        <v>10</v>
      </c>
      <c r="Y106" s="1354">
        <f>'別紙様式2-3（６月以降分）'!Y106</f>
        <v>6</v>
      </c>
      <c r="Z106" s="1354" t="s">
        <v>38</v>
      </c>
      <c r="AA106" s="1354">
        <f>'別紙様式2-3（６月以降分）'!AA106</f>
        <v>7</v>
      </c>
      <c r="AB106" s="1354" t="s">
        <v>10</v>
      </c>
      <c r="AC106" s="1354">
        <f>'別紙様式2-3（６月以降分）'!AC106</f>
        <v>3</v>
      </c>
      <c r="AD106" s="1354" t="s">
        <v>2020</v>
      </c>
      <c r="AE106" s="1354" t="s">
        <v>20</v>
      </c>
      <c r="AF106" s="1354">
        <f>IF(W106&gt;=1,(AA106*12+AC106)-(W106*12+Y106)+1,"")</f>
        <v>10</v>
      </c>
      <c r="AG106" s="1356"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18">
        <f>'別紙様式2-3（６月以降分）'!AL106</f>
        <v>0</v>
      </c>
      <c r="AM106" s="1520" t="str">
        <f>IF('別紙様式2-3（６月以降分）'!AM106="","",'別紙様式2-3（６月以降分）'!AM106)</f>
        <v/>
      </c>
      <c r="AN106" s="1522" t="str">
        <f>IF('別紙様式2-3（６月以降分）'!AN106="","",'別紙様式2-3（６月以降分）'!AN106)</f>
        <v/>
      </c>
      <c r="AO106" s="1524" t="str">
        <f>IF('別紙様式2-3（６月以降分）'!AO106="","",'別紙様式2-3（６月以降分）'!AO106)</f>
        <v/>
      </c>
      <c r="AP106" s="1522" t="str">
        <f>IF('別紙様式2-3（６月以降分）'!AP106="","",'別紙様式2-3（６月以降分）'!AP106)</f>
        <v/>
      </c>
      <c r="AQ106" s="1487" t="str">
        <f>IF('別紙様式2-3（６月以降分）'!AQ106="","",'別紙様式2-3（６月以降分）'!AQ106)</f>
        <v/>
      </c>
      <c r="AR106" s="1490"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79"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0"/>
      <c r="K107" s="1259"/>
      <c r="L107" s="1426"/>
      <c r="M107" s="1376" t="str">
        <f>IF('別紙様式2-2（４・５月分）'!P84="","",'別紙様式2-2（４・５月分）'!P84)</f>
        <v/>
      </c>
      <c r="N107" s="1397"/>
      <c r="O107" s="1403"/>
      <c r="P107" s="1404"/>
      <c r="Q107" s="1405"/>
      <c r="R107" s="1539"/>
      <c r="S107" s="1409"/>
      <c r="T107" s="1535"/>
      <c r="U107" s="1537"/>
      <c r="V107" s="1415"/>
      <c r="W107" s="1355"/>
      <c r="X107" s="1355"/>
      <c r="Y107" s="1355"/>
      <c r="Z107" s="1355"/>
      <c r="AA107" s="1355"/>
      <c r="AB107" s="1355"/>
      <c r="AC107" s="1355"/>
      <c r="AD107" s="1355"/>
      <c r="AE107" s="1355"/>
      <c r="AF107" s="1355"/>
      <c r="AG107" s="1357"/>
      <c r="AH107" s="1527"/>
      <c r="AI107" s="1529"/>
      <c r="AJ107" s="1531"/>
      <c r="AK107" s="1533"/>
      <c r="AL107" s="1519"/>
      <c r="AM107" s="1521"/>
      <c r="AN107" s="1523"/>
      <c r="AO107" s="1525"/>
      <c r="AP107" s="1523"/>
      <c r="AQ107" s="1488"/>
      <c r="AR107" s="1491"/>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0"/>
      <c r="AY107" s="431"/>
      <c r="BD107" s="341"/>
      <c r="BE107" s="1310" t="str">
        <f>G106</f>
        <v/>
      </c>
      <c r="BF107" s="1310"/>
      <c r="BG107" s="1310"/>
    </row>
    <row r="108" spans="1:59" ht="15" customHeight="1">
      <c r="A108" s="1302"/>
      <c r="B108" s="1242"/>
      <c r="C108" s="1243"/>
      <c r="D108" s="1243"/>
      <c r="E108" s="1243"/>
      <c r="F108" s="1244"/>
      <c r="G108" s="1259"/>
      <c r="H108" s="1259"/>
      <c r="I108" s="1259"/>
      <c r="J108" s="1420"/>
      <c r="K108" s="1259"/>
      <c r="L108" s="1426"/>
      <c r="M108" s="1377"/>
      <c r="N108" s="1398"/>
      <c r="O108" s="1378" t="s">
        <v>2025</v>
      </c>
      <c r="P108" s="1430" t="str">
        <f>IFERROR(VLOOKUP('別紙様式2-2（４・５月分）'!AQ83,【参考】数式用!$AR$5:$AT$22,3,FALSE),"")</f>
        <v/>
      </c>
      <c r="Q108" s="1382" t="s">
        <v>2036</v>
      </c>
      <c r="R108" s="1514" t="str">
        <f>IFERROR(VLOOKUP(K106,【参考】数式用!$A$5:$AB$37,MATCH(P108,【参考】数式用!$B$4:$AB$4,0)+1,0),"")</f>
        <v/>
      </c>
      <c r="S108" s="1386" t="s">
        <v>2109</v>
      </c>
      <c r="T108" s="1516"/>
      <c r="U108" s="1512" t="str">
        <f>IFERROR(VLOOKUP(K106,【参考】数式用!$A$5:$AB$37,MATCH(T108,【参考】数式用!$B$4:$AB$4,0)+1,0),"")</f>
        <v/>
      </c>
      <c r="V108" s="1392" t="s">
        <v>15</v>
      </c>
      <c r="W108" s="1510"/>
      <c r="X108" s="1368" t="s">
        <v>10</v>
      </c>
      <c r="Y108" s="1510"/>
      <c r="Z108" s="1368" t="s">
        <v>38</v>
      </c>
      <c r="AA108" s="1510"/>
      <c r="AB108" s="1368" t="s">
        <v>10</v>
      </c>
      <c r="AC108" s="1510"/>
      <c r="AD108" s="1368" t="s">
        <v>2020</v>
      </c>
      <c r="AE108" s="1368" t="s">
        <v>20</v>
      </c>
      <c r="AF108" s="1368" t="str">
        <f>IF(W108&gt;=1,(AA108*12+AC108)-(W108*12+Y108)+1,"")</f>
        <v/>
      </c>
      <c r="AG108" s="1364" t="s">
        <v>33</v>
      </c>
      <c r="AH108" s="1370" t="str">
        <f t="shared" ref="AH108" si="156">IFERROR(ROUNDDOWN(ROUND(L106*U108,0),0)*AF108,"")</f>
        <v/>
      </c>
      <c r="AI108" s="1504" t="str">
        <f t="shared" ref="AI108" si="157">IFERROR(ROUNDDOWN(ROUND((L106*(U108-AW106)),0),0)*AF108,"")</f>
        <v/>
      </c>
      <c r="AJ108" s="1374" t="str">
        <f>IFERROR(ROUNDDOWN(ROUNDDOWN(ROUND(L106*VLOOKUP(K106,【参考】数式用!$A$5:$AB$27,MATCH("新加算Ⅳ",【参考】数式用!$B$4:$AB$4,0)+1,0),0),0)*AF108*0.5,0),"")</f>
        <v/>
      </c>
      <c r="AK108" s="1506"/>
      <c r="AL108" s="1508" t="str">
        <f>IFERROR(IF('別紙様式2-2（４・５月分）'!P108="ベア加算","", IF(OR(T108="新加算Ⅰ",T108="新加算Ⅱ",T108="新加算Ⅲ",T108="新加算Ⅳ"),ROUNDDOWN(ROUND(L106*VLOOKUP(K106,【参考】数式用!$A$5:$I$27,MATCH("ベア加算",【参考】数式用!$B$4:$I$4,0)+1,0),0),0)*AF108,"")),"")</f>
        <v/>
      </c>
      <c r="AM108" s="1500"/>
      <c r="AN108" s="1481"/>
      <c r="AO108" s="1502"/>
      <c r="AP108" s="1481"/>
      <c r="AQ108" s="1483"/>
      <c r="AR108" s="1485"/>
      <c r="AS108" s="1489"/>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78"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6"/>
      <c r="C109" s="1417"/>
      <c r="D109" s="1417"/>
      <c r="E109" s="1417"/>
      <c r="F109" s="1418"/>
      <c r="G109" s="1260"/>
      <c r="H109" s="1260"/>
      <c r="I109" s="1260"/>
      <c r="J109" s="1421"/>
      <c r="K109" s="1260"/>
      <c r="L109" s="1427"/>
      <c r="M109" s="556" t="str">
        <f>IF('別紙様式2-2（４・５月分）'!P85="","",'別紙様式2-2（４・５月分）'!P85)</f>
        <v/>
      </c>
      <c r="N109" s="1399"/>
      <c r="O109" s="1379"/>
      <c r="P109" s="1431"/>
      <c r="Q109" s="1383"/>
      <c r="R109" s="1515"/>
      <c r="S109" s="1387"/>
      <c r="T109" s="1517"/>
      <c r="U109" s="1513"/>
      <c r="V109" s="1393"/>
      <c r="W109" s="1511"/>
      <c r="X109" s="1369"/>
      <c r="Y109" s="1511"/>
      <c r="Z109" s="1369"/>
      <c r="AA109" s="1511"/>
      <c r="AB109" s="1369"/>
      <c r="AC109" s="1511"/>
      <c r="AD109" s="1369"/>
      <c r="AE109" s="1369"/>
      <c r="AF109" s="1369"/>
      <c r="AG109" s="1365"/>
      <c r="AH109" s="1371"/>
      <c r="AI109" s="1505"/>
      <c r="AJ109" s="1375"/>
      <c r="AK109" s="1507"/>
      <c r="AL109" s="1509"/>
      <c r="AM109" s="1501"/>
      <c r="AN109" s="1482"/>
      <c r="AO109" s="1503"/>
      <c r="AP109" s="1482"/>
      <c r="AQ109" s="1484"/>
      <c r="AR109" s="1486"/>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78"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0" t="str">
        <f>IF(基本情報入力シート!X78="","",基本情報入力シート!X78)</f>
        <v/>
      </c>
      <c r="K110" s="1259" t="str">
        <f>IF(基本情報入力シート!Y78="","",基本情報入力シート!Y78)</f>
        <v/>
      </c>
      <c r="L110" s="1426" t="str">
        <f>IF(基本情報入力シート!AB78="","",基本情報入力シート!AB78)</f>
        <v/>
      </c>
      <c r="M110" s="553" t="str">
        <f>IF('別紙様式2-2（４・５月分）'!P86="","",'別紙様式2-2（４・５月分）'!P86)</f>
        <v/>
      </c>
      <c r="N110" s="1396" t="str">
        <f>IF(SUM('別紙様式2-2（４・５月分）'!Q86:Q88)=0,"",SUM('別紙様式2-2（４・５月分）'!Q86:Q88))</f>
        <v/>
      </c>
      <c r="O110" s="1400" t="str">
        <f>IFERROR(VLOOKUP('別紙様式2-2（４・５月分）'!AQ86,【参考】数式用!$AR$5:$AS$22,2,FALSE),"")</f>
        <v/>
      </c>
      <c r="P110" s="1401"/>
      <c r="Q110" s="1402"/>
      <c r="R110" s="1538" t="str">
        <f>IFERROR(VLOOKUP(K110,【参考】数式用!$A$5:$AB$37,MATCH(O110,【参考】数式用!$B$4:$AB$4,0)+1,0),"")</f>
        <v/>
      </c>
      <c r="S110" s="1408" t="s">
        <v>2102</v>
      </c>
      <c r="T110" s="1534" t="str">
        <f>IF('別紙様式2-3（６月以降分）'!T110="","",'別紙様式2-3（６月以降分）'!T110)</f>
        <v/>
      </c>
      <c r="U110" s="1536" t="str">
        <f>IFERROR(VLOOKUP(K110,【参考】数式用!$A$5:$AB$37,MATCH(T110,【参考】数式用!$B$4:$AB$4,0)+1,0),"")</f>
        <v/>
      </c>
      <c r="V110" s="1414" t="s">
        <v>15</v>
      </c>
      <c r="W110" s="1354">
        <f>'別紙様式2-3（６月以降分）'!W110</f>
        <v>6</v>
      </c>
      <c r="X110" s="1354" t="s">
        <v>10</v>
      </c>
      <c r="Y110" s="1354">
        <f>'別紙様式2-3（６月以降分）'!Y110</f>
        <v>6</v>
      </c>
      <c r="Z110" s="1354" t="s">
        <v>38</v>
      </c>
      <c r="AA110" s="1354">
        <f>'別紙様式2-3（６月以降分）'!AA110</f>
        <v>7</v>
      </c>
      <c r="AB110" s="1354" t="s">
        <v>10</v>
      </c>
      <c r="AC110" s="1354">
        <f>'別紙様式2-3（６月以降分）'!AC110</f>
        <v>3</v>
      </c>
      <c r="AD110" s="1354" t="s">
        <v>2020</v>
      </c>
      <c r="AE110" s="1354" t="s">
        <v>20</v>
      </c>
      <c r="AF110" s="1354">
        <f>IF(W110&gt;=1,(AA110*12+AC110)-(W110*12+Y110)+1,"")</f>
        <v>10</v>
      </c>
      <c r="AG110" s="1356"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18">
        <f>'別紙様式2-3（６月以降分）'!AL110</f>
        <v>0</v>
      </c>
      <c r="AM110" s="1520" t="str">
        <f>IF('別紙様式2-3（６月以降分）'!AM110="","",'別紙様式2-3（６月以降分）'!AM110)</f>
        <v/>
      </c>
      <c r="AN110" s="1522" t="str">
        <f>IF('別紙様式2-3（６月以降分）'!AN110="","",'別紙様式2-3（６月以降分）'!AN110)</f>
        <v/>
      </c>
      <c r="AO110" s="1524" t="str">
        <f>IF('別紙様式2-3（６月以降分）'!AO110="","",'別紙様式2-3（６月以降分）'!AO110)</f>
        <v/>
      </c>
      <c r="AP110" s="1522" t="str">
        <f>IF('別紙様式2-3（６月以降分）'!AP110="","",'別紙様式2-3（６月以降分）'!AP110)</f>
        <v/>
      </c>
      <c r="AQ110" s="1487" t="str">
        <f>IF('別紙様式2-3（６月以降分）'!AQ110="","",'別紙様式2-3（６月以降分）'!AQ110)</f>
        <v/>
      </c>
      <c r="AR110" s="1490"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79"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0"/>
      <c r="K111" s="1259"/>
      <c r="L111" s="1426"/>
      <c r="M111" s="1376" t="str">
        <f>IF('別紙様式2-2（４・５月分）'!P87="","",'別紙様式2-2（４・５月分）'!P87)</f>
        <v/>
      </c>
      <c r="N111" s="1397"/>
      <c r="O111" s="1403"/>
      <c r="P111" s="1404"/>
      <c r="Q111" s="1405"/>
      <c r="R111" s="1539"/>
      <c r="S111" s="1409"/>
      <c r="T111" s="1535"/>
      <c r="U111" s="1537"/>
      <c r="V111" s="1415"/>
      <c r="W111" s="1355"/>
      <c r="X111" s="1355"/>
      <c r="Y111" s="1355"/>
      <c r="Z111" s="1355"/>
      <c r="AA111" s="1355"/>
      <c r="AB111" s="1355"/>
      <c r="AC111" s="1355"/>
      <c r="AD111" s="1355"/>
      <c r="AE111" s="1355"/>
      <c r="AF111" s="1355"/>
      <c r="AG111" s="1357"/>
      <c r="AH111" s="1527"/>
      <c r="AI111" s="1529"/>
      <c r="AJ111" s="1531"/>
      <c r="AK111" s="1533"/>
      <c r="AL111" s="1519"/>
      <c r="AM111" s="1521"/>
      <c r="AN111" s="1523"/>
      <c r="AO111" s="1525"/>
      <c r="AP111" s="1523"/>
      <c r="AQ111" s="1488"/>
      <c r="AR111" s="1491"/>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0"/>
      <c r="AY111" s="431"/>
      <c r="BD111" s="341"/>
      <c r="BE111" s="1310" t="str">
        <f>G110</f>
        <v/>
      </c>
      <c r="BF111" s="1310"/>
      <c r="BG111" s="1310"/>
    </row>
    <row r="112" spans="1:59" ht="15" customHeight="1">
      <c r="A112" s="1302"/>
      <c r="B112" s="1242"/>
      <c r="C112" s="1243"/>
      <c r="D112" s="1243"/>
      <c r="E112" s="1243"/>
      <c r="F112" s="1244"/>
      <c r="G112" s="1259"/>
      <c r="H112" s="1259"/>
      <c r="I112" s="1259"/>
      <c r="J112" s="1420"/>
      <c r="K112" s="1259"/>
      <c r="L112" s="1426"/>
      <c r="M112" s="1377"/>
      <c r="N112" s="1398"/>
      <c r="O112" s="1378" t="s">
        <v>2025</v>
      </c>
      <c r="P112" s="1430" t="str">
        <f>IFERROR(VLOOKUP('別紙様式2-2（４・５月分）'!AQ86,【参考】数式用!$AR$5:$AT$22,3,FALSE),"")</f>
        <v/>
      </c>
      <c r="Q112" s="1382" t="s">
        <v>2036</v>
      </c>
      <c r="R112" s="1514" t="str">
        <f>IFERROR(VLOOKUP(K110,【参考】数式用!$A$5:$AB$37,MATCH(P112,【参考】数式用!$B$4:$AB$4,0)+1,0),"")</f>
        <v/>
      </c>
      <c r="S112" s="1386" t="s">
        <v>2109</v>
      </c>
      <c r="T112" s="1516"/>
      <c r="U112" s="1512" t="str">
        <f>IFERROR(VLOOKUP(K110,【参考】数式用!$A$5:$AB$37,MATCH(T112,【参考】数式用!$B$4:$AB$4,0)+1,0),"")</f>
        <v/>
      </c>
      <c r="V112" s="1392" t="s">
        <v>15</v>
      </c>
      <c r="W112" s="1510"/>
      <c r="X112" s="1368" t="s">
        <v>10</v>
      </c>
      <c r="Y112" s="1510"/>
      <c r="Z112" s="1368" t="s">
        <v>38</v>
      </c>
      <c r="AA112" s="1510"/>
      <c r="AB112" s="1368" t="s">
        <v>10</v>
      </c>
      <c r="AC112" s="1510"/>
      <c r="AD112" s="1368" t="s">
        <v>2020</v>
      </c>
      <c r="AE112" s="1368" t="s">
        <v>20</v>
      </c>
      <c r="AF112" s="1368" t="str">
        <f>IF(W112&gt;=1,(AA112*12+AC112)-(W112*12+Y112)+1,"")</f>
        <v/>
      </c>
      <c r="AG112" s="1364" t="s">
        <v>33</v>
      </c>
      <c r="AH112" s="1370" t="str">
        <f t="shared" ref="AH112" si="163">IFERROR(ROUNDDOWN(ROUND(L110*U112,0),0)*AF112,"")</f>
        <v/>
      </c>
      <c r="AI112" s="1504" t="str">
        <f t="shared" ref="AI112" si="164">IFERROR(ROUNDDOWN(ROUND((L110*(U112-AW110)),0),0)*AF112,"")</f>
        <v/>
      </c>
      <c r="AJ112" s="1374" t="str">
        <f>IFERROR(ROUNDDOWN(ROUNDDOWN(ROUND(L110*VLOOKUP(K110,【参考】数式用!$A$5:$AB$27,MATCH("新加算Ⅳ",【参考】数式用!$B$4:$AB$4,0)+1,0),0),0)*AF112*0.5,0),"")</f>
        <v/>
      </c>
      <c r="AK112" s="1506"/>
      <c r="AL112" s="1508" t="str">
        <f>IFERROR(IF('別紙様式2-2（４・５月分）'!P112="ベア加算","", IF(OR(T112="新加算Ⅰ",T112="新加算Ⅱ",T112="新加算Ⅲ",T112="新加算Ⅳ"),ROUNDDOWN(ROUND(L110*VLOOKUP(K110,【参考】数式用!$A$5:$I$27,MATCH("ベア加算",【参考】数式用!$B$4:$I$4,0)+1,0),0),0)*AF112,"")),"")</f>
        <v/>
      </c>
      <c r="AM112" s="1500"/>
      <c r="AN112" s="1481"/>
      <c r="AO112" s="1502"/>
      <c r="AP112" s="1481"/>
      <c r="AQ112" s="1483"/>
      <c r="AR112" s="1485"/>
      <c r="AS112" s="1489"/>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78"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6"/>
      <c r="C113" s="1417"/>
      <c r="D113" s="1417"/>
      <c r="E113" s="1417"/>
      <c r="F113" s="1418"/>
      <c r="G113" s="1260"/>
      <c r="H113" s="1260"/>
      <c r="I113" s="1260"/>
      <c r="J113" s="1421"/>
      <c r="K113" s="1260"/>
      <c r="L113" s="1427"/>
      <c r="M113" s="556" t="str">
        <f>IF('別紙様式2-2（４・５月分）'!P88="","",'別紙様式2-2（４・５月分）'!P88)</f>
        <v/>
      </c>
      <c r="N113" s="1399"/>
      <c r="O113" s="1379"/>
      <c r="P113" s="1431"/>
      <c r="Q113" s="1383"/>
      <c r="R113" s="1515"/>
      <c r="S113" s="1387"/>
      <c r="T113" s="1517"/>
      <c r="U113" s="1513"/>
      <c r="V113" s="1393"/>
      <c r="W113" s="1511"/>
      <c r="X113" s="1369"/>
      <c r="Y113" s="1511"/>
      <c r="Z113" s="1369"/>
      <c r="AA113" s="1511"/>
      <c r="AB113" s="1369"/>
      <c r="AC113" s="1511"/>
      <c r="AD113" s="1369"/>
      <c r="AE113" s="1369"/>
      <c r="AF113" s="1369"/>
      <c r="AG113" s="1365"/>
      <c r="AH113" s="1371"/>
      <c r="AI113" s="1505"/>
      <c r="AJ113" s="1375"/>
      <c r="AK113" s="1507"/>
      <c r="AL113" s="1509"/>
      <c r="AM113" s="1501"/>
      <c r="AN113" s="1482"/>
      <c r="AO113" s="1503"/>
      <c r="AP113" s="1482"/>
      <c r="AQ113" s="1484"/>
      <c r="AR113" s="1486"/>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78"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19" t="str">
        <f>IF(基本情報入力シート!X79="","",基本情報入力シート!X79)</f>
        <v/>
      </c>
      <c r="K114" s="1258" t="str">
        <f>IF(基本情報入力シート!Y79="","",基本情報入力シート!Y79)</f>
        <v/>
      </c>
      <c r="L114" s="1432" t="str">
        <f>IF(基本情報入力シート!AB79="","",基本情報入力シート!AB79)</f>
        <v/>
      </c>
      <c r="M114" s="553" t="str">
        <f>IF('別紙様式2-2（４・５月分）'!P89="","",'別紙様式2-2（４・５月分）'!P89)</f>
        <v/>
      </c>
      <c r="N114" s="1396" t="str">
        <f>IF(SUM('別紙様式2-2（４・５月分）'!Q89:Q91)=0,"",SUM('別紙様式2-2（４・５月分）'!Q89:Q91))</f>
        <v/>
      </c>
      <c r="O114" s="1400" t="str">
        <f>IFERROR(VLOOKUP('別紙様式2-2（４・５月分）'!AQ89,【参考】数式用!$AR$5:$AS$22,2,FALSE),"")</f>
        <v/>
      </c>
      <c r="P114" s="1401"/>
      <c r="Q114" s="1402"/>
      <c r="R114" s="1538" t="str">
        <f>IFERROR(VLOOKUP(K114,【参考】数式用!$A$5:$AB$37,MATCH(O114,【参考】数式用!$B$4:$AB$4,0)+1,0),"")</f>
        <v/>
      </c>
      <c r="S114" s="1408" t="s">
        <v>2102</v>
      </c>
      <c r="T114" s="1534" t="str">
        <f>IF('別紙様式2-3（６月以降分）'!T114="","",'別紙様式2-3（６月以降分）'!T114)</f>
        <v/>
      </c>
      <c r="U114" s="1536" t="str">
        <f>IFERROR(VLOOKUP(K114,【参考】数式用!$A$5:$AB$37,MATCH(T114,【参考】数式用!$B$4:$AB$4,0)+1,0),"")</f>
        <v/>
      </c>
      <c r="V114" s="1414" t="s">
        <v>15</v>
      </c>
      <c r="W114" s="1354">
        <f>'別紙様式2-3（６月以降分）'!W114</f>
        <v>6</v>
      </c>
      <c r="X114" s="1354" t="s">
        <v>10</v>
      </c>
      <c r="Y114" s="1354">
        <f>'別紙様式2-3（６月以降分）'!Y114</f>
        <v>6</v>
      </c>
      <c r="Z114" s="1354" t="s">
        <v>38</v>
      </c>
      <c r="AA114" s="1354">
        <f>'別紙様式2-3（６月以降分）'!AA114</f>
        <v>7</v>
      </c>
      <c r="AB114" s="1354" t="s">
        <v>10</v>
      </c>
      <c r="AC114" s="1354">
        <f>'別紙様式2-3（６月以降分）'!AC114</f>
        <v>3</v>
      </c>
      <c r="AD114" s="1354" t="s">
        <v>2020</v>
      </c>
      <c r="AE114" s="1354" t="s">
        <v>20</v>
      </c>
      <c r="AF114" s="1354">
        <f>IF(W114&gt;=1,(AA114*12+AC114)-(W114*12+Y114)+1,"")</f>
        <v>10</v>
      </c>
      <c r="AG114" s="1356"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18">
        <f>'別紙様式2-3（６月以降分）'!AL114</f>
        <v>0</v>
      </c>
      <c r="AM114" s="1520" t="str">
        <f>IF('別紙様式2-3（６月以降分）'!AM114="","",'別紙様式2-3（６月以降分）'!AM114)</f>
        <v/>
      </c>
      <c r="AN114" s="1522" t="str">
        <f>IF('別紙様式2-3（６月以降分）'!AN114="","",'別紙様式2-3（６月以降分）'!AN114)</f>
        <v/>
      </c>
      <c r="AO114" s="1524" t="str">
        <f>IF('別紙様式2-3（６月以降分）'!AO114="","",'別紙様式2-3（６月以降分）'!AO114)</f>
        <v/>
      </c>
      <c r="AP114" s="1522" t="str">
        <f>IF('別紙様式2-3（６月以降分）'!AP114="","",'別紙様式2-3（６月以降分）'!AP114)</f>
        <v/>
      </c>
      <c r="AQ114" s="1487" t="str">
        <f>IF('別紙様式2-3（６月以降分）'!AQ114="","",'別紙様式2-3（６月以降分）'!AQ114)</f>
        <v/>
      </c>
      <c r="AR114" s="1490"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79"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0"/>
      <c r="K115" s="1259"/>
      <c r="L115" s="1426"/>
      <c r="M115" s="1376" t="str">
        <f>IF('別紙様式2-2（４・５月分）'!P90="","",'別紙様式2-2（４・５月分）'!P90)</f>
        <v/>
      </c>
      <c r="N115" s="1397"/>
      <c r="O115" s="1403"/>
      <c r="P115" s="1404"/>
      <c r="Q115" s="1405"/>
      <c r="R115" s="1539"/>
      <c r="S115" s="1409"/>
      <c r="T115" s="1535"/>
      <c r="U115" s="1537"/>
      <c r="V115" s="1415"/>
      <c r="W115" s="1355"/>
      <c r="X115" s="1355"/>
      <c r="Y115" s="1355"/>
      <c r="Z115" s="1355"/>
      <c r="AA115" s="1355"/>
      <c r="AB115" s="1355"/>
      <c r="AC115" s="1355"/>
      <c r="AD115" s="1355"/>
      <c r="AE115" s="1355"/>
      <c r="AF115" s="1355"/>
      <c r="AG115" s="1357"/>
      <c r="AH115" s="1527"/>
      <c r="AI115" s="1529"/>
      <c r="AJ115" s="1531"/>
      <c r="AK115" s="1533"/>
      <c r="AL115" s="1519"/>
      <c r="AM115" s="1521"/>
      <c r="AN115" s="1523"/>
      <c r="AO115" s="1525"/>
      <c r="AP115" s="1523"/>
      <c r="AQ115" s="1488"/>
      <c r="AR115" s="1491"/>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0"/>
      <c r="AY115" s="431"/>
      <c r="BD115" s="341"/>
      <c r="BE115" s="1310" t="str">
        <f>G114</f>
        <v/>
      </c>
      <c r="BF115" s="1310"/>
      <c r="BG115" s="1310"/>
    </row>
    <row r="116" spans="1:59" ht="15" customHeight="1">
      <c r="A116" s="1302"/>
      <c r="B116" s="1242"/>
      <c r="C116" s="1243"/>
      <c r="D116" s="1243"/>
      <c r="E116" s="1243"/>
      <c r="F116" s="1244"/>
      <c r="G116" s="1259"/>
      <c r="H116" s="1259"/>
      <c r="I116" s="1259"/>
      <c r="J116" s="1420"/>
      <c r="K116" s="1259"/>
      <c r="L116" s="1426"/>
      <c r="M116" s="1377"/>
      <c r="N116" s="1398"/>
      <c r="O116" s="1378" t="s">
        <v>2025</v>
      </c>
      <c r="P116" s="1430" t="str">
        <f>IFERROR(VLOOKUP('別紙様式2-2（４・５月分）'!AQ89,【参考】数式用!$AR$5:$AT$22,3,FALSE),"")</f>
        <v/>
      </c>
      <c r="Q116" s="1382" t="s">
        <v>2036</v>
      </c>
      <c r="R116" s="1514" t="str">
        <f>IFERROR(VLOOKUP(K114,【参考】数式用!$A$5:$AB$37,MATCH(P116,【参考】数式用!$B$4:$AB$4,0)+1,0),"")</f>
        <v/>
      </c>
      <c r="S116" s="1386" t="s">
        <v>2109</v>
      </c>
      <c r="T116" s="1516"/>
      <c r="U116" s="1512" t="str">
        <f>IFERROR(VLOOKUP(K114,【参考】数式用!$A$5:$AB$37,MATCH(T116,【参考】数式用!$B$4:$AB$4,0)+1,0),"")</f>
        <v/>
      </c>
      <c r="V116" s="1392" t="s">
        <v>15</v>
      </c>
      <c r="W116" s="1510"/>
      <c r="X116" s="1368" t="s">
        <v>10</v>
      </c>
      <c r="Y116" s="1510"/>
      <c r="Z116" s="1368" t="s">
        <v>38</v>
      </c>
      <c r="AA116" s="1510"/>
      <c r="AB116" s="1368" t="s">
        <v>10</v>
      </c>
      <c r="AC116" s="1510"/>
      <c r="AD116" s="1368" t="s">
        <v>2020</v>
      </c>
      <c r="AE116" s="1368" t="s">
        <v>20</v>
      </c>
      <c r="AF116" s="1368" t="str">
        <f>IF(W116&gt;=1,(AA116*12+AC116)-(W116*12+Y116)+1,"")</f>
        <v/>
      </c>
      <c r="AG116" s="1364" t="s">
        <v>33</v>
      </c>
      <c r="AH116" s="1370" t="str">
        <f t="shared" ref="AH116" si="170">IFERROR(ROUNDDOWN(ROUND(L114*U116,0),0)*AF116,"")</f>
        <v/>
      </c>
      <c r="AI116" s="1504" t="str">
        <f t="shared" ref="AI116" si="171">IFERROR(ROUNDDOWN(ROUND((L114*(U116-AW114)),0),0)*AF116,"")</f>
        <v/>
      </c>
      <c r="AJ116" s="1374" t="str">
        <f>IFERROR(ROUNDDOWN(ROUNDDOWN(ROUND(L114*VLOOKUP(K114,【参考】数式用!$A$5:$AB$27,MATCH("新加算Ⅳ",【参考】数式用!$B$4:$AB$4,0)+1,0),0),0)*AF116*0.5,0),"")</f>
        <v/>
      </c>
      <c r="AK116" s="1506"/>
      <c r="AL116" s="1508" t="str">
        <f>IFERROR(IF('別紙様式2-2（４・５月分）'!P116="ベア加算","", IF(OR(T116="新加算Ⅰ",T116="新加算Ⅱ",T116="新加算Ⅲ",T116="新加算Ⅳ"),ROUNDDOWN(ROUND(L114*VLOOKUP(K114,【参考】数式用!$A$5:$I$27,MATCH("ベア加算",【参考】数式用!$B$4:$I$4,0)+1,0),0),0)*AF116,"")),"")</f>
        <v/>
      </c>
      <c r="AM116" s="1500"/>
      <c r="AN116" s="1481"/>
      <c r="AO116" s="1502"/>
      <c r="AP116" s="1481"/>
      <c r="AQ116" s="1483"/>
      <c r="AR116" s="1485"/>
      <c r="AS116" s="1489"/>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78"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6"/>
      <c r="C117" s="1417"/>
      <c r="D117" s="1417"/>
      <c r="E117" s="1417"/>
      <c r="F117" s="1418"/>
      <c r="G117" s="1260"/>
      <c r="H117" s="1260"/>
      <c r="I117" s="1260"/>
      <c r="J117" s="1421"/>
      <c r="K117" s="1260"/>
      <c r="L117" s="1427"/>
      <c r="M117" s="556" t="str">
        <f>IF('別紙様式2-2（４・５月分）'!P91="","",'別紙様式2-2（４・５月分）'!P91)</f>
        <v/>
      </c>
      <c r="N117" s="1399"/>
      <c r="O117" s="1379"/>
      <c r="P117" s="1431"/>
      <c r="Q117" s="1383"/>
      <c r="R117" s="1515"/>
      <c r="S117" s="1387"/>
      <c r="T117" s="1517"/>
      <c r="U117" s="1513"/>
      <c r="V117" s="1393"/>
      <c r="W117" s="1511"/>
      <c r="X117" s="1369"/>
      <c r="Y117" s="1511"/>
      <c r="Z117" s="1369"/>
      <c r="AA117" s="1511"/>
      <c r="AB117" s="1369"/>
      <c r="AC117" s="1511"/>
      <c r="AD117" s="1369"/>
      <c r="AE117" s="1369"/>
      <c r="AF117" s="1369"/>
      <c r="AG117" s="1365"/>
      <c r="AH117" s="1371"/>
      <c r="AI117" s="1505"/>
      <c r="AJ117" s="1375"/>
      <c r="AK117" s="1507"/>
      <c r="AL117" s="1509"/>
      <c r="AM117" s="1501"/>
      <c r="AN117" s="1482"/>
      <c r="AO117" s="1503"/>
      <c r="AP117" s="1482"/>
      <c r="AQ117" s="1484"/>
      <c r="AR117" s="1486"/>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78"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0" t="str">
        <f>IF(基本情報入力シート!X80="","",基本情報入力シート!X80)</f>
        <v/>
      </c>
      <c r="K118" s="1259" t="str">
        <f>IF(基本情報入力シート!Y80="","",基本情報入力シート!Y80)</f>
        <v/>
      </c>
      <c r="L118" s="1426" t="str">
        <f>IF(基本情報入力シート!AB80="","",基本情報入力シート!AB80)</f>
        <v/>
      </c>
      <c r="M118" s="553" t="str">
        <f>IF('別紙様式2-2（４・５月分）'!P92="","",'別紙様式2-2（４・５月分）'!P92)</f>
        <v/>
      </c>
      <c r="N118" s="1396" t="str">
        <f>IF(SUM('別紙様式2-2（４・５月分）'!Q92:Q94)=0,"",SUM('別紙様式2-2（４・５月分）'!Q92:Q94))</f>
        <v/>
      </c>
      <c r="O118" s="1400" t="str">
        <f>IFERROR(VLOOKUP('別紙様式2-2（４・５月分）'!AQ92,【参考】数式用!$AR$5:$AS$22,2,FALSE),"")</f>
        <v/>
      </c>
      <c r="P118" s="1401"/>
      <c r="Q118" s="1402"/>
      <c r="R118" s="1538" t="str">
        <f>IFERROR(VLOOKUP(K118,【参考】数式用!$A$5:$AB$37,MATCH(O118,【参考】数式用!$B$4:$AB$4,0)+1,0),"")</f>
        <v/>
      </c>
      <c r="S118" s="1408" t="s">
        <v>2102</v>
      </c>
      <c r="T118" s="1534" t="str">
        <f>IF('別紙様式2-3（６月以降分）'!T118="","",'別紙様式2-3（６月以降分）'!T118)</f>
        <v/>
      </c>
      <c r="U118" s="1536" t="str">
        <f>IFERROR(VLOOKUP(K118,【参考】数式用!$A$5:$AB$37,MATCH(T118,【参考】数式用!$B$4:$AB$4,0)+1,0),"")</f>
        <v/>
      </c>
      <c r="V118" s="1414" t="s">
        <v>15</v>
      </c>
      <c r="W118" s="1354">
        <f>'別紙様式2-3（６月以降分）'!W118</f>
        <v>6</v>
      </c>
      <c r="X118" s="1354" t="s">
        <v>10</v>
      </c>
      <c r="Y118" s="1354">
        <f>'別紙様式2-3（６月以降分）'!Y118</f>
        <v>6</v>
      </c>
      <c r="Z118" s="1354" t="s">
        <v>38</v>
      </c>
      <c r="AA118" s="1354">
        <f>'別紙様式2-3（６月以降分）'!AA118</f>
        <v>7</v>
      </c>
      <c r="AB118" s="1354" t="s">
        <v>10</v>
      </c>
      <c r="AC118" s="1354">
        <f>'別紙様式2-3（６月以降分）'!AC118</f>
        <v>3</v>
      </c>
      <c r="AD118" s="1354" t="s">
        <v>2020</v>
      </c>
      <c r="AE118" s="1354" t="s">
        <v>20</v>
      </c>
      <c r="AF118" s="1354">
        <f>IF(W118&gt;=1,(AA118*12+AC118)-(W118*12+Y118)+1,"")</f>
        <v>10</v>
      </c>
      <c r="AG118" s="1356"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18">
        <f>'別紙様式2-3（６月以降分）'!AL118</f>
        <v>0</v>
      </c>
      <c r="AM118" s="1520" t="str">
        <f>IF('別紙様式2-3（６月以降分）'!AM118="","",'別紙様式2-3（６月以降分）'!AM118)</f>
        <v/>
      </c>
      <c r="AN118" s="1522" t="str">
        <f>IF('別紙様式2-3（６月以降分）'!AN118="","",'別紙様式2-3（６月以降分）'!AN118)</f>
        <v/>
      </c>
      <c r="AO118" s="1524" t="str">
        <f>IF('別紙様式2-3（６月以降分）'!AO118="","",'別紙様式2-3（６月以降分）'!AO118)</f>
        <v/>
      </c>
      <c r="AP118" s="1522" t="str">
        <f>IF('別紙様式2-3（６月以降分）'!AP118="","",'別紙様式2-3（６月以降分）'!AP118)</f>
        <v/>
      </c>
      <c r="AQ118" s="1487" t="str">
        <f>IF('別紙様式2-3（６月以降分）'!AQ118="","",'別紙様式2-3（６月以降分）'!AQ118)</f>
        <v/>
      </c>
      <c r="AR118" s="1490"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79"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0"/>
      <c r="K119" s="1259"/>
      <c r="L119" s="1426"/>
      <c r="M119" s="1376" t="str">
        <f>IF('別紙様式2-2（４・５月分）'!P93="","",'別紙様式2-2（４・５月分）'!P93)</f>
        <v/>
      </c>
      <c r="N119" s="1397"/>
      <c r="O119" s="1403"/>
      <c r="P119" s="1404"/>
      <c r="Q119" s="1405"/>
      <c r="R119" s="1539"/>
      <c r="S119" s="1409"/>
      <c r="T119" s="1535"/>
      <c r="U119" s="1537"/>
      <c r="V119" s="1415"/>
      <c r="W119" s="1355"/>
      <c r="X119" s="1355"/>
      <c r="Y119" s="1355"/>
      <c r="Z119" s="1355"/>
      <c r="AA119" s="1355"/>
      <c r="AB119" s="1355"/>
      <c r="AC119" s="1355"/>
      <c r="AD119" s="1355"/>
      <c r="AE119" s="1355"/>
      <c r="AF119" s="1355"/>
      <c r="AG119" s="1357"/>
      <c r="AH119" s="1527"/>
      <c r="AI119" s="1529"/>
      <c r="AJ119" s="1531"/>
      <c r="AK119" s="1533"/>
      <c r="AL119" s="1519"/>
      <c r="AM119" s="1521"/>
      <c r="AN119" s="1523"/>
      <c r="AO119" s="1525"/>
      <c r="AP119" s="1523"/>
      <c r="AQ119" s="1488"/>
      <c r="AR119" s="1491"/>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0"/>
      <c r="AY119" s="431"/>
      <c r="BD119" s="341"/>
      <c r="BE119" s="1310" t="str">
        <f>G118</f>
        <v/>
      </c>
      <c r="BF119" s="1310"/>
      <c r="BG119" s="1310"/>
    </row>
    <row r="120" spans="1:59" ht="15" customHeight="1">
      <c r="A120" s="1302"/>
      <c r="B120" s="1242"/>
      <c r="C120" s="1243"/>
      <c r="D120" s="1243"/>
      <c r="E120" s="1243"/>
      <c r="F120" s="1244"/>
      <c r="G120" s="1259"/>
      <c r="H120" s="1259"/>
      <c r="I120" s="1259"/>
      <c r="J120" s="1420"/>
      <c r="K120" s="1259"/>
      <c r="L120" s="1426"/>
      <c r="M120" s="1377"/>
      <c r="N120" s="1398"/>
      <c r="O120" s="1378" t="s">
        <v>2025</v>
      </c>
      <c r="P120" s="1430" t="str">
        <f>IFERROR(VLOOKUP('別紙様式2-2（４・５月分）'!AQ92,【参考】数式用!$AR$5:$AT$22,3,FALSE),"")</f>
        <v/>
      </c>
      <c r="Q120" s="1382" t="s">
        <v>2036</v>
      </c>
      <c r="R120" s="1514" t="str">
        <f>IFERROR(VLOOKUP(K118,【参考】数式用!$A$5:$AB$37,MATCH(P120,【参考】数式用!$B$4:$AB$4,0)+1,0),"")</f>
        <v/>
      </c>
      <c r="S120" s="1386" t="s">
        <v>2109</v>
      </c>
      <c r="T120" s="1516"/>
      <c r="U120" s="1512" t="str">
        <f>IFERROR(VLOOKUP(K118,【参考】数式用!$A$5:$AB$37,MATCH(T120,【参考】数式用!$B$4:$AB$4,0)+1,0),"")</f>
        <v/>
      </c>
      <c r="V120" s="1392" t="s">
        <v>15</v>
      </c>
      <c r="W120" s="1510"/>
      <c r="X120" s="1368" t="s">
        <v>10</v>
      </c>
      <c r="Y120" s="1510"/>
      <c r="Z120" s="1368" t="s">
        <v>38</v>
      </c>
      <c r="AA120" s="1510"/>
      <c r="AB120" s="1368" t="s">
        <v>10</v>
      </c>
      <c r="AC120" s="1510"/>
      <c r="AD120" s="1368" t="s">
        <v>2020</v>
      </c>
      <c r="AE120" s="1368" t="s">
        <v>20</v>
      </c>
      <c r="AF120" s="1368" t="str">
        <f>IF(W120&gt;=1,(AA120*12+AC120)-(W120*12+Y120)+1,"")</f>
        <v/>
      </c>
      <c r="AG120" s="1364" t="s">
        <v>33</v>
      </c>
      <c r="AH120" s="1370" t="str">
        <f t="shared" ref="AH120" si="177">IFERROR(ROUNDDOWN(ROUND(L118*U120,0),0)*AF120,"")</f>
        <v/>
      </c>
      <c r="AI120" s="1504" t="str">
        <f t="shared" ref="AI120" si="178">IFERROR(ROUNDDOWN(ROUND((L118*(U120-AW118)),0),0)*AF120,"")</f>
        <v/>
      </c>
      <c r="AJ120" s="1374" t="str">
        <f>IFERROR(ROUNDDOWN(ROUNDDOWN(ROUND(L118*VLOOKUP(K118,【参考】数式用!$A$5:$AB$27,MATCH("新加算Ⅳ",【参考】数式用!$B$4:$AB$4,0)+1,0),0),0)*AF120*0.5,0),"")</f>
        <v/>
      </c>
      <c r="AK120" s="1506"/>
      <c r="AL120" s="1508" t="str">
        <f>IFERROR(IF('別紙様式2-2（４・５月分）'!P120="ベア加算","", IF(OR(T120="新加算Ⅰ",T120="新加算Ⅱ",T120="新加算Ⅲ",T120="新加算Ⅳ"),ROUNDDOWN(ROUND(L118*VLOOKUP(K118,【参考】数式用!$A$5:$I$27,MATCH("ベア加算",【参考】数式用!$B$4:$I$4,0)+1,0),0),0)*AF120,"")),"")</f>
        <v/>
      </c>
      <c r="AM120" s="1500"/>
      <c r="AN120" s="1481"/>
      <c r="AO120" s="1502"/>
      <c r="AP120" s="1481"/>
      <c r="AQ120" s="1483"/>
      <c r="AR120" s="1485"/>
      <c r="AS120" s="1489"/>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78"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6"/>
      <c r="C121" s="1417"/>
      <c r="D121" s="1417"/>
      <c r="E121" s="1417"/>
      <c r="F121" s="1418"/>
      <c r="G121" s="1260"/>
      <c r="H121" s="1260"/>
      <c r="I121" s="1260"/>
      <c r="J121" s="1421"/>
      <c r="K121" s="1260"/>
      <c r="L121" s="1427"/>
      <c r="M121" s="556" t="str">
        <f>IF('別紙様式2-2（４・５月分）'!P94="","",'別紙様式2-2（４・５月分）'!P94)</f>
        <v/>
      </c>
      <c r="N121" s="1399"/>
      <c r="O121" s="1379"/>
      <c r="P121" s="1431"/>
      <c r="Q121" s="1383"/>
      <c r="R121" s="1515"/>
      <c r="S121" s="1387"/>
      <c r="T121" s="1517"/>
      <c r="U121" s="1513"/>
      <c r="V121" s="1393"/>
      <c r="W121" s="1511"/>
      <c r="X121" s="1369"/>
      <c r="Y121" s="1511"/>
      <c r="Z121" s="1369"/>
      <c r="AA121" s="1511"/>
      <c r="AB121" s="1369"/>
      <c r="AC121" s="1511"/>
      <c r="AD121" s="1369"/>
      <c r="AE121" s="1369"/>
      <c r="AF121" s="1369"/>
      <c r="AG121" s="1365"/>
      <c r="AH121" s="1371"/>
      <c r="AI121" s="1505"/>
      <c r="AJ121" s="1375"/>
      <c r="AK121" s="1507"/>
      <c r="AL121" s="1509"/>
      <c r="AM121" s="1501"/>
      <c r="AN121" s="1482"/>
      <c r="AO121" s="1503"/>
      <c r="AP121" s="1482"/>
      <c r="AQ121" s="1484"/>
      <c r="AR121" s="1486"/>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78"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19" t="str">
        <f>IF(基本情報入力シート!X81="","",基本情報入力シート!X81)</f>
        <v/>
      </c>
      <c r="K122" s="1258" t="str">
        <f>IF(基本情報入力シート!Y81="","",基本情報入力シート!Y81)</f>
        <v/>
      </c>
      <c r="L122" s="1432" t="str">
        <f>IF(基本情報入力シート!AB81="","",基本情報入力シート!AB81)</f>
        <v/>
      </c>
      <c r="M122" s="553" t="str">
        <f>IF('別紙様式2-2（４・５月分）'!P95="","",'別紙様式2-2（４・５月分）'!P95)</f>
        <v/>
      </c>
      <c r="N122" s="1396" t="str">
        <f>IF(SUM('別紙様式2-2（４・５月分）'!Q95:Q97)=0,"",SUM('別紙様式2-2（４・５月分）'!Q95:Q97))</f>
        <v/>
      </c>
      <c r="O122" s="1400" t="str">
        <f>IFERROR(VLOOKUP('別紙様式2-2（４・５月分）'!AQ95,【参考】数式用!$AR$5:$AS$22,2,FALSE),"")</f>
        <v/>
      </c>
      <c r="P122" s="1401"/>
      <c r="Q122" s="1402"/>
      <c r="R122" s="1538" t="str">
        <f>IFERROR(VLOOKUP(K122,【参考】数式用!$A$5:$AB$37,MATCH(O122,【参考】数式用!$B$4:$AB$4,0)+1,0),"")</f>
        <v/>
      </c>
      <c r="S122" s="1408" t="s">
        <v>2102</v>
      </c>
      <c r="T122" s="1534" t="str">
        <f>IF('別紙様式2-3（６月以降分）'!T122="","",'別紙様式2-3（６月以降分）'!T122)</f>
        <v/>
      </c>
      <c r="U122" s="1536" t="str">
        <f>IFERROR(VLOOKUP(K122,【参考】数式用!$A$5:$AB$37,MATCH(T122,【参考】数式用!$B$4:$AB$4,0)+1,0),"")</f>
        <v/>
      </c>
      <c r="V122" s="1414" t="s">
        <v>15</v>
      </c>
      <c r="W122" s="1354">
        <f>'別紙様式2-3（６月以降分）'!W122</f>
        <v>6</v>
      </c>
      <c r="X122" s="1354" t="s">
        <v>10</v>
      </c>
      <c r="Y122" s="1354">
        <f>'別紙様式2-3（６月以降分）'!Y122</f>
        <v>6</v>
      </c>
      <c r="Z122" s="1354" t="s">
        <v>38</v>
      </c>
      <c r="AA122" s="1354">
        <f>'別紙様式2-3（６月以降分）'!AA122</f>
        <v>7</v>
      </c>
      <c r="AB122" s="1354" t="s">
        <v>10</v>
      </c>
      <c r="AC122" s="1354">
        <f>'別紙様式2-3（６月以降分）'!AC122</f>
        <v>3</v>
      </c>
      <c r="AD122" s="1354" t="s">
        <v>2020</v>
      </c>
      <c r="AE122" s="1354" t="s">
        <v>20</v>
      </c>
      <c r="AF122" s="1354">
        <f>IF(W122&gt;=1,(AA122*12+AC122)-(W122*12+Y122)+1,"")</f>
        <v>10</v>
      </c>
      <c r="AG122" s="1356"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18">
        <f>'別紙様式2-3（６月以降分）'!AL122</f>
        <v>0</v>
      </c>
      <c r="AM122" s="1520" t="str">
        <f>IF('別紙様式2-3（６月以降分）'!AM122="","",'別紙様式2-3（６月以降分）'!AM122)</f>
        <v/>
      </c>
      <c r="AN122" s="1522" t="str">
        <f>IF('別紙様式2-3（６月以降分）'!AN122="","",'別紙様式2-3（６月以降分）'!AN122)</f>
        <v/>
      </c>
      <c r="AO122" s="1524" t="str">
        <f>IF('別紙様式2-3（６月以降分）'!AO122="","",'別紙様式2-3（６月以降分）'!AO122)</f>
        <v/>
      </c>
      <c r="AP122" s="1522" t="str">
        <f>IF('別紙様式2-3（６月以降分）'!AP122="","",'別紙様式2-3（６月以降分）'!AP122)</f>
        <v/>
      </c>
      <c r="AQ122" s="1487" t="str">
        <f>IF('別紙様式2-3（６月以降分）'!AQ122="","",'別紙様式2-3（６月以降分）'!AQ122)</f>
        <v/>
      </c>
      <c r="AR122" s="1490"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79"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0"/>
      <c r="K123" s="1259"/>
      <c r="L123" s="1426"/>
      <c r="M123" s="1376" t="str">
        <f>IF('別紙様式2-2（４・５月分）'!P96="","",'別紙様式2-2（４・５月分）'!P96)</f>
        <v/>
      </c>
      <c r="N123" s="1397"/>
      <c r="O123" s="1403"/>
      <c r="P123" s="1404"/>
      <c r="Q123" s="1405"/>
      <c r="R123" s="1539"/>
      <c r="S123" s="1409"/>
      <c r="T123" s="1535"/>
      <c r="U123" s="1537"/>
      <c r="V123" s="1415"/>
      <c r="W123" s="1355"/>
      <c r="X123" s="1355"/>
      <c r="Y123" s="1355"/>
      <c r="Z123" s="1355"/>
      <c r="AA123" s="1355"/>
      <c r="AB123" s="1355"/>
      <c r="AC123" s="1355"/>
      <c r="AD123" s="1355"/>
      <c r="AE123" s="1355"/>
      <c r="AF123" s="1355"/>
      <c r="AG123" s="1357"/>
      <c r="AH123" s="1527"/>
      <c r="AI123" s="1529"/>
      <c r="AJ123" s="1531"/>
      <c r="AK123" s="1533"/>
      <c r="AL123" s="1519"/>
      <c r="AM123" s="1521"/>
      <c r="AN123" s="1523"/>
      <c r="AO123" s="1525"/>
      <c r="AP123" s="1523"/>
      <c r="AQ123" s="1488"/>
      <c r="AR123" s="1491"/>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0"/>
      <c r="AY123" s="431"/>
      <c r="BD123" s="341"/>
      <c r="BE123" s="1310" t="str">
        <f>G122</f>
        <v/>
      </c>
      <c r="BF123" s="1310"/>
      <c r="BG123" s="1310"/>
    </row>
    <row r="124" spans="1:59" ht="15" customHeight="1">
      <c r="A124" s="1302"/>
      <c r="B124" s="1242"/>
      <c r="C124" s="1243"/>
      <c r="D124" s="1243"/>
      <c r="E124" s="1243"/>
      <c r="F124" s="1244"/>
      <c r="G124" s="1259"/>
      <c r="H124" s="1259"/>
      <c r="I124" s="1259"/>
      <c r="J124" s="1420"/>
      <c r="K124" s="1259"/>
      <c r="L124" s="1426"/>
      <c r="M124" s="1377"/>
      <c r="N124" s="1398"/>
      <c r="O124" s="1378" t="s">
        <v>2025</v>
      </c>
      <c r="P124" s="1430" t="str">
        <f>IFERROR(VLOOKUP('別紙様式2-2（４・５月分）'!AQ95,【参考】数式用!$AR$5:$AT$22,3,FALSE),"")</f>
        <v/>
      </c>
      <c r="Q124" s="1382" t="s">
        <v>2036</v>
      </c>
      <c r="R124" s="1514" t="str">
        <f>IFERROR(VLOOKUP(K122,【参考】数式用!$A$5:$AB$37,MATCH(P124,【参考】数式用!$B$4:$AB$4,0)+1,0),"")</f>
        <v/>
      </c>
      <c r="S124" s="1386" t="s">
        <v>2109</v>
      </c>
      <c r="T124" s="1516"/>
      <c r="U124" s="1512" t="str">
        <f>IFERROR(VLOOKUP(K122,【参考】数式用!$A$5:$AB$37,MATCH(T124,【参考】数式用!$B$4:$AB$4,0)+1,0),"")</f>
        <v/>
      </c>
      <c r="V124" s="1392" t="s">
        <v>15</v>
      </c>
      <c r="W124" s="1510"/>
      <c r="X124" s="1368" t="s">
        <v>10</v>
      </c>
      <c r="Y124" s="1510"/>
      <c r="Z124" s="1368" t="s">
        <v>38</v>
      </c>
      <c r="AA124" s="1510"/>
      <c r="AB124" s="1368" t="s">
        <v>10</v>
      </c>
      <c r="AC124" s="1510"/>
      <c r="AD124" s="1368" t="s">
        <v>2020</v>
      </c>
      <c r="AE124" s="1368" t="s">
        <v>20</v>
      </c>
      <c r="AF124" s="1368" t="str">
        <f>IF(W124&gt;=1,(AA124*12+AC124)-(W124*12+Y124)+1,"")</f>
        <v/>
      </c>
      <c r="AG124" s="1364" t="s">
        <v>33</v>
      </c>
      <c r="AH124" s="1370" t="str">
        <f t="shared" ref="AH124" si="184">IFERROR(ROUNDDOWN(ROUND(L122*U124,0),0)*AF124,"")</f>
        <v/>
      </c>
      <c r="AI124" s="1504" t="str">
        <f t="shared" ref="AI124" si="185">IFERROR(ROUNDDOWN(ROUND((L122*(U124-AW122)),0),0)*AF124,"")</f>
        <v/>
      </c>
      <c r="AJ124" s="1374" t="str">
        <f>IFERROR(ROUNDDOWN(ROUNDDOWN(ROUND(L122*VLOOKUP(K122,【参考】数式用!$A$5:$AB$27,MATCH("新加算Ⅳ",【参考】数式用!$B$4:$AB$4,0)+1,0),0),0)*AF124*0.5,0),"")</f>
        <v/>
      </c>
      <c r="AK124" s="1506"/>
      <c r="AL124" s="1508" t="str">
        <f>IFERROR(IF('別紙様式2-2（４・５月分）'!P124="ベア加算","", IF(OR(T124="新加算Ⅰ",T124="新加算Ⅱ",T124="新加算Ⅲ",T124="新加算Ⅳ"),ROUNDDOWN(ROUND(L122*VLOOKUP(K122,【参考】数式用!$A$5:$I$27,MATCH("ベア加算",【参考】数式用!$B$4:$I$4,0)+1,0),0),0)*AF124,"")),"")</f>
        <v/>
      </c>
      <c r="AM124" s="1500"/>
      <c r="AN124" s="1481"/>
      <c r="AO124" s="1502"/>
      <c r="AP124" s="1481"/>
      <c r="AQ124" s="1483"/>
      <c r="AR124" s="1485"/>
      <c r="AS124" s="1489"/>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78"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6"/>
      <c r="C125" s="1417"/>
      <c r="D125" s="1417"/>
      <c r="E125" s="1417"/>
      <c r="F125" s="1418"/>
      <c r="G125" s="1260"/>
      <c r="H125" s="1260"/>
      <c r="I125" s="1260"/>
      <c r="J125" s="1421"/>
      <c r="K125" s="1260"/>
      <c r="L125" s="1427"/>
      <c r="M125" s="556" t="str">
        <f>IF('別紙様式2-2（４・５月分）'!P97="","",'別紙様式2-2（４・５月分）'!P97)</f>
        <v/>
      </c>
      <c r="N125" s="1399"/>
      <c r="O125" s="1379"/>
      <c r="P125" s="1431"/>
      <c r="Q125" s="1383"/>
      <c r="R125" s="1515"/>
      <c r="S125" s="1387"/>
      <c r="T125" s="1517"/>
      <c r="U125" s="1513"/>
      <c r="V125" s="1393"/>
      <c r="W125" s="1511"/>
      <c r="X125" s="1369"/>
      <c r="Y125" s="1511"/>
      <c r="Z125" s="1369"/>
      <c r="AA125" s="1511"/>
      <c r="AB125" s="1369"/>
      <c r="AC125" s="1511"/>
      <c r="AD125" s="1369"/>
      <c r="AE125" s="1369"/>
      <c r="AF125" s="1369"/>
      <c r="AG125" s="1365"/>
      <c r="AH125" s="1371"/>
      <c r="AI125" s="1505"/>
      <c r="AJ125" s="1375"/>
      <c r="AK125" s="1507"/>
      <c r="AL125" s="1509"/>
      <c r="AM125" s="1501"/>
      <c r="AN125" s="1482"/>
      <c r="AO125" s="1503"/>
      <c r="AP125" s="1482"/>
      <c r="AQ125" s="1484"/>
      <c r="AR125" s="1486"/>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78"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0" t="str">
        <f>IF(基本情報入力シート!X82="","",基本情報入力シート!X82)</f>
        <v/>
      </c>
      <c r="K126" s="1259" t="str">
        <f>IF(基本情報入力シート!Y82="","",基本情報入力シート!Y82)</f>
        <v/>
      </c>
      <c r="L126" s="1426" t="str">
        <f>IF(基本情報入力シート!AB82="","",基本情報入力シート!AB82)</f>
        <v/>
      </c>
      <c r="M126" s="553" t="str">
        <f>IF('別紙様式2-2（４・５月分）'!P98="","",'別紙様式2-2（４・５月分）'!P98)</f>
        <v/>
      </c>
      <c r="N126" s="1396" t="str">
        <f>IF(SUM('別紙様式2-2（４・５月分）'!Q98:Q100)=0,"",SUM('別紙様式2-2（４・５月分）'!Q98:Q100))</f>
        <v/>
      </c>
      <c r="O126" s="1400" t="str">
        <f>IFERROR(VLOOKUP('別紙様式2-2（４・５月分）'!AQ98,【参考】数式用!$AR$5:$AS$22,2,FALSE),"")</f>
        <v/>
      </c>
      <c r="P126" s="1401"/>
      <c r="Q126" s="1402"/>
      <c r="R126" s="1538" t="str">
        <f>IFERROR(VLOOKUP(K126,【参考】数式用!$A$5:$AB$37,MATCH(O126,【参考】数式用!$B$4:$AB$4,0)+1,0),"")</f>
        <v/>
      </c>
      <c r="S126" s="1408" t="s">
        <v>2102</v>
      </c>
      <c r="T126" s="1534" t="str">
        <f>IF('別紙様式2-3（６月以降分）'!T126="","",'別紙様式2-3（６月以降分）'!T126)</f>
        <v/>
      </c>
      <c r="U126" s="1536" t="str">
        <f>IFERROR(VLOOKUP(K126,【参考】数式用!$A$5:$AB$37,MATCH(T126,【参考】数式用!$B$4:$AB$4,0)+1,0),"")</f>
        <v/>
      </c>
      <c r="V126" s="1414" t="s">
        <v>15</v>
      </c>
      <c r="W126" s="1354">
        <f>'別紙様式2-3（６月以降分）'!W126</f>
        <v>6</v>
      </c>
      <c r="X126" s="1354" t="s">
        <v>10</v>
      </c>
      <c r="Y126" s="1354">
        <f>'別紙様式2-3（６月以降分）'!Y126</f>
        <v>6</v>
      </c>
      <c r="Z126" s="1354" t="s">
        <v>38</v>
      </c>
      <c r="AA126" s="1354">
        <f>'別紙様式2-3（６月以降分）'!AA126</f>
        <v>7</v>
      </c>
      <c r="AB126" s="1354" t="s">
        <v>10</v>
      </c>
      <c r="AC126" s="1354">
        <f>'別紙様式2-3（６月以降分）'!AC126</f>
        <v>3</v>
      </c>
      <c r="AD126" s="1354" t="s">
        <v>2020</v>
      </c>
      <c r="AE126" s="1354" t="s">
        <v>20</v>
      </c>
      <c r="AF126" s="1354">
        <f>IF(W126&gt;=1,(AA126*12+AC126)-(W126*12+Y126)+1,"")</f>
        <v>10</v>
      </c>
      <c r="AG126" s="1356"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18">
        <f>'別紙様式2-3（６月以降分）'!AL126</f>
        <v>0</v>
      </c>
      <c r="AM126" s="1520" t="str">
        <f>IF('別紙様式2-3（６月以降分）'!AM126="","",'別紙様式2-3（６月以降分）'!AM126)</f>
        <v/>
      </c>
      <c r="AN126" s="1522" t="str">
        <f>IF('別紙様式2-3（６月以降分）'!AN126="","",'別紙様式2-3（６月以降分）'!AN126)</f>
        <v/>
      </c>
      <c r="AO126" s="1524" t="str">
        <f>IF('別紙様式2-3（６月以降分）'!AO126="","",'別紙様式2-3（６月以降分）'!AO126)</f>
        <v/>
      </c>
      <c r="AP126" s="1522" t="str">
        <f>IF('別紙様式2-3（６月以降分）'!AP126="","",'別紙様式2-3（６月以降分）'!AP126)</f>
        <v/>
      </c>
      <c r="AQ126" s="1487" t="str">
        <f>IF('別紙様式2-3（６月以降分）'!AQ126="","",'別紙様式2-3（６月以降分）'!AQ126)</f>
        <v/>
      </c>
      <c r="AR126" s="1490"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79"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0"/>
      <c r="K127" s="1259"/>
      <c r="L127" s="1426"/>
      <c r="M127" s="1376" t="str">
        <f>IF('別紙様式2-2（４・５月分）'!P99="","",'別紙様式2-2（４・５月分）'!P99)</f>
        <v/>
      </c>
      <c r="N127" s="1397"/>
      <c r="O127" s="1403"/>
      <c r="P127" s="1404"/>
      <c r="Q127" s="1405"/>
      <c r="R127" s="1539"/>
      <c r="S127" s="1409"/>
      <c r="T127" s="1535"/>
      <c r="U127" s="1537"/>
      <c r="V127" s="1415"/>
      <c r="W127" s="1355"/>
      <c r="X127" s="1355"/>
      <c r="Y127" s="1355"/>
      <c r="Z127" s="1355"/>
      <c r="AA127" s="1355"/>
      <c r="AB127" s="1355"/>
      <c r="AC127" s="1355"/>
      <c r="AD127" s="1355"/>
      <c r="AE127" s="1355"/>
      <c r="AF127" s="1355"/>
      <c r="AG127" s="1357"/>
      <c r="AH127" s="1527"/>
      <c r="AI127" s="1529"/>
      <c r="AJ127" s="1531"/>
      <c r="AK127" s="1533"/>
      <c r="AL127" s="1519"/>
      <c r="AM127" s="1521"/>
      <c r="AN127" s="1523"/>
      <c r="AO127" s="1525"/>
      <c r="AP127" s="1523"/>
      <c r="AQ127" s="1488"/>
      <c r="AR127" s="1491"/>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0"/>
      <c r="AY127" s="431"/>
      <c r="BD127" s="341"/>
      <c r="BE127" s="1310" t="str">
        <f>G126</f>
        <v/>
      </c>
      <c r="BF127" s="1310"/>
      <c r="BG127" s="1310"/>
    </row>
    <row r="128" spans="1:59" ht="15" customHeight="1">
      <c r="A128" s="1302"/>
      <c r="B128" s="1242"/>
      <c r="C128" s="1243"/>
      <c r="D128" s="1243"/>
      <c r="E128" s="1243"/>
      <c r="F128" s="1244"/>
      <c r="G128" s="1259"/>
      <c r="H128" s="1259"/>
      <c r="I128" s="1259"/>
      <c r="J128" s="1420"/>
      <c r="K128" s="1259"/>
      <c r="L128" s="1426"/>
      <c r="M128" s="1377"/>
      <c r="N128" s="1398"/>
      <c r="O128" s="1378" t="s">
        <v>2025</v>
      </c>
      <c r="P128" s="1430" t="str">
        <f>IFERROR(VLOOKUP('別紙様式2-2（４・５月分）'!AQ98,【参考】数式用!$AR$5:$AT$22,3,FALSE),"")</f>
        <v/>
      </c>
      <c r="Q128" s="1382" t="s">
        <v>2036</v>
      </c>
      <c r="R128" s="1514" t="str">
        <f>IFERROR(VLOOKUP(K126,【参考】数式用!$A$5:$AB$37,MATCH(P128,【参考】数式用!$B$4:$AB$4,0)+1,0),"")</f>
        <v/>
      </c>
      <c r="S128" s="1386" t="s">
        <v>2109</v>
      </c>
      <c r="T128" s="1516"/>
      <c r="U128" s="1512" t="str">
        <f>IFERROR(VLOOKUP(K126,【参考】数式用!$A$5:$AB$37,MATCH(T128,【参考】数式用!$B$4:$AB$4,0)+1,0),"")</f>
        <v/>
      </c>
      <c r="V128" s="1392" t="s">
        <v>15</v>
      </c>
      <c r="W128" s="1510"/>
      <c r="X128" s="1368" t="s">
        <v>10</v>
      </c>
      <c r="Y128" s="1510"/>
      <c r="Z128" s="1368" t="s">
        <v>38</v>
      </c>
      <c r="AA128" s="1510"/>
      <c r="AB128" s="1368" t="s">
        <v>10</v>
      </c>
      <c r="AC128" s="1510"/>
      <c r="AD128" s="1368" t="s">
        <v>2020</v>
      </c>
      <c r="AE128" s="1368" t="s">
        <v>20</v>
      </c>
      <c r="AF128" s="1368" t="str">
        <f>IF(W128&gt;=1,(AA128*12+AC128)-(W128*12+Y128)+1,"")</f>
        <v/>
      </c>
      <c r="AG128" s="1364" t="s">
        <v>33</v>
      </c>
      <c r="AH128" s="1370" t="str">
        <f t="shared" ref="AH128" si="191">IFERROR(ROUNDDOWN(ROUND(L126*U128,0),0)*AF128,"")</f>
        <v/>
      </c>
      <c r="AI128" s="1504" t="str">
        <f t="shared" ref="AI128" si="192">IFERROR(ROUNDDOWN(ROUND((L126*(U128-AW126)),0),0)*AF128,"")</f>
        <v/>
      </c>
      <c r="AJ128" s="1374" t="str">
        <f>IFERROR(ROUNDDOWN(ROUNDDOWN(ROUND(L126*VLOOKUP(K126,【参考】数式用!$A$5:$AB$27,MATCH("新加算Ⅳ",【参考】数式用!$B$4:$AB$4,0)+1,0),0),0)*AF128*0.5,0),"")</f>
        <v/>
      </c>
      <c r="AK128" s="1506"/>
      <c r="AL128" s="1508" t="str">
        <f>IFERROR(IF('別紙様式2-2（４・５月分）'!P128="ベア加算","", IF(OR(T128="新加算Ⅰ",T128="新加算Ⅱ",T128="新加算Ⅲ",T128="新加算Ⅳ"),ROUNDDOWN(ROUND(L126*VLOOKUP(K126,【参考】数式用!$A$5:$I$27,MATCH("ベア加算",【参考】数式用!$B$4:$I$4,0)+1,0),0),0)*AF128,"")),"")</f>
        <v/>
      </c>
      <c r="AM128" s="1500"/>
      <c r="AN128" s="1481"/>
      <c r="AO128" s="1502"/>
      <c r="AP128" s="1481"/>
      <c r="AQ128" s="1483"/>
      <c r="AR128" s="1485"/>
      <c r="AS128" s="1489"/>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78"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6"/>
      <c r="C129" s="1417"/>
      <c r="D129" s="1417"/>
      <c r="E129" s="1417"/>
      <c r="F129" s="1418"/>
      <c r="G129" s="1260"/>
      <c r="H129" s="1260"/>
      <c r="I129" s="1260"/>
      <c r="J129" s="1421"/>
      <c r="K129" s="1260"/>
      <c r="L129" s="1427"/>
      <c r="M129" s="556" t="str">
        <f>IF('別紙様式2-2（４・５月分）'!P100="","",'別紙様式2-2（４・５月分）'!P100)</f>
        <v/>
      </c>
      <c r="N129" s="1399"/>
      <c r="O129" s="1379"/>
      <c r="P129" s="1431"/>
      <c r="Q129" s="1383"/>
      <c r="R129" s="1515"/>
      <c r="S129" s="1387"/>
      <c r="T129" s="1517"/>
      <c r="U129" s="1513"/>
      <c r="V129" s="1393"/>
      <c r="W129" s="1511"/>
      <c r="X129" s="1369"/>
      <c r="Y129" s="1511"/>
      <c r="Z129" s="1369"/>
      <c r="AA129" s="1511"/>
      <c r="AB129" s="1369"/>
      <c r="AC129" s="1511"/>
      <c r="AD129" s="1369"/>
      <c r="AE129" s="1369"/>
      <c r="AF129" s="1369"/>
      <c r="AG129" s="1365"/>
      <c r="AH129" s="1371"/>
      <c r="AI129" s="1505"/>
      <c r="AJ129" s="1375"/>
      <c r="AK129" s="1507"/>
      <c r="AL129" s="1509"/>
      <c r="AM129" s="1501"/>
      <c r="AN129" s="1482"/>
      <c r="AO129" s="1503"/>
      <c r="AP129" s="1482"/>
      <c r="AQ129" s="1484"/>
      <c r="AR129" s="1486"/>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78"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19" t="str">
        <f>IF(基本情報入力シート!X83="","",基本情報入力シート!X83)</f>
        <v/>
      </c>
      <c r="K130" s="1258" t="str">
        <f>IF(基本情報入力シート!Y83="","",基本情報入力シート!Y83)</f>
        <v/>
      </c>
      <c r="L130" s="1432" t="str">
        <f>IF(基本情報入力シート!AB83="","",基本情報入力シート!AB83)</f>
        <v/>
      </c>
      <c r="M130" s="553" t="str">
        <f>IF('別紙様式2-2（４・５月分）'!P101="","",'別紙様式2-2（４・５月分）'!P101)</f>
        <v/>
      </c>
      <c r="N130" s="1396" t="str">
        <f>IF(SUM('別紙様式2-2（４・５月分）'!Q101:Q103)=0,"",SUM('別紙様式2-2（４・５月分）'!Q101:Q103))</f>
        <v/>
      </c>
      <c r="O130" s="1400" t="str">
        <f>IFERROR(VLOOKUP('別紙様式2-2（４・５月分）'!AQ101,【参考】数式用!$AR$5:$AS$22,2,FALSE),"")</f>
        <v/>
      </c>
      <c r="P130" s="1401"/>
      <c r="Q130" s="1402"/>
      <c r="R130" s="1538" t="str">
        <f>IFERROR(VLOOKUP(K130,【参考】数式用!$A$5:$AB$37,MATCH(O130,【参考】数式用!$B$4:$AB$4,0)+1,0),"")</f>
        <v/>
      </c>
      <c r="S130" s="1408" t="s">
        <v>2102</v>
      </c>
      <c r="T130" s="1534" t="str">
        <f>IF('別紙様式2-3（６月以降分）'!T130="","",'別紙様式2-3（６月以降分）'!T130)</f>
        <v/>
      </c>
      <c r="U130" s="1536" t="str">
        <f>IFERROR(VLOOKUP(K130,【参考】数式用!$A$5:$AB$37,MATCH(T130,【参考】数式用!$B$4:$AB$4,0)+1,0),"")</f>
        <v/>
      </c>
      <c r="V130" s="1414" t="s">
        <v>15</v>
      </c>
      <c r="W130" s="1354">
        <f>'別紙様式2-3（６月以降分）'!W130</f>
        <v>6</v>
      </c>
      <c r="X130" s="1354" t="s">
        <v>10</v>
      </c>
      <c r="Y130" s="1354">
        <f>'別紙様式2-3（６月以降分）'!Y130</f>
        <v>6</v>
      </c>
      <c r="Z130" s="1354" t="s">
        <v>38</v>
      </c>
      <c r="AA130" s="1354">
        <f>'別紙様式2-3（６月以降分）'!AA130</f>
        <v>7</v>
      </c>
      <c r="AB130" s="1354" t="s">
        <v>10</v>
      </c>
      <c r="AC130" s="1354">
        <f>'別紙様式2-3（６月以降分）'!AC130</f>
        <v>3</v>
      </c>
      <c r="AD130" s="1354" t="s">
        <v>2020</v>
      </c>
      <c r="AE130" s="1354" t="s">
        <v>20</v>
      </c>
      <c r="AF130" s="1354">
        <f>IF(W130&gt;=1,(AA130*12+AC130)-(W130*12+Y130)+1,"")</f>
        <v>10</v>
      </c>
      <c r="AG130" s="1356"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18">
        <f>'別紙様式2-3（６月以降分）'!AL130</f>
        <v>0</v>
      </c>
      <c r="AM130" s="1520" t="str">
        <f>IF('別紙様式2-3（６月以降分）'!AM130="","",'別紙様式2-3（６月以降分）'!AM130)</f>
        <v/>
      </c>
      <c r="AN130" s="1522" t="str">
        <f>IF('別紙様式2-3（６月以降分）'!AN130="","",'別紙様式2-3（６月以降分）'!AN130)</f>
        <v/>
      </c>
      <c r="AO130" s="1524" t="str">
        <f>IF('別紙様式2-3（６月以降分）'!AO130="","",'別紙様式2-3（６月以降分）'!AO130)</f>
        <v/>
      </c>
      <c r="AP130" s="1522" t="str">
        <f>IF('別紙様式2-3（６月以降分）'!AP130="","",'別紙様式2-3（６月以降分）'!AP130)</f>
        <v/>
      </c>
      <c r="AQ130" s="1487" t="str">
        <f>IF('別紙様式2-3（６月以降分）'!AQ130="","",'別紙様式2-3（６月以降分）'!AQ130)</f>
        <v/>
      </c>
      <c r="AR130" s="1490"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79"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0"/>
      <c r="K131" s="1259"/>
      <c r="L131" s="1426"/>
      <c r="M131" s="1376" t="str">
        <f>IF('別紙様式2-2（４・５月分）'!P102="","",'別紙様式2-2（４・５月分）'!P102)</f>
        <v/>
      </c>
      <c r="N131" s="1397"/>
      <c r="O131" s="1403"/>
      <c r="P131" s="1404"/>
      <c r="Q131" s="1405"/>
      <c r="R131" s="1539"/>
      <c r="S131" s="1409"/>
      <c r="T131" s="1535"/>
      <c r="U131" s="1537"/>
      <c r="V131" s="1415"/>
      <c r="W131" s="1355"/>
      <c r="X131" s="1355"/>
      <c r="Y131" s="1355"/>
      <c r="Z131" s="1355"/>
      <c r="AA131" s="1355"/>
      <c r="AB131" s="1355"/>
      <c r="AC131" s="1355"/>
      <c r="AD131" s="1355"/>
      <c r="AE131" s="1355"/>
      <c r="AF131" s="1355"/>
      <c r="AG131" s="1357"/>
      <c r="AH131" s="1527"/>
      <c r="AI131" s="1529"/>
      <c r="AJ131" s="1531"/>
      <c r="AK131" s="1533"/>
      <c r="AL131" s="1519"/>
      <c r="AM131" s="1521"/>
      <c r="AN131" s="1523"/>
      <c r="AO131" s="1525"/>
      <c r="AP131" s="1523"/>
      <c r="AQ131" s="1488"/>
      <c r="AR131" s="1491"/>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0"/>
      <c r="AY131" s="431"/>
      <c r="BD131" s="341"/>
      <c r="BE131" s="1310" t="str">
        <f>G130</f>
        <v/>
      </c>
      <c r="BF131" s="1310"/>
      <c r="BG131" s="1310"/>
    </row>
    <row r="132" spans="1:59" ht="15" customHeight="1">
      <c r="A132" s="1302"/>
      <c r="B132" s="1242"/>
      <c r="C132" s="1243"/>
      <c r="D132" s="1243"/>
      <c r="E132" s="1243"/>
      <c r="F132" s="1244"/>
      <c r="G132" s="1259"/>
      <c r="H132" s="1259"/>
      <c r="I132" s="1259"/>
      <c r="J132" s="1420"/>
      <c r="K132" s="1259"/>
      <c r="L132" s="1426"/>
      <c r="M132" s="1377"/>
      <c r="N132" s="1398"/>
      <c r="O132" s="1378" t="s">
        <v>2025</v>
      </c>
      <c r="P132" s="1430" t="str">
        <f>IFERROR(VLOOKUP('別紙様式2-2（４・５月分）'!AQ101,【参考】数式用!$AR$5:$AT$22,3,FALSE),"")</f>
        <v/>
      </c>
      <c r="Q132" s="1382" t="s">
        <v>2036</v>
      </c>
      <c r="R132" s="1514" t="str">
        <f>IFERROR(VLOOKUP(K130,【参考】数式用!$A$5:$AB$37,MATCH(P132,【参考】数式用!$B$4:$AB$4,0)+1,0),"")</f>
        <v/>
      </c>
      <c r="S132" s="1386" t="s">
        <v>2109</v>
      </c>
      <c r="T132" s="1516"/>
      <c r="U132" s="1512" t="str">
        <f>IFERROR(VLOOKUP(K130,【参考】数式用!$A$5:$AB$37,MATCH(T132,【参考】数式用!$B$4:$AB$4,0)+1,0),"")</f>
        <v/>
      </c>
      <c r="V132" s="1392" t="s">
        <v>15</v>
      </c>
      <c r="W132" s="1510"/>
      <c r="X132" s="1368" t="s">
        <v>10</v>
      </c>
      <c r="Y132" s="1510"/>
      <c r="Z132" s="1368" t="s">
        <v>38</v>
      </c>
      <c r="AA132" s="1510"/>
      <c r="AB132" s="1368" t="s">
        <v>10</v>
      </c>
      <c r="AC132" s="1510"/>
      <c r="AD132" s="1368" t="s">
        <v>2020</v>
      </c>
      <c r="AE132" s="1368" t="s">
        <v>20</v>
      </c>
      <c r="AF132" s="1368" t="str">
        <f>IF(W132&gt;=1,(AA132*12+AC132)-(W132*12+Y132)+1,"")</f>
        <v/>
      </c>
      <c r="AG132" s="1364" t="s">
        <v>33</v>
      </c>
      <c r="AH132" s="1370" t="str">
        <f t="shared" ref="AH132" si="198">IFERROR(ROUNDDOWN(ROUND(L130*U132,0),0)*AF132,"")</f>
        <v/>
      </c>
      <c r="AI132" s="1504" t="str">
        <f t="shared" ref="AI132" si="199">IFERROR(ROUNDDOWN(ROUND((L130*(U132-AW130)),0),0)*AF132,"")</f>
        <v/>
      </c>
      <c r="AJ132" s="1374" t="str">
        <f>IFERROR(ROUNDDOWN(ROUNDDOWN(ROUND(L130*VLOOKUP(K130,【参考】数式用!$A$5:$AB$27,MATCH("新加算Ⅳ",【参考】数式用!$B$4:$AB$4,0)+1,0),0),0)*AF132*0.5,0),"")</f>
        <v/>
      </c>
      <c r="AK132" s="1506"/>
      <c r="AL132" s="1508" t="str">
        <f>IFERROR(IF('別紙様式2-2（４・５月分）'!P132="ベア加算","", IF(OR(T132="新加算Ⅰ",T132="新加算Ⅱ",T132="新加算Ⅲ",T132="新加算Ⅳ"),ROUNDDOWN(ROUND(L130*VLOOKUP(K130,【参考】数式用!$A$5:$I$27,MATCH("ベア加算",【参考】数式用!$B$4:$I$4,0)+1,0),0),0)*AF132,"")),"")</f>
        <v/>
      </c>
      <c r="AM132" s="1500"/>
      <c r="AN132" s="1481"/>
      <c r="AO132" s="1502"/>
      <c r="AP132" s="1481"/>
      <c r="AQ132" s="1483"/>
      <c r="AR132" s="1485"/>
      <c r="AS132" s="1489"/>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78"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6"/>
      <c r="C133" s="1417"/>
      <c r="D133" s="1417"/>
      <c r="E133" s="1417"/>
      <c r="F133" s="1418"/>
      <c r="G133" s="1260"/>
      <c r="H133" s="1260"/>
      <c r="I133" s="1260"/>
      <c r="J133" s="1421"/>
      <c r="K133" s="1260"/>
      <c r="L133" s="1427"/>
      <c r="M133" s="556" t="str">
        <f>IF('別紙様式2-2（４・５月分）'!P103="","",'別紙様式2-2（４・５月分）'!P103)</f>
        <v/>
      </c>
      <c r="N133" s="1399"/>
      <c r="O133" s="1379"/>
      <c r="P133" s="1431"/>
      <c r="Q133" s="1383"/>
      <c r="R133" s="1515"/>
      <c r="S133" s="1387"/>
      <c r="T133" s="1517"/>
      <c r="U133" s="1513"/>
      <c r="V133" s="1393"/>
      <c r="W133" s="1511"/>
      <c r="X133" s="1369"/>
      <c r="Y133" s="1511"/>
      <c r="Z133" s="1369"/>
      <c r="AA133" s="1511"/>
      <c r="AB133" s="1369"/>
      <c r="AC133" s="1511"/>
      <c r="AD133" s="1369"/>
      <c r="AE133" s="1369"/>
      <c r="AF133" s="1369"/>
      <c r="AG133" s="1365"/>
      <c r="AH133" s="1371"/>
      <c r="AI133" s="1505"/>
      <c r="AJ133" s="1375"/>
      <c r="AK133" s="1507"/>
      <c r="AL133" s="1509"/>
      <c r="AM133" s="1501"/>
      <c r="AN133" s="1482"/>
      <c r="AO133" s="1503"/>
      <c r="AP133" s="1482"/>
      <c r="AQ133" s="1484"/>
      <c r="AR133" s="1486"/>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78"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0" t="str">
        <f>IF(基本情報入力シート!X84="","",基本情報入力シート!X84)</f>
        <v/>
      </c>
      <c r="K134" s="1259" t="str">
        <f>IF(基本情報入力シート!Y84="","",基本情報入力シート!Y84)</f>
        <v/>
      </c>
      <c r="L134" s="1426" t="str">
        <f>IF(基本情報入力シート!AB84="","",基本情報入力シート!AB84)</f>
        <v/>
      </c>
      <c r="M134" s="553" t="str">
        <f>IF('別紙様式2-2（４・５月分）'!P104="","",'別紙様式2-2（４・５月分）'!P104)</f>
        <v/>
      </c>
      <c r="N134" s="1396" t="str">
        <f>IF(SUM('別紙様式2-2（４・５月分）'!Q104:Q106)=0,"",SUM('別紙様式2-2（４・５月分）'!Q104:Q106))</f>
        <v/>
      </c>
      <c r="O134" s="1400" t="str">
        <f>IFERROR(VLOOKUP('別紙様式2-2（４・５月分）'!AQ104,【参考】数式用!$AR$5:$AS$22,2,FALSE),"")</f>
        <v/>
      </c>
      <c r="P134" s="1401"/>
      <c r="Q134" s="1402"/>
      <c r="R134" s="1538" t="str">
        <f>IFERROR(VLOOKUP(K134,【参考】数式用!$A$5:$AB$37,MATCH(O134,【参考】数式用!$B$4:$AB$4,0)+1,0),"")</f>
        <v/>
      </c>
      <c r="S134" s="1408" t="s">
        <v>2102</v>
      </c>
      <c r="T134" s="1534" t="str">
        <f>IF('別紙様式2-3（６月以降分）'!T134="","",'別紙様式2-3（６月以降分）'!T134)</f>
        <v/>
      </c>
      <c r="U134" s="1536" t="str">
        <f>IFERROR(VLOOKUP(K134,【参考】数式用!$A$5:$AB$37,MATCH(T134,【参考】数式用!$B$4:$AB$4,0)+1,0),"")</f>
        <v/>
      </c>
      <c r="V134" s="1414" t="s">
        <v>15</v>
      </c>
      <c r="W134" s="1354">
        <f>'別紙様式2-3（６月以降分）'!W134</f>
        <v>6</v>
      </c>
      <c r="X134" s="1354" t="s">
        <v>10</v>
      </c>
      <c r="Y134" s="1354">
        <f>'別紙様式2-3（６月以降分）'!Y134</f>
        <v>6</v>
      </c>
      <c r="Z134" s="1354" t="s">
        <v>38</v>
      </c>
      <c r="AA134" s="1354">
        <f>'別紙様式2-3（６月以降分）'!AA134</f>
        <v>7</v>
      </c>
      <c r="AB134" s="1354" t="s">
        <v>10</v>
      </c>
      <c r="AC134" s="1354">
        <f>'別紙様式2-3（６月以降分）'!AC134</f>
        <v>3</v>
      </c>
      <c r="AD134" s="1354" t="s">
        <v>2020</v>
      </c>
      <c r="AE134" s="1354" t="s">
        <v>20</v>
      </c>
      <c r="AF134" s="1354">
        <f>IF(W134&gt;=1,(AA134*12+AC134)-(W134*12+Y134)+1,"")</f>
        <v>10</v>
      </c>
      <c r="AG134" s="1356"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18">
        <f>'別紙様式2-3（６月以降分）'!AL134</f>
        <v>0</v>
      </c>
      <c r="AM134" s="1520" t="str">
        <f>IF('別紙様式2-3（６月以降分）'!AM134="","",'別紙様式2-3（６月以降分）'!AM134)</f>
        <v/>
      </c>
      <c r="AN134" s="1522" t="str">
        <f>IF('別紙様式2-3（６月以降分）'!AN134="","",'別紙様式2-3（６月以降分）'!AN134)</f>
        <v/>
      </c>
      <c r="AO134" s="1524" t="str">
        <f>IF('別紙様式2-3（６月以降分）'!AO134="","",'別紙様式2-3（６月以降分）'!AO134)</f>
        <v/>
      </c>
      <c r="AP134" s="1522" t="str">
        <f>IF('別紙様式2-3（６月以降分）'!AP134="","",'別紙様式2-3（６月以降分）'!AP134)</f>
        <v/>
      </c>
      <c r="AQ134" s="1487" t="str">
        <f>IF('別紙様式2-3（６月以降分）'!AQ134="","",'別紙様式2-3（６月以降分）'!AQ134)</f>
        <v/>
      </c>
      <c r="AR134" s="1490"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79"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0"/>
      <c r="K135" s="1259"/>
      <c r="L135" s="1426"/>
      <c r="M135" s="1376" t="str">
        <f>IF('別紙様式2-2（４・５月分）'!P105="","",'別紙様式2-2（４・５月分）'!P105)</f>
        <v/>
      </c>
      <c r="N135" s="1397"/>
      <c r="O135" s="1403"/>
      <c r="P135" s="1404"/>
      <c r="Q135" s="1405"/>
      <c r="R135" s="1539"/>
      <c r="S135" s="1409"/>
      <c r="T135" s="1535"/>
      <c r="U135" s="1537"/>
      <c r="V135" s="1415"/>
      <c r="W135" s="1355"/>
      <c r="X135" s="1355"/>
      <c r="Y135" s="1355"/>
      <c r="Z135" s="1355"/>
      <c r="AA135" s="1355"/>
      <c r="AB135" s="1355"/>
      <c r="AC135" s="1355"/>
      <c r="AD135" s="1355"/>
      <c r="AE135" s="1355"/>
      <c r="AF135" s="1355"/>
      <c r="AG135" s="1357"/>
      <c r="AH135" s="1527"/>
      <c r="AI135" s="1529"/>
      <c r="AJ135" s="1531"/>
      <c r="AK135" s="1533"/>
      <c r="AL135" s="1519"/>
      <c r="AM135" s="1521"/>
      <c r="AN135" s="1523"/>
      <c r="AO135" s="1525"/>
      <c r="AP135" s="1523"/>
      <c r="AQ135" s="1488"/>
      <c r="AR135" s="1491"/>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0"/>
      <c r="AY135" s="431"/>
      <c r="BD135" s="341"/>
      <c r="BE135" s="1310" t="str">
        <f>G134</f>
        <v/>
      </c>
      <c r="BF135" s="1310"/>
      <c r="BG135" s="1310"/>
    </row>
    <row r="136" spans="1:59" ht="15" customHeight="1">
      <c r="A136" s="1302"/>
      <c r="B136" s="1242"/>
      <c r="C136" s="1243"/>
      <c r="D136" s="1243"/>
      <c r="E136" s="1243"/>
      <c r="F136" s="1244"/>
      <c r="G136" s="1259"/>
      <c r="H136" s="1259"/>
      <c r="I136" s="1259"/>
      <c r="J136" s="1420"/>
      <c r="K136" s="1259"/>
      <c r="L136" s="1426"/>
      <c r="M136" s="1377"/>
      <c r="N136" s="1398"/>
      <c r="O136" s="1378" t="s">
        <v>2025</v>
      </c>
      <c r="P136" s="1430" t="str">
        <f>IFERROR(VLOOKUP('別紙様式2-2（４・５月分）'!AQ104,【参考】数式用!$AR$5:$AT$22,3,FALSE),"")</f>
        <v/>
      </c>
      <c r="Q136" s="1382" t="s">
        <v>2036</v>
      </c>
      <c r="R136" s="1514" t="str">
        <f>IFERROR(VLOOKUP(K134,【参考】数式用!$A$5:$AB$37,MATCH(P136,【参考】数式用!$B$4:$AB$4,0)+1,0),"")</f>
        <v/>
      </c>
      <c r="S136" s="1386" t="s">
        <v>2109</v>
      </c>
      <c r="T136" s="1516"/>
      <c r="U136" s="1512" t="str">
        <f>IFERROR(VLOOKUP(K134,【参考】数式用!$A$5:$AB$37,MATCH(T136,【参考】数式用!$B$4:$AB$4,0)+1,0),"")</f>
        <v/>
      </c>
      <c r="V136" s="1392" t="s">
        <v>15</v>
      </c>
      <c r="W136" s="1510"/>
      <c r="X136" s="1368" t="s">
        <v>10</v>
      </c>
      <c r="Y136" s="1510"/>
      <c r="Z136" s="1368" t="s">
        <v>38</v>
      </c>
      <c r="AA136" s="1510"/>
      <c r="AB136" s="1368" t="s">
        <v>10</v>
      </c>
      <c r="AC136" s="1510"/>
      <c r="AD136" s="1368" t="s">
        <v>2020</v>
      </c>
      <c r="AE136" s="1368" t="s">
        <v>20</v>
      </c>
      <c r="AF136" s="1368" t="str">
        <f>IF(W136&gt;=1,(AA136*12+AC136)-(W136*12+Y136)+1,"")</f>
        <v/>
      </c>
      <c r="AG136" s="1364" t="s">
        <v>33</v>
      </c>
      <c r="AH136" s="1370" t="str">
        <f t="shared" ref="AH136" si="205">IFERROR(ROUNDDOWN(ROUND(L134*U136,0),0)*AF136,"")</f>
        <v/>
      </c>
      <c r="AI136" s="1504" t="str">
        <f t="shared" ref="AI136" si="206">IFERROR(ROUNDDOWN(ROUND((L134*(U136-AW134)),0),0)*AF136,"")</f>
        <v/>
      </c>
      <c r="AJ136" s="1374" t="str">
        <f>IFERROR(ROUNDDOWN(ROUNDDOWN(ROUND(L134*VLOOKUP(K134,【参考】数式用!$A$5:$AB$27,MATCH("新加算Ⅳ",【参考】数式用!$B$4:$AB$4,0)+1,0),0),0)*AF136*0.5,0),"")</f>
        <v/>
      </c>
      <c r="AK136" s="1506"/>
      <c r="AL136" s="1508" t="str">
        <f>IFERROR(IF('別紙様式2-2（４・５月分）'!P136="ベア加算","", IF(OR(T136="新加算Ⅰ",T136="新加算Ⅱ",T136="新加算Ⅲ",T136="新加算Ⅳ"),ROUNDDOWN(ROUND(L134*VLOOKUP(K134,【参考】数式用!$A$5:$I$27,MATCH("ベア加算",【参考】数式用!$B$4:$I$4,0)+1,0),0),0)*AF136,"")),"")</f>
        <v/>
      </c>
      <c r="AM136" s="1500"/>
      <c r="AN136" s="1481"/>
      <c r="AO136" s="1502"/>
      <c r="AP136" s="1481"/>
      <c r="AQ136" s="1483"/>
      <c r="AR136" s="1485"/>
      <c r="AS136" s="1489"/>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78"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6"/>
      <c r="C137" s="1417"/>
      <c r="D137" s="1417"/>
      <c r="E137" s="1417"/>
      <c r="F137" s="1418"/>
      <c r="G137" s="1260"/>
      <c r="H137" s="1260"/>
      <c r="I137" s="1260"/>
      <c r="J137" s="1421"/>
      <c r="K137" s="1260"/>
      <c r="L137" s="1427"/>
      <c r="M137" s="556" t="str">
        <f>IF('別紙様式2-2（４・５月分）'!P106="","",'別紙様式2-2（４・５月分）'!P106)</f>
        <v/>
      </c>
      <c r="N137" s="1399"/>
      <c r="O137" s="1379"/>
      <c r="P137" s="1431"/>
      <c r="Q137" s="1383"/>
      <c r="R137" s="1515"/>
      <c r="S137" s="1387"/>
      <c r="T137" s="1517"/>
      <c r="U137" s="1513"/>
      <c r="V137" s="1393"/>
      <c r="W137" s="1511"/>
      <c r="X137" s="1369"/>
      <c r="Y137" s="1511"/>
      <c r="Z137" s="1369"/>
      <c r="AA137" s="1511"/>
      <c r="AB137" s="1369"/>
      <c r="AC137" s="1511"/>
      <c r="AD137" s="1369"/>
      <c r="AE137" s="1369"/>
      <c r="AF137" s="1369"/>
      <c r="AG137" s="1365"/>
      <c r="AH137" s="1371"/>
      <c r="AI137" s="1505"/>
      <c r="AJ137" s="1375"/>
      <c r="AK137" s="1507"/>
      <c r="AL137" s="1509"/>
      <c r="AM137" s="1501"/>
      <c r="AN137" s="1482"/>
      <c r="AO137" s="1503"/>
      <c r="AP137" s="1482"/>
      <c r="AQ137" s="1484"/>
      <c r="AR137" s="1486"/>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78"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19" t="str">
        <f>IF(基本情報入力シート!X85="","",基本情報入力シート!X85)</f>
        <v/>
      </c>
      <c r="K138" s="1258" t="str">
        <f>IF(基本情報入力シート!Y85="","",基本情報入力シート!Y85)</f>
        <v/>
      </c>
      <c r="L138" s="1432" t="str">
        <f>IF(基本情報入力シート!AB85="","",基本情報入力シート!AB85)</f>
        <v/>
      </c>
      <c r="M138" s="553" t="str">
        <f>IF('別紙様式2-2（４・５月分）'!P107="","",'別紙様式2-2（４・５月分）'!P107)</f>
        <v/>
      </c>
      <c r="N138" s="1396" t="str">
        <f>IF(SUM('別紙様式2-2（４・５月分）'!Q107:Q109)=0,"",SUM('別紙様式2-2（４・５月分）'!Q107:Q109))</f>
        <v/>
      </c>
      <c r="O138" s="1400" t="str">
        <f>IFERROR(VLOOKUP('別紙様式2-2（４・５月分）'!AQ107,【参考】数式用!$AR$5:$AS$22,2,FALSE),"")</f>
        <v/>
      </c>
      <c r="P138" s="1401"/>
      <c r="Q138" s="1402"/>
      <c r="R138" s="1538" t="str">
        <f>IFERROR(VLOOKUP(K138,【参考】数式用!$A$5:$AB$37,MATCH(O138,【参考】数式用!$B$4:$AB$4,0)+1,0),"")</f>
        <v/>
      </c>
      <c r="S138" s="1408" t="s">
        <v>2102</v>
      </c>
      <c r="T138" s="1534" t="str">
        <f>IF('別紙様式2-3（６月以降分）'!T138="","",'別紙様式2-3（６月以降分）'!T138)</f>
        <v/>
      </c>
      <c r="U138" s="1536" t="str">
        <f>IFERROR(VLOOKUP(K138,【参考】数式用!$A$5:$AB$37,MATCH(T138,【参考】数式用!$B$4:$AB$4,0)+1,0),"")</f>
        <v/>
      </c>
      <c r="V138" s="1414" t="s">
        <v>15</v>
      </c>
      <c r="W138" s="1354">
        <f>'別紙様式2-3（６月以降分）'!W138</f>
        <v>6</v>
      </c>
      <c r="X138" s="1354" t="s">
        <v>10</v>
      </c>
      <c r="Y138" s="1354">
        <f>'別紙様式2-3（６月以降分）'!Y138</f>
        <v>6</v>
      </c>
      <c r="Z138" s="1354" t="s">
        <v>38</v>
      </c>
      <c r="AA138" s="1354">
        <f>'別紙様式2-3（６月以降分）'!AA138</f>
        <v>7</v>
      </c>
      <c r="AB138" s="1354" t="s">
        <v>10</v>
      </c>
      <c r="AC138" s="1354">
        <f>'別紙様式2-3（６月以降分）'!AC138</f>
        <v>3</v>
      </c>
      <c r="AD138" s="1354" t="s">
        <v>2020</v>
      </c>
      <c r="AE138" s="1354" t="s">
        <v>20</v>
      </c>
      <c r="AF138" s="1354">
        <f>IF(W138&gt;=1,(AA138*12+AC138)-(W138*12+Y138)+1,"")</f>
        <v>10</v>
      </c>
      <c r="AG138" s="1356"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18">
        <f>'別紙様式2-3（６月以降分）'!AL138</f>
        <v>0</v>
      </c>
      <c r="AM138" s="1520" t="str">
        <f>IF('別紙様式2-3（６月以降分）'!AM138="","",'別紙様式2-3（６月以降分）'!AM138)</f>
        <v/>
      </c>
      <c r="AN138" s="1522" t="str">
        <f>IF('別紙様式2-3（６月以降分）'!AN138="","",'別紙様式2-3（６月以降分）'!AN138)</f>
        <v/>
      </c>
      <c r="AO138" s="1524" t="str">
        <f>IF('別紙様式2-3（６月以降分）'!AO138="","",'別紙様式2-3（６月以降分）'!AO138)</f>
        <v/>
      </c>
      <c r="AP138" s="1522" t="str">
        <f>IF('別紙様式2-3（６月以降分）'!AP138="","",'別紙様式2-3（６月以降分）'!AP138)</f>
        <v/>
      </c>
      <c r="AQ138" s="1487" t="str">
        <f>IF('別紙様式2-3（６月以降分）'!AQ138="","",'別紙様式2-3（６月以降分）'!AQ138)</f>
        <v/>
      </c>
      <c r="AR138" s="1490"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79"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0"/>
      <c r="K139" s="1259"/>
      <c r="L139" s="1426"/>
      <c r="M139" s="1376" t="str">
        <f>IF('別紙様式2-2（４・５月分）'!P108="","",'別紙様式2-2（４・５月分）'!P108)</f>
        <v/>
      </c>
      <c r="N139" s="1397"/>
      <c r="O139" s="1403"/>
      <c r="P139" s="1404"/>
      <c r="Q139" s="1405"/>
      <c r="R139" s="1539"/>
      <c r="S139" s="1409"/>
      <c r="T139" s="1535"/>
      <c r="U139" s="1537"/>
      <c r="V139" s="1415"/>
      <c r="W139" s="1355"/>
      <c r="X139" s="1355"/>
      <c r="Y139" s="1355"/>
      <c r="Z139" s="1355"/>
      <c r="AA139" s="1355"/>
      <c r="AB139" s="1355"/>
      <c r="AC139" s="1355"/>
      <c r="AD139" s="1355"/>
      <c r="AE139" s="1355"/>
      <c r="AF139" s="1355"/>
      <c r="AG139" s="1357"/>
      <c r="AH139" s="1527"/>
      <c r="AI139" s="1529"/>
      <c r="AJ139" s="1531"/>
      <c r="AK139" s="1533"/>
      <c r="AL139" s="1519"/>
      <c r="AM139" s="1521"/>
      <c r="AN139" s="1523"/>
      <c r="AO139" s="1525"/>
      <c r="AP139" s="1523"/>
      <c r="AQ139" s="1488"/>
      <c r="AR139" s="1491"/>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0"/>
      <c r="AY139" s="431"/>
      <c r="BD139" s="341"/>
      <c r="BE139" s="1310" t="str">
        <f>G138</f>
        <v/>
      </c>
      <c r="BF139" s="1310"/>
      <c r="BG139" s="1310"/>
    </row>
    <row r="140" spans="1:59" ht="15" customHeight="1">
      <c r="A140" s="1302"/>
      <c r="B140" s="1242"/>
      <c r="C140" s="1243"/>
      <c r="D140" s="1243"/>
      <c r="E140" s="1243"/>
      <c r="F140" s="1244"/>
      <c r="G140" s="1259"/>
      <c r="H140" s="1259"/>
      <c r="I140" s="1259"/>
      <c r="J140" s="1420"/>
      <c r="K140" s="1259"/>
      <c r="L140" s="1426"/>
      <c r="M140" s="1377"/>
      <c r="N140" s="1398"/>
      <c r="O140" s="1378" t="s">
        <v>2025</v>
      </c>
      <c r="P140" s="1430" t="str">
        <f>IFERROR(VLOOKUP('別紙様式2-2（４・５月分）'!AQ107,【参考】数式用!$AR$5:$AT$22,3,FALSE),"")</f>
        <v/>
      </c>
      <c r="Q140" s="1382" t="s">
        <v>2036</v>
      </c>
      <c r="R140" s="1514" t="str">
        <f>IFERROR(VLOOKUP(K138,【参考】数式用!$A$5:$AB$37,MATCH(P140,【参考】数式用!$B$4:$AB$4,0)+1,0),"")</f>
        <v/>
      </c>
      <c r="S140" s="1386" t="s">
        <v>2109</v>
      </c>
      <c r="T140" s="1516"/>
      <c r="U140" s="1512" t="str">
        <f>IFERROR(VLOOKUP(K138,【参考】数式用!$A$5:$AB$37,MATCH(T140,【参考】数式用!$B$4:$AB$4,0)+1,0),"")</f>
        <v/>
      </c>
      <c r="V140" s="1392" t="s">
        <v>15</v>
      </c>
      <c r="W140" s="1510"/>
      <c r="X140" s="1368" t="s">
        <v>10</v>
      </c>
      <c r="Y140" s="1510"/>
      <c r="Z140" s="1368" t="s">
        <v>38</v>
      </c>
      <c r="AA140" s="1510"/>
      <c r="AB140" s="1368" t="s">
        <v>10</v>
      </c>
      <c r="AC140" s="1510"/>
      <c r="AD140" s="1368" t="s">
        <v>2020</v>
      </c>
      <c r="AE140" s="1368" t="s">
        <v>20</v>
      </c>
      <c r="AF140" s="1368" t="str">
        <f>IF(W140&gt;=1,(AA140*12+AC140)-(W140*12+Y140)+1,"")</f>
        <v/>
      </c>
      <c r="AG140" s="1364" t="s">
        <v>33</v>
      </c>
      <c r="AH140" s="1370" t="str">
        <f t="shared" ref="AH140" si="212">IFERROR(ROUNDDOWN(ROUND(L138*U140,0),0)*AF140,"")</f>
        <v/>
      </c>
      <c r="AI140" s="1504" t="str">
        <f t="shared" ref="AI140" si="213">IFERROR(ROUNDDOWN(ROUND((L138*(U140-AW138)),0),0)*AF140,"")</f>
        <v/>
      </c>
      <c r="AJ140" s="1374" t="str">
        <f>IFERROR(ROUNDDOWN(ROUNDDOWN(ROUND(L138*VLOOKUP(K138,【参考】数式用!$A$5:$AB$27,MATCH("新加算Ⅳ",【参考】数式用!$B$4:$AB$4,0)+1,0),0),0)*AF140*0.5,0),"")</f>
        <v/>
      </c>
      <c r="AK140" s="1506"/>
      <c r="AL140" s="1508" t="str">
        <f>IFERROR(IF('別紙様式2-2（４・５月分）'!P140="ベア加算","", IF(OR(T140="新加算Ⅰ",T140="新加算Ⅱ",T140="新加算Ⅲ",T140="新加算Ⅳ"),ROUNDDOWN(ROUND(L138*VLOOKUP(K138,【参考】数式用!$A$5:$I$27,MATCH("ベア加算",【参考】数式用!$B$4:$I$4,0)+1,0),0),0)*AF140,"")),"")</f>
        <v/>
      </c>
      <c r="AM140" s="1500"/>
      <c r="AN140" s="1481"/>
      <c r="AO140" s="1502"/>
      <c r="AP140" s="1481"/>
      <c r="AQ140" s="1483"/>
      <c r="AR140" s="1485"/>
      <c r="AS140" s="1489"/>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78"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6"/>
      <c r="C141" s="1417"/>
      <c r="D141" s="1417"/>
      <c r="E141" s="1417"/>
      <c r="F141" s="1418"/>
      <c r="G141" s="1260"/>
      <c r="H141" s="1260"/>
      <c r="I141" s="1260"/>
      <c r="J141" s="1421"/>
      <c r="K141" s="1260"/>
      <c r="L141" s="1427"/>
      <c r="M141" s="556" t="str">
        <f>IF('別紙様式2-2（４・５月分）'!P109="","",'別紙様式2-2（４・５月分）'!P109)</f>
        <v/>
      </c>
      <c r="N141" s="1399"/>
      <c r="O141" s="1379"/>
      <c r="P141" s="1431"/>
      <c r="Q141" s="1383"/>
      <c r="R141" s="1515"/>
      <c r="S141" s="1387"/>
      <c r="T141" s="1517"/>
      <c r="U141" s="1513"/>
      <c r="V141" s="1393"/>
      <c r="W141" s="1511"/>
      <c r="X141" s="1369"/>
      <c r="Y141" s="1511"/>
      <c r="Z141" s="1369"/>
      <c r="AA141" s="1511"/>
      <c r="AB141" s="1369"/>
      <c r="AC141" s="1511"/>
      <c r="AD141" s="1369"/>
      <c r="AE141" s="1369"/>
      <c r="AF141" s="1369"/>
      <c r="AG141" s="1365"/>
      <c r="AH141" s="1371"/>
      <c r="AI141" s="1505"/>
      <c r="AJ141" s="1375"/>
      <c r="AK141" s="1507"/>
      <c r="AL141" s="1509"/>
      <c r="AM141" s="1501"/>
      <c r="AN141" s="1482"/>
      <c r="AO141" s="1503"/>
      <c r="AP141" s="1482"/>
      <c r="AQ141" s="1484"/>
      <c r="AR141" s="1486"/>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78"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0" t="str">
        <f>IF(基本情報入力シート!X86="","",基本情報入力シート!X86)</f>
        <v/>
      </c>
      <c r="K142" s="1259" t="str">
        <f>IF(基本情報入力シート!Y86="","",基本情報入力シート!Y86)</f>
        <v/>
      </c>
      <c r="L142" s="1426" t="str">
        <f>IF(基本情報入力シート!AB86="","",基本情報入力シート!AB86)</f>
        <v/>
      </c>
      <c r="M142" s="553" t="str">
        <f>IF('別紙様式2-2（４・５月分）'!P110="","",'別紙様式2-2（４・５月分）'!P110)</f>
        <v/>
      </c>
      <c r="N142" s="1396" t="str">
        <f>IF(SUM('別紙様式2-2（４・５月分）'!Q110:Q112)=0,"",SUM('別紙様式2-2（４・５月分）'!Q110:Q112))</f>
        <v/>
      </c>
      <c r="O142" s="1400" t="str">
        <f>IFERROR(VLOOKUP('別紙様式2-2（４・５月分）'!AQ110,【参考】数式用!$AR$5:$AS$22,2,FALSE),"")</f>
        <v/>
      </c>
      <c r="P142" s="1401"/>
      <c r="Q142" s="1402"/>
      <c r="R142" s="1538" t="str">
        <f>IFERROR(VLOOKUP(K142,【参考】数式用!$A$5:$AB$37,MATCH(O142,【参考】数式用!$B$4:$AB$4,0)+1,0),"")</f>
        <v/>
      </c>
      <c r="S142" s="1408" t="s">
        <v>2102</v>
      </c>
      <c r="T142" s="1534" t="str">
        <f>IF('別紙様式2-3（６月以降分）'!T142="","",'別紙様式2-3（６月以降分）'!T142)</f>
        <v/>
      </c>
      <c r="U142" s="1536" t="str">
        <f>IFERROR(VLOOKUP(K142,【参考】数式用!$A$5:$AB$37,MATCH(T142,【参考】数式用!$B$4:$AB$4,0)+1,0),"")</f>
        <v/>
      </c>
      <c r="V142" s="1414" t="s">
        <v>15</v>
      </c>
      <c r="W142" s="1354">
        <f>'別紙様式2-3（６月以降分）'!W142</f>
        <v>6</v>
      </c>
      <c r="X142" s="1354" t="s">
        <v>10</v>
      </c>
      <c r="Y142" s="1354">
        <f>'別紙様式2-3（６月以降分）'!Y142</f>
        <v>6</v>
      </c>
      <c r="Z142" s="1354" t="s">
        <v>38</v>
      </c>
      <c r="AA142" s="1354">
        <f>'別紙様式2-3（６月以降分）'!AA142</f>
        <v>7</v>
      </c>
      <c r="AB142" s="1354" t="s">
        <v>10</v>
      </c>
      <c r="AC142" s="1354">
        <f>'別紙様式2-3（６月以降分）'!AC142</f>
        <v>3</v>
      </c>
      <c r="AD142" s="1354" t="s">
        <v>2020</v>
      </c>
      <c r="AE142" s="1354" t="s">
        <v>20</v>
      </c>
      <c r="AF142" s="1354">
        <f>IF(W142&gt;=1,(AA142*12+AC142)-(W142*12+Y142)+1,"")</f>
        <v>10</v>
      </c>
      <c r="AG142" s="1356"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18">
        <f>'別紙様式2-3（６月以降分）'!AL142</f>
        <v>0</v>
      </c>
      <c r="AM142" s="1520" t="str">
        <f>IF('別紙様式2-3（６月以降分）'!AM142="","",'別紙様式2-3（６月以降分）'!AM142)</f>
        <v/>
      </c>
      <c r="AN142" s="1522" t="str">
        <f>IF('別紙様式2-3（６月以降分）'!AN142="","",'別紙様式2-3（６月以降分）'!AN142)</f>
        <v/>
      </c>
      <c r="AO142" s="1524" t="str">
        <f>IF('別紙様式2-3（６月以降分）'!AO142="","",'別紙様式2-3（６月以降分）'!AO142)</f>
        <v/>
      </c>
      <c r="AP142" s="1522" t="str">
        <f>IF('別紙様式2-3（６月以降分）'!AP142="","",'別紙様式2-3（６月以降分）'!AP142)</f>
        <v/>
      </c>
      <c r="AQ142" s="1487" t="str">
        <f>IF('別紙様式2-3（６月以降分）'!AQ142="","",'別紙様式2-3（６月以降分）'!AQ142)</f>
        <v/>
      </c>
      <c r="AR142" s="1490"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79"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0"/>
      <c r="K143" s="1259"/>
      <c r="L143" s="1426"/>
      <c r="M143" s="1376" t="str">
        <f>IF('別紙様式2-2（４・５月分）'!P111="","",'別紙様式2-2（４・５月分）'!P111)</f>
        <v/>
      </c>
      <c r="N143" s="1397"/>
      <c r="O143" s="1403"/>
      <c r="P143" s="1404"/>
      <c r="Q143" s="1405"/>
      <c r="R143" s="1539"/>
      <c r="S143" s="1409"/>
      <c r="T143" s="1535"/>
      <c r="U143" s="1537"/>
      <c r="V143" s="1415"/>
      <c r="W143" s="1355"/>
      <c r="X143" s="1355"/>
      <c r="Y143" s="1355"/>
      <c r="Z143" s="1355"/>
      <c r="AA143" s="1355"/>
      <c r="AB143" s="1355"/>
      <c r="AC143" s="1355"/>
      <c r="AD143" s="1355"/>
      <c r="AE143" s="1355"/>
      <c r="AF143" s="1355"/>
      <c r="AG143" s="1357"/>
      <c r="AH143" s="1527"/>
      <c r="AI143" s="1529"/>
      <c r="AJ143" s="1531"/>
      <c r="AK143" s="1533"/>
      <c r="AL143" s="1519"/>
      <c r="AM143" s="1521"/>
      <c r="AN143" s="1523"/>
      <c r="AO143" s="1525"/>
      <c r="AP143" s="1523"/>
      <c r="AQ143" s="1488"/>
      <c r="AR143" s="1491"/>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0"/>
      <c r="AY143" s="431"/>
      <c r="BD143" s="341"/>
      <c r="BE143" s="1310" t="str">
        <f>G142</f>
        <v/>
      </c>
      <c r="BF143" s="1310"/>
      <c r="BG143" s="1310"/>
    </row>
    <row r="144" spans="1:59" ht="15" customHeight="1">
      <c r="A144" s="1302"/>
      <c r="B144" s="1242"/>
      <c r="C144" s="1243"/>
      <c r="D144" s="1243"/>
      <c r="E144" s="1243"/>
      <c r="F144" s="1244"/>
      <c r="G144" s="1259"/>
      <c r="H144" s="1259"/>
      <c r="I144" s="1259"/>
      <c r="J144" s="1420"/>
      <c r="K144" s="1259"/>
      <c r="L144" s="1426"/>
      <c r="M144" s="1377"/>
      <c r="N144" s="1398"/>
      <c r="O144" s="1378" t="s">
        <v>2025</v>
      </c>
      <c r="P144" s="1430" t="str">
        <f>IFERROR(VLOOKUP('別紙様式2-2（４・５月分）'!AQ110,【参考】数式用!$AR$5:$AT$22,3,FALSE),"")</f>
        <v/>
      </c>
      <c r="Q144" s="1382" t="s">
        <v>2036</v>
      </c>
      <c r="R144" s="1514" t="str">
        <f>IFERROR(VLOOKUP(K142,【参考】数式用!$A$5:$AB$37,MATCH(P144,【参考】数式用!$B$4:$AB$4,0)+1,0),"")</f>
        <v/>
      </c>
      <c r="S144" s="1386" t="s">
        <v>2109</v>
      </c>
      <c r="T144" s="1516"/>
      <c r="U144" s="1512" t="str">
        <f>IFERROR(VLOOKUP(K142,【参考】数式用!$A$5:$AB$37,MATCH(T144,【参考】数式用!$B$4:$AB$4,0)+1,0),"")</f>
        <v/>
      </c>
      <c r="V144" s="1392" t="s">
        <v>15</v>
      </c>
      <c r="W144" s="1510"/>
      <c r="X144" s="1368" t="s">
        <v>10</v>
      </c>
      <c r="Y144" s="1510"/>
      <c r="Z144" s="1368" t="s">
        <v>38</v>
      </c>
      <c r="AA144" s="1510"/>
      <c r="AB144" s="1368" t="s">
        <v>10</v>
      </c>
      <c r="AC144" s="1510"/>
      <c r="AD144" s="1368" t="s">
        <v>2020</v>
      </c>
      <c r="AE144" s="1368" t="s">
        <v>20</v>
      </c>
      <c r="AF144" s="1368" t="str">
        <f>IF(W144&gt;=1,(AA144*12+AC144)-(W144*12+Y144)+1,"")</f>
        <v/>
      </c>
      <c r="AG144" s="1364" t="s">
        <v>33</v>
      </c>
      <c r="AH144" s="1370" t="str">
        <f t="shared" ref="AH144" si="219">IFERROR(ROUNDDOWN(ROUND(L142*U144,0),0)*AF144,"")</f>
        <v/>
      </c>
      <c r="AI144" s="1504" t="str">
        <f t="shared" ref="AI144" si="220">IFERROR(ROUNDDOWN(ROUND((L142*(U144-AW142)),0),0)*AF144,"")</f>
        <v/>
      </c>
      <c r="AJ144" s="1374" t="str">
        <f>IFERROR(ROUNDDOWN(ROUNDDOWN(ROUND(L142*VLOOKUP(K142,【参考】数式用!$A$5:$AB$27,MATCH("新加算Ⅳ",【参考】数式用!$B$4:$AB$4,0)+1,0),0),0)*AF144*0.5,0),"")</f>
        <v/>
      </c>
      <c r="AK144" s="1506"/>
      <c r="AL144" s="1508" t="str">
        <f>IFERROR(IF('別紙様式2-2（４・５月分）'!P144="ベア加算","", IF(OR(T144="新加算Ⅰ",T144="新加算Ⅱ",T144="新加算Ⅲ",T144="新加算Ⅳ"),ROUNDDOWN(ROUND(L142*VLOOKUP(K142,【参考】数式用!$A$5:$I$27,MATCH("ベア加算",【参考】数式用!$B$4:$I$4,0)+1,0),0),0)*AF144,"")),"")</f>
        <v/>
      </c>
      <c r="AM144" s="1500"/>
      <c r="AN144" s="1481"/>
      <c r="AO144" s="1502"/>
      <c r="AP144" s="1481"/>
      <c r="AQ144" s="1483"/>
      <c r="AR144" s="1485"/>
      <c r="AS144" s="1489"/>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78"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6"/>
      <c r="C145" s="1417"/>
      <c r="D145" s="1417"/>
      <c r="E145" s="1417"/>
      <c r="F145" s="1418"/>
      <c r="G145" s="1260"/>
      <c r="H145" s="1260"/>
      <c r="I145" s="1260"/>
      <c r="J145" s="1421"/>
      <c r="K145" s="1260"/>
      <c r="L145" s="1427"/>
      <c r="M145" s="556" t="str">
        <f>IF('別紙様式2-2（４・５月分）'!P112="","",'別紙様式2-2（４・５月分）'!P112)</f>
        <v/>
      </c>
      <c r="N145" s="1399"/>
      <c r="O145" s="1379"/>
      <c r="P145" s="1431"/>
      <c r="Q145" s="1383"/>
      <c r="R145" s="1515"/>
      <c r="S145" s="1387"/>
      <c r="T145" s="1517"/>
      <c r="U145" s="1513"/>
      <c r="V145" s="1393"/>
      <c r="W145" s="1511"/>
      <c r="X145" s="1369"/>
      <c r="Y145" s="1511"/>
      <c r="Z145" s="1369"/>
      <c r="AA145" s="1511"/>
      <c r="AB145" s="1369"/>
      <c r="AC145" s="1511"/>
      <c r="AD145" s="1369"/>
      <c r="AE145" s="1369"/>
      <c r="AF145" s="1369"/>
      <c r="AG145" s="1365"/>
      <c r="AH145" s="1371"/>
      <c r="AI145" s="1505"/>
      <c r="AJ145" s="1375"/>
      <c r="AK145" s="1507"/>
      <c r="AL145" s="1509"/>
      <c r="AM145" s="1501"/>
      <c r="AN145" s="1482"/>
      <c r="AO145" s="1503"/>
      <c r="AP145" s="1482"/>
      <c r="AQ145" s="1484"/>
      <c r="AR145" s="1486"/>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78"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19" t="str">
        <f>IF(基本情報入力シート!X87="","",基本情報入力シート!X87)</f>
        <v/>
      </c>
      <c r="K146" s="1258" t="str">
        <f>IF(基本情報入力シート!Y87="","",基本情報入力シート!Y87)</f>
        <v/>
      </c>
      <c r="L146" s="1432" t="str">
        <f>IF(基本情報入力シート!AB87="","",基本情報入力シート!AB87)</f>
        <v/>
      </c>
      <c r="M146" s="553" t="str">
        <f>IF('別紙様式2-2（４・５月分）'!P113="","",'別紙様式2-2（４・５月分）'!P113)</f>
        <v/>
      </c>
      <c r="N146" s="1396" t="str">
        <f>IF(SUM('別紙様式2-2（４・５月分）'!Q113:Q115)=0,"",SUM('別紙様式2-2（４・５月分）'!Q113:Q115))</f>
        <v/>
      </c>
      <c r="O146" s="1400" t="str">
        <f>IFERROR(VLOOKUP('別紙様式2-2（４・５月分）'!AQ113,【参考】数式用!$AR$5:$AS$22,2,FALSE),"")</f>
        <v/>
      </c>
      <c r="P146" s="1401"/>
      <c r="Q146" s="1402"/>
      <c r="R146" s="1538" t="str">
        <f>IFERROR(VLOOKUP(K146,【参考】数式用!$A$5:$AB$37,MATCH(O146,【参考】数式用!$B$4:$AB$4,0)+1,0),"")</f>
        <v/>
      </c>
      <c r="S146" s="1408" t="s">
        <v>2102</v>
      </c>
      <c r="T146" s="1534" t="str">
        <f>IF('別紙様式2-3（６月以降分）'!T146="","",'別紙様式2-3（６月以降分）'!T146)</f>
        <v/>
      </c>
      <c r="U146" s="1536" t="str">
        <f>IFERROR(VLOOKUP(K146,【参考】数式用!$A$5:$AB$37,MATCH(T146,【参考】数式用!$B$4:$AB$4,0)+1,0),"")</f>
        <v/>
      </c>
      <c r="V146" s="1414" t="s">
        <v>15</v>
      </c>
      <c r="W146" s="1354">
        <f>'別紙様式2-3（６月以降分）'!W146</f>
        <v>6</v>
      </c>
      <c r="X146" s="1354" t="s">
        <v>10</v>
      </c>
      <c r="Y146" s="1354">
        <f>'別紙様式2-3（６月以降分）'!Y146</f>
        <v>6</v>
      </c>
      <c r="Z146" s="1354" t="s">
        <v>38</v>
      </c>
      <c r="AA146" s="1354">
        <f>'別紙様式2-3（６月以降分）'!AA146</f>
        <v>7</v>
      </c>
      <c r="AB146" s="1354" t="s">
        <v>10</v>
      </c>
      <c r="AC146" s="1354">
        <f>'別紙様式2-3（６月以降分）'!AC146</f>
        <v>3</v>
      </c>
      <c r="AD146" s="1354" t="s">
        <v>2020</v>
      </c>
      <c r="AE146" s="1354" t="s">
        <v>20</v>
      </c>
      <c r="AF146" s="1354">
        <f>IF(W146&gt;=1,(AA146*12+AC146)-(W146*12+Y146)+1,"")</f>
        <v>10</v>
      </c>
      <c r="AG146" s="1356"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18">
        <f>'別紙様式2-3（６月以降分）'!AL146</f>
        <v>0</v>
      </c>
      <c r="AM146" s="1520" t="str">
        <f>IF('別紙様式2-3（６月以降分）'!AM146="","",'別紙様式2-3（６月以降分）'!AM146)</f>
        <v/>
      </c>
      <c r="AN146" s="1522" t="str">
        <f>IF('別紙様式2-3（６月以降分）'!AN146="","",'別紙様式2-3（６月以降分）'!AN146)</f>
        <v/>
      </c>
      <c r="AO146" s="1524" t="str">
        <f>IF('別紙様式2-3（６月以降分）'!AO146="","",'別紙様式2-3（６月以降分）'!AO146)</f>
        <v/>
      </c>
      <c r="AP146" s="1522" t="str">
        <f>IF('別紙様式2-3（６月以降分）'!AP146="","",'別紙様式2-3（６月以降分）'!AP146)</f>
        <v/>
      </c>
      <c r="AQ146" s="1487" t="str">
        <f>IF('別紙様式2-3（６月以降分）'!AQ146="","",'別紙様式2-3（６月以降分）'!AQ146)</f>
        <v/>
      </c>
      <c r="AR146" s="1490"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79"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0"/>
      <c r="K147" s="1259"/>
      <c r="L147" s="1426"/>
      <c r="M147" s="1376" t="str">
        <f>IF('別紙様式2-2（４・５月分）'!P114="","",'別紙様式2-2（４・５月分）'!P114)</f>
        <v/>
      </c>
      <c r="N147" s="1397"/>
      <c r="O147" s="1403"/>
      <c r="P147" s="1404"/>
      <c r="Q147" s="1405"/>
      <c r="R147" s="1539"/>
      <c r="S147" s="1409"/>
      <c r="T147" s="1535"/>
      <c r="U147" s="1537"/>
      <c r="V147" s="1415"/>
      <c r="W147" s="1355"/>
      <c r="X147" s="1355"/>
      <c r="Y147" s="1355"/>
      <c r="Z147" s="1355"/>
      <c r="AA147" s="1355"/>
      <c r="AB147" s="1355"/>
      <c r="AC147" s="1355"/>
      <c r="AD147" s="1355"/>
      <c r="AE147" s="1355"/>
      <c r="AF147" s="1355"/>
      <c r="AG147" s="1357"/>
      <c r="AH147" s="1527"/>
      <c r="AI147" s="1529"/>
      <c r="AJ147" s="1531"/>
      <c r="AK147" s="1533"/>
      <c r="AL147" s="1519"/>
      <c r="AM147" s="1521"/>
      <c r="AN147" s="1523"/>
      <c r="AO147" s="1525"/>
      <c r="AP147" s="1523"/>
      <c r="AQ147" s="1488"/>
      <c r="AR147" s="1491"/>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0"/>
      <c r="AY147" s="431"/>
      <c r="BD147" s="341"/>
      <c r="BE147" s="1310" t="str">
        <f>G146</f>
        <v/>
      </c>
      <c r="BF147" s="1310"/>
      <c r="BG147" s="1310"/>
    </row>
    <row r="148" spans="1:59" ht="15" customHeight="1">
      <c r="A148" s="1302"/>
      <c r="B148" s="1242"/>
      <c r="C148" s="1243"/>
      <c r="D148" s="1243"/>
      <c r="E148" s="1243"/>
      <c r="F148" s="1244"/>
      <c r="G148" s="1259"/>
      <c r="H148" s="1259"/>
      <c r="I148" s="1259"/>
      <c r="J148" s="1420"/>
      <c r="K148" s="1259"/>
      <c r="L148" s="1426"/>
      <c r="M148" s="1377"/>
      <c r="N148" s="1398"/>
      <c r="O148" s="1378" t="s">
        <v>2025</v>
      </c>
      <c r="P148" s="1430" t="str">
        <f>IFERROR(VLOOKUP('別紙様式2-2（４・５月分）'!AQ113,【参考】数式用!$AR$5:$AT$22,3,FALSE),"")</f>
        <v/>
      </c>
      <c r="Q148" s="1382" t="s">
        <v>2036</v>
      </c>
      <c r="R148" s="1514" t="str">
        <f>IFERROR(VLOOKUP(K146,【参考】数式用!$A$5:$AB$37,MATCH(P148,【参考】数式用!$B$4:$AB$4,0)+1,0),"")</f>
        <v/>
      </c>
      <c r="S148" s="1386" t="s">
        <v>2109</v>
      </c>
      <c r="T148" s="1516"/>
      <c r="U148" s="1512" t="str">
        <f>IFERROR(VLOOKUP(K146,【参考】数式用!$A$5:$AB$37,MATCH(T148,【参考】数式用!$B$4:$AB$4,0)+1,0),"")</f>
        <v/>
      </c>
      <c r="V148" s="1392" t="s">
        <v>15</v>
      </c>
      <c r="W148" s="1510"/>
      <c r="X148" s="1368" t="s">
        <v>10</v>
      </c>
      <c r="Y148" s="1510"/>
      <c r="Z148" s="1368" t="s">
        <v>38</v>
      </c>
      <c r="AA148" s="1510"/>
      <c r="AB148" s="1368" t="s">
        <v>10</v>
      </c>
      <c r="AC148" s="1510"/>
      <c r="AD148" s="1368" t="s">
        <v>2020</v>
      </c>
      <c r="AE148" s="1368" t="s">
        <v>20</v>
      </c>
      <c r="AF148" s="1368" t="str">
        <f>IF(W148&gt;=1,(AA148*12+AC148)-(W148*12+Y148)+1,"")</f>
        <v/>
      </c>
      <c r="AG148" s="1364" t="s">
        <v>33</v>
      </c>
      <c r="AH148" s="1370" t="str">
        <f t="shared" ref="AH148" si="226">IFERROR(ROUNDDOWN(ROUND(L146*U148,0),0)*AF148,"")</f>
        <v/>
      </c>
      <c r="AI148" s="1504" t="str">
        <f t="shared" ref="AI148" si="227">IFERROR(ROUNDDOWN(ROUND((L146*(U148-AW146)),0),0)*AF148,"")</f>
        <v/>
      </c>
      <c r="AJ148" s="1374" t="str">
        <f>IFERROR(ROUNDDOWN(ROUNDDOWN(ROUND(L146*VLOOKUP(K146,【参考】数式用!$A$5:$AB$27,MATCH("新加算Ⅳ",【参考】数式用!$B$4:$AB$4,0)+1,0),0),0)*AF148*0.5,0),"")</f>
        <v/>
      </c>
      <c r="AK148" s="1506"/>
      <c r="AL148" s="1508" t="str">
        <f>IFERROR(IF('別紙様式2-2（４・５月分）'!P148="ベア加算","", IF(OR(T148="新加算Ⅰ",T148="新加算Ⅱ",T148="新加算Ⅲ",T148="新加算Ⅳ"),ROUNDDOWN(ROUND(L146*VLOOKUP(K146,【参考】数式用!$A$5:$I$27,MATCH("ベア加算",【参考】数式用!$B$4:$I$4,0)+1,0),0),0)*AF148,"")),"")</f>
        <v/>
      </c>
      <c r="AM148" s="1500"/>
      <c r="AN148" s="1481"/>
      <c r="AO148" s="1502"/>
      <c r="AP148" s="1481"/>
      <c r="AQ148" s="1483"/>
      <c r="AR148" s="1485"/>
      <c r="AS148" s="1489"/>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78"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6"/>
      <c r="C149" s="1417"/>
      <c r="D149" s="1417"/>
      <c r="E149" s="1417"/>
      <c r="F149" s="1418"/>
      <c r="G149" s="1260"/>
      <c r="H149" s="1260"/>
      <c r="I149" s="1260"/>
      <c r="J149" s="1421"/>
      <c r="K149" s="1260"/>
      <c r="L149" s="1427"/>
      <c r="M149" s="556" t="str">
        <f>IF('別紙様式2-2（４・５月分）'!P115="","",'別紙様式2-2（４・５月分）'!P115)</f>
        <v/>
      </c>
      <c r="N149" s="1399"/>
      <c r="O149" s="1379"/>
      <c r="P149" s="1431"/>
      <c r="Q149" s="1383"/>
      <c r="R149" s="1515"/>
      <c r="S149" s="1387"/>
      <c r="T149" s="1517"/>
      <c r="U149" s="1513"/>
      <c r="V149" s="1393"/>
      <c r="W149" s="1511"/>
      <c r="X149" s="1369"/>
      <c r="Y149" s="1511"/>
      <c r="Z149" s="1369"/>
      <c r="AA149" s="1511"/>
      <c r="AB149" s="1369"/>
      <c r="AC149" s="1511"/>
      <c r="AD149" s="1369"/>
      <c r="AE149" s="1369"/>
      <c r="AF149" s="1369"/>
      <c r="AG149" s="1365"/>
      <c r="AH149" s="1371"/>
      <c r="AI149" s="1505"/>
      <c r="AJ149" s="1375"/>
      <c r="AK149" s="1507"/>
      <c r="AL149" s="1509"/>
      <c r="AM149" s="1501"/>
      <c r="AN149" s="1482"/>
      <c r="AO149" s="1503"/>
      <c r="AP149" s="1482"/>
      <c r="AQ149" s="1484"/>
      <c r="AR149" s="1486"/>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78"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0" t="str">
        <f>IF(基本情報入力シート!X88="","",基本情報入力シート!X88)</f>
        <v/>
      </c>
      <c r="K150" s="1259" t="str">
        <f>IF(基本情報入力シート!Y88="","",基本情報入力シート!Y88)</f>
        <v/>
      </c>
      <c r="L150" s="1426" t="str">
        <f>IF(基本情報入力シート!AB88="","",基本情報入力シート!AB88)</f>
        <v/>
      </c>
      <c r="M150" s="553" t="str">
        <f>IF('別紙様式2-2（４・５月分）'!P116="","",'別紙様式2-2（４・５月分）'!P116)</f>
        <v/>
      </c>
      <c r="N150" s="1396" t="str">
        <f>IF(SUM('別紙様式2-2（４・５月分）'!Q116:Q118)=0,"",SUM('別紙様式2-2（４・５月分）'!Q116:Q118))</f>
        <v/>
      </c>
      <c r="O150" s="1400" t="str">
        <f>IFERROR(VLOOKUP('別紙様式2-2（４・５月分）'!AQ116,【参考】数式用!$AR$5:$AS$22,2,FALSE),"")</f>
        <v/>
      </c>
      <c r="P150" s="1401"/>
      <c r="Q150" s="1402"/>
      <c r="R150" s="1538" t="str">
        <f>IFERROR(VLOOKUP(K150,【参考】数式用!$A$5:$AB$37,MATCH(O150,【参考】数式用!$B$4:$AB$4,0)+1,0),"")</f>
        <v/>
      </c>
      <c r="S150" s="1408" t="s">
        <v>2102</v>
      </c>
      <c r="T150" s="1534" t="str">
        <f>IF('別紙様式2-3（６月以降分）'!T150="","",'別紙様式2-3（６月以降分）'!T150)</f>
        <v/>
      </c>
      <c r="U150" s="1536" t="str">
        <f>IFERROR(VLOOKUP(K150,【参考】数式用!$A$5:$AB$37,MATCH(T150,【参考】数式用!$B$4:$AB$4,0)+1,0),"")</f>
        <v/>
      </c>
      <c r="V150" s="1414" t="s">
        <v>15</v>
      </c>
      <c r="W150" s="1354">
        <f>'別紙様式2-3（６月以降分）'!W150</f>
        <v>6</v>
      </c>
      <c r="X150" s="1354" t="s">
        <v>10</v>
      </c>
      <c r="Y150" s="1354">
        <f>'別紙様式2-3（６月以降分）'!Y150</f>
        <v>6</v>
      </c>
      <c r="Z150" s="1354" t="s">
        <v>38</v>
      </c>
      <c r="AA150" s="1354">
        <f>'別紙様式2-3（６月以降分）'!AA150</f>
        <v>7</v>
      </c>
      <c r="AB150" s="1354" t="s">
        <v>10</v>
      </c>
      <c r="AC150" s="1354">
        <f>'別紙様式2-3（６月以降分）'!AC150</f>
        <v>3</v>
      </c>
      <c r="AD150" s="1354" t="s">
        <v>2020</v>
      </c>
      <c r="AE150" s="1354" t="s">
        <v>20</v>
      </c>
      <c r="AF150" s="1354">
        <f>IF(W150&gt;=1,(AA150*12+AC150)-(W150*12+Y150)+1,"")</f>
        <v>10</v>
      </c>
      <c r="AG150" s="1356"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18">
        <f>'別紙様式2-3（６月以降分）'!AL150</f>
        <v>0</v>
      </c>
      <c r="AM150" s="1520" t="str">
        <f>IF('別紙様式2-3（６月以降分）'!AM150="","",'別紙様式2-3（６月以降分）'!AM150)</f>
        <v/>
      </c>
      <c r="AN150" s="1522" t="str">
        <f>IF('別紙様式2-3（６月以降分）'!AN150="","",'別紙様式2-3（６月以降分）'!AN150)</f>
        <v/>
      </c>
      <c r="AO150" s="1524" t="str">
        <f>IF('別紙様式2-3（６月以降分）'!AO150="","",'別紙様式2-3（６月以降分）'!AO150)</f>
        <v/>
      </c>
      <c r="AP150" s="1522" t="str">
        <f>IF('別紙様式2-3（６月以降分）'!AP150="","",'別紙様式2-3（６月以降分）'!AP150)</f>
        <v/>
      </c>
      <c r="AQ150" s="1487" t="str">
        <f>IF('別紙様式2-3（６月以降分）'!AQ150="","",'別紙様式2-3（６月以降分）'!AQ150)</f>
        <v/>
      </c>
      <c r="AR150" s="1490"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79"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0"/>
      <c r="K151" s="1259"/>
      <c r="L151" s="1426"/>
      <c r="M151" s="1376" t="str">
        <f>IF('別紙様式2-2（４・５月分）'!P117="","",'別紙様式2-2（４・５月分）'!P117)</f>
        <v/>
      </c>
      <c r="N151" s="1397"/>
      <c r="O151" s="1403"/>
      <c r="P151" s="1404"/>
      <c r="Q151" s="1405"/>
      <c r="R151" s="1539"/>
      <c r="S151" s="1409"/>
      <c r="T151" s="1535"/>
      <c r="U151" s="1537"/>
      <c r="V151" s="1415"/>
      <c r="W151" s="1355"/>
      <c r="X151" s="1355"/>
      <c r="Y151" s="1355"/>
      <c r="Z151" s="1355"/>
      <c r="AA151" s="1355"/>
      <c r="AB151" s="1355"/>
      <c r="AC151" s="1355"/>
      <c r="AD151" s="1355"/>
      <c r="AE151" s="1355"/>
      <c r="AF151" s="1355"/>
      <c r="AG151" s="1357"/>
      <c r="AH151" s="1527"/>
      <c r="AI151" s="1529"/>
      <c r="AJ151" s="1531"/>
      <c r="AK151" s="1533"/>
      <c r="AL151" s="1519"/>
      <c r="AM151" s="1521"/>
      <c r="AN151" s="1523"/>
      <c r="AO151" s="1525"/>
      <c r="AP151" s="1523"/>
      <c r="AQ151" s="1488"/>
      <c r="AR151" s="1491"/>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0"/>
      <c r="AY151" s="431"/>
      <c r="BD151" s="341"/>
      <c r="BE151" s="1310" t="str">
        <f>G150</f>
        <v/>
      </c>
      <c r="BF151" s="1310"/>
      <c r="BG151" s="1310"/>
    </row>
    <row r="152" spans="1:59" ht="15" customHeight="1">
      <c r="A152" s="1302"/>
      <c r="B152" s="1242"/>
      <c r="C152" s="1243"/>
      <c r="D152" s="1243"/>
      <c r="E152" s="1243"/>
      <c r="F152" s="1244"/>
      <c r="G152" s="1259"/>
      <c r="H152" s="1259"/>
      <c r="I152" s="1259"/>
      <c r="J152" s="1420"/>
      <c r="K152" s="1259"/>
      <c r="L152" s="1426"/>
      <c r="M152" s="1377"/>
      <c r="N152" s="1398"/>
      <c r="O152" s="1378" t="s">
        <v>2025</v>
      </c>
      <c r="P152" s="1430" t="str">
        <f>IFERROR(VLOOKUP('別紙様式2-2（４・５月分）'!AQ116,【参考】数式用!$AR$5:$AT$22,3,FALSE),"")</f>
        <v/>
      </c>
      <c r="Q152" s="1382" t="s">
        <v>2036</v>
      </c>
      <c r="R152" s="1514" t="str">
        <f>IFERROR(VLOOKUP(K150,【参考】数式用!$A$5:$AB$37,MATCH(P152,【参考】数式用!$B$4:$AB$4,0)+1,0),"")</f>
        <v/>
      </c>
      <c r="S152" s="1386" t="s">
        <v>2109</v>
      </c>
      <c r="T152" s="1516"/>
      <c r="U152" s="1512" t="str">
        <f>IFERROR(VLOOKUP(K150,【参考】数式用!$A$5:$AB$37,MATCH(T152,【参考】数式用!$B$4:$AB$4,0)+1,0),"")</f>
        <v/>
      </c>
      <c r="V152" s="1392" t="s">
        <v>15</v>
      </c>
      <c r="W152" s="1510"/>
      <c r="X152" s="1368" t="s">
        <v>10</v>
      </c>
      <c r="Y152" s="1510"/>
      <c r="Z152" s="1368" t="s">
        <v>38</v>
      </c>
      <c r="AA152" s="1510"/>
      <c r="AB152" s="1368" t="s">
        <v>10</v>
      </c>
      <c r="AC152" s="1510"/>
      <c r="AD152" s="1368" t="s">
        <v>2020</v>
      </c>
      <c r="AE152" s="1368" t="s">
        <v>20</v>
      </c>
      <c r="AF152" s="1368" t="str">
        <f>IF(W152&gt;=1,(AA152*12+AC152)-(W152*12+Y152)+1,"")</f>
        <v/>
      </c>
      <c r="AG152" s="1364" t="s">
        <v>33</v>
      </c>
      <c r="AH152" s="1370" t="str">
        <f t="shared" ref="AH152" si="233">IFERROR(ROUNDDOWN(ROUND(L150*U152,0),0)*AF152,"")</f>
        <v/>
      </c>
      <c r="AI152" s="1504" t="str">
        <f t="shared" ref="AI152" si="234">IFERROR(ROUNDDOWN(ROUND((L150*(U152-AW150)),0),0)*AF152,"")</f>
        <v/>
      </c>
      <c r="AJ152" s="1374" t="str">
        <f>IFERROR(ROUNDDOWN(ROUNDDOWN(ROUND(L150*VLOOKUP(K150,【参考】数式用!$A$5:$AB$27,MATCH("新加算Ⅳ",【参考】数式用!$B$4:$AB$4,0)+1,0),0),0)*AF152*0.5,0),"")</f>
        <v/>
      </c>
      <c r="AK152" s="1506"/>
      <c r="AL152" s="1508" t="str">
        <f>IFERROR(IF('別紙様式2-2（４・５月分）'!P152="ベア加算","", IF(OR(T152="新加算Ⅰ",T152="新加算Ⅱ",T152="新加算Ⅲ",T152="新加算Ⅳ"),ROUNDDOWN(ROUND(L150*VLOOKUP(K150,【参考】数式用!$A$5:$I$27,MATCH("ベア加算",【参考】数式用!$B$4:$I$4,0)+1,0),0),0)*AF152,"")),"")</f>
        <v/>
      </c>
      <c r="AM152" s="1500"/>
      <c r="AN152" s="1481"/>
      <c r="AO152" s="1502"/>
      <c r="AP152" s="1481"/>
      <c r="AQ152" s="1483"/>
      <c r="AR152" s="1485"/>
      <c r="AS152" s="1489"/>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78"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6"/>
      <c r="C153" s="1417"/>
      <c r="D153" s="1417"/>
      <c r="E153" s="1417"/>
      <c r="F153" s="1418"/>
      <c r="G153" s="1260"/>
      <c r="H153" s="1260"/>
      <c r="I153" s="1260"/>
      <c r="J153" s="1421"/>
      <c r="K153" s="1260"/>
      <c r="L153" s="1427"/>
      <c r="M153" s="556" t="str">
        <f>IF('別紙様式2-2（４・５月分）'!P118="","",'別紙様式2-2（４・５月分）'!P118)</f>
        <v/>
      </c>
      <c r="N153" s="1399"/>
      <c r="O153" s="1379"/>
      <c r="P153" s="1431"/>
      <c r="Q153" s="1383"/>
      <c r="R153" s="1515"/>
      <c r="S153" s="1387"/>
      <c r="T153" s="1517"/>
      <c r="U153" s="1513"/>
      <c r="V153" s="1393"/>
      <c r="W153" s="1511"/>
      <c r="X153" s="1369"/>
      <c r="Y153" s="1511"/>
      <c r="Z153" s="1369"/>
      <c r="AA153" s="1511"/>
      <c r="AB153" s="1369"/>
      <c r="AC153" s="1511"/>
      <c r="AD153" s="1369"/>
      <c r="AE153" s="1369"/>
      <c r="AF153" s="1369"/>
      <c r="AG153" s="1365"/>
      <c r="AH153" s="1371"/>
      <c r="AI153" s="1505"/>
      <c r="AJ153" s="1375"/>
      <c r="AK153" s="1507"/>
      <c r="AL153" s="1509"/>
      <c r="AM153" s="1501"/>
      <c r="AN153" s="1482"/>
      <c r="AO153" s="1503"/>
      <c r="AP153" s="1482"/>
      <c r="AQ153" s="1484"/>
      <c r="AR153" s="1486"/>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78"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19" t="str">
        <f>IF(基本情報入力シート!X89="","",基本情報入力シート!X89)</f>
        <v/>
      </c>
      <c r="K154" s="1258" t="str">
        <f>IF(基本情報入力シート!Y89="","",基本情報入力シート!Y89)</f>
        <v/>
      </c>
      <c r="L154" s="1432" t="str">
        <f>IF(基本情報入力シート!AB89="","",基本情報入力シート!AB89)</f>
        <v/>
      </c>
      <c r="M154" s="553" t="str">
        <f>IF('別紙様式2-2（４・５月分）'!P119="","",'別紙様式2-2（４・５月分）'!P119)</f>
        <v/>
      </c>
      <c r="N154" s="1396" t="str">
        <f>IF(SUM('別紙様式2-2（４・５月分）'!Q119:Q121)=0,"",SUM('別紙様式2-2（４・５月分）'!Q119:Q121))</f>
        <v/>
      </c>
      <c r="O154" s="1400" t="str">
        <f>IFERROR(VLOOKUP('別紙様式2-2（４・５月分）'!AQ119,【参考】数式用!$AR$5:$AS$22,2,FALSE),"")</f>
        <v/>
      </c>
      <c r="P154" s="1401"/>
      <c r="Q154" s="1402"/>
      <c r="R154" s="1538" t="str">
        <f>IFERROR(VLOOKUP(K154,【参考】数式用!$A$5:$AB$37,MATCH(O154,【参考】数式用!$B$4:$AB$4,0)+1,0),"")</f>
        <v/>
      </c>
      <c r="S154" s="1408" t="s">
        <v>2102</v>
      </c>
      <c r="T154" s="1534" t="str">
        <f>IF('別紙様式2-3（６月以降分）'!T154="","",'別紙様式2-3（６月以降分）'!T154)</f>
        <v/>
      </c>
      <c r="U154" s="1536" t="str">
        <f>IFERROR(VLOOKUP(K154,【参考】数式用!$A$5:$AB$37,MATCH(T154,【参考】数式用!$B$4:$AB$4,0)+1,0),"")</f>
        <v/>
      </c>
      <c r="V154" s="1414" t="s">
        <v>15</v>
      </c>
      <c r="W154" s="1354">
        <f>'別紙様式2-3（６月以降分）'!W154</f>
        <v>6</v>
      </c>
      <c r="X154" s="1354" t="s">
        <v>10</v>
      </c>
      <c r="Y154" s="1354">
        <f>'別紙様式2-3（６月以降分）'!Y154</f>
        <v>6</v>
      </c>
      <c r="Z154" s="1354" t="s">
        <v>38</v>
      </c>
      <c r="AA154" s="1354">
        <f>'別紙様式2-3（６月以降分）'!AA154</f>
        <v>7</v>
      </c>
      <c r="AB154" s="1354" t="s">
        <v>10</v>
      </c>
      <c r="AC154" s="1354">
        <f>'別紙様式2-3（６月以降分）'!AC154</f>
        <v>3</v>
      </c>
      <c r="AD154" s="1354" t="s">
        <v>2020</v>
      </c>
      <c r="AE154" s="1354" t="s">
        <v>20</v>
      </c>
      <c r="AF154" s="1354">
        <f>IF(W154&gt;=1,(AA154*12+AC154)-(W154*12+Y154)+1,"")</f>
        <v>10</v>
      </c>
      <c r="AG154" s="1356"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18">
        <f>'別紙様式2-3（６月以降分）'!AL154</f>
        <v>0</v>
      </c>
      <c r="AM154" s="1520" t="str">
        <f>IF('別紙様式2-3（６月以降分）'!AM154="","",'別紙様式2-3（６月以降分）'!AM154)</f>
        <v/>
      </c>
      <c r="AN154" s="1522" t="str">
        <f>IF('別紙様式2-3（６月以降分）'!AN154="","",'別紙様式2-3（６月以降分）'!AN154)</f>
        <v/>
      </c>
      <c r="AO154" s="1524" t="str">
        <f>IF('別紙様式2-3（６月以降分）'!AO154="","",'別紙様式2-3（６月以降分）'!AO154)</f>
        <v/>
      </c>
      <c r="AP154" s="1522" t="str">
        <f>IF('別紙様式2-3（６月以降分）'!AP154="","",'別紙様式2-3（６月以降分）'!AP154)</f>
        <v/>
      </c>
      <c r="AQ154" s="1487" t="str">
        <f>IF('別紙様式2-3（６月以降分）'!AQ154="","",'別紙様式2-3（６月以降分）'!AQ154)</f>
        <v/>
      </c>
      <c r="AR154" s="1490"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79"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0"/>
      <c r="K155" s="1259"/>
      <c r="L155" s="1426"/>
      <c r="M155" s="1376" t="str">
        <f>IF('別紙様式2-2（４・５月分）'!P120="","",'別紙様式2-2（４・５月分）'!P120)</f>
        <v/>
      </c>
      <c r="N155" s="1397"/>
      <c r="O155" s="1403"/>
      <c r="P155" s="1404"/>
      <c r="Q155" s="1405"/>
      <c r="R155" s="1539"/>
      <c r="S155" s="1409"/>
      <c r="T155" s="1535"/>
      <c r="U155" s="1537"/>
      <c r="V155" s="1415"/>
      <c r="W155" s="1355"/>
      <c r="X155" s="1355"/>
      <c r="Y155" s="1355"/>
      <c r="Z155" s="1355"/>
      <c r="AA155" s="1355"/>
      <c r="AB155" s="1355"/>
      <c r="AC155" s="1355"/>
      <c r="AD155" s="1355"/>
      <c r="AE155" s="1355"/>
      <c r="AF155" s="1355"/>
      <c r="AG155" s="1357"/>
      <c r="AH155" s="1527"/>
      <c r="AI155" s="1529"/>
      <c r="AJ155" s="1531"/>
      <c r="AK155" s="1533"/>
      <c r="AL155" s="1519"/>
      <c r="AM155" s="1521"/>
      <c r="AN155" s="1523"/>
      <c r="AO155" s="1525"/>
      <c r="AP155" s="1523"/>
      <c r="AQ155" s="1488"/>
      <c r="AR155" s="1491"/>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0"/>
      <c r="AY155" s="431"/>
      <c r="BD155" s="341"/>
      <c r="BE155" s="1310" t="str">
        <f>G154</f>
        <v/>
      </c>
      <c r="BF155" s="1310"/>
      <c r="BG155" s="1310"/>
    </row>
    <row r="156" spans="1:59" ht="15" customHeight="1">
      <c r="A156" s="1302"/>
      <c r="B156" s="1242"/>
      <c r="C156" s="1243"/>
      <c r="D156" s="1243"/>
      <c r="E156" s="1243"/>
      <c r="F156" s="1244"/>
      <c r="G156" s="1259"/>
      <c r="H156" s="1259"/>
      <c r="I156" s="1259"/>
      <c r="J156" s="1420"/>
      <c r="K156" s="1259"/>
      <c r="L156" s="1426"/>
      <c r="M156" s="1377"/>
      <c r="N156" s="1398"/>
      <c r="O156" s="1378" t="s">
        <v>2025</v>
      </c>
      <c r="P156" s="1430" t="str">
        <f>IFERROR(VLOOKUP('別紙様式2-2（４・５月分）'!AQ119,【参考】数式用!$AR$5:$AT$22,3,FALSE),"")</f>
        <v/>
      </c>
      <c r="Q156" s="1382" t="s">
        <v>2036</v>
      </c>
      <c r="R156" s="1514" t="str">
        <f>IFERROR(VLOOKUP(K154,【参考】数式用!$A$5:$AB$37,MATCH(P156,【参考】数式用!$B$4:$AB$4,0)+1,0),"")</f>
        <v/>
      </c>
      <c r="S156" s="1386" t="s">
        <v>2109</v>
      </c>
      <c r="T156" s="1516"/>
      <c r="U156" s="1512" t="str">
        <f>IFERROR(VLOOKUP(K154,【参考】数式用!$A$5:$AB$37,MATCH(T156,【参考】数式用!$B$4:$AB$4,0)+1,0),"")</f>
        <v/>
      </c>
      <c r="V156" s="1392" t="s">
        <v>15</v>
      </c>
      <c r="W156" s="1510"/>
      <c r="X156" s="1368" t="s">
        <v>10</v>
      </c>
      <c r="Y156" s="1510"/>
      <c r="Z156" s="1368" t="s">
        <v>38</v>
      </c>
      <c r="AA156" s="1510"/>
      <c r="AB156" s="1368" t="s">
        <v>10</v>
      </c>
      <c r="AC156" s="1510"/>
      <c r="AD156" s="1368" t="s">
        <v>2020</v>
      </c>
      <c r="AE156" s="1368" t="s">
        <v>20</v>
      </c>
      <c r="AF156" s="1368" t="str">
        <f>IF(W156&gt;=1,(AA156*12+AC156)-(W156*12+Y156)+1,"")</f>
        <v/>
      </c>
      <c r="AG156" s="1364" t="s">
        <v>33</v>
      </c>
      <c r="AH156" s="1370" t="str">
        <f t="shared" ref="AH156" si="240">IFERROR(ROUNDDOWN(ROUND(L154*U156,0),0)*AF156,"")</f>
        <v/>
      </c>
      <c r="AI156" s="1504" t="str">
        <f t="shared" ref="AI156" si="241">IFERROR(ROUNDDOWN(ROUND((L154*(U156-AW154)),0),0)*AF156,"")</f>
        <v/>
      </c>
      <c r="AJ156" s="1374" t="str">
        <f>IFERROR(ROUNDDOWN(ROUNDDOWN(ROUND(L154*VLOOKUP(K154,【参考】数式用!$A$5:$AB$27,MATCH("新加算Ⅳ",【参考】数式用!$B$4:$AB$4,0)+1,0),0),0)*AF156*0.5,0),"")</f>
        <v/>
      </c>
      <c r="AK156" s="1506"/>
      <c r="AL156" s="1508" t="str">
        <f>IFERROR(IF('別紙様式2-2（４・５月分）'!P156="ベア加算","", IF(OR(T156="新加算Ⅰ",T156="新加算Ⅱ",T156="新加算Ⅲ",T156="新加算Ⅳ"),ROUNDDOWN(ROUND(L154*VLOOKUP(K154,【参考】数式用!$A$5:$I$27,MATCH("ベア加算",【参考】数式用!$B$4:$I$4,0)+1,0),0),0)*AF156,"")),"")</f>
        <v/>
      </c>
      <c r="AM156" s="1500"/>
      <c r="AN156" s="1481"/>
      <c r="AO156" s="1502"/>
      <c r="AP156" s="1481"/>
      <c r="AQ156" s="1483"/>
      <c r="AR156" s="1485"/>
      <c r="AS156" s="1489"/>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78"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6"/>
      <c r="C157" s="1417"/>
      <c r="D157" s="1417"/>
      <c r="E157" s="1417"/>
      <c r="F157" s="1418"/>
      <c r="G157" s="1260"/>
      <c r="H157" s="1260"/>
      <c r="I157" s="1260"/>
      <c r="J157" s="1421"/>
      <c r="K157" s="1260"/>
      <c r="L157" s="1427"/>
      <c r="M157" s="556" t="str">
        <f>IF('別紙様式2-2（４・５月分）'!P121="","",'別紙様式2-2（４・５月分）'!P121)</f>
        <v/>
      </c>
      <c r="N157" s="1399"/>
      <c r="O157" s="1379"/>
      <c r="P157" s="1431"/>
      <c r="Q157" s="1383"/>
      <c r="R157" s="1515"/>
      <c r="S157" s="1387"/>
      <c r="T157" s="1517"/>
      <c r="U157" s="1513"/>
      <c r="V157" s="1393"/>
      <c r="W157" s="1511"/>
      <c r="X157" s="1369"/>
      <c r="Y157" s="1511"/>
      <c r="Z157" s="1369"/>
      <c r="AA157" s="1511"/>
      <c r="AB157" s="1369"/>
      <c r="AC157" s="1511"/>
      <c r="AD157" s="1369"/>
      <c r="AE157" s="1369"/>
      <c r="AF157" s="1369"/>
      <c r="AG157" s="1365"/>
      <c r="AH157" s="1371"/>
      <c r="AI157" s="1505"/>
      <c r="AJ157" s="1375"/>
      <c r="AK157" s="1507"/>
      <c r="AL157" s="1509"/>
      <c r="AM157" s="1501"/>
      <c r="AN157" s="1482"/>
      <c r="AO157" s="1503"/>
      <c r="AP157" s="1482"/>
      <c r="AQ157" s="1484"/>
      <c r="AR157" s="1486"/>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78"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0" t="str">
        <f>IF(基本情報入力シート!X90="","",基本情報入力シート!X90)</f>
        <v/>
      </c>
      <c r="K158" s="1259" t="str">
        <f>IF(基本情報入力シート!Y90="","",基本情報入力シート!Y90)</f>
        <v/>
      </c>
      <c r="L158" s="1426" t="str">
        <f>IF(基本情報入力シート!AB90="","",基本情報入力シート!AB90)</f>
        <v/>
      </c>
      <c r="M158" s="553" t="str">
        <f>IF('別紙様式2-2（４・５月分）'!P122="","",'別紙様式2-2（４・５月分）'!P122)</f>
        <v/>
      </c>
      <c r="N158" s="1396" t="str">
        <f>IF(SUM('別紙様式2-2（４・５月分）'!Q122:Q124)=0,"",SUM('別紙様式2-2（４・５月分）'!Q122:Q124))</f>
        <v/>
      </c>
      <c r="O158" s="1400" t="str">
        <f>IFERROR(VLOOKUP('別紙様式2-2（４・５月分）'!AQ122,【参考】数式用!$AR$5:$AS$22,2,FALSE),"")</f>
        <v/>
      </c>
      <c r="P158" s="1401"/>
      <c r="Q158" s="1402"/>
      <c r="R158" s="1538" t="str">
        <f>IFERROR(VLOOKUP(K158,【参考】数式用!$A$5:$AB$37,MATCH(O158,【参考】数式用!$B$4:$AB$4,0)+1,0),"")</f>
        <v/>
      </c>
      <c r="S158" s="1408" t="s">
        <v>2102</v>
      </c>
      <c r="T158" s="1534" t="str">
        <f>IF('別紙様式2-3（６月以降分）'!T158="","",'別紙様式2-3（６月以降分）'!T158)</f>
        <v/>
      </c>
      <c r="U158" s="1536" t="str">
        <f>IFERROR(VLOOKUP(K158,【参考】数式用!$A$5:$AB$37,MATCH(T158,【参考】数式用!$B$4:$AB$4,0)+1,0),"")</f>
        <v/>
      </c>
      <c r="V158" s="1414" t="s">
        <v>15</v>
      </c>
      <c r="W158" s="1354">
        <f>'別紙様式2-3（６月以降分）'!W158</f>
        <v>6</v>
      </c>
      <c r="X158" s="1354" t="s">
        <v>10</v>
      </c>
      <c r="Y158" s="1354">
        <f>'別紙様式2-3（６月以降分）'!Y158</f>
        <v>6</v>
      </c>
      <c r="Z158" s="1354" t="s">
        <v>38</v>
      </c>
      <c r="AA158" s="1354">
        <f>'別紙様式2-3（６月以降分）'!AA158</f>
        <v>7</v>
      </c>
      <c r="AB158" s="1354" t="s">
        <v>10</v>
      </c>
      <c r="AC158" s="1354">
        <f>'別紙様式2-3（６月以降分）'!AC158</f>
        <v>3</v>
      </c>
      <c r="AD158" s="1354" t="s">
        <v>2020</v>
      </c>
      <c r="AE158" s="1354" t="s">
        <v>20</v>
      </c>
      <c r="AF158" s="1354">
        <f>IF(W158&gt;=1,(AA158*12+AC158)-(W158*12+Y158)+1,"")</f>
        <v>10</v>
      </c>
      <c r="AG158" s="1356"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18">
        <f>'別紙様式2-3（６月以降分）'!AL158</f>
        <v>0</v>
      </c>
      <c r="AM158" s="1520" t="str">
        <f>IF('別紙様式2-3（６月以降分）'!AM158="","",'別紙様式2-3（６月以降分）'!AM158)</f>
        <v/>
      </c>
      <c r="AN158" s="1522" t="str">
        <f>IF('別紙様式2-3（６月以降分）'!AN158="","",'別紙様式2-3（６月以降分）'!AN158)</f>
        <v/>
      </c>
      <c r="AO158" s="1524" t="str">
        <f>IF('別紙様式2-3（６月以降分）'!AO158="","",'別紙様式2-3（６月以降分）'!AO158)</f>
        <v/>
      </c>
      <c r="AP158" s="1522" t="str">
        <f>IF('別紙様式2-3（６月以降分）'!AP158="","",'別紙様式2-3（６月以降分）'!AP158)</f>
        <v/>
      </c>
      <c r="AQ158" s="1487" t="str">
        <f>IF('別紙様式2-3（６月以降分）'!AQ158="","",'別紙様式2-3（６月以降分）'!AQ158)</f>
        <v/>
      </c>
      <c r="AR158" s="1490"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79"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0"/>
      <c r="K159" s="1259"/>
      <c r="L159" s="1426"/>
      <c r="M159" s="1376" t="str">
        <f>IF('別紙様式2-2（４・５月分）'!P123="","",'別紙様式2-2（４・５月分）'!P123)</f>
        <v/>
      </c>
      <c r="N159" s="1397"/>
      <c r="O159" s="1403"/>
      <c r="P159" s="1404"/>
      <c r="Q159" s="1405"/>
      <c r="R159" s="1539"/>
      <c r="S159" s="1409"/>
      <c r="T159" s="1535"/>
      <c r="U159" s="1537"/>
      <c r="V159" s="1415"/>
      <c r="W159" s="1355"/>
      <c r="X159" s="1355"/>
      <c r="Y159" s="1355"/>
      <c r="Z159" s="1355"/>
      <c r="AA159" s="1355"/>
      <c r="AB159" s="1355"/>
      <c r="AC159" s="1355"/>
      <c r="AD159" s="1355"/>
      <c r="AE159" s="1355"/>
      <c r="AF159" s="1355"/>
      <c r="AG159" s="1357"/>
      <c r="AH159" s="1527"/>
      <c r="AI159" s="1529"/>
      <c r="AJ159" s="1531"/>
      <c r="AK159" s="1533"/>
      <c r="AL159" s="1519"/>
      <c r="AM159" s="1521"/>
      <c r="AN159" s="1523"/>
      <c r="AO159" s="1525"/>
      <c r="AP159" s="1523"/>
      <c r="AQ159" s="1488"/>
      <c r="AR159" s="1491"/>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0"/>
      <c r="AY159" s="431"/>
      <c r="BD159" s="341"/>
      <c r="BE159" s="1310" t="str">
        <f>G158</f>
        <v/>
      </c>
      <c r="BF159" s="1310"/>
      <c r="BG159" s="1310"/>
    </row>
    <row r="160" spans="1:59" ht="15" customHeight="1">
      <c r="A160" s="1302"/>
      <c r="B160" s="1242"/>
      <c r="C160" s="1243"/>
      <c r="D160" s="1243"/>
      <c r="E160" s="1243"/>
      <c r="F160" s="1244"/>
      <c r="G160" s="1259"/>
      <c r="H160" s="1259"/>
      <c r="I160" s="1259"/>
      <c r="J160" s="1420"/>
      <c r="K160" s="1259"/>
      <c r="L160" s="1426"/>
      <c r="M160" s="1377"/>
      <c r="N160" s="1398"/>
      <c r="O160" s="1378" t="s">
        <v>2025</v>
      </c>
      <c r="P160" s="1430" t="str">
        <f>IFERROR(VLOOKUP('別紙様式2-2（４・５月分）'!AQ122,【参考】数式用!$AR$5:$AT$22,3,FALSE),"")</f>
        <v/>
      </c>
      <c r="Q160" s="1382" t="s">
        <v>2036</v>
      </c>
      <c r="R160" s="1514" t="str">
        <f>IFERROR(VLOOKUP(K158,【参考】数式用!$A$5:$AB$37,MATCH(P160,【参考】数式用!$B$4:$AB$4,0)+1,0),"")</f>
        <v/>
      </c>
      <c r="S160" s="1386" t="s">
        <v>2109</v>
      </c>
      <c r="T160" s="1516"/>
      <c r="U160" s="1512" t="str">
        <f>IFERROR(VLOOKUP(K158,【参考】数式用!$A$5:$AB$37,MATCH(T160,【参考】数式用!$B$4:$AB$4,0)+1,0),"")</f>
        <v/>
      </c>
      <c r="V160" s="1392" t="s">
        <v>15</v>
      </c>
      <c r="W160" s="1510"/>
      <c r="X160" s="1368" t="s">
        <v>10</v>
      </c>
      <c r="Y160" s="1510"/>
      <c r="Z160" s="1368" t="s">
        <v>38</v>
      </c>
      <c r="AA160" s="1510"/>
      <c r="AB160" s="1368" t="s">
        <v>10</v>
      </c>
      <c r="AC160" s="1510"/>
      <c r="AD160" s="1368" t="s">
        <v>2020</v>
      </c>
      <c r="AE160" s="1368" t="s">
        <v>20</v>
      </c>
      <c r="AF160" s="1368" t="str">
        <f>IF(W160&gt;=1,(AA160*12+AC160)-(W160*12+Y160)+1,"")</f>
        <v/>
      </c>
      <c r="AG160" s="1364" t="s">
        <v>33</v>
      </c>
      <c r="AH160" s="1370" t="str">
        <f t="shared" ref="AH160" si="247">IFERROR(ROUNDDOWN(ROUND(L158*U160,0),0)*AF160,"")</f>
        <v/>
      </c>
      <c r="AI160" s="1504" t="str">
        <f t="shared" ref="AI160" si="248">IFERROR(ROUNDDOWN(ROUND((L158*(U160-AW158)),0),0)*AF160,"")</f>
        <v/>
      </c>
      <c r="AJ160" s="1374" t="str">
        <f>IFERROR(ROUNDDOWN(ROUNDDOWN(ROUND(L158*VLOOKUP(K158,【参考】数式用!$A$5:$AB$27,MATCH("新加算Ⅳ",【参考】数式用!$B$4:$AB$4,0)+1,0),0),0)*AF160*0.5,0),"")</f>
        <v/>
      </c>
      <c r="AK160" s="1506"/>
      <c r="AL160" s="1508" t="str">
        <f>IFERROR(IF('別紙様式2-2（４・５月分）'!P160="ベア加算","", IF(OR(T160="新加算Ⅰ",T160="新加算Ⅱ",T160="新加算Ⅲ",T160="新加算Ⅳ"),ROUNDDOWN(ROUND(L158*VLOOKUP(K158,【参考】数式用!$A$5:$I$27,MATCH("ベア加算",【参考】数式用!$B$4:$I$4,0)+1,0),0),0)*AF160,"")),"")</f>
        <v/>
      </c>
      <c r="AM160" s="1500"/>
      <c r="AN160" s="1481"/>
      <c r="AO160" s="1502"/>
      <c r="AP160" s="1481"/>
      <c r="AQ160" s="1483"/>
      <c r="AR160" s="1485"/>
      <c r="AS160" s="1489"/>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78"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6"/>
      <c r="C161" s="1417"/>
      <c r="D161" s="1417"/>
      <c r="E161" s="1417"/>
      <c r="F161" s="1418"/>
      <c r="G161" s="1260"/>
      <c r="H161" s="1260"/>
      <c r="I161" s="1260"/>
      <c r="J161" s="1421"/>
      <c r="K161" s="1260"/>
      <c r="L161" s="1427"/>
      <c r="M161" s="556" t="str">
        <f>IF('別紙様式2-2（４・５月分）'!P124="","",'別紙様式2-2（４・５月分）'!P124)</f>
        <v/>
      </c>
      <c r="N161" s="1399"/>
      <c r="O161" s="1379"/>
      <c r="P161" s="1431"/>
      <c r="Q161" s="1383"/>
      <c r="R161" s="1515"/>
      <c r="S161" s="1387"/>
      <c r="T161" s="1517"/>
      <c r="U161" s="1513"/>
      <c r="V161" s="1393"/>
      <c r="W161" s="1511"/>
      <c r="X161" s="1369"/>
      <c r="Y161" s="1511"/>
      <c r="Z161" s="1369"/>
      <c r="AA161" s="1511"/>
      <c r="AB161" s="1369"/>
      <c r="AC161" s="1511"/>
      <c r="AD161" s="1369"/>
      <c r="AE161" s="1369"/>
      <c r="AF161" s="1369"/>
      <c r="AG161" s="1365"/>
      <c r="AH161" s="1371"/>
      <c r="AI161" s="1505"/>
      <c r="AJ161" s="1375"/>
      <c r="AK161" s="1507"/>
      <c r="AL161" s="1509"/>
      <c r="AM161" s="1501"/>
      <c r="AN161" s="1482"/>
      <c r="AO161" s="1503"/>
      <c r="AP161" s="1482"/>
      <c r="AQ161" s="1484"/>
      <c r="AR161" s="1486"/>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78"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19" t="str">
        <f>IF(基本情報入力シート!X91="","",基本情報入力シート!X91)</f>
        <v/>
      </c>
      <c r="K162" s="1258" t="str">
        <f>IF(基本情報入力シート!Y91="","",基本情報入力シート!Y91)</f>
        <v/>
      </c>
      <c r="L162" s="1432" t="str">
        <f>IF(基本情報入力シート!AB91="","",基本情報入力シート!AB91)</f>
        <v/>
      </c>
      <c r="M162" s="553" t="str">
        <f>IF('別紙様式2-2（４・５月分）'!P125="","",'別紙様式2-2（４・５月分）'!P125)</f>
        <v/>
      </c>
      <c r="N162" s="1396" t="str">
        <f>IF(SUM('別紙様式2-2（４・５月分）'!Q125:Q127)=0,"",SUM('別紙様式2-2（４・５月分）'!Q125:Q127))</f>
        <v/>
      </c>
      <c r="O162" s="1400" t="str">
        <f>IFERROR(VLOOKUP('別紙様式2-2（４・５月分）'!AQ125,【参考】数式用!$AR$5:$AS$22,2,FALSE),"")</f>
        <v/>
      </c>
      <c r="P162" s="1401"/>
      <c r="Q162" s="1402"/>
      <c r="R162" s="1538" t="str">
        <f>IFERROR(VLOOKUP(K162,【参考】数式用!$A$5:$AB$37,MATCH(O162,【参考】数式用!$B$4:$AB$4,0)+1,0),"")</f>
        <v/>
      </c>
      <c r="S162" s="1408" t="s">
        <v>2102</v>
      </c>
      <c r="T162" s="1534" t="str">
        <f>IF('別紙様式2-3（６月以降分）'!T162="","",'別紙様式2-3（６月以降分）'!T162)</f>
        <v/>
      </c>
      <c r="U162" s="1536" t="str">
        <f>IFERROR(VLOOKUP(K162,【参考】数式用!$A$5:$AB$37,MATCH(T162,【参考】数式用!$B$4:$AB$4,0)+1,0),"")</f>
        <v/>
      </c>
      <c r="V162" s="1414" t="s">
        <v>15</v>
      </c>
      <c r="W162" s="1354">
        <f>'別紙様式2-3（６月以降分）'!W162</f>
        <v>6</v>
      </c>
      <c r="X162" s="1354" t="s">
        <v>10</v>
      </c>
      <c r="Y162" s="1354">
        <f>'別紙様式2-3（６月以降分）'!Y162</f>
        <v>6</v>
      </c>
      <c r="Z162" s="1354" t="s">
        <v>38</v>
      </c>
      <c r="AA162" s="1354">
        <f>'別紙様式2-3（６月以降分）'!AA162</f>
        <v>7</v>
      </c>
      <c r="AB162" s="1354" t="s">
        <v>10</v>
      </c>
      <c r="AC162" s="1354">
        <f>'別紙様式2-3（６月以降分）'!AC162</f>
        <v>3</v>
      </c>
      <c r="AD162" s="1354" t="s">
        <v>2020</v>
      </c>
      <c r="AE162" s="1354" t="s">
        <v>20</v>
      </c>
      <c r="AF162" s="1354">
        <f>IF(W162&gt;=1,(AA162*12+AC162)-(W162*12+Y162)+1,"")</f>
        <v>10</v>
      </c>
      <c r="AG162" s="1356"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18">
        <f>'別紙様式2-3（６月以降分）'!AL162</f>
        <v>0</v>
      </c>
      <c r="AM162" s="1520" t="str">
        <f>IF('別紙様式2-3（６月以降分）'!AM162="","",'別紙様式2-3（６月以降分）'!AM162)</f>
        <v/>
      </c>
      <c r="AN162" s="1522" t="str">
        <f>IF('別紙様式2-3（６月以降分）'!AN162="","",'別紙様式2-3（６月以降分）'!AN162)</f>
        <v/>
      </c>
      <c r="AO162" s="1524" t="str">
        <f>IF('別紙様式2-3（６月以降分）'!AO162="","",'別紙様式2-3（６月以降分）'!AO162)</f>
        <v/>
      </c>
      <c r="AP162" s="1522" t="str">
        <f>IF('別紙様式2-3（６月以降分）'!AP162="","",'別紙様式2-3（６月以降分）'!AP162)</f>
        <v/>
      </c>
      <c r="AQ162" s="1487" t="str">
        <f>IF('別紙様式2-3（６月以降分）'!AQ162="","",'別紙様式2-3（６月以降分）'!AQ162)</f>
        <v/>
      </c>
      <c r="AR162" s="1490"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79"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0"/>
      <c r="K163" s="1259"/>
      <c r="L163" s="1426"/>
      <c r="M163" s="1376" t="str">
        <f>IF('別紙様式2-2（４・５月分）'!P126="","",'別紙様式2-2（４・５月分）'!P126)</f>
        <v/>
      </c>
      <c r="N163" s="1397"/>
      <c r="O163" s="1403"/>
      <c r="P163" s="1404"/>
      <c r="Q163" s="1405"/>
      <c r="R163" s="1539"/>
      <c r="S163" s="1409"/>
      <c r="T163" s="1535"/>
      <c r="U163" s="1537"/>
      <c r="V163" s="1415"/>
      <c r="W163" s="1355"/>
      <c r="X163" s="1355"/>
      <c r="Y163" s="1355"/>
      <c r="Z163" s="1355"/>
      <c r="AA163" s="1355"/>
      <c r="AB163" s="1355"/>
      <c r="AC163" s="1355"/>
      <c r="AD163" s="1355"/>
      <c r="AE163" s="1355"/>
      <c r="AF163" s="1355"/>
      <c r="AG163" s="1357"/>
      <c r="AH163" s="1527"/>
      <c r="AI163" s="1529"/>
      <c r="AJ163" s="1531"/>
      <c r="AK163" s="1533"/>
      <c r="AL163" s="1519"/>
      <c r="AM163" s="1521"/>
      <c r="AN163" s="1523"/>
      <c r="AO163" s="1525"/>
      <c r="AP163" s="1523"/>
      <c r="AQ163" s="1488"/>
      <c r="AR163" s="1491"/>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0"/>
      <c r="AY163" s="431"/>
      <c r="BD163" s="341"/>
      <c r="BE163" s="1310" t="str">
        <f>G162</f>
        <v/>
      </c>
      <c r="BF163" s="1310"/>
      <c r="BG163" s="1310"/>
    </row>
    <row r="164" spans="1:59" ht="15" customHeight="1">
      <c r="A164" s="1302"/>
      <c r="B164" s="1242"/>
      <c r="C164" s="1243"/>
      <c r="D164" s="1243"/>
      <c r="E164" s="1243"/>
      <c r="F164" s="1244"/>
      <c r="G164" s="1259"/>
      <c r="H164" s="1259"/>
      <c r="I164" s="1259"/>
      <c r="J164" s="1420"/>
      <c r="K164" s="1259"/>
      <c r="L164" s="1426"/>
      <c r="M164" s="1377"/>
      <c r="N164" s="1398"/>
      <c r="O164" s="1378" t="s">
        <v>2025</v>
      </c>
      <c r="P164" s="1430" t="str">
        <f>IFERROR(VLOOKUP('別紙様式2-2（４・５月分）'!AQ125,【参考】数式用!$AR$5:$AT$22,3,FALSE),"")</f>
        <v/>
      </c>
      <c r="Q164" s="1382" t="s">
        <v>2036</v>
      </c>
      <c r="R164" s="1514" t="str">
        <f>IFERROR(VLOOKUP(K162,【参考】数式用!$A$5:$AB$37,MATCH(P164,【参考】数式用!$B$4:$AB$4,0)+1,0),"")</f>
        <v/>
      </c>
      <c r="S164" s="1386" t="s">
        <v>2109</v>
      </c>
      <c r="T164" s="1516"/>
      <c r="U164" s="1512" t="str">
        <f>IFERROR(VLOOKUP(K162,【参考】数式用!$A$5:$AB$37,MATCH(T164,【参考】数式用!$B$4:$AB$4,0)+1,0),"")</f>
        <v/>
      </c>
      <c r="V164" s="1392" t="s">
        <v>15</v>
      </c>
      <c r="W164" s="1510"/>
      <c r="X164" s="1368" t="s">
        <v>10</v>
      </c>
      <c r="Y164" s="1510"/>
      <c r="Z164" s="1368" t="s">
        <v>38</v>
      </c>
      <c r="AA164" s="1510"/>
      <c r="AB164" s="1368" t="s">
        <v>10</v>
      </c>
      <c r="AC164" s="1510"/>
      <c r="AD164" s="1368" t="s">
        <v>2020</v>
      </c>
      <c r="AE164" s="1368" t="s">
        <v>20</v>
      </c>
      <c r="AF164" s="1368" t="str">
        <f>IF(W164&gt;=1,(AA164*12+AC164)-(W164*12+Y164)+1,"")</f>
        <v/>
      </c>
      <c r="AG164" s="1364" t="s">
        <v>33</v>
      </c>
      <c r="AH164" s="1370" t="str">
        <f t="shared" ref="AH164" si="254">IFERROR(ROUNDDOWN(ROUND(L162*U164,0),0)*AF164,"")</f>
        <v/>
      </c>
      <c r="AI164" s="1504" t="str">
        <f t="shared" ref="AI164" si="255">IFERROR(ROUNDDOWN(ROUND((L162*(U164-AW162)),0),0)*AF164,"")</f>
        <v/>
      </c>
      <c r="AJ164" s="1374" t="str">
        <f>IFERROR(ROUNDDOWN(ROUNDDOWN(ROUND(L162*VLOOKUP(K162,【参考】数式用!$A$5:$AB$27,MATCH("新加算Ⅳ",【参考】数式用!$B$4:$AB$4,0)+1,0),0),0)*AF164*0.5,0),"")</f>
        <v/>
      </c>
      <c r="AK164" s="1506"/>
      <c r="AL164" s="1508" t="str">
        <f>IFERROR(IF('別紙様式2-2（４・５月分）'!P164="ベア加算","", IF(OR(T164="新加算Ⅰ",T164="新加算Ⅱ",T164="新加算Ⅲ",T164="新加算Ⅳ"),ROUNDDOWN(ROUND(L162*VLOOKUP(K162,【参考】数式用!$A$5:$I$27,MATCH("ベア加算",【参考】数式用!$B$4:$I$4,0)+1,0),0),0)*AF164,"")),"")</f>
        <v/>
      </c>
      <c r="AM164" s="1500"/>
      <c r="AN164" s="1481"/>
      <c r="AO164" s="1502"/>
      <c r="AP164" s="1481"/>
      <c r="AQ164" s="1483"/>
      <c r="AR164" s="1485"/>
      <c r="AS164" s="1489"/>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78"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6"/>
      <c r="C165" s="1417"/>
      <c r="D165" s="1417"/>
      <c r="E165" s="1417"/>
      <c r="F165" s="1418"/>
      <c r="G165" s="1260"/>
      <c r="H165" s="1260"/>
      <c r="I165" s="1260"/>
      <c r="J165" s="1421"/>
      <c r="K165" s="1260"/>
      <c r="L165" s="1427"/>
      <c r="M165" s="556" t="str">
        <f>IF('別紙様式2-2（４・５月分）'!P127="","",'別紙様式2-2（４・５月分）'!P127)</f>
        <v/>
      </c>
      <c r="N165" s="1399"/>
      <c r="O165" s="1379"/>
      <c r="P165" s="1431"/>
      <c r="Q165" s="1383"/>
      <c r="R165" s="1515"/>
      <c r="S165" s="1387"/>
      <c r="T165" s="1517"/>
      <c r="U165" s="1513"/>
      <c r="V165" s="1393"/>
      <c r="W165" s="1511"/>
      <c r="X165" s="1369"/>
      <c r="Y165" s="1511"/>
      <c r="Z165" s="1369"/>
      <c r="AA165" s="1511"/>
      <c r="AB165" s="1369"/>
      <c r="AC165" s="1511"/>
      <c r="AD165" s="1369"/>
      <c r="AE165" s="1369"/>
      <c r="AF165" s="1369"/>
      <c r="AG165" s="1365"/>
      <c r="AH165" s="1371"/>
      <c r="AI165" s="1505"/>
      <c r="AJ165" s="1375"/>
      <c r="AK165" s="1507"/>
      <c r="AL165" s="1509"/>
      <c r="AM165" s="1501"/>
      <c r="AN165" s="1482"/>
      <c r="AO165" s="1503"/>
      <c r="AP165" s="1482"/>
      <c r="AQ165" s="1484"/>
      <c r="AR165" s="1486"/>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78"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0" t="str">
        <f>IF(基本情報入力シート!X92="","",基本情報入力シート!X92)</f>
        <v/>
      </c>
      <c r="K166" s="1259" t="str">
        <f>IF(基本情報入力シート!Y92="","",基本情報入力シート!Y92)</f>
        <v/>
      </c>
      <c r="L166" s="1426" t="str">
        <f>IF(基本情報入力シート!AB92="","",基本情報入力シート!AB92)</f>
        <v/>
      </c>
      <c r="M166" s="553" t="str">
        <f>IF('別紙様式2-2（４・５月分）'!P128="","",'別紙様式2-2（４・５月分）'!P128)</f>
        <v/>
      </c>
      <c r="N166" s="1396" t="str">
        <f>IF(SUM('別紙様式2-2（４・５月分）'!Q128:Q130)=0,"",SUM('別紙様式2-2（４・５月分）'!Q128:Q130))</f>
        <v/>
      </c>
      <c r="O166" s="1400" t="str">
        <f>IFERROR(VLOOKUP('別紙様式2-2（４・５月分）'!AQ128,【参考】数式用!$AR$5:$AS$22,2,FALSE),"")</f>
        <v/>
      </c>
      <c r="P166" s="1401"/>
      <c r="Q166" s="1402"/>
      <c r="R166" s="1538" t="str">
        <f>IFERROR(VLOOKUP(K166,【参考】数式用!$A$5:$AB$37,MATCH(O166,【参考】数式用!$B$4:$AB$4,0)+1,0),"")</f>
        <v/>
      </c>
      <c r="S166" s="1408" t="s">
        <v>2102</v>
      </c>
      <c r="T166" s="1534" t="str">
        <f>IF('別紙様式2-3（６月以降分）'!T166="","",'別紙様式2-3（６月以降分）'!T166)</f>
        <v/>
      </c>
      <c r="U166" s="1536" t="str">
        <f>IFERROR(VLOOKUP(K166,【参考】数式用!$A$5:$AB$37,MATCH(T166,【参考】数式用!$B$4:$AB$4,0)+1,0),"")</f>
        <v/>
      </c>
      <c r="V166" s="1414" t="s">
        <v>15</v>
      </c>
      <c r="W166" s="1354">
        <f>'別紙様式2-3（６月以降分）'!W166</f>
        <v>6</v>
      </c>
      <c r="X166" s="1354" t="s">
        <v>10</v>
      </c>
      <c r="Y166" s="1354">
        <f>'別紙様式2-3（６月以降分）'!Y166</f>
        <v>6</v>
      </c>
      <c r="Z166" s="1354" t="s">
        <v>38</v>
      </c>
      <c r="AA166" s="1354">
        <f>'別紙様式2-3（６月以降分）'!AA166</f>
        <v>7</v>
      </c>
      <c r="AB166" s="1354" t="s">
        <v>10</v>
      </c>
      <c r="AC166" s="1354">
        <f>'別紙様式2-3（６月以降分）'!AC166</f>
        <v>3</v>
      </c>
      <c r="AD166" s="1354" t="s">
        <v>2020</v>
      </c>
      <c r="AE166" s="1354" t="s">
        <v>20</v>
      </c>
      <c r="AF166" s="1354">
        <f>IF(W166&gt;=1,(AA166*12+AC166)-(W166*12+Y166)+1,"")</f>
        <v>10</v>
      </c>
      <c r="AG166" s="1356"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18">
        <f>'別紙様式2-3（６月以降分）'!AL166</f>
        <v>0</v>
      </c>
      <c r="AM166" s="1520" t="str">
        <f>IF('別紙様式2-3（６月以降分）'!AM166="","",'別紙様式2-3（６月以降分）'!AM166)</f>
        <v/>
      </c>
      <c r="AN166" s="1522" t="str">
        <f>IF('別紙様式2-3（６月以降分）'!AN166="","",'別紙様式2-3（６月以降分）'!AN166)</f>
        <v/>
      </c>
      <c r="AO166" s="1524" t="str">
        <f>IF('別紙様式2-3（６月以降分）'!AO166="","",'別紙様式2-3（６月以降分）'!AO166)</f>
        <v/>
      </c>
      <c r="AP166" s="1522" t="str">
        <f>IF('別紙様式2-3（６月以降分）'!AP166="","",'別紙様式2-3（６月以降分）'!AP166)</f>
        <v/>
      </c>
      <c r="AQ166" s="1487" t="str">
        <f>IF('別紙様式2-3（６月以降分）'!AQ166="","",'別紙様式2-3（６月以降分）'!AQ166)</f>
        <v/>
      </c>
      <c r="AR166" s="1490"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79"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0"/>
      <c r="K167" s="1259"/>
      <c r="L167" s="1426"/>
      <c r="M167" s="1376" t="str">
        <f>IF('別紙様式2-2（４・５月分）'!P129="","",'別紙様式2-2（４・５月分）'!P129)</f>
        <v/>
      </c>
      <c r="N167" s="1397"/>
      <c r="O167" s="1403"/>
      <c r="P167" s="1404"/>
      <c r="Q167" s="1405"/>
      <c r="R167" s="1539"/>
      <c r="S167" s="1409"/>
      <c r="T167" s="1535"/>
      <c r="U167" s="1537"/>
      <c r="V167" s="1415"/>
      <c r="W167" s="1355"/>
      <c r="X167" s="1355"/>
      <c r="Y167" s="1355"/>
      <c r="Z167" s="1355"/>
      <c r="AA167" s="1355"/>
      <c r="AB167" s="1355"/>
      <c r="AC167" s="1355"/>
      <c r="AD167" s="1355"/>
      <c r="AE167" s="1355"/>
      <c r="AF167" s="1355"/>
      <c r="AG167" s="1357"/>
      <c r="AH167" s="1527"/>
      <c r="AI167" s="1529"/>
      <c r="AJ167" s="1531"/>
      <c r="AK167" s="1533"/>
      <c r="AL167" s="1519"/>
      <c r="AM167" s="1521"/>
      <c r="AN167" s="1523"/>
      <c r="AO167" s="1525"/>
      <c r="AP167" s="1523"/>
      <c r="AQ167" s="1488"/>
      <c r="AR167" s="1491"/>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0"/>
      <c r="AY167" s="431"/>
      <c r="BD167" s="341"/>
      <c r="BE167" s="1310" t="str">
        <f>G166</f>
        <v/>
      </c>
      <c r="BF167" s="1310"/>
      <c r="BG167" s="1310"/>
    </row>
    <row r="168" spans="1:59" ht="15" customHeight="1">
      <c r="A168" s="1302"/>
      <c r="B168" s="1242"/>
      <c r="C168" s="1243"/>
      <c r="D168" s="1243"/>
      <c r="E168" s="1243"/>
      <c r="F168" s="1244"/>
      <c r="G168" s="1259"/>
      <c r="H168" s="1259"/>
      <c r="I168" s="1259"/>
      <c r="J168" s="1420"/>
      <c r="K168" s="1259"/>
      <c r="L168" s="1426"/>
      <c r="M168" s="1377"/>
      <c r="N168" s="1398"/>
      <c r="O168" s="1378" t="s">
        <v>2025</v>
      </c>
      <c r="P168" s="1430" t="str">
        <f>IFERROR(VLOOKUP('別紙様式2-2（４・５月分）'!AQ128,【参考】数式用!$AR$5:$AT$22,3,FALSE),"")</f>
        <v/>
      </c>
      <c r="Q168" s="1382" t="s">
        <v>2036</v>
      </c>
      <c r="R168" s="1514" t="str">
        <f>IFERROR(VLOOKUP(K166,【参考】数式用!$A$5:$AB$37,MATCH(P168,【参考】数式用!$B$4:$AB$4,0)+1,0),"")</f>
        <v/>
      </c>
      <c r="S168" s="1386" t="s">
        <v>2109</v>
      </c>
      <c r="T168" s="1516"/>
      <c r="U168" s="1512" t="str">
        <f>IFERROR(VLOOKUP(K166,【参考】数式用!$A$5:$AB$37,MATCH(T168,【参考】数式用!$B$4:$AB$4,0)+1,0),"")</f>
        <v/>
      </c>
      <c r="V168" s="1392" t="s">
        <v>15</v>
      </c>
      <c r="W168" s="1510"/>
      <c r="X168" s="1368" t="s">
        <v>10</v>
      </c>
      <c r="Y168" s="1510"/>
      <c r="Z168" s="1368" t="s">
        <v>38</v>
      </c>
      <c r="AA168" s="1510"/>
      <c r="AB168" s="1368" t="s">
        <v>10</v>
      </c>
      <c r="AC168" s="1510"/>
      <c r="AD168" s="1368" t="s">
        <v>2020</v>
      </c>
      <c r="AE168" s="1368" t="s">
        <v>20</v>
      </c>
      <c r="AF168" s="1368" t="str">
        <f>IF(W168&gt;=1,(AA168*12+AC168)-(W168*12+Y168)+1,"")</f>
        <v/>
      </c>
      <c r="AG168" s="1364" t="s">
        <v>33</v>
      </c>
      <c r="AH168" s="1370" t="str">
        <f t="shared" ref="AH168" si="261">IFERROR(ROUNDDOWN(ROUND(L166*U168,0),0)*AF168,"")</f>
        <v/>
      </c>
      <c r="AI168" s="1504" t="str">
        <f t="shared" ref="AI168" si="262">IFERROR(ROUNDDOWN(ROUND((L166*(U168-AW166)),0),0)*AF168,"")</f>
        <v/>
      </c>
      <c r="AJ168" s="1374" t="str">
        <f>IFERROR(ROUNDDOWN(ROUNDDOWN(ROUND(L166*VLOOKUP(K166,【参考】数式用!$A$5:$AB$27,MATCH("新加算Ⅳ",【参考】数式用!$B$4:$AB$4,0)+1,0),0),0)*AF168*0.5,0),"")</f>
        <v/>
      </c>
      <c r="AK168" s="1506"/>
      <c r="AL168" s="1508" t="str">
        <f>IFERROR(IF('別紙様式2-2（４・５月分）'!P168="ベア加算","", IF(OR(T168="新加算Ⅰ",T168="新加算Ⅱ",T168="新加算Ⅲ",T168="新加算Ⅳ"),ROUNDDOWN(ROUND(L166*VLOOKUP(K166,【参考】数式用!$A$5:$I$27,MATCH("ベア加算",【参考】数式用!$B$4:$I$4,0)+1,0),0),0)*AF168,"")),"")</f>
        <v/>
      </c>
      <c r="AM168" s="1500"/>
      <c r="AN168" s="1481"/>
      <c r="AO168" s="1502"/>
      <c r="AP168" s="1481"/>
      <c r="AQ168" s="1483"/>
      <c r="AR168" s="1485"/>
      <c r="AS168" s="1489"/>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78"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6"/>
      <c r="C169" s="1417"/>
      <c r="D169" s="1417"/>
      <c r="E169" s="1417"/>
      <c r="F169" s="1418"/>
      <c r="G169" s="1260"/>
      <c r="H169" s="1260"/>
      <c r="I169" s="1260"/>
      <c r="J169" s="1421"/>
      <c r="K169" s="1260"/>
      <c r="L169" s="1427"/>
      <c r="M169" s="556" t="str">
        <f>IF('別紙様式2-2（４・５月分）'!P130="","",'別紙様式2-2（４・５月分）'!P130)</f>
        <v/>
      </c>
      <c r="N169" s="1399"/>
      <c r="O169" s="1379"/>
      <c r="P169" s="1431"/>
      <c r="Q169" s="1383"/>
      <c r="R169" s="1515"/>
      <c r="S169" s="1387"/>
      <c r="T169" s="1517"/>
      <c r="U169" s="1513"/>
      <c r="V169" s="1393"/>
      <c r="W169" s="1511"/>
      <c r="X169" s="1369"/>
      <c r="Y169" s="1511"/>
      <c r="Z169" s="1369"/>
      <c r="AA169" s="1511"/>
      <c r="AB169" s="1369"/>
      <c r="AC169" s="1511"/>
      <c r="AD169" s="1369"/>
      <c r="AE169" s="1369"/>
      <c r="AF169" s="1369"/>
      <c r="AG169" s="1365"/>
      <c r="AH169" s="1371"/>
      <c r="AI169" s="1505"/>
      <c r="AJ169" s="1375"/>
      <c r="AK169" s="1507"/>
      <c r="AL169" s="1509"/>
      <c r="AM169" s="1501"/>
      <c r="AN169" s="1482"/>
      <c r="AO169" s="1503"/>
      <c r="AP169" s="1482"/>
      <c r="AQ169" s="1484"/>
      <c r="AR169" s="1486"/>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78"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0" t="str">
        <f>IF(基本情報入力シート!X93="","",基本情報入力シート!X93)</f>
        <v/>
      </c>
      <c r="K170" s="1259" t="str">
        <f>IF(基本情報入力シート!Y93="","",基本情報入力シート!Y93)</f>
        <v/>
      </c>
      <c r="L170" s="1426" t="str">
        <f>IF(基本情報入力シート!AB93="","",基本情報入力シート!AB93)</f>
        <v/>
      </c>
      <c r="M170" s="553" t="str">
        <f>IF('別紙様式2-2（４・５月分）'!P131="","",'別紙様式2-2（４・５月分）'!P131)</f>
        <v/>
      </c>
      <c r="N170" s="1396" t="str">
        <f>IF(SUM('別紙様式2-2（４・５月分）'!Q131:Q133)=0,"",SUM('別紙様式2-2（４・５月分）'!Q131:Q133))</f>
        <v/>
      </c>
      <c r="O170" s="1400" t="str">
        <f>IFERROR(VLOOKUP('別紙様式2-2（４・５月分）'!AQ131,【参考】数式用!$AR$5:$AS$22,2,FALSE),"")</f>
        <v/>
      </c>
      <c r="P170" s="1401"/>
      <c r="Q170" s="1402"/>
      <c r="R170" s="1538" t="str">
        <f>IFERROR(VLOOKUP(K170,【参考】数式用!$A$5:$AB$37,MATCH(O170,【参考】数式用!$B$4:$AB$4,0)+1,0),"")</f>
        <v/>
      </c>
      <c r="S170" s="1408" t="s">
        <v>2102</v>
      </c>
      <c r="T170" s="1534" t="str">
        <f>IF('別紙様式2-3（６月以降分）'!T170="","",'別紙様式2-3（６月以降分）'!T170)</f>
        <v/>
      </c>
      <c r="U170" s="1536" t="str">
        <f>IFERROR(VLOOKUP(K170,【参考】数式用!$A$5:$AB$37,MATCH(T170,【参考】数式用!$B$4:$AB$4,0)+1,0),"")</f>
        <v/>
      </c>
      <c r="V170" s="1414" t="s">
        <v>15</v>
      </c>
      <c r="W170" s="1354">
        <f>'別紙様式2-3（６月以降分）'!W170</f>
        <v>6</v>
      </c>
      <c r="X170" s="1354" t="s">
        <v>10</v>
      </c>
      <c r="Y170" s="1354">
        <f>'別紙様式2-3（６月以降分）'!Y170</f>
        <v>6</v>
      </c>
      <c r="Z170" s="1354" t="s">
        <v>38</v>
      </c>
      <c r="AA170" s="1354">
        <f>'別紙様式2-3（６月以降分）'!AA170</f>
        <v>7</v>
      </c>
      <c r="AB170" s="1354" t="s">
        <v>10</v>
      </c>
      <c r="AC170" s="1354">
        <f>'別紙様式2-3（６月以降分）'!AC170</f>
        <v>3</v>
      </c>
      <c r="AD170" s="1354" t="s">
        <v>2020</v>
      </c>
      <c r="AE170" s="1354" t="s">
        <v>20</v>
      </c>
      <c r="AF170" s="1354">
        <f>IF(W170&gt;=1,(AA170*12+AC170)-(W170*12+Y170)+1,"")</f>
        <v>10</v>
      </c>
      <c r="AG170" s="1356"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18">
        <f>'別紙様式2-3（６月以降分）'!AL170</f>
        <v>0</v>
      </c>
      <c r="AM170" s="1520" t="str">
        <f>IF('別紙様式2-3（６月以降分）'!AM170="","",'別紙様式2-3（６月以降分）'!AM170)</f>
        <v/>
      </c>
      <c r="AN170" s="1522" t="str">
        <f>IF('別紙様式2-3（６月以降分）'!AN170="","",'別紙様式2-3（６月以降分）'!AN170)</f>
        <v/>
      </c>
      <c r="AO170" s="1524" t="str">
        <f>IF('別紙様式2-3（６月以降分）'!AO170="","",'別紙様式2-3（６月以降分）'!AO170)</f>
        <v/>
      </c>
      <c r="AP170" s="1522" t="str">
        <f>IF('別紙様式2-3（６月以降分）'!AP170="","",'別紙様式2-3（６月以降分）'!AP170)</f>
        <v/>
      </c>
      <c r="AQ170" s="1487" t="str">
        <f>IF('別紙様式2-3（６月以降分）'!AQ170="","",'別紙様式2-3（６月以降分）'!AQ170)</f>
        <v/>
      </c>
      <c r="AR170" s="1490"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79"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0"/>
      <c r="K171" s="1259"/>
      <c r="L171" s="1426"/>
      <c r="M171" s="1376" t="str">
        <f>IF('別紙様式2-2（４・５月分）'!P132="","",'別紙様式2-2（４・５月分）'!P132)</f>
        <v/>
      </c>
      <c r="N171" s="1397"/>
      <c r="O171" s="1403"/>
      <c r="P171" s="1404"/>
      <c r="Q171" s="1405"/>
      <c r="R171" s="1539"/>
      <c r="S171" s="1409"/>
      <c r="T171" s="1535"/>
      <c r="U171" s="1537"/>
      <c r="V171" s="1415"/>
      <c r="W171" s="1355"/>
      <c r="X171" s="1355"/>
      <c r="Y171" s="1355"/>
      <c r="Z171" s="1355"/>
      <c r="AA171" s="1355"/>
      <c r="AB171" s="1355"/>
      <c r="AC171" s="1355"/>
      <c r="AD171" s="1355"/>
      <c r="AE171" s="1355"/>
      <c r="AF171" s="1355"/>
      <c r="AG171" s="1357"/>
      <c r="AH171" s="1527"/>
      <c r="AI171" s="1529"/>
      <c r="AJ171" s="1531"/>
      <c r="AK171" s="1533"/>
      <c r="AL171" s="1519"/>
      <c r="AM171" s="1521"/>
      <c r="AN171" s="1523"/>
      <c r="AO171" s="1525"/>
      <c r="AP171" s="1523"/>
      <c r="AQ171" s="1488"/>
      <c r="AR171" s="1491"/>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0"/>
      <c r="AY171" s="431"/>
      <c r="BD171" s="341"/>
      <c r="BE171" s="1310" t="str">
        <f>G170</f>
        <v/>
      </c>
      <c r="BF171" s="1310"/>
      <c r="BG171" s="1310"/>
    </row>
    <row r="172" spans="1:59" ht="15" customHeight="1">
      <c r="A172" s="1302"/>
      <c r="B172" s="1242"/>
      <c r="C172" s="1243"/>
      <c r="D172" s="1243"/>
      <c r="E172" s="1243"/>
      <c r="F172" s="1244"/>
      <c r="G172" s="1259"/>
      <c r="H172" s="1259"/>
      <c r="I172" s="1259"/>
      <c r="J172" s="1420"/>
      <c r="K172" s="1259"/>
      <c r="L172" s="1426"/>
      <c r="M172" s="1377"/>
      <c r="N172" s="1398"/>
      <c r="O172" s="1378" t="s">
        <v>2025</v>
      </c>
      <c r="P172" s="1430" t="str">
        <f>IFERROR(VLOOKUP('別紙様式2-2（４・５月分）'!AQ131,【参考】数式用!$AR$5:$AT$22,3,FALSE),"")</f>
        <v/>
      </c>
      <c r="Q172" s="1382" t="s">
        <v>2036</v>
      </c>
      <c r="R172" s="1514" t="str">
        <f>IFERROR(VLOOKUP(K170,【参考】数式用!$A$5:$AB$37,MATCH(P172,【参考】数式用!$B$4:$AB$4,0)+1,0),"")</f>
        <v/>
      </c>
      <c r="S172" s="1386" t="s">
        <v>2109</v>
      </c>
      <c r="T172" s="1516"/>
      <c r="U172" s="1512" t="str">
        <f>IFERROR(VLOOKUP(K170,【参考】数式用!$A$5:$AB$37,MATCH(T172,【参考】数式用!$B$4:$AB$4,0)+1,0),"")</f>
        <v/>
      </c>
      <c r="V172" s="1392" t="s">
        <v>15</v>
      </c>
      <c r="W172" s="1510"/>
      <c r="X172" s="1368" t="s">
        <v>10</v>
      </c>
      <c r="Y172" s="1510"/>
      <c r="Z172" s="1368" t="s">
        <v>38</v>
      </c>
      <c r="AA172" s="1510"/>
      <c r="AB172" s="1368" t="s">
        <v>10</v>
      </c>
      <c r="AC172" s="1510"/>
      <c r="AD172" s="1368" t="s">
        <v>2020</v>
      </c>
      <c r="AE172" s="1368" t="s">
        <v>20</v>
      </c>
      <c r="AF172" s="1368" t="str">
        <f>IF(W172&gt;=1,(AA172*12+AC172)-(W172*12+Y172)+1,"")</f>
        <v/>
      </c>
      <c r="AG172" s="1364" t="s">
        <v>33</v>
      </c>
      <c r="AH172" s="1370" t="str">
        <f t="shared" ref="AH172" si="268">IFERROR(ROUNDDOWN(ROUND(L170*U172,0),0)*AF172,"")</f>
        <v/>
      </c>
      <c r="AI172" s="1504" t="str">
        <f t="shared" ref="AI172" si="269">IFERROR(ROUNDDOWN(ROUND((L170*(U172-AW170)),0),0)*AF172,"")</f>
        <v/>
      </c>
      <c r="AJ172" s="1374" t="str">
        <f>IFERROR(ROUNDDOWN(ROUNDDOWN(ROUND(L170*VLOOKUP(K170,【参考】数式用!$A$5:$AB$27,MATCH("新加算Ⅳ",【参考】数式用!$B$4:$AB$4,0)+1,0),0),0)*AF172*0.5,0),"")</f>
        <v/>
      </c>
      <c r="AK172" s="1506"/>
      <c r="AL172" s="1508" t="str">
        <f>IFERROR(IF('別紙様式2-2（４・５月分）'!P172="ベア加算","", IF(OR(T172="新加算Ⅰ",T172="新加算Ⅱ",T172="新加算Ⅲ",T172="新加算Ⅳ"),ROUNDDOWN(ROUND(L170*VLOOKUP(K170,【参考】数式用!$A$5:$I$27,MATCH("ベア加算",【参考】数式用!$B$4:$I$4,0)+1,0),0),0)*AF172,"")),"")</f>
        <v/>
      </c>
      <c r="AM172" s="1500"/>
      <c r="AN172" s="1481"/>
      <c r="AO172" s="1502"/>
      <c r="AP172" s="1481"/>
      <c r="AQ172" s="1483"/>
      <c r="AR172" s="1485"/>
      <c r="AS172" s="1489"/>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78"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6"/>
      <c r="C173" s="1417"/>
      <c r="D173" s="1417"/>
      <c r="E173" s="1417"/>
      <c r="F173" s="1418"/>
      <c r="G173" s="1260"/>
      <c r="H173" s="1260"/>
      <c r="I173" s="1260"/>
      <c r="J173" s="1421"/>
      <c r="K173" s="1260"/>
      <c r="L173" s="1427"/>
      <c r="M173" s="556" t="str">
        <f>IF('別紙様式2-2（４・５月分）'!P133="","",'別紙様式2-2（４・５月分）'!P133)</f>
        <v/>
      </c>
      <c r="N173" s="1399"/>
      <c r="O173" s="1379"/>
      <c r="P173" s="1431"/>
      <c r="Q173" s="1383"/>
      <c r="R173" s="1515"/>
      <c r="S173" s="1387"/>
      <c r="T173" s="1517"/>
      <c r="U173" s="1513"/>
      <c r="V173" s="1393"/>
      <c r="W173" s="1511"/>
      <c r="X173" s="1369"/>
      <c r="Y173" s="1511"/>
      <c r="Z173" s="1369"/>
      <c r="AA173" s="1511"/>
      <c r="AB173" s="1369"/>
      <c r="AC173" s="1511"/>
      <c r="AD173" s="1369"/>
      <c r="AE173" s="1369"/>
      <c r="AF173" s="1369"/>
      <c r="AG173" s="1365"/>
      <c r="AH173" s="1371"/>
      <c r="AI173" s="1505"/>
      <c r="AJ173" s="1375"/>
      <c r="AK173" s="1507"/>
      <c r="AL173" s="1509"/>
      <c r="AM173" s="1501"/>
      <c r="AN173" s="1482"/>
      <c r="AO173" s="1503"/>
      <c r="AP173" s="1482"/>
      <c r="AQ173" s="1484"/>
      <c r="AR173" s="1486"/>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78"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19" t="str">
        <f>IF(基本情報入力シート!X94="","",基本情報入力シート!X94)</f>
        <v/>
      </c>
      <c r="K174" s="1258" t="str">
        <f>IF(基本情報入力シート!Y94="","",基本情報入力シート!Y94)</f>
        <v/>
      </c>
      <c r="L174" s="1432" t="str">
        <f>IF(基本情報入力シート!AB94="","",基本情報入力シート!AB94)</f>
        <v/>
      </c>
      <c r="M174" s="553" t="str">
        <f>IF('別紙様式2-2（４・５月分）'!P134="","",'別紙様式2-2（４・５月分）'!P134)</f>
        <v/>
      </c>
      <c r="N174" s="1396" t="str">
        <f>IF(SUM('別紙様式2-2（４・５月分）'!Q134:Q136)=0,"",SUM('別紙様式2-2（４・５月分）'!Q134:Q136))</f>
        <v/>
      </c>
      <c r="O174" s="1400" t="str">
        <f>IFERROR(VLOOKUP('別紙様式2-2（４・５月分）'!AQ134,【参考】数式用!$AR$5:$AS$22,2,FALSE),"")</f>
        <v/>
      </c>
      <c r="P174" s="1401"/>
      <c r="Q174" s="1402"/>
      <c r="R174" s="1538" t="str">
        <f>IFERROR(VLOOKUP(K174,【参考】数式用!$A$5:$AB$37,MATCH(O174,【参考】数式用!$B$4:$AB$4,0)+1,0),"")</f>
        <v/>
      </c>
      <c r="S174" s="1408" t="s">
        <v>2102</v>
      </c>
      <c r="T174" s="1534" t="str">
        <f>IF('別紙様式2-3（６月以降分）'!T174="","",'別紙様式2-3（６月以降分）'!T174)</f>
        <v/>
      </c>
      <c r="U174" s="1536" t="str">
        <f>IFERROR(VLOOKUP(K174,【参考】数式用!$A$5:$AB$37,MATCH(T174,【参考】数式用!$B$4:$AB$4,0)+1,0),"")</f>
        <v/>
      </c>
      <c r="V174" s="1414" t="s">
        <v>15</v>
      </c>
      <c r="W174" s="1354">
        <f>'別紙様式2-3（６月以降分）'!W174</f>
        <v>6</v>
      </c>
      <c r="X174" s="1354" t="s">
        <v>10</v>
      </c>
      <c r="Y174" s="1354">
        <f>'別紙様式2-3（６月以降分）'!Y174</f>
        <v>6</v>
      </c>
      <c r="Z174" s="1354" t="s">
        <v>38</v>
      </c>
      <c r="AA174" s="1354">
        <f>'別紙様式2-3（６月以降分）'!AA174</f>
        <v>7</v>
      </c>
      <c r="AB174" s="1354" t="s">
        <v>10</v>
      </c>
      <c r="AC174" s="1354">
        <f>'別紙様式2-3（６月以降分）'!AC174</f>
        <v>3</v>
      </c>
      <c r="AD174" s="1354" t="s">
        <v>2020</v>
      </c>
      <c r="AE174" s="1354" t="s">
        <v>20</v>
      </c>
      <c r="AF174" s="1354">
        <f>IF(W174&gt;=1,(AA174*12+AC174)-(W174*12+Y174)+1,"")</f>
        <v>10</v>
      </c>
      <c r="AG174" s="1356"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18">
        <f>'別紙様式2-3（６月以降分）'!AL174</f>
        <v>0</v>
      </c>
      <c r="AM174" s="1520" t="str">
        <f>IF('別紙様式2-3（６月以降分）'!AM174="","",'別紙様式2-3（６月以降分）'!AM174)</f>
        <v/>
      </c>
      <c r="AN174" s="1522" t="str">
        <f>IF('別紙様式2-3（６月以降分）'!AN174="","",'別紙様式2-3（６月以降分）'!AN174)</f>
        <v/>
      </c>
      <c r="AO174" s="1524" t="str">
        <f>IF('別紙様式2-3（６月以降分）'!AO174="","",'別紙様式2-3（６月以降分）'!AO174)</f>
        <v/>
      </c>
      <c r="AP174" s="1522" t="str">
        <f>IF('別紙様式2-3（６月以降分）'!AP174="","",'別紙様式2-3（６月以降分）'!AP174)</f>
        <v/>
      </c>
      <c r="AQ174" s="1487" t="str">
        <f>IF('別紙様式2-3（６月以降分）'!AQ174="","",'別紙様式2-3（６月以降分）'!AQ174)</f>
        <v/>
      </c>
      <c r="AR174" s="1490"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79"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0"/>
      <c r="K175" s="1259"/>
      <c r="L175" s="1426"/>
      <c r="M175" s="1376" t="str">
        <f>IF('別紙様式2-2（４・５月分）'!P135="","",'別紙様式2-2（４・５月分）'!P135)</f>
        <v/>
      </c>
      <c r="N175" s="1397"/>
      <c r="O175" s="1403"/>
      <c r="P175" s="1404"/>
      <c r="Q175" s="1405"/>
      <c r="R175" s="1539"/>
      <c r="S175" s="1409"/>
      <c r="T175" s="1535"/>
      <c r="U175" s="1537"/>
      <c r="V175" s="1415"/>
      <c r="W175" s="1355"/>
      <c r="X175" s="1355"/>
      <c r="Y175" s="1355"/>
      <c r="Z175" s="1355"/>
      <c r="AA175" s="1355"/>
      <c r="AB175" s="1355"/>
      <c r="AC175" s="1355"/>
      <c r="AD175" s="1355"/>
      <c r="AE175" s="1355"/>
      <c r="AF175" s="1355"/>
      <c r="AG175" s="1357"/>
      <c r="AH175" s="1527"/>
      <c r="AI175" s="1529"/>
      <c r="AJ175" s="1531"/>
      <c r="AK175" s="1533"/>
      <c r="AL175" s="1519"/>
      <c r="AM175" s="1521"/>
      <c r="AN175" s="1523"/>
      <c r="AO175" s="1525"/>
      <c r="AP175" s="1523"/>
      <c r="AQ175" s="1488"/>
      <c r="AR175" s="1491"/>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0"/>
      <c r="AY175" s="431"/>
      <c r="BD175" s="341"/>
      <c r="BE175" s="1310" t="str">
        <f>G174</f>
        <v/>
      </c>
      <c r="BF175" s="1310"/>
      <c r="BG175" s="1310"/>
    </row>
    <row r="176" spans="1:59" ht="15" customHeight="1">
      <c r="A176" s="1302"/>
      <c r="B176" s="1242"/>
      <c r="C176" s="1243"/>
      <c r="D176" s="1243"/>
      <c r="E176" s="1243"/>
      <c r="F176" s="1244"/>
      <c r="G176" s="1259"/>
      <c r="H176" s="1259"/>
      <c r="I176" s="1259"/>
      <c r="J176" s="1420"/>
      <c r="K176" s="1259"/>
      <c r="L176" s="1426"/>
      <c r="M176" s="1377"/>
      <c r="N176" s="1398"/>
      <c r="O176" s="1378" t="s">
        <v>2025</v>
      </c>
      <c r="P176" s="1430" t="str">
        <f>IFERROR(VLOOKUP('別紙様式2-2（４・５月分）'!AQ134,【参考】数式用!$AR$5:$AT$22,3,FALSE),"")</f>
        <v/>
      </c>
      <c r="Q176" s="1382" t="s">
        <v>2036</v>
      </c>
      <c r="R176" s="1514" t="str">
        <f>IFERROR(VLOOKUP(K174,【参考】数式用!$A$5:$AB$37,MATCH(P176,【参考】数式用!$B$4:$AB$4,0)+1,0),"")</f>
        <v/>
      </c>
      <c r="S176" s="1386" t="s">
        <v>2109</v>
      </c>
      <c r="T176" s="1516"/>
      <c r="U176" s="1512" t="str">
        <f>IFERROR(VLOOKUP(K174,【参考】数式用!$A$5:$AB$37,MATCH(T176,【参考】数式用!$B$4:$AB$4,0)+1,0),"")</f>
        <v/>
      </c>
      <c r="V176" s="1392" t="s">
        <v>15</v>
      </c>
      <c r="W176" s="1510"/>
      <c r="X176" s="1368" t="s">
        <v>10</v>
      </c>
      <c r="Y176" s="1510"/>
      <c r="Z176" s="1368" t="s">
        <v>38</v>
      </c>
      <c r="AA176" s="1510"/>
      <c r="AB176" s="1368" t="s">
        <v>10</v>
      </c>
      <c r="AC176" s="1510"/>
      <c r="AD176" s="1368" t="s">
        <v>2020</v>
      </c>
      <c r="AE176" s="1368" t="s">
        <v>20</v>
      </c>
      <c r="AF176" s="1368" t="str">
        <f>IF(W176&gt;=1,(AA176*12+AC176)-(W176*12+Y176)+1,"")</f>
        <v/>
      </c>
      <c r="AG176" s="1364" t="s">
        <v>33</v>
      </c>
      <c r="AH176" s="1370" t="str">
        <f t="shared" ref="AH176" si="275">IFERROR(ROUNDDOWN(ROUND(L174*U176,0),0)*AF176,"")</f>
        <v/>
      </c>
      <c r="AI176" s="1504" t="str">
        <f t="shared" ref="AI176" si="276">IFERROR(ROUNDDOWN(ROUND((L174*(U176-AW174)),0),0)*AF176,"")</f>
        <v/>
      </c>
      <c r="AJ176" s="1374" t="str">
        <f>IFERROR(ROUNDDOWN(ROUNDDOWN(ROUND(L174*VLOOKUP(K174,【参考】数式用!$A$5:$AB$27,MATCH("新加算Ⅳ",【参考】数式用!$B$4:$AB$4,0)+1,0),0),0)*AF176*0.5,0),"")</f>
        <v/>
      </c>
      <c r="AK176" s="1506"/>
      <c r="AL176" s="1508" t="str">
        <f>IFERROR(IF('別紙様式2-2（４・５月分）'!P176="ベア加算","", IF(OR(T176="新加算Ⅰ",T176="新加算Ⅱ",T176="新加算Ⅲ",T176="新加算Ⅳ"),ROUNDDOWN(ROUND(L174*VLOOKUP(K174,【参考】数式用!$A$5:$I$27,MATCH("ベア加算",【参考】数式用!$B$4:$I$4,0)+1,0),0),0)*AF176,"")),"")</f>
        <v/>
      </c>
      <c r="AM176" s="1500"/>
      <c r="AN176" s="1481"/>
      <c r="AO176" s="1502"/>
      <c r="AP176" s="1481"/>
      <c r="AQ176" s="1483"/>
      <c r="AR176" s="1485"/>
      <c r="AS176" s="1489"/>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78"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6"/>
      <c r="C177" s="1417"/>
      <c r="D177" s="1417"/>
      <c r="E177" s="1417"/>
      <c r="F177" s="1418"/>
      <c r="G177" s="1260"/>
      <c r="H177" s="1260"/>
      <c r="I177" s="1260"/>
      <c r="J177" s="1421"/>
      <c r="K177" s="1260"/>
      <c r="L177" s="1427"/>
      <c r="M177" s="556" t="str">
        <f>IF('別紙様式2-2（４・５月分）'!P136="","",'別紙様式2-2（４・５月分）'!P136)</f>
        <v/>
      </c>
      <c r="N177" s="1399"/>
      <c r="O177" s="1379"/>
      <c r="P177" s="1431"/>
      <c r="Q177" s="1383"/>
      <c r="R177" s="1515"/>
      <c r="S177" s="1387"/>
      <c r="T177" s="1517"/>
      <c r="U177" s="1513"/>
      <c r="V177" s="1393"/>
      <c r="W177" s="1511"/>
      <c r="X177" s="1369"/>
      <c r="Y177" s="1511"/>
      <c r="Z177" s="1369"/>
      <c r="AA177" s="1511"/>
      <c r="AB177" s="1369"/>
      <c r="AC177" s="1511"/>
      <c r="AD177" s="1369"/>
      <c r="AE177" s="1369"/>
      <c r="AF177" s="1369"/>
      <c r="AG177" s="1365"/>
      <c r="AH177" s="1371"/>
      <c r="AI177" s="1505"/>
      <c r="AJ177" s="1375"/>
      <c r="AK177" s="1507"/>
      <c r="AL177" s="1509"/>
      <c r="AM177" s="1501"/>
      <c r="AN177" s="1482"/>
      <c r="AO177" s="1503"/>
      <c r="AP177" s="1482"/>
      <c r="AQ177" s="1484"/>
      <c r="AR177" s="1486"/>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78"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0" t="str">
        <f>IF(基本情報入力シート!X95="","",基本情報入力シート!X95)</f>
        <v/>
      </c>
      <c r="K178" s="1259" t="str">
        <f>IF(基本情報入力シート!Y95="","",基本情報入力シート!Y95)</f>
        <v/>
      </c>
      <c r="L178" s="1426" t="str">
        <f>IF(基本情報入力シート!AB95="","",基本情報入力シート!AB95)</f>
        <v/>
      </c>
      <c r="M178" s="553" t="str">
        <f>IF('別紙様式2-2（４・５月分）'!P137="","",'別紙様式2-2（４・５月分）'!P137)</f>
        <v/>
      </c>
      <c r="N178" s="1396" t="str">
        <f>IF(SUM('別紙様式2-2（４・５月分）'!Q137:Q139)=0,"",SUM('別紙様式2-2（４・５月分）'!Q137:Q139))</f>
        <v/>
      </c>
      <c r="O178" s="1400" t="str">
        <f>IFERROR(VLOOKUP('別紙様式2-2（４・５月分）'!AQ137,【参考】数式用!$AR$5:$AS$22,2,FALSE),"")</f>
        <v/>
      </c>
      <c r="P178" s="1401"/>
      <c r="Q178" s="1402"/>
      <c r="R178" s="1538" t="str">
        <f>IFERROR(VLOOKUP(K178,【参考】数式用!$A$5:$AB$37,MATCH(O178,【参考】数式用!$B$4:$AB$4,0)+1,0),"")</f>
        <v/>
      </c>
      <c r="S178" s="1408" t="s">
        <v>2102</v>
      </c>
      <c r="T178" s="1534" t="str">
        <f>IF('別紙様式2-3（６月以降分）'!T178="","",'別紙様式2-3（６月以降分）'!T178)</f>
        <v/>
      </c>
      <c r="U178" s="1536" t="str">
        <f>IFERROR(VLOOKUP(K178,【参考】数式用!$A$5:$AB$37,MATCH(T178,【参考】数式用!$B$4:$AB$4,0)+1,0),"")</f>
        <v/>
      </c>
      <c r="V178" s="1414" t="s">
        <v>15</v>
      </c>
      <c r="W178" s="1354">
        <f>'別紙様式2-3（６月以降分）'!W178</f>
        <v>6</v>
      </c>
      <c r="X178" s="1354" t="s">
        <v>10</v>
      </c>
      <c r="Y178" s="1354">
        <f>'別紙様式2-3（６月以降分）'!Y178</f>
        <v>6</v>
      </c>
      <c r="Z178" s="1354" t="s">
        <v>38</v>
      </c>
      <c r="AA178" s="1354">
        <f>'別紙様式2-3（６月以降分）'!AA178</f>
        <v>7</v>
      </c>
      <c r="AB178" s="1354" t="s">
        <v>10</v>
      </c>
      <c r="AC178" s="1354">
        <f>'別紙様式2-3（６月以降分）'!AC178</f>
        <v>3</v>
      </c>
      <c r="AD178" s="1354" t="s">
        <v>2020</v>
      </c>
      <c r="AE178" s="1354" t="s">
        <v>20</v>
      </c>
      <c r="AF178" s="1354">
        <f>IF(W178&gt;=1,(AA178*12+AC178)-(W178*12+Y178)+1,"")</f>
        <v>10</v>
      </c>
      <c r="AG178" s="1356"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18">
        <f>'別紙様式2-3（６月以降分）'!AL178</f>
        <v>0</v>
      </c>
      <c r="AM178" s="1520" t="str">
        <f>IF('別紙様式2-3（６月以降分）'!AM178="","",'別紙様式2-3（６月以降分）'!AM178)</f>
        <v/>
      </c>
      <c r="AN178" s="1522" t="str">
        <f>IF('別紙様式2-3（６月以降分）'!AN178="","",'別紙様式2-3（６月以降分）'!AN178)</f>
        <v/>
      </c>
      <c r="AO178" s="1524" t="str">
        <f>IF('別紙様式2-3（６月以降分）'!AO178="","",'別紙様式2-3（６月以降分）'!AO178)</f>
        <v/>
      </c>
      <c r="AP178" s="1522" t="str">
        <f>IF('別紙様式2-3（６月以降分）'!AP178="","",'別紙様式2-3（６月以降分）'!AP178)</f>
        <v/>
      </c>
      <c r="AQ178" s="1487" t="str">
        <f>IF('別紙様式2-3（６月以降分）'!AQ178="","",'別紙様式2-3（６月以降分）'!AQ178)</f>
        <v/>
      </c>
      <c r="AR178" s="1490"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79"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0"/>
      <c r="K179" s="1259"/>
      <c r="L179" s="1426"/>
      <c r="M179" s="1376" t="str">
        <f>IF('別紙様式2-2（４・５月分）'!P138="","",'別紙様式2-2（４・５月分）'!P138)</f>
        <v/>
      </c>
      <c r="N179" s="1397"/>
      <c r="O179" s="1403"/>
      <c r="P179" s="1404"/>
      <c r="Q179" s="1405"/>
      <c r="R179" s="1539"/>
      <c r="S179" s="1409"/>
      <c r="T179" s="1535"/>
      <c r="U179" s="1537"/>
      <c r="V179" s="1415"/>
      <c r="W179" s="1355"/>
      <c r="X179" s="1355"/>
      <c r="Y179" s="1355"/>
      <c r="Z179" s="1355"/>
      <c r="AA179" s="1355"/>
      <c r="AB179" s="1355"/>
      <c r="AC179" s="1355"/>
      <c r="AD179" s="1355"/>
      <c r="AE179" s="1355"/>
      <c r="AF179" s="1355"/>
      <c r="AG179" s="1357"/>
      <c r="AH179" s="1527"/>
      <c r="AI179" s="1529"/>
      <c r="AJ179" s="1531"/>
      <c r="AK179" s="1533"/>
      <c r="AL179" s="1519"/>
      <c r="AM179" s="1521"/>
      <c r="AN179" s="1523"/>
      <c r="AO179" s="1525"/>
      <c r="AP179" s="1523"/>
      <c r="AQ179" s="1488"/>
      <c r="AR179" s="1491"/>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0"/>
      <c r="AY179" s="431"/>
      <c r="BD179" s="341"/>
      <c r="BE179" s="1310" t="str">
        <f>G178</f>
        <v/>
      </c>
      <c r="BF179" s="1310"/>
      <c r="BG179" s="1310"/>
    </row>
    <row r="180" spans="1:59" ht="15" customHeight="1">
      <c r="A180" s="1302"/>
      <c r="B180" s="1242"/>
      <c r="C180" s="1243"/>
      <c r="D180" s="1243"/>
      <c r="E180" s="1243"/>
      <c r="F180" s="1244"/>
      <c r="G180" s="1259"/>
      <c r="H180" s="1259"/>
      <c r="I180" s="1259"/>
      <c r="J180" s="1420"/>
      <c r="K180" s="1259"/>
      <c r="L180" s="1426"/>
      <c r="M180" s="1377"/>
      <c r="N180" s="1398"/>
      <c r="O180" s="1378" t="s">
        <v>2025</v>
      </c>
      <c r="P180" s="1430" t="str">
        <f>IFERROR(VLOOKUP('別紙様式2-2（４・５月分）'!AQ137,【参考】数式用!$AR$5:$AT$22,3,FALSE),"")</f>
        <v/>
      </c>
      <c r="Q180" s="1382" t="s">
        <v>2036</v>
      </c>
      <c r="R180" s="1514" t="str">
        <f>IFERROR(VLOOKUP(K178,【参考】数式用!$A$5:$AB$37,MATCH(P180,【参考】数式用!$B$4:$AB$4,0)+1,0),"")</f>
        <v/>
      </c>
      <c r="S180" s="1386" t="s">
        <v>2109</v>
      </c>
      <c r="T180" s="1516"/>
      <c r="U180" s="1512" t="str">
        <f>IFERROR(VLOOKUP(K178,【参考】数式用!$A$5:$AB$37,MATCH(T180,【参考】数式用!$B$4:$AB$4,0)+1,0),"")</f>
        <v/>
      </c>
      <c r="V180" s="1392" t="s">
        <v>15</v>
      </c>
      <c r="W180" s="1510"/>
      <c r="X180" s="1368" t="s">
        <v>10</v>
      </c>
      <c r="Y180" s="1510"/>
      <c r="Z180" s="1368" t="s">
        <v>38</v>
      </c>
      <c r="AA180" s="1510"/>
      <c r="AB180" s="1368" t="s">
        <v>10</v>
      </c>
      <c r="AC180" s="1510"/>
      <c r="AD180" s="1368" t="s">
        <v>2020</v>
      </c>
      <c r="AE180" s="1368" t="s">
        <v>20</v>
      </c>
      <c r="AF180" s="1368" t="str">
        <f>IF(W180&gt;=1,(AA180*12+AC180)-(W180*12+Y180)+1,"")</f>
        <v/>
      </c>
      <c r="AG180" s="1364" t="s">
        <v>33</v>
      </c>
      <c r="AH180" s="1370" t="str">
        <f t="shared" ref="AH180" si="282">IFERROR(ROUNDDOWN(ROUND(L178*U180,0),0)*AF180,"")</f>
        <v/>
      </c>
      <c r="AI180" s="1504" t="str">
        <f t="shared" ref="AI180" si="283">IFERROR(ROUNDDOWN(ROUND((L178*(U180-AW178)),0),0)*AF180,"")</f>
        <v/>
      </c>
      <c r="AJ180" s="1374" t="str">
        <f>IFERROR(ROUNDDOWN(ROUNDDOWN(ROUND(L178*VLOOKUP(K178,【参考】数式用!$A$5:$AB$27,MATCH("新加算Ⅳ",【参考】数式用!$B$4:$AB$4,0)+1,0),0),0)*AF180*0.5,0),"")</f>
        <v/>
      </c>
      <c r="AK180" s="1506"/>
      <c r="AL180" s="1508" t="str">
        <f>IFERROR(IF('別紙様式2-2（４・５月分）'!P180="ベア加算","", IF(OR(T180="新加算Ⅰ",T180="新加算Ⅱ",T180="新加算Ⅲ",T180="新加算Ⅳ"),ROUNDDOWN(ROUND(L178*VLOOKUP(K178,【参考】数式用!$A$5:$I$27,MATCH("ベア加算",【参考】数式用!$B$4:$I$4,0)+1,0),0),0)*AF180,"")),"")</f>
        <v/>
      </c>
      <c r="AM180" s="1500"/>
      <c r="AN180" s="1481"/>
      <c r="AO180" s="1502"/>
      <c r="AP180" s="1481"/>
      <c r="AQ180" s="1483"/>
      <c r="AR180" s="1485"/>
      <c r="AS180" s="1489"/>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78"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6"/>
      <c r="C181" s="1417"/>
      <c r="D181" s="1417"/>
      <c r="E181" s="1417"/>
      <c r="F181" s="1418"/>
      <c r="G181" s="1260"/>
      <c r="H181" s="1260"/>
      <c r="I181" s="1260"/>
      <c r="J181" s="1421"/>
      <c r="K181" s="1260"/>
      <c r="L181" s="1427"/>
      <c r="M181" s="556" t="str">
        <f>IF('別紙様式2-2（４・５月分）'!P139="","",'別紙様式2-2（４・５月分）'!P139)</f>
        <v/>
      </c>
      <c r="N181" s="1399"/>
      <c r="O181" s="1379"/>
      <c r="P181" s="1431"/>
      <c r="Q181" s="1383"/>
      <c r="R181" s="1515"/>
      <c r="S181" s="1387"/>
      <c r="T181" s="1517"/>
      <c r="U181" s="1513"/>
      <c r="V181" s="1393"/>
      <c r="W181" s="1511"/>
      <c r="X181" s="1369"/>
      <c r="Y181" s="1511"/>
      <c r="Z181" s="1369"/>
      <c r="AA181" s="1511"/>
      <c r="AB181" s="1369"/>
      <c r="AC181" s="1511"/>
      <c r="AD181" s="1369"/>
      <c r="AE181" s="1369"/>
      <c r="AF181" s="1369"/>
      <c r="AG181" s="1365"/>
      <c r="AH181" s="1371"/>
      <c r="AI181" s="1505"/>
      <c r="AJ181" s="1375"/>
      <c r="AK181" s="1507"/>
      <c r="AL181" s="1509"/>
      <c r="AM181" s="1501"/>
      <c r="AN181" s="1482"/>
      <c r="AO181" s="1503"/>
      <c r="AP181" s="1482"/>
      <c r="AQ181" s="1484"/>
      <c r="AR181" s="1486"/>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78"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19" t="str">
        <f>IF(基本情報入力シート!X96="","",基本情報入力シート!X96)</f>
        <v/>
      </c>
      <c r="K182" s="1258" t="str">
        <f>IF(基本情報入力シート!Y96="","",基本情報入力シート!Y96)</f>
        <v/>
      </c>
      <c r="L182" s="1432" t="str">
        <f>IF(基本情報入力シート!AB96="","",基本情報入力シート!AB96)</f>
        <v/>
      </c>
      <c r="M182" s="553" t="str">
        <f>IF('別紙様式2-2（４・５月分）'!P140="","",'別紙様式2-2（４・５月分）'!P140)</f>
        <v/>
      </c>
      <c r="N182" s="1396" t="str">
        <f>IF(SUM('別紙様式2-2（４・５月分）'!Q140:Q142)=0,"",SUM('別紙様式2-2（４・５月分）'!Q140:Q142))</f>
        <v/>
      </c>
      <c r="O182" s="1400" t="str">
        <f>IFERROR(VLOOKUP('別紙様式2-2（４・５月分）'!AQ140,【参考】数式用!$AR$5:$AS$22,2,FALSE),"")</f>
        <v/>
      </c>
      <c r="P182" s="1401"/>
      <c r="Q182" s="1402"/>
      <c r="R182" s="1538" t="str">
        <f>IFERROR(VLOOKUP(K182,【参考】数式用!$A$5:$AB$37,MATCH(O182,【参考】数式用!$B$4:$AB$4,0)+1,0),"")</f>
        <v/>
      </c>
      <c r="S182" s="1408" t="s">
        <v>2102</v>
      </c>
      <c r="T182" s="1534" t="str">
        <f>IF('別紙様式2-3（６月以降分）'!T182="","",'別紙様式2-3（６月以降分）'!T182)</f>
        <v/>
      </c>
      <c r="U182" s="1536" t="str">
        <f>IFERROR(VLOOKUP(K182,【参考】数式用!$A$5:$AB$37,MATCH(T182,【参考】数式用!$B$4:$AB$4,0)+1,0),"")</f>
        <v/>
      </c>
      <c r="V182" s="1414" t="s">
        <v>15</v>
      </c>
      <c r="W182" s="1354">
        <f>'別紙様式2-3（６月以降分）'!W182</f>
        <v>6</v>
      </c>
      <c r="X182" s="1354" t="s">
        <v>10</v>
      </c>
      <c r="Y182" s="1354">
        <f>'別紙様式2-3（６月以降分）'!Y182</f>
        <v>6</v>
      </c>
      <c r="Z182" s="1354" t="s">
        <v>38</v>
      </c>
      <c r="AA182" s="1354">
        <f>'別紙様式2-3（６月以降分）'!AA182</f>
        <v>7</v>
      </c>
      <c r="AB182" s="1354" t="s">
        <v>10</v>
      </c>
      <c r="AC182" s="1354">
        <f>'別紙様式2-3（６月以降分）'!AC182</f>
        <v>3</v>
      </c>
      <c r="AD182" s="1354" t="s">
        <v>2020</v>
      </c>
      <c r="AE182" s="1354" t="s">
        <v>20</v>
      </c>
      <c r="AF182" s="1354">
        <f>IF(W182&gt;=1,(AA182*12+AC182)-(W182*12+Y182)+1,"")</f>
        <v>10</v>
      </c>
      <c r="AG182" s="1356"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18">
        <f>'別紙様式2-3（６月以降分）'!AL182</f>
        <v>0</v>
      </c>
      <c r="AM182" s="1520" t="str">
        <f>IF('別紙様式2-3（６月以降分）'!AM182="","",'別紙様式2-3（６月以降分）'!AM182)</f>
        <v/>
      </c>
      <c r="AN182" s="1522" t="str">
        <f>IF('別紙様式2-3（６月以降分）'!AN182="","",'別紙様式2-3（６月以降分）'!AN182)</f>
        <v/>
      </c>
      <c r="AO182" s="1524" t="str">
        <f>IF('別紙様式2-3（６月以降分）'!AO182="","",'別紙様式2-3（６月以降分）'!AO182)</f>
        <v/>
      </c>
      <c r="AP182" s="1522" t="str">
        <f>IF('別紙様式2-3（６月以降分）'!AP182="","",'別紙様式2-3（６月以降分）'!AP182)</f>
        <v/>
      </c>
      <c r="AQ182" s="1487" t="str">
        <f>IF('別紙様式2-3（６月以降分）'!AQ182="","",'別紙様式2-3（６月以降分）'!AQ182)</f>
        <v/>
      </c>
      <c r="AR182" s="1490"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79"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0"/>
      <c r="K183" s="1259"/>
      <c r="L183" s="1426"/>
      <c r="M183" s="1376" t="str">
        <f>IF('別紙様式2-2（４・５月分）'!P141="","",'別紙様式2-2（４・５月分）'!P141)</f>
        <v/>
      </c>
      <c r="N183" s="1397"/>
      <c r="O183" s="1403"/>
      <c r="P183" s="1404"/>
      <c r="Q183" s="1405"/>
      <c r="R183" s="1539"/>
      <c r="S183" s="1409"/>
      <c r="T183" s="1535"/>
      <c r="U183" s="1537"/>
      <c r="V183" s="1415"/>
      <c r="W183" s="1355"/>
      <c r="X183" s="1355"/>
      <c r="Y183" s="1355"/>
      <c r="Z183" s="1355"/>
      <c r="AA183" s="1355"/>
      <c r="AB183" s="1355"/>
      <c r="AC183" s="1355"/>
      <c r="AD183" s="1355"/>
      <c r="AE183" s="1355"/>
      <c r="AF183" s="1355"/>
      <c r="AG183" s="1357"/>
      <c r="AH183" s="1527"/>
      <c r="AI183" s="1529"/>
      <c r="AJ183" s="1531"/>
      <c r="AK183" s="1533"/>
      <c r="AL183" s="1519"/>
      <c r="AM183" s="1521"/>
      <c r="AN183" s="1523"/>
      <c r="AO183" s="1525"/>
      <c r="AP183" s="1523"/>
      <c r="AQ183" s="1488"/>
      <c r="AR183" s="1491"/>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0"/>
      <c r="AY183" s="431"/>
      <c r="BD183" s="341"/>
      <c r="BE183" s="1310" t="str">
        <f>G182</f>
        <v/>
      </c>
      <c r="BF183" s="1310"/>
      <c r="BG183" s="1310"/>
    </row>
    <row r="184" spans="1:59" ht="15" customHeight="1">
      <c r="A184" s="1302"/>
      <c r="B184" s="1242"/>
      <c r="C184" s="1243"/>
      <c r="D184" s="1243"/>
      <c r="E184" s="1243"/>
      <c r="F184" s="1244"/>
      <c r="G184" s="1259"/>
      <c r="H184" s="1259"/>
      <c r="I184" s="1259"/>
      <c r="J184" s="1420"/>
      <c r="K184" s="1259"/>
      <c r="L184" s="1426"/>
      <c r="M184" s="1377"/>
      <c r="N184" s="1398"/>
      <c r="O184" s="1378" t="s">
        <v>2025</v>
      </c>
      <c r="P184" s="1430" t="str">
        <f>IFERROR(VLOOKUP('別紙様式2-2（４・５月分）'!AQ140,【参考】数式用!$AR$5:$AT$22,3,FALSE),"")</f>
        <v/>
      </c>
      <c r="Q184" s="1382" t="s">
        <v>2036</v>
      </c>
      <c r="R184" s="1514" t="str">
        <f>IFERROR(VLOOKUP(K182,【参考】数式用!$A$5:$AB$37,MATCH(P184,【参考】数式用!$B$4:$AB$4,0)+1,0),"")</f>
        <v/>
      </c>
      <c r="S184" s="1386" t="s">
        <v>2109</v>
      </c>
      <c r="T184" s="1516"/>
      <c r="U184" s="1512" t="str">
        <f>IFERROR(VLOOKUP(K182,【参考】数式用!$A$5:$AB$37,MATCH(T184,【参考】数式用!$B$4:$AB$4,0)+1,0),"")</f>
        <v/>
      </c>
      <c r="V184" s="1392" t="s">
        <v>15</v>
      </c>
      <c r="W184" s="1510"/>
      <c r="X184" s="1368" t="s">
        <v>10</v>
      </c>
      <c r="Y184" s="1510"/>
      <c r="Z184" s="1368" t="s">
        <v>38</v>
      </c>
      <c r="AA184" s="1510"/>
      <c r="AB184" s="1368" t="s">
        <v>10</v>
      </c>
      <c r="AC184" s="1510"/>
      <c r="AD184" s="1368" t="s">
        <v>2020</v>
      </c>
      <c r="AE184" s="1368" t="s">
        <v>20</v>
      </c>
      <c r="AF184" s="1368" t="str">
        <f>IF(W184&gt;=1,(AA184*12+AC184)-(W184*12+Y184)+1,"")</f>
        <v/>
      </c>
      <c r="AG184" s="1364" t="s">
        <v>33</v>
      </c>
      <c r="AH184" s="1370" t="str">
        <f t="shared" ref="AH184" si="289">IFERROR(ROUNDDOWN(ROUND(L182*U184,0),0)*AF184,"")</f>
        <v/>
      </c>
      <c r="AI184" s="1504" t="str">
        <f t="shared" ref="AI184" si="290">IFERROR(ROUNDDOWN(ROUND((L182*(U184-AW182)),0),0)*AF184,"")</f>
        <v/>
      </c>
      <c r="AJ184" s="1374" t="str">
        <f>IFERROR(ROUNDDOWN(ROUNDDOWN(ROUND(L182*VLOOKUP(K182,【参考】数式用!$A$5:$AB$27,MATCH("新加算Ⅳ",【参考】数式用!$B$4:$AB$4,0)+1,0),0),0)*AF184*0.5,0),"")</f>
        <v/>
      </c>
      <c r="AK184" s="1506"/>
      <c r="AL184" s="1508" t="str">
        <f>IFERROR(IF('別紙様式2-2（４・５月分）'!P184="ベア加算","", IF(OR(T184="新加算Ⅰ",T184="新加算Ⅱ",T184="新加算Ⅲ",T184="新加算Ⅳ"),ROUNDDOWN(ROUND(L182*VLOOKUP(K182,【参考】数式用!$A$5:$I$27,MATCH("ベア加算",【参考】数式用!$B$4:$I$4,0)+1,0),0),0)*AF184,"")),"")</f>
        <v/>
      </c>
      <c r="AM184" s="1500"/>
      <c r="AN184" s="1481"/>
      <c r="AO184" s="1502"/>
      <c r="AP184" s="1481"/>
      <c r="AQ184" s="1483"/>
      <c r="AR184" s="1485"/>
      <c r="AS184" s="1489"/>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78"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6"/>
      <c r="C185" s="1417"/>
      <c r="D185" s="1417"/>
      <c r="E185" s="1417"/>
      <c r="F185" s="1418"/>
      <c r="G185" s="1260"/>
      <c r="H185" s="1260"/>
      <c r="I185" s="1260"/>
      <c r="J185" s="1421"/>
      <c r="K185" s="1260"/>
      <c r="L185" s="1427"/>
      <c r="M185" s="556" t="str">
        <f>IF('別紙様式2-2（４・５月分）'!P142="","",'別紙様式2-2（４・５月分）'!P142)</f>
        <v/>
      </c>
      <c r="N185" s="1399"/>
      <c r="O185" s="1379"/>
      <c r="P185" s="1431"/>
      <c r="Q185" s="1383"/>
      <c r="R185" s="1515"/>
      <c r="S185" s="1387"/>
      <c r="T185" s="1517"/>
      <c r="U185" s="1513"/>
      <c r="V185" s="1393"/>
      <c r="W185" s="1511"/>
      <c r="X185" s="1369"/>
      <c r="Y185" s="1511"/>
      <c r="Z185" s="1369"/>
      <c r="AA185" s="1511"/>
      <c r="AB185" s="1369"/>
      <c r="AC185" s="1511"/>
      <c r="AD185" s="1369"/>
      <c r="AE185" s="1369"/>
      <c r="AF185" s="1369"/>
      <c r="AG185" s="1365"/>
      <c r="AH185" s="1371"/>
      <c r="AI185" s="1505"/>
      <c r="AJ185" s="1375"/>
      <c r="AK185" s="1507"/>
      <c r="AL185" s="1509"/>
      <c r="AM185" s="1501"/>
      <c r="AN185" s="1482"/>
      <c r="AO185" s="1503"/>
      <c r="AP185" s="1482"/>
      <c r="AQ185" s="1484"/>
      <c r="AR185" s="1486"/>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78"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0" t="str">
        <f>IF(基本情報入力シート!X97="","",基本情報入力シート!X97)</f>
        <v/>
      </c>
      <c r="K186" s="1259" t="str">
        <f>IF(基本情報入力シート!Y97="","",基本情報入力シート!Y97)</f>
        <v/>
      </c>
      <c r="L186" s="1426" t="str">
        <f>IF(基本情報入力シート!AB97="","",基本情報入力シート!AB97)</f>
        <v/>
      </c>
      <c r="M186" s="553" t="str">
        <f>IF('別紙様式2-2（４・５月分）'!P143="","",'別紙様式2-2（４・５月分）'!P143)</f>
        <v/>
      </c>
      <c r="N186" s="1396" t="str">
        <f>IF(SUM('別紙様式2-2（４・５月分）'!Q143:Q145)=0,"",SUM('別紙様式2-2（４・５月分）'!Q143:Q145))</f>
        <v/>
      </c>
      <c r="O186" s="1400" t="str">
        <f>IFERROR(VLOOKUP('別紙様式2-2（４・５月分）'!AQ143,【参考】数式用!$AR$5:$AS$22,2,FALSE),"")</f>
        <v/>
      </c>
      <c r="P186" s="1401"/>
      <c r="Q186" s="1402"/>
      <c r="R186" s="1538" t="str">
        <f>IFERROR(VLOOKUP(K186,【参考】数式用!$A$5:$AB$37,MATCH(O186,【参考】数式用!$B$4:$AB$4,0)+1,0),"")</f>
        <v/>
      </c>
      <c r="S186" s="1408" t="s">
        <v>2102</v>
      </c>
      <c r="T186" s="1534" t="str">
        <f>IF('別紙様式2-3（６月以降分）'!T186="","",'別紙様式2-3（６月以降分）'!T186)</f>
        <v/>
      </c>
      <c r="U186" s="1536" t="str">
        <f>IFERROR(VLOOKUP(K186,【参考】数式用!$A$5:$AB$37,MATCH(T186,【参考】数式用!$B$4:$AB$4,0)+1,0),"")</f>
        <v/>
      </c>
      <c r="V186" s="1414" t="s">
        <v>15</v>
      </c>
      <c r="W186" s="1354">
        <f>'別紙様式2-3（６月以降分）'!W186</f>
        <v>6</v>
      </c>
      <c r="X186" s="1354" t="s">
        <v>10</v>
      </c>
      <c r="Y186" s="1354">
        <f>'別紙様式2-3（６月以降分）'!Y186</f>
        <v>6</v>
      </c>
      <c r="Z186" s="1354" t="s">
        <v>38</v>
      </c>
      <c r="AA186" s="1354">
        <f>'別紙様式2-3（６月以降分）'!AA186</f>
        <v>7</v>
      </c>
      <c r="AB186" s="1354" t="s">
        <v>10</v>
      </c>
      <c r="AC186" s="1354">
        <f>'別紙様式2-3（６月以降分）'!AC186</f>
        <v>3</v>
      </c>
      <c r="AD186" s="1354" t="s">
        <v>2020</v>
      </c>
      <c r="AE186" s="1354" t="s">
        <v>20</v>
      </c>
      <c r="AF186" s="1354">
        <f>IF(W186&gt;=1,(AA186*12+AC186)-(W186*12+Y186)+1,"")</f>
        <v>10</v>
      </c>
      <c r="AG186" s="1356"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18">
        <f>'別紙様式2-3（６月以降分）'!AL186</f>
        <v>0</v>
      </c>
      <c r="AM186" s="1520" t="str">
        <f>IF('別紙様式2-3（６月以降分）'!AM186="","",'別紙様式2-3（６月以降分）'!AM186)</f>
        <v/>
      </c>
      <c r="AN186" s="1522" t="str">
        <f>IF('別紙様式2-3（６月以降分）'!AN186="","",'別紙様式2-3（６月以降分）'!AN186)</f>
        <v/>
      </c>
      <c r="AO186" s="1524" t="str">
        <f>IF('別紙様式2-3（６月以降分）'!AO186="","",'別紙様式2-3（６月以降分）'!AO186)</f>
        <v/>
      </c>
      <c r="AP186" s="1522" t="str">
        <f>IF('別紙様式2-3（６月以降分）'!AP186="","",'別紙様式2-3（６月以降分）'!AP186)</f>
        <v/>
      </c>
      <c r="AQ186" s="1487" t="str">
        <f>IF('別紙様式2-3（６月以降分）'!AQ186="","",'別紙様式2-3（６月以降分）'!AQ186)</f>
        <v/>
      </c>
      <c r="AR186" s="1490"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79"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0"/>
      <c r="K187" s="1259"/>
      <c r="L187" s="1426"/>
      <c r="M187" s="1376" t="str">
        <f>IF('別紙様式2-2（４・５月分）'!P144="","",'別紙様式2-2（４・５月分）'!P144)</f>
        <v/>
      </c>
      <c r="N187" s="1397"/>
      <c r="O187" s="1403"/>
      <c r="P187" s="1404"/>
      <c r="Q187" s="1405"/>
      <c r="R187" s="1539"/>
      <c r="S187" s="1409"/>
      <c r="T187" s="1535"/>
      <c r="U187" s="1537"/>
      <c r="V187" s="1415"/>
      <c r="W187" s="1355"/>
      <c r="X187" s="1355"/>
      <c r="Y187" s="1355"/>
      <c r="Z187" s="1355"/>
      <c r="AA187" s="1355"/>
      <c r="AB187" s="1355"/>
      <c r="AC187" s="1355"/>
      <c r="AD187" s="1355"/>
      <c r="AE187" s="1355"/>
      <c r="AF187" s="1355"/>
      <c r="AG187" s="1357"/>
      <c r="AH187" s="1527"/>
      <c r="AI187" s="1529"/>
      <c r="AJ187" s="1531"/>
      <c r="AK187" s="1533"/>
      <c r="AL187" s="1519"/>
      <c r="AM187" s="1521"/>
      <c r="AN187" s="1523"/>
      <c r="AO187" s="1525"/>
      <c r="AP187" s="1523"/>
      <c r="AQ187" s="1488"/>
      <c r="AR187" s="1491"/>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0"/>
      <c r="AY187" s="431"/>
      <c r="BD187" s="341"/>
      <c r="BE187" s="1310" t="str">
        <f>G186</f>
        <v/>
      </c>
      <c r="BF187" s="1310"/>
      <c r="BG187" s="1310"/>
    </row>
    <row r="188" spans="1:59" ht="15" customHeight="1">
      <c r="A188" s="1302"/>
      <c r="B188" s="1242"/>
      <c r="C188" s="1243"/>
      <c r="D188" s="1243"/>
      <c r="E188" s="1243"/>
      <c r="F188" s="1244"/>
      <c r="G188" s="1259"/>
      <c r="H188" s="1259"/>
      <c r="I188" s="1259"/>
      <c r="J188" s="1420"/>
      <c r="K188" s="1259"/>
      <c r="L188" s="1426"/>
      <c r="M188" s="1377"/>
      <c r="N188" s="1398"/>
      <c r="O188" s="1378" t="s">
        <v>2025</v>
      </c>
      <c r="P188" s="1430" t="str">
        <f>IFERROR(VLOOKUP('別紙様式2-2（４・５月分）'!AQ143,【参考】数式用!$AR$5:$AT$22,3,FALSE),"")</f>
        <v/>
      </c>
      <c r="Q188" s="1382" t="s">
        <v>2036</v>
      </c>
      <c r="R188" s="1514" t="str">
        <f>IFERROR(VLOOKUP(K186,【参考】数式用!$A$5:$AB$37,MATCH(P188,【参考】数式用!$B$4:$AB$4,0)+1,0),"")</f>
        <v/>
      </c>
      <c r="S188" s="1386" t="s">
        <v>2109</v>
      </c>
      <c r="T188" s="1516"/>
      <c r="U188" s="1512" t="str">
        <f>IFERROR(VLOOKUP(K186,【参考】数式用!$A$5:$AB$37,MATCH(T188,【参考】数式用!$B$4:$AB$4,0)+1,0),"")</f>
        <v/>
      </c>
      <c r="V188" s="1392" t="s">
        <v>15</v>
      </c>
      <c r="W188" s="1510"/>
      <c r="X188" s="1368" t="s">
        <v>10</v>
      </c>
      <c r="Y188" s="1510"/>
      <c r="Z188" s="1368" t="s">
        <v>38</v>
      </c>
      <c r="AA188" s="1510"/>
      <c r="AB188" s="1368" t="s">
        <v>10</v>
      </c>
      <c r="AC188" s="1510"/>
      <c r="AD188" s="1368" t="s">
        <v>2020</v>
      </c>
      <c r="AE188" s="1368" t="s">
        <v>20</v>
      </c>
      <c r="AF188" s="1368" t="str">
        <f>IF(W188&gt;=1,(AA188*12+AC188)-(W188*12+Y188)+1,"")</f>
        <v/>
      </c>
      <c r="AG188" s="1364" t="s">
        <v>33</v>
      </c>
      <c r="AH188" s="1370" t="str">
        <f t="shared" ref="AH188" si="296">IFERROR(ROUNDDOWN(ROUND(L186*U188,0),0)*AF188,"")</f>
        <v/>
      </c>
      <c r="AI188" s="1504" t="str">
        <f t="shared" ref="AI188" si="297">IFERROR(ROUNDDOWN(ROUND((L186*(U188-AW186)),0),0)*AF188,"")</f>
        <v/>
      </c>
      <c r="AJ188" s="1374" t="str">
        <f>IFERROR(ROUNDDOWN(ROUNDDOWN(ROUND(L186*VLOOKUP(K186,【参考】数式用!$A$5:$AB$27,MATCH("新加算Ⅳ",【参考】数式用!$B$4:$AB$4,0)+1,0),0),0)*AF188*0.5,0),"")</f>
        <v/>
      </c>
      <c r="AK188" s="1506"/>
      <c r="AL188" s="1508" t="str">
        <f>IFERROR(IF('別紙様式2-2（４・５月分）'!P188="ベア加算","", IF(OR(T188="新加算Ⅰ",T188="新加算Ⅱ",T188="新加算Ⅲ",T188="新加算Ⅳ"),ROUNDDOWN(ROUND(L186*VLOOKUP(K186,【参考】数式用!$A$5:$I$27,MATCH("ベア加算",【参考】数式用!$B$4:$I$4,0)+1,0),0),0)*AF188,"")),"")</f>
        <v/>
      </c>
      <c r="AM188" s="1500"/>
      <c r="AN188" s="1481"/>
      <c r="AO188" s="1502"/>
      <c r="AP188" s="1481"/>
      <c r="AQ188" s="1483"/>
      <c r="AR188" s="1485"/>
      <c r="AS188" s="1489"/>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78"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6"/>
      <c r="C189" s="1417"/>
      <c r="D189" s="1417"/>
      <c r="E189" s="1417"/>
      <c r="F189" s="1418"/>
      <c r="G189" s="1260"/>
      <c r="H189" s="1260"/>
      <c r="I189" s="1260"/>
      <c r="J189" s="1421"/>
      <c r="K189" s="1260"/>
      <c r="L189" s="1427"/>
      <c r="M189" s="556" t="str">
        <f>IF('別紙様式2-2（４・５月分）'!P145="","",'別紙様式2-2（４・５月分）'!P145)</f>
        <v/>
      </c>
      <c r="N189" s="1399"/>
      <c r="O189" s="1379"/>
      <c r="P189" s="1431"/>
      <c r="Q189" s="1383"/>
      <c r="R189" s="1515"/>
      <c r="S189" s="1387"/>
      <c r="T189" s="1517"/>
      <c r="U189" s="1513"/>
      <c r="V189" s="1393"/>
      <c r="W189" s="1511"/>
      <c r="X189" s="1369"/>
      <c r="Y189" s="1511"/>
      <c r="Z189" s="1369"/>
      <c r="AA189" s="1511"/>
      <c r="AB189" s="1369"/>
      <c r="AC189" s="1511"/>
      <c r="AD189" s="1369"/>
      <c r="AE189" s="1369"/>
      <c r="AF189" s="1369"/>
      <c r="AG189" s="1365"/>
      <c r="AH189" s="1371"/>
      <c r="AI189" s="1505"/>
      <c r="AJ189" s="1375"/>
      <c r="AK189" s="1507"/>
      <c r="AL189" s="1509"/>
      <c r="AM189" s="1501"/>
      <c r="AN189" s="1482"/>
      <c r="AO189" s="1503"/>
      <c r="AP189" s="1482"/>
      <c r="AQ189" s="1484"/>
      <c r="AR189" s="1486"/>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78"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19" t="str">
        <f>IF(基本情報入力シート!X98="","",基本情報入力シート!X98)</f>
        <v/>
      </c>
      <c r="K190" s="1258" t="str">
        <f>IF(基本情報入力シート!Y98="","",基本情報入力シート!Y98)</f>
        <v/>
      </c>
      <c r="L190" s="1432" t="str">
        <f>IF(基本情報入力シート!AB98="","",基本情報入力シート!AB98)</f>
        <v/>
      </c>
      <c r="M190" s="553" t="str">
        <f>IF('別紙様式2-2（４・５月分）'!P146="","",'別紙様式2-2（４・５月分）'!P146)</f>
        <v/>
      </c>
      <c r="N190" s="1396" t="str">
        <f>IF(SUM('別紙様式2-2（４・５月分）'!Q146:Q148)=0,"",SUM('別紙様式2-2（４・５月分）'!Q146:Q148))</f>
        <v/>
      </c>
      <c r="O190" s="1400" t="str">
        <f>IFERROR(VLOOKUP('別紙様式2-2（４・５月分）'!AQ146,【参考】数式用!$AR$5:$AS$22,2,FALSE),"")</f>
        <v/>
      </c>
      <c r="P190" s="1401"/>
      <c r="Q190" s="1402"/>
      <c r="R190" s="1538" t="str">
        <f>IFERROR(VLOOKUP(K190,【参考】数式用!$A$5:$AB$37,MATCH(O190,【参考】数式用!$B$4:$AB$4,0)+1,0),"")</f>
        <v/>
      </c>
      <c r="S190" s="1408" t="s">
        <v>2102</v>
      </c>
      <c r="T190" s="1534" t="str">
        <f>IF('別紙様式2-3（６月以降分）'!T190="","",'別紙様式2-3（６月以降分）'!T190)</f>
        <v/>
      </c>
      <c r="U190" s="1536" t="str">
        <f>IFERROR(VLOOKUP(K190,【参考】数式用!$A$5:$AB$37,MATCH(T190,【参考】数式用!$B$4:$AB$4,0)+1,0),"")</f>
        <v/>
      </c>
      <c r="V190" s="1414" t="s">
        <v>15</v>
      </c>
      <c r="W190" s="1354">
        <f>'別紙様式2-3（６月以降分）'!W190</f>
        <v>6</v>
      </c>
      <c r="X190" s="1354" t="s">
        <v>10</v>
      </c>
      <c r="Y190" s="1354">
        <f>'別紙様式2-3（６月以降分）'!Y190</f>
        <v>6</v>
      </c>
      <c r="Z190" s="1354" t="s">
        <v>38</v>
      </c>
      <c r="AA190" s="1354">
        <f>'別紙様式2-3（６月以降分）'!AA190</f>
        <v>7</v>
      </c>
      <c r="AB190" s="1354" t="s">
        <v>10</v>
      </c>
      <c r="AC190" s="1354">
        <f>'別紙様式2-3（６月以降分）'!AC190</f>
        <v>3</v>
      </c>
      <c r="AD190" s="1354" t="s">
        <v>2020</v>
      </c>
      <c r="AE190" s="1354" t="s">
        <v>20</v>
      </c>
      <c r="AF190" s="1354">
        <f>IF(W190&gt;=1,(AA190*12+AC190)-(W190*12+Y190)+1,"")</f>
        <v>10</v>
      </c>
      <c r="AG190" s="1356"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18">
        <f>'別紙様式2-3（６月以降分）'!AL190</f>
        <v>0</v>
      </c>
      <c r="AM190" s="1520" t="str">
        <f>IF('別紙様式2-3（６月以降分）'!AM190="","",'別紙様式2-3（６月以降分）'!AM190)</f>
        <v/>
      </c>
      <c r="AN190" s="1522" t="str">
        <f>IF('別紙様式2-3（６月以降分）'!AN190="","",'別紙様式2-3（６月以降分）'!AN190)</f>
        <v/>
      </c>
      <c r="AO190" s="1524" t="str">
        <f>IF('別紙様式2-3（６月以降分）'!AO190="","",'別紙様式2-3（６月以降分）'!AO190)</f>
        <v/>
      </c>
      <c r="AP190" s="1522" t="str">
        <f>IF('別紙様式2-3（６月以降分）'!AP190="","",'別紙様式2-3（６月以降分）'!AP190)</f>
        <v/>
      </c>
      <c r="AQ190" s="1487" t="str">
        <f>IF('別紙様式2-3（６月以降分）'!AQ190="","",'別紙様式2-3（６月以降分）'!AQ190)</f>
        <v/>
      </c>
      <c r="AR190" s="1490"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79"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0"/>
      <c r="K191" s="1259"/>
      <c r="L191" s="1426"/>
      <c r="M191" s="1376" t="str">
        <f>IF('別紙様式2-2（４・５月分）'!P147="","",'別紙様式2-2（４・５月分）'!P147)</f>
        <v/>
      </c>
      <c r="N191" s="1397"/>
      <c r="O191" s="1403"/>
      <c r="P191" s="1404"/>
      <c r="Q191" s="1405"/>
      <c r="R191" s="1539"/>
      <c r="S191" s="1409"/>
      <c r="T191" s="1535"/>
      <c r="U191" s="1537"/>
      <c r="V191" s="1415"/>
      <c r="W191" s="1355"/>
      <c r="X191" s="1355"/>
      <c r="Y191" s="1355"/>
      <c r="Z191" s="1355"/>
      <c r="AA191" s="1355"/>
      <c r="AB191" s="1355"/>
      <c r="AC191" s="1355"/>
      <c r="AD191" s="1355"/>
      <c r="AE191" s="1355"/>
      <c r="AF191" s="1355"/>
      <c r="AG191" s="1357"/>
      <c r="AH191" s="1527"/>
      <c r="AI191" s="1529"/>
      <c r="AJ191" s="1531"/>
      <c r="AK191" s="1533"/>
      <c r="AL191" s="1519"/>
      <c r="AM191" s="1521"/>
      <c r="AN191" s="1523"/>
      <c r="AO191" s="1525"/>
      <c r="AP191" s="1523"/>
      <c r="AQ191" s="1488"/>
      <c r="AR191" s="1491"/>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0"/>
      <c r="AY191" s="431"/>
      <c r="BD191" s="341"/>
      <c r="BE191" s="1310" t="str">
        <f>G190</f>
        <v/>
      </c>
      <c r="BF191" s="1310"/>
      <c r="BG191" s="1310"/>
    </row>
    <row r="192" spans="1:59" ht="15" customHeight="1">
      <c r="A192" s="1302"/>
      <c r="B192" s="1242"/>
      <c r="C192" s="1243"/>
      <c r="D192" s="1243"/>
      <c r="E192" s="1243"/>
      <c r="F192" s="1244"/>
      <c r="G192" s="1259"/>
      <c r="H192" s="1259"/>
      <c r="I192" s="1259"/>
      <c r="J192" s="1420"/>
      <c r="K192" s="1259"/>
      <c r="L192" s="1426"/>
      <c r="M192" s="1377"/>
      <c r="N192" s="1398"/>
      <c r="O192" s="1378" t="s">
        <v>2025</v>
      </c>
      <c r="P192" s="1430" t="str">
        <f>IFERROR(VLOOKUP('別紙様式2-2（４・５月分）'!AQ146,【参考】数式用!$AR$5:$AT$22,3,FALSE),"")</f>
        <v/>
      </c>
      <c r="Q192" s="1382" t="s">
        <v>2036</v>
      </c>
      <c r="R192" s="1514" t="str">
        <f>IFERROR(VLOOKUP(K190,【参考】数式用!$A$5:$AB$37,MATCH(P192,【参考】数式用!$B$4:$AB$4,0)+1,0),"")</f>
        <v/>
      </c>
      <c r="S192" s="1386" t="s">
        <v>2109</v>
      </c>
      <c r="T192" s="1516"/>
      <c r="U192" s="1512" t="str">
        <f>IFERROR(VLOOKUP(K190,【参考】数式用!$A$5:$AB$37,MATCH(T192,【参考】数式用!$B$4:$AB$4,0)+1,0),"")</f>
        <v/>
      </c>
      <c r="V192" s="1392" t="s">
        <v>15</v>
      </c>
      <c r="W192" s="1510"/>
      <c r="X192" s="1368" t="s">
        <v>10</v>
      </c>
      <c r="Y192" s="1510"/>
      <c r="Z192" s="1368" t="s">
        <v>38</v>
      </c>
      <c r="AA192" s="1510"/>
      <c r="AB192" s="1368" t="s">
        <v>10</v>
      </c>
      <c r="AC192" s="1510"/>
      <c r="AD192" s="1368" t="s">
        <v>2020</v>
      </c>
      <c r="AE192" s="1368" t="s">
        <v>20</v>
      </c>
      <c r="AF192" s="1368" t="str">
        <f>IF(W192&gt;=1,(AA192*12+AC192)-(W192*12+Y192)+1,"")</f>
        <v/>
      </c>
      <c r="AG192" s="1364" t="s">
        <v>33</v>
      </c>
      <c r="AH192" s="1370" t="str">
        <f t="shared" ref="AH192" si="303">IFERROR(ROUNDDOWN(ROUND(L190*U192,0),0)*AF192,"")</f>
        <v/>
      </c>
      <c r="AI192" s="1504" t="str">
        <f t="shared" ref="AI192" si="304">IFERROR(ROUNDDOWN(ROUND((L190*(U192-AW190)),0),0)*AF192,"")</f>
        <v/>
      </c>
      <c r="AJ192" s="1374" t="str">
        <f>IFERROR(ROUNDDOWN(ROUNDDOWN(ROUND(L190*VLOOKUP(K190,【参考】数式用!$A$5:$AB$27,MATCH("新加算Ⅳ",【参考】数式用!$B$4:$AB$4,0)+1,0),0),0)*AF192*0.5,0),"")</f>
        <v/>
      </c>
      <c r="AK192" s="1506"/>
      <c r="AL192" s="1508" t="str">
        <f>IFERROR(IF('別紙様式2-2（４・５月分）'!P192="ベア加算","", IF(OR(T192="新加算Ⅰ",T192="新加算Ⅱ",T192="新加算Ⅲ",T192="新加算Ⅳ"),ROUNDDOWN(ROUND(L190*VLOOKUP(K190,【参考】数式用!$A$5:$I$27,MATCH("ベア加算",【参考】数式用!$B$4:$I$4,0)+1,0),0),0)*AF192,"")),"")</f>
        <v/>
      </c>
      <c r="AM192" s="1500"/>
      <c r="AN192" s="1481"/>
      <c r="AO192" s="1502"/>
      <c r="AP192" s="1481"/>
      <c r="AQ192" s="1483"/>
      <c r="AR192" s="1485"/>
      <c r="AS192" s="1489"/>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78"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6"/>
      <c r="C193" s="1417"/>
      <c r="D193" s="1417"/>
      <c r="E193" s="1417"/>
      <c r="F193" s="1418"/>
      <c r="G193" s="1260"/>
      <c r="H193" s="1260"/>
      <c r="I193" s="1260"/>
      <c r="J193" s="1421"/>
      <c r="K193" s="1260"/>
      <c r="L193" s="1427"/>
      <c r="M193" s="556" t="str">
        <f>IF('別紙様式2-2（４・５月分）'!P148="","",'別紙様式2-2（４・５月分）'!P148)</f>
        <v/>
      </c>
      <c r="N193" s="1399"/>
      <c r="O193" s="1379"/>
      <c r="P193" s="1431"/>
      <c r="Q193" s="1383"/>
      <c r="R193" s="1515"/>
      <c r="S193" s="1387"/>
      <c r="T193" s="1517"/>
      <c r="U193" s="1513"/>
      <c r="V193" s="1393"/>
      <c r="W193" s="1511"/>
      <c r="X193" s="1369"/>
      <c r="Y193" s="1511"/>
      <c r="Z193" s="1369"/>
      <c r="AA193" s="1511"/>
      <c r="AB193" s="1369"/>
      <c r="AC193" s="1511"/>
      <c r="AD193" s="1369"/>
      <c r="AE193" s="1369"/>
      <c r="AF193" s="1369"/>
      <c r="AG193" s="1365"/>
      <c r="AH193" s="1371"/>
      <c r="AI193" s="1505"/>
      <c r="AJ193" s="1375"/>
      <c r="AK193" s="1507"/>
      <c r="AL193" s="1509"/>
      <c r="AM193" s="1501"/>
      <c r="AN193" s="1482"/>
      <c r="AO193" s="1503"/>
      <c r="AP193" s="1482"/>
      <c r="AQ193" s="1484"/>
      <c r="AR193" s="1486"/>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78"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0" t="str">
        <f>IF(基本情報入力シート!X99="","",基本情報入力シート!X99)</f>
        <v/>
      </c>
      <c r="K194" s="1259" t="str">
        <f>IF(基本情報入力シート!Y99="","",基本情報入力シート!Y99)</f>
        <v/>
      </c>
      <c r="L194" s="1426" t="str">
        <f>IF(基本情報入力シート!AB99="","",基本情報入力シート!AB99)</f>
        <v/>
      </c>
      <c r="M194" s="553" t="str">
        <f>IF('別紙様式2-2（４・５月分）'!P149="","",'別紙様式2-2（４・５月分）'!P149)</f>
        <v/>
      </c>
      <c r="N194" s="1396" t="str">
        <f>IF(SUM('別紙様式2-2（４・５月分）'!Q149:Q151)=0,"",SUM('別紙様式2-2（４・５月分）'!Q149:Q151))</f>
        <v/>
      </c>
      <c r="O194" s="1400" t="str">
        <f>IFERROR(VLOOKUP('別紙様式2-2（４・５月分）'!AQ149,【参考】数式用!$AR$5:$AS$22,2,FALSE),"")</f>
        <v/>
      </c>
      <c r="P194" s="1401"/>
      <c r="Q194" s="1402"/>
      <c r="R194" s="1538" t="str">
        <f>IFERROR(VLOOKUP(K194,【参考】数式用!$A$5:$AB$37,MATCH(O194,【参考】数式用!$B$4:$AB$4,0)+1,0),"")</f>
        <v/>
      </c>
      <c r="S194" s="1408" t="s">
        <v>2102</v>
      </c>
      <c r="T194" s="1534" t="str">
        <f>IF('別紙様式2-3（６月以降分）'!T194="","",'別紙様式2-3（６月以降分）'!T194)</f>
        <v/>
      </c>
      <c r="U194" s="1536" t="str">
        <f>IFERROR(VLOOKUP(K194,【参考】数式用!$A$5:$AB$37,MATCH(T194,【参考】数式用!$B$4:$AB$4,0)+1,0),"")</f>
        <v/>
      </c>
      <c r="V194" s="1414" t="s">
        <v>15</v>
      </c>
      <c r="W194" s="1354">
        <f>'別紙様式2-3（６月以降分）'!W194</f>
        <v>6</v>
      </c>
      <c r="X194" s="1354" t="s">
        <v>10</v>
      </c>
      <c r="Y194" s="1354">
        <f>'別紙様式2-3（６月以降分）'!Y194</f>
        <v>6</v>
      </c>
      <c r="Z194" s="1354" t="s">
        <v>38</v>
      </c>
      <c r="AA194" s="1354">
        <f>'別紙様式2-3（６月以降分）'!AA194</f>
        <v>7</v>
      </c>
      <c r="AB194" s="1354" t="s">
        <v>10</v>
      </c>
      <c r="AC194" s="1354">
        <f>'別紙様式2-3（６月以降分）'!AC194</f>
        <v>3</v>
      </c>
      <c r="AD194" s="1354" t="s">
        <v>2020</v>
      </c>
      <c r="AE194" s="1354" t="s">
        <v>20</v>
      </c>
      <c r="AF194" s="1354">
        <f>IF(W194&gt;=1,(AA194*12+AC194)-(W194*12+Y194)+1,"")</f>
        <v>10</v>
      </c>
      <c r="AG194" s="1356"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18">
        <f>'別紙様式2-3（６月以降分）'!AL194</f>
        <v>0</v>
      </c>
      <c r="AM194" s="1520" t="str">
        <f>IF('別紙様式2-3（６月以降分）'!AM194="","",'別紙様式2-3（６月以降分）'!AM194)</f>
        <v/>
      </c>
      <c r="AN194" s="1522" t="str">
        <f>IF('別紙様式2-3（６月以降分）'!AN194="","",'別紙様式2-3（６月以降分）'!AN194)</f>
        <v/>
      </c>
      <c r="AO194" s="1524" t="str">
        <f>IF('別紙様式2-3（６月以降分）'!AO194="","",'別紙様式2-3（６月以降分）'!AO194)</f>
        <v/>
      </c>
      <c r="AP194" s="1522" t="str">
        <f>IF('別紙様式2-3（６月以降分）'!AP194="","",'別紙様式2-3（６月以降分）'!AP194)</f>
        <v/>
      </c>
      <c r="AQ194" s="1487" t="str">
        <f>IF('別紙様式2-3（６月以降分）'!AQ194="","",'別紙様式2-3（６月以降分）'!AQ194)</f>
        <v/>
      </c>
      <c r="AR194" s="1490"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79"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0"/>
      <c r="K195" s="1259"/>
      <c r="L195" s="1426"/>
      <c r="M195" s="1376" t="str">
        <f>IF('別紙様式2-2（４・５月分）'!P150="","",'別紙様式2-2（４・５月分）'!P150)</f>
        <v/>
      </c>
      <c r="N195" s="1397"/>
      <c r="O195" s="1403"/>
      <c r="P195" s="1404"/>
      <c r="Q195" s="1405"/>
      <c r="R195" s="1539"/>
      <c r="S195" s="1409"/>
      <c r="T195" s="1535"/>
      <c r="U195" s="1537"/>
      <c r="V195" s="1415"/>
      <c r="W195" s="1355"/>
      <c r="X195" s="1355"/>
      <c r="Y195" s="1355"/>
      <c r="Z195" s="1355"/>
      <c r="AA195" s="1355"/>
      <c r="AB195" s="1355"/>
      <c r="AC195" s="1355"/>
      <c r="AD195" s="1355"/>
      <c r="AE195" s="1355"/>
      <c r="AF195" s="1355"/>
      <c r="AG195" s="1357"/>
      <c r="AH195" s="1527"/>
      <c r="AI195" s="1529"/>
      <c r="AJ195" s="1531"/>
      <c r="AK195" s="1533"/>
      <c r="AL195" s="1519"/>
      <c r="AM195" s="1521"/>
      <c r="AN195" s="1523"/>
      <c r="AO195" s="1525"/>
      <c r="AP195" s="1523"/>
      <c r="AQ195" s="1488"/>
      <c r="AR195" s="1491"/>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0"/>
      <c r="AY195" s="431"/>
      <c r="BD195" s="341"/>
      <c r="BE195" s="1310" t="str">
        <f>G194</f>
        <v/>
      </c>
      <c r="BF195" s="1310"/>
      <c r="BG195" s="1310"/>
    </row>
    <row r="196" spans="1:59" ht="15" customHeight="1">
      <c r="A196" s="1302"/>
      <c r="B196" s="1242"/>
      <c r="C196" s="1243"/>
      <c r="D196" s="1243"/>
      <c r="E196" s="1243"/>
      <c r="F196" s="1244"/>
      <c r="G196" s="1259"/>
      <c r="H196" s="1259"/>
      <c r="I196" s="1259"/>
      <c r="J196" s="1420"/>
      <c r="K196" s="1259"/>
      <c r="L196" s="1426"/>
      <c r="M196" s="1377"/>
      <c r="N196" s="1398"/>
      <c r="O196" s="1378" t="s">
        <v>2025</v>
      </c>
      <c r="P196" s="1430" t="str">
        <f>IFERROR(VLOOKUP('別紙様式2-2（４・５月分）'!AQ149,【参考】数式用!$AR$5:$AT$22,3,FALSE),"")</f>
        <v/>
      </c>
      <c r="Q196" s="1382" t="s">
        <v>2036</v>
      </c>
      <c r="R196" s="1514" t="str">
        <f>IFERROR(VLOOKUP(K194,【参考】数式用!$A$5:$AB$37,MATCH(P196,【参考】数式用!$B$4:$AB$4,0)+1,0),"")</f>
        <v/>
      </c>
      <c r="S196" s="1386" t="s">
        <v>2109</v>
      </c>
      <c r="T196" s="1516"/>
      <c r="U196" s="1512" t="str">
        <f>IFERROR(VLOOKUP(K194,【参考】数式用!$A$5:$AB$37,MATCH(T196,【参考】数式用!$B$4:$AB$4,0)+1,0),"")</f>
        <v/>
      </c>
      <c r="V196" s="1392" t="s">
        <v>15</v>
      </c>
      <c r="W196" s="1510"/>
      <c r="X196" s="1368" t="s">
        <v>10</v>
      </c>
      <c r="Y196" s="1510"/>
      <c r="Z196" s="1368" t="s">
        <v>38</v>
      </c>
      <c r="AA196" s="1510"/>
      <c r="AB196" s="1368" t="s">
        <v>10</v>
      </c>
      <c r="AC196" s="1510"/>
      <c r="AD196" s="1368" t="s">
        <v>2020</v>
      </c>
      <c r="AE196" s="1368" t="s">
        <v>20</v>
      </c>
      <c r="AF196" s="1368" t="str">
        <f>IF(W196&gt;=1,(AA196*12+AC196)-(W196*12+Y196)+1,"")</f>
        <v/>
      </c>
      <c r="AG196" s="1364" t="s">
        <v>33</v>
      </c>
      <c r="AH196" s="1370" t="str">
        <f t="shared" ref="AH196" si="310">IFERROR(ROUNDDOWN(ROUND(L194*U196,0),0)*AF196,"")</f>
        <v/>
      </c>
      <c r="AI196" s="1504" t="str">
        <f t="shared" ref="AI196" si="311">IFERROR(ROUNDDOWN(ROUND((L194*(U196-AW194)),0),0)*AF196,"")</f>
        <v/>
      </c>
      <c r="AJ196" s="1374" t="str">
        <f>IFERROR(ROUNDDOWN(ROUNDDOWN(ROUND(L194*VLOOKUP(K194,【参考】数式用!$A$5:$AB$27,MATCH("新加算Ⅳ",【参考】数式用!$B$4:$AB$4,0)+1,0),0),0)*AF196*0.5,0),"")</f>
        <v/>
      </c>
      <c r="AK196" s="1506"/>
      <c r="AL196" s="1508" t="str">
        <f>IFERROR(IF('別紙様式2-2（４・５月分）'!P196="ベア加算","", IF(OR(T196="新加算Ⅰ",T196="新加算Ⅱ",T196="新加算Ⅲ",T196="新加算Ⅳ"),ROUNDDOWN(ROUND(L194*VLOOKUP(K194,【参考】数式用!$A$5:$I$27,MATCH("ベア加算",【参考】数式用!$B$4:$I$4,0)+1,0),0),0)*AF196,"")),"")</f>
        <v/>
      </c>
      <c r="AM196" s="1500"/>
      <c r="AN196" s="1481"/>
      <c r="AO196" s="1502"/>
      <c r="AP196" s="1481"/>
      <c r="AQ196" s="1483"/>
      <c r="AR196" s="1485"/>
      <c r="AS196" s="1489"/>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78"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6"/>
      <c r="C197" s="1417"/>
      <c r="D197" s="1417"/>
      <c r="E197" s="1417"/>
      <c r="F197" s="1418"/>
      <c r="G197" s="1260"/>
      <c r="H197" s="1260"/>
      <c r="I197" s="1260"/>
      <c r="J197" s="1421"/>
      <c r="K197" s="1260"/>
      <c r="L197" s="1427"/>
      <c r="M197" s="556" t="str">
        <f>IF('別紙様式2-2（４・５月分）'!P151="","",'別紙様式2-2（４・５月分）'!P151)</f>
        <v/>
      </c>
      <c r="N197" s="1399"/>
      <c r="O197" s="1379"/>
      <c r="P197" s="1431"/>
      <c r="Q197" s="1383"/>
      <c r="R197" s="1515"/>
      <c r="S197" s="1387"/>
      <c r="T197" s="1517"/>
      <c r="U197" s="1513"/>
      <c r="V197" s="1393"/>
      <c r="W197" s="1511"/>
      <c r="X197" s="1369"/>
      <c r="Y197" s="1511"/>
      <c r="Z197" s="1369"/>
      <c r="AA197" s="1511"/>
      <c r="AB197" s="1369"/>
      <c r="AC197" s="1511"/>
      <c r="AD197" s="1369"/>
      <c r="AE197" s="1369"/>
      <c r="AF197" s="1369"/>
      <c r="AG197" s="1365"/>
      <c r="AH197" s="1371"/>
      <c r="AI197" s="1505"/>
      <c r="AJ197" s="1375"/>
      <c r="AK197" s="1507"/>
      <c r="AL197" s="1509"/>
      <c r="AM197" s="1501"/>
      <c r="AN197" s="1482"/>
      <c r="AO197" s="1503"/>
      <c r="AP197" s="1482"/>
      <c r="AQ197" s="1484"/>
      <c r="AR197" s="1486"/>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78"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19" t="str">
        <f>IF(基本情報入力シート!X100="","",基本情報入力シート!X100)</f>
        <v/>
      </c>
      <c r="K198" s="1258" t="str">
        <f>IF(基本情報入力シート!Y100="","",基本情報入力シート!Y100)</f>
        <v/>
      </c>
      <c r="L198" s="1432" t="str">
        <f>IF(基本情報入力シート!AB100="","",基本情報入力シート!AB100)</f>
        <v/>
      </c>
      <c r="M198" s="553" t="str">
        <f>IF('別紙様式2-2（４・５月分）'!P152="","",'別紙様式2-2（４・５月分）'!P152)</f>
        <v/>
      </c>
      <c r="N198" s="1396" t="str">
        <f>IF(SUM('別紙様式2-2（４・５月分）'!Q152:Q154)=0,"",SUM('別紙様式2-2（４・５月分）'!Q152:Q154))</f>
        <v/>
      </c>
      <c r="O198" s="1400" t="str">
        <f>IFERROR(VLOOKUP('別紙様式2-2（４・５月分）'!AQ152,【参考】数式用!$AR$5:$AS$22,2,FALSE),"")</f>
        <v/>
      </c>
      <c r="P198" s="1401"/>
      <c r="Q198" s="1402"/>
      <c r="R198" s="1538" t="str">
        <f>IFERROR(VLOOKUP(K198,【参考】数式用!$A$5:$AB$37,MATCH(O198,【参考】数式用!$B$4:$AB$4,0)+1,0),"")</f>
        <v/>
      </c>
      <c r="S198" s="1408" t="s">
        <v>2102</v>
      </c>
      <c r="T198" s="1534" t="str">
        <f>IF('別紙様式2-3（６月以降分）'!T198="","",'別紙様式2-3（６月以降分）'!T198)</f>
        <v/>
      </c>
      <c r="U198" s="1536" t="str">
        <f>IFERROR(VLOOKUP(K198,【参考】数式用!$A$5:$AB$37,MATCH(T198,【参考】数式用!$B$4:$AB$4,0)+1,0),"")</f>
        <v/>
      </c>
      <c r="V198" s="1414" t="s">
        <v>15</v>
      </c>
      <c r="W198" s="1354">
        <f>'別紙様式2-3（６月以降分）'!W198</f>
        <v>6</v>
      </c>
      <c r="X198" s="1354" t="s">
        <v>10</v>
      </c>
      <c r="Y198" s="1354">
        <f>'別紙様式2-3（６月以降分）'!Y198</f>
        <v>6</v>
      </c>
      <c r="Z198" s="1354" t="s">
        <v>38</v>
      </c>
      <c r="AA198" s="1354">
        <f>'別紙様式2-3（６月以降分）'!AA198</f>
        <v>7</v>
      </c>
      <c r="AB198" s="1354" t="s">
        <v>10</v>
      </c>
      <c r="AC198" s="1354">
        <f>'別紙様式2-3（６月以降分）'!AC198</f>
        <v>3</v>
      </c>
      <c r="AD198" s="1354" t="s">
        <v>2020</v>
      </c>
      <c r="AE198" s="1354" t="s">
        <v>20</v>
      </c>
      <c r="AF198" s="1354">
        <f>IF(W198&gt;=1,(AA198*12+AC198)-(W198*12+Y198)+1,"")</f>
        <v>10</v>
      </c>
      <c r="AG198" s="1356"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18">
        <f>'別紙様式2-3（６月以降分）'!AL198</f>
        <v>0</v>
      </c>
      <c r="AM198" s="1520" t="str">
        <f>IF('別紙様式2-3（６月以降分）'!AM198="","",'別紙様式2-3（６月以降分）'!AM198)</f>
        <v/>
      </c>
      <c r="AN198" s="1522" t="str">
        <f>IF('別紙様式2-3（６月以降分）'!AN198="","",'別紙様式2-3（６月以降分）'!AN198)</f>
        <v/>
      </c>
      <c r="AO198" s="1524" t="str">
        <f>IF('別紙様式2-3（６月以降分）'!AO198="","",'別紙様式2-3（６月以降分）'!AO198)</f>
        <v/>
      </c>
      <c r="AP198" s="1522" t="str">
        <f>IF('別紙様式2-3（６月以降分）'!AP198="","",'別紙様式2-3（６月以降分）'!AP198)</f>
        <v/>
      </c>
      <c r="AQ198" s="1487" t="str">
        <f>IF('別紙様式2-3（６月以降分）'!AQ198="","",'別紙様式2-3（６月以降分）'!AQ198)</f>
        <v/>
      </c>
      <c r="AR198" s="1490"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79"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0"/>
      <c r="K199" s="1259"/>
      <c r="L199" s="1426"/>
      <c r="M199" s="1376" t="str">
        <f>IF('別紙様式2-2（４・５月分）'!P153="","",'別紙様式2-2（４・５月分）'!P153)</f>
        <v/>
      </c>
      <c r="N199" s="1397"/>
      <c r="O199" s="1403"/>
      <c r="P199" s="1404"/>
      <c r="Q199" s="1405"/>
      <c r="R199" s="1539"/>
      <c r="S199" s="1409"/>
      <c r="T199" s="1535"/>
      <c r="U199" s="1537"/>
      <c r="V199" s="1415"/>
      <c r="W199" s="1355"/>
      <c r="X199" s="1355"/>
      <c r="Y199" s="1355"/>
      <c r="Z199" s="1355"/>
      <c r="AA199" s="1355"/>
      <c r="AB199" s="1355"/>
      <c r="AC199" s="1355"/>
      <c r="AD199" s="1355"/>
      <c r="AE199" s="1355"/>
      <c r="AF199" s="1355"/>
      <c r="AG199" s="1357"/>
      <c r="AH199" s="1527"/>
      <c r="AI199" s="1529"/>
      <c r="AJ199" s="1531"/>
      <c r="AK199" s="1533"/>
      <c r="AL199" s="1519"/>
      <c r="AM199" s="1521"/>
      <c r="AN199" s="1523"/>
      <c r="AO199" s="1525"/>
      <c r="AP199" s="1523"/>
      <c r="AQ199" s="1488"/>
      <c r="AR199" s="1491"/>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0"/>
      <c r="AY199" s="431"/>
      <c r="BD199" s="341"/>
      <c r="BE199" s="1310" t="str">
        <f>G198</f>
        <v/>
      </c>
      <c r="BF199" s="1310"/>
      <c r="BG199" s="1310"/>
    </row>
    <row r="200" spans="1:59" ht="15" customHeight="1">
      <c r="A200" s="1302"/>
      <c r="B200" s="1242"/>
      <c r="C200" s="1243"/>
      <c r="D200" s="1243"/>
      <c r="E200" s="1243"/>
      <c r="F200" s="1244"/>
      <c r="G200" s="1259"/>
      <c r="H200" s="1259"/>
      <c r="I200" s="1259"/>
      <c r="J200" s="1420"/>
      <c r="K200" s="1259"/>
      <c r="L200" s="1426"/>
      <c r="M200" s="1377"/>
      <c r="N200" s="1398"/>
      <c r="O200" s="1378" t="s">
        <v>2025</v>
      </c>
      <c r="P200" s="1430" t="str">
        <f>IFERROR(VLOOKUP('別紙様式2-2（４・５月分）'!AQ152,【参考】数式用!$AR$5:$AT$22,3,FALSE),"")</f>
        <v/>
      </c>
      <c r="Q200" s="1382" t="s">
        <v>2036</v>
      </c>
      <c r="R200" s="1514" t="str">
        <f>IFERROR(VLOOKUP(K198,【参考】数式用!$A$5:$AB$37,MATCH(P200,【参考】数式用!$B$4:$AB$4,0)+1,0),"")</f>
        <v/>
      </c>
      <c r="S200" s="1386" t="s">
        <v>2109</v>
      </c>
      <c r="T200" s="1516"/>
      <c r="U200" s="1512" t="str">
        <f>IFERROR(VLOOKUP(K198,【参考】数式用!$A$5:$AB$37,MATCH(T200,【参考】数式用!$B$4:$AB$4,0)+1,0),"")</f>
        <v/>
      </c>
      <c r="V200" s="1392" t="s">
        <v>15</v>
      </c>
      <c r="W200" s="1510"/>
      <c r="X200" s="1368" t="s">
        <v>10</v>
      </c>
      <c r="Y200" s="1510"/>
      <c r="Z200" s="1368" t="s">
        <v>38</v>
      </c>
      <c r="AA200" s="1510"/>
      <c r="AB200" s="1368" t="s">
        <v>10</v>
      </c>
      <c r="AC200" s="1510"/>
      <c r="AD200" s="1368" t="s">
        <v>2020</v>
      </c>
      <c r="AE200" s="1368" t="s">
        <v>20</v>
      </c>
      <c r="AF200" s="1368" t="str">
        <f>IF(W200&gt;=1,(AA200*12+AC200)-(W200*12+Y200)+1,"")</f>
        <v/>
      </c>
      <c r="AG200" s="1364" t="s">
        <v>33</v>
      </c>
      <c r="AH200" s="1370" t="str">
        <f t="shared" ref="AH200" si="317">IFERROR(ROUNDDOWN(ROUND(L198*U200,0),0)*AF200,"")</f>
        <v/>
      </c>
      <c r="AI200" s="1504" t="str">
        <f t="shared" ref="AI200" si="318">IFERROR(ROUNDDOWN(ROUND((L198*(U200-AW198)),0),0)*AF200,"")</f>
        <v/>
      </c>
      <c r="AJ200" s="1374" t="str">
        <f>IFERROR(ROUNDDOWN(ROUNDDOWN(ROUND(L198*VLOOKUP(K198,【参考】数式用!$A$5:$AB$27,MATCH("新加算Ⅳ",【参考】数式用!$B$4:$AB$4,0)+1,0),0),0)*AF200*0.5,0),"")</f>
        <v/>
      </c>
      <c r="AK200" s="1506"/>
      <c r="AL200" s="1508" t="str">
        <f>IFERROR(IF('別紙様式2-2（４・５月分）'!P200="ベア加算","", IF(OR(T200="新加算Ⅰ",T200="新加算Ⅱ",T200="新加算Ⅲ",T200="新加算Ⅳ"),ROUNDDOWN(ROUND(L198*VLOOKUP(K198,【参考】数式用!$A$5:$I$27,MATCH("ベア加算",【参考】数式用!$B$4:$I$4,0)+1,0),0),0)*AF200,"")),"")</f>
        <v/>
      </c>
      <c r="AM200" s="1500"/>
      <c r="AN200" s="1481"/>
      <c r="AO200" s="1502"/>
      <c r="AP200" s="1481"/>
      <c r="AQ200" s="1483"/>
      <c r="AR200" s="1485"/>
      <c r="AS200" s="1489"/>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78"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6"/>
      <c r="C201" s="1417"/>
      <c r="D201" s="1417"/>
      <c r="E201" s="1417"/>
      <c r="F201" s="1418"/>
      <c r="G201" s="1260"/>
      <c r="H201" s="1260"/>
      <c r="I201" s="1260"/>
      <c r="J201" s="1421"/>
      <c r="K201" s="1260"/>
      <c r="L201" s="1427"/>
      <c r="M201" s="556" t="str">
        <f>IF('別紙様式2-2（４・５月分）'!P154="","",'別紙様式2-2（４・５月分）'!P154)</f>
        <v/>
      </c>
      <c r="N201" s="1399"/>
      <c r="O201" s="1379"/>
      <c r="P201" s="1431"/>
      <c r="Q201" s="1383"/>
      <c r="R201" s="1515"/>
      <c r="S201" s="1387"/>
      <c r="T201" s="1517"/>
      <c r="U201" s="1513"/>
      <c r="V201" s="1393"/>
      <c r="W201" s="1511"/>
      <c r="X201" s="1369"/>
      <c r="Y201" s="1511"/>
      <c r="Z201" s="1369"/>
      <c r="AA201" s="1511"/>
      <c r="AB201" s="1369"/>
      <c r="AC201" s="1511"/>
      <c r="AD201" s="1369"/>
      <c r="AE201" s="1369"/>
      <c r="AF201" s="1369"/>
      <c r="AG201" s="1365"/>
      <c r="AH201" s="1371"/>
      <c r="AI201" s="1505"/>
      <c r="AJ201" s="1375"/>
      <c r="AK201" s="1507"/>
      <c r="AL201" s="1509"/>
      <c r="AM201" s="1501"/>
      <c r="AN201" s="1482"/>
      <c r="AO201" s="1503"/>
      <c r="AP201" s="1482"/>
      <c r="AQ201" s="1484"/>
      <c r="AR201" s="1486"/>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78"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0" t="str">
        <f>IF(基本情報入力シート!X101="","",基本情報入力シート!X101)</f>
        <v/>
      </c>
      <c r="K202" s="1259" t="str">
        <f>IF(基本情報入力シート!Y101="","",基本情報入力シート!Y101)</f>
        <v/>
      </c>
      <c r="L202" s="1426" t="str">
        <f>IF(基本情報入力シート!AB101="","",基本情報入力シート!AB101)</f>
        <v/>
      </c>
      <c r="M202" s="553" t="str">
        <f>IF('別紙様式2-2（４・５月分）'!P155="","",'別紙様式2-2（４・５月分）'!P155)</f>
        <v/>
      </c>
      <c r="N202" s="1396" t="str">
        <f>IF(SUM('別紙様式2-2（４・５月分）'!Q155:Q157)=0,"",SUM('別紙様式2-2（４・５月分）'!Q155:Q157))</f>
        <v/>
      </c>
      <c r="O202" s="1400" t="str">
        <f>IFERROR(VLOOKUP('別紙様式2-2（４・５月分）'!AQ155,【参考】数式用!$AR$5:$AS$22,2,FALSE),"")</f>
        <v/>
      </c>
      <c r="P202" s="1401"/>
      <c r="Q202" s="1402"/>
      <c r="R202" s="1538" t="str">
        <f>IFERROR(VLOOKUP(K202,【参考】数式用!$A$5:$AB$37,MATCH(O202,【参考】数式用!$B$4:$AB$4,0)+1,0),"")</f>
        <v/>
      </c>
      <c r="S202" s="1408" t="s">
        <v>2102</v>
      </c>
      <c r="T202" s="1534" t="str">
        <f>IF('別紙様式2-3（６月以降分）'!T202="","",'別紙様式2-3（６月以降分）'!T202)</f>
        <v/>
      </c>
      <c r="U202" s="1536" t="str">
        <f>IFERROR(VLOOKUP(K202,【参考】数式用!$A$5:$AB$37,MATCH(T202,【参考】数式用!$B$4:$AB$4,0)+1,0),"")</f>
        <v/>
      </c>
      <c r="V202" s="1414" t="s">
        <v>15</v>
      </c>
      <c r="W202" s="1354">
        <f>'別紙様式2-3（６月以降分）'!W202</f>
        <v>6</v>
      </c>
      <c r="X202" s="1354" t="s">
        <v>10</v>
      </c>
      <c r="Y202" s="1354">
        <f>'別紙様式2-3（６月以降分）'!Y202</f>
        <v>6</v>
      </c>
      <c r="Z202" s="1354" t="s">
        <v>38</v>
      </c>
      <c r="AA202" s="1354">
        <f>'別紙様式2-3（６月以降分）'!AA202</f>
        <v>7</v>
      </c>
      <c r="AB202" s="1354" t="s">
        <v>10</v>
      </c>
      <c r="AC202" s="1354">
        <f>'別紙様式2-3（６月以降分）'!AC202</f>
        <v>3</v>
      </c>
      <c r="AD202" s="1354" t="s">
        <v>2020</v>
      </c>
      <c r="AE202" s="1354" t="s">
        <v>20</v>
      </c>
      <c r="AF202" s="1354">
        <f>IF(W202&gt;=1,(AA202*12+AC202)-(W202*12+Y202)+1,"")</f>
        <v>10</v>
      </c>
      <c r="AG202" s="1356"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18">
        <f>'別紙様式2-3（６月以降分）'!AL202</f>
        <v>0</v>
      </c>
      <c r="AM202" s="1520" t="str">
        <f>IF('別紙様式2-3（６月以降分）'!AM202="","",'別紙様式2-3（６月以降分）'!AM202)</f>
        <v/>
      </c>
      <c r="AN202" s="1522" t="str">
        <f>IF('別紙様式2-3（６月以降分）'!AN202="","",'別紙様式2-3（６月以降分）'!AN202)</f>
        <v/>
      </c>
      <c r="AO202" s="1524" t="str">
        <f>IF('別紙様式2-3（６月以降分）'!AO202="","",'別紙様式2-3（６月以降分）'!AO202)</f>
        <v/>
      </c>
      <c r="AP202" s="1522" t="str">
        <f>IF('別紙様式2-3（６月以降分）'!AP202="","",'別紙様式2-3（６月以降分）'!AP202)</f>
        <v/>
      </c>
      <c r="AQ202" s="1487" t="str">
        <f>IF('別紙様式2-3（６月以降分）'!AQ202="","",'別紙様式2-3（６月以降分）'!AQ202)</f>
        <v/>
      </c>
      <c r="AR202" s="1490"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79"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0"/>
      <c r="K203" s="1259"/>
      <c r="L203" s="1426"/>
      <c r="M203" s="1376" t="str">
        <f>IF('別紙様式2-2（４・５月分）'!P156="","",'別紙様式2-2（４・５月分）'!P156)</f>
        <v/>
      </c>
      <c r="N203" s="1397"/>
      <c r="O203" s="1403"/>
      <c r="P203" s="1404"/>
      <c r="Q203" s="1405"/>
      <c r="R203" s="1539"/>
      <c r="S203" s="1409"/>
      <c r="T203" s="1535"/>
      <c r="U203" s="1537"/>
      <c r="V203" s="1415"/>
      <c r="W203" s="1355"/>
      <c r="X203" s="1355"/>
      <c r="Y203" s="1355"/>
      <c r="Z203" s="1355"/>
      <c r="AA203" s="1355"/>
      <c r="AB203" s="1355"/>
      <c r="AC203" s="1355"/>
      <c r="AD203" s="1355"/>
      <c r="AE203" s="1355"/>
      <c r="AF203" s="1355"/>
      <c r="AG203" s="1357"/>
      <c r="AH203" s="1527"/>
      <c r="AI203" s="1529"/>
      <c r="AJ203" s="1531"/>
      <c r="AK203" s="1533"/>
      <c r="AL203" s="1519"/>
      <c r="AM203" s="1521"/>
      <c r="AN203" s="1523"/>
      <c r="AO203" s="1525"/>
      <c r="AP203" s="1523"/>
      <c r="AQ203" s="1488"/>
      <c r="AR203" s="1491"/>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0"/>
      <c r="AY203" s="431"/>
      <c r="BD203" s="341"/>
      <c r="BE203" s="1310" t="str">
        <f>G202</f>
        <v/>
      </c>
      <c r="BF203" s="1310"/>
      <c r="BG203" s="1310"/>
    </row>
    <row r="204" spans="1:59" ht="15" customHeight="1">
      <c r="A204" s="1302"/>
      <c r="B204" s="1242"/>
      <c r="C204" s="1243"/>
      <c r="D204" s="1243"/>
      <c r="E204" s="1243"/>
      <c r="F204" s="1244"/>
      <c r="G204" s="1259"/>
      <c r="H204" s="1259"/>
      <c r="I204" s="1259"/>
      <c r="J204" s="1420"/>
      <c r="K204" s="1259"/>
      <c r="L204" s="1426"/>
      <c r="M204" s="1377"/>
      <c r="N204" s="1398"/>
      <c r="O204" s="1378" t="s">
        <v>2025</v>
      </c>
      <c r="P204" s="1430" t="str">
        <f>IFERROR(VLOOKUP('別紙様式2-2（４・５月分）'!AQ155,【参考】数式用!$AR$5:$AT$22,3,FALSE),"")</f>
        <v/>
      </c>
      <c r="Q204" s="1382" t="s">
        <v>2036</v>
      </c>
      <c r="R204" s="1514" t="str">
        <f>IFERROR(VLOOKUP(K202,【参考】数式用!$A$5:$AB$37,MATCH(P204,【参考】数式用!$B$4:$AB$4,0)+1,0),"")</f>
        <v/>
      </c>
      <c r="S204" s="1386" t="s">
        <v>2109</v>
      </c>
      <c r="T204" s="1516"/>
      <c r="U204" s="1512" t="str">
        <f>IFERROR(VLOOKUP(K202,【参考】数式用!$A$5:$AB$37,MATCH(T204,【参考】数式用!$B$4:$AB$4,0)+1,0),"")</f>
        <v/>
      </c>
      <c r="V204" s="1392" t="s">
        <v>15</v>
      </c>
      <c r="W204" s="1510"/>
      <c r="X204" s="1368" t="s">
        <v>10</v>
      </c>
      <c r="Y204" s="1510"/>
      <c r="Z204" s="1368" t="s">
        <v>38</v>
      </c>
      <c r="AA204" s="1510"/>
      <c r="AB204" s="1368" t="s">
        <v>10</v>
      </c>
      <c r="AC204" s="1510"/>
      <c r="AD204" s="1368" t="s">
        <v>2020</v>
      </c>
      <c r="AE204" s="1368" t="s">
        <v>20</v>
      </c>
      <c r="AF204" s="1368" t="str">
        <f>IF(W204&gt;=1,(AA204*12+AC204)-(W204*12+Y204)+1,"")</f>
        <v/>
      </c>
      <c r="AG204" s="1364" t="s">
        <v>33</v>
      </c>
      <c r="AH204" s="1370" t="str">
        <f t="shared" ref="AH204" si="324">IFERROR(ROUNDDOWN(ROUND(L202*U204,0),0)*AF204,"")</f>
        <v/>
      </c>
      <c r="AI204" s="1504" t="str">
        <f t="shared" ref="AI204" si="325">IFERROR(ROUNDDOWN(ROUND((L202*(U204-AW202)),0),0)*AF204,"")</f>
        <v/>
      </c>
      <c r="AJ204" s="1374" t="str">
        <f>IFERROR(ROUNDDOWN(ROUNDDOWN(ROUND(L202*VLOOKUP(K202,【参考】数式用!$A$5:$AB$27,MATCH("新加算Ⅳ",【参考】数式用!$B$4:$AB$4,0)+1,0),0),0)*AF204*0.5,0),"")</f>
        <v/>
      </c>
      <c r="AK204" s="1506"/>
      <c r="AL204" s="1508" t="str">
        <f>IFERROR(IF('別紙様式2-2（４・５月分）'!P204="ベア加算","", IF(OR(T204="新加算Ⅰ",T204="新加算Ⅱ",T204="新加算Ⅲ",T204="新加算Ⅳ"),ROUNDDOWN(ROUND(L202*VLOOKUP(K202,【参考】数式用!$A$5:$I$27,MATCH("ベア加算",【参考】数式用!$B$4:$I$4,0)+1,0),0),0)*AF204,"")),"")</f>
        <v/>
      </c>
      <c r="AM204" s="1500"/>
      <c r="AN204" s="1481"/>
      <c r="AO204" s="1502"/>
      <c r="AP204" s="1481"/>
      <c r="AQ204" s="1483"/>
      <c r="AR204" s="1485"/>
      <c r="AS204" s="1489"/>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78"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6"/>
      <c r="C205" s="1417"/>
      <c r="D205" s="1417"/>
      <c r="E205" s="1417"/>
      <c r="F205" s="1418"/>
      <c r="G205" s="1260"/>
      <c r="H205" s="1260"/>
      <c r="I205" s="1260"/>
      <c r="J205" s="1421"/>
      <c r="K205" s="1260"/>
      <c r="L205" s="1427"/>
      <c r="M205" s="556" t="str">
        <f>IF('別紙様式2-2（４・５月分）'!P157="","",'別紙様式2-2（４・５月分）'!P157)</f>
        <v/>
      </c>
      <c r="N205" s="1399"/>
      <c r="O205" s="1379"/>
      <c r="P205" s="1431"/>
      <c r="Q205" s="1383"/>
      <c r="R205" s="1515"/>
      <c r="S205" s="1387"/>
      <c r="T205" s="1517"/>
      <c r="U205" s="1513"/>
      <c r="V205" s="1393"/>
      <c r="W205" s="1511"/>
      <c r="X205" s="1369"/>
      <c r="Y205" s="1511"/>
      <c r="Z205" s="1369"/>
      <c r="AA205" s="1511"/>
      <c r="AB205" s="1369"/>
      <c r="AC205" s="1511"/>
      <c r="AD205" s="1369"/>
      <c r="AE205" s="1369"/>
      <c r="AF205" s="1369"/>
      <c r="AG205" s="1365"/>
      <c r="AH205" s="1371"/>
      <c r="AI205" s="1505"/>
      <c r="AJ205" s="1375"/>
      <c r="AK205" s="1507"/>
      <c r="AL205" s="1509"/>
      <c r="AM205" s="1501"/>
      <c r="AN205" s="1482"/>
      <c r="AO205" s="1503"/>
      <c r="AP205" s="1482"/>
      <c r="AQ205" s="1484"/>
      <c r="AR205" s="1486"/>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78"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19" t="str">
        <f>IF(基本情報入力シート!X102="","",基本情報入力シート!X102)</f>
        <v/>
      </c>
      <c r="K206" s="1258" t="str">
        <f>IF(基本情報入力シート!Y102="","",基本情報入力シート!Y102)</f>
        <v/>
      </c>
      <c r="L206" s="1432" t="str">
        <f>IF(基本情報入力シート!AB102="","",基本情報入力シート!AB102)</f>
        <v/>
      </c>
      <c r="M206" s="553" t="str">
        <f>IF('別紙様式2-2（４・５月分）'!P158="","",'別紙様式2-2（４・５月分）'!P158)</f>
        <v/>
      </c>
      <c r="N206" s="1396" t="str">
        <f>IF(SUM('別紙様式2-2（４・５月分）'!Q158:Q160)=0,"",SUM('別紙様式2-2（４・５月分）'!Q158:Q160))</f>
        <v/>
      </c>
      <c r="O206" s="1400" t="str">
        <f>IFERROR(VLOOKUP('別紙様式2-2（４・５月分）'!AQ158,【参考】数式用!$AR$5:$AS$22,2,FALSE),"")</f>
        <v/>
      </c>
      <c r="P206" s="1401"/>
      <c r="Q206" s="1402"/>
      <c r="R206" s="1538" t="str">
        <f>IFERROR(VLOOKUP(K206,【参考】数式用!$A$5:$AB$37,MATCH(O206,【参考】数式用!$B$4:$AB$4,0)+1,0),"")</f>
        <v/>
      </c>
      <c r="S206" s="1408" t="s">
        <v>2102</v>
      </c>
      <c r="T206" s="1534" t="str">
        <f>IF('別紙様式2-3（６月以降分）'!T206="","",'別紙様式2-3（６月以降分）'!T206)</f>
        <v/>
      </c>
      <c r="U206" s="1536" t="str">
        <f>IFERROR(VLOOKUP(K206,【参考】数式用!$A$5:$AB$37,MATCH(T206,【参考】数式用!$B$4:$AB$4,0)+1,0),"")</f>
        <v/>
      </c>
      <c r="V206" s="1414" t="s">
        <v>15</v>
      </c>
      <c r="W206" s="1354">
        <f>'別紙様式2-3（６月以降分）'!W206</f>
        <v>6</v>
      </c>
      <c r="X206" s="1354" t="s">
        <v>10</v>
      </c>
      <c r="Y206" s="1354">
        <f>'別紙様式2-3（６月以降分）'!Y206</f>
        <v>6</v>
      </c>
      <c r="Z206" s="1354" t="s">
        <v>38</v>
      </c>
      <c r="AA206" s="1354">
        <f>'別紙様式2-3（６月以降分）'!AA206</f>
        <v>7</v>
      </c>
      <c r="AB206" s="1354" t="s">
        <v>10</v>
      </c>
      <c r="AC206" s="1354">
        <f>'別紙様式2-3（６月以降分）'!AC206</f>
        <v>3</v>
      </c>
      <c r="AD206" s="1354" t="s">
        <v>2020</v>
      </c>
      <c r="AE206" s="1354" t="s">
        <v>20</v>
      </c>
      <c r="AF206" s="1354">
        <f>IF(W206&gt;=1,(AA206*12+AC206)-(W206*12+Y206)+1,"")</f>
        <v>10</v>
      </c>
      <c r="AG206" s="1356"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18">
        <f>'別紙様式2-3（６月以降分）'!AL206</f>
        <v>0</v>
      </c>
      <c r="AM206" s="1520" t="str">
        <f>IF('別紙様式2-3（６月以降分）'!AM206="","",'別紙様式2-3（６月以降分）'!AM206)</f>
        <v/>
      </c>
      <c r="AN206" s="1522" t="str">
        <f>IF('別紙様式2-3（６月以降分）'!AN206="","",'別紙様式2-3（６月以降分）'!AN206)</f>
        <v/>
      </c>
      <c r="AO206" s="1524" t="str">
        <f>IF('別紙様式2-3（６月以降分）'!AO206="","",'別紙様式2-3（６月以降分）'!AO206)</f>
        <v/>
      </c>
      <c r="AP206" s="1522" t="str">
        <f>IF('別紙様式2-3（６月以降分）'!AP206="","",'別紙様式2-3（６月以降分）'!AP206)</f>
        <v/>
      </c>
      <c r="AQ206" s="1487" t="str">
        <f>IF('別紙様式2-3（６月以降分）'!AQ206="","",'別紙様式2-3（６月以降分）'!AQ206)</f>
        <v/>
      </c>
      <c r="AR206" s="1490"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79"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0"/>
      <c r="K207" s="1259"/>
      <c r="L207" s="1426"/>
      <c r="M207" s="1376" t="str">
        <f>IF('別紙様式2-2（４・５月分）'!P159="","",'別紙様式2-2（４・５月分）'!P159)</f>
        <v/>
      </c>
      <c r="N207" s="1397"/>
      <c r="O207" s="1403"/>
      <c r="P207" s="1404"/>
      <c r="Q207" s="1405"/>
      <c r="R207" s="1539"/>
      <c r="S207" s="1409"/>
      <c r="T207" s="1535"/>
      <c r="U207" s="1537"/>
      <c r="V207" s="1415"/>
      <c r="W207" s="1355"/>
      <c r="X207" s="1355"/>
      <c r="Y207" s="1355"/>
      <c r="Z207" s="1355"/>
      <c r="AA207" s="1355"/>
      <c r="AB207" s="1355"/>
      <c r="AC207" s="1355"/>
      <c r="AD207" s="1355"/>
      <c r="AE207" s="1355"/>
      <c r="AF207" s="1355"/>
      <c r="AG207" s="1357"/>
      <c r="AH207" s="1527"/>
      <c r="AI207" s="1529"/>
      <c r="AJ207" s="1531"/>
      <c r="AK207" s="1533"/>
      <c r="AL207" s="1519"/>
      <c r="AM207" s="1521"/>
      <c r="AN207" s="1523"/>
      <c r="AO207" s="1525"/>
      <c r="AP207" s="1523"/>
      <c r="AQ207" s="1488"/>
      <c r="AR207" s="1491"/>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0"/>
      <c r="AY207" s="431"/>
      <c r="BD207" s="341"/>
      <c r="BE207" s="1310" t="str">
        <f>G206</f>
        <v/>
      </c>
      <c r="BF207" s="1310"/>
      <c r="BG207" s="1310"/>
    </row>
    <row r="208" spans="1:59" ht="15" customHeight="1">
      <c r="A208" s="1302"/>
      <c r="B208" s="1242"/>
      <c r="C208" s="1243"/>
      <c r="D208" s="1243"/>
      <c r="E208" s="1243"/>
      <c r="F208" s="1244"/>
      <c r="G208" s="1259"/>
      <c r="H208" s="1259"/>
      <c r="I208" s="1259"/>
      <c r="J208" s="1420"/>
      <c r="K208" s="1259"/>
      <c r="L208" s="1426"/>
      <c r="M208" s="1377"/>
      <c r="N208" s="1398"/>
      <c r="O208" s="1378" t="s">
        <v>2025</v>
      </c>
      <c r="P208" s="1430" t="str">
        <f>IFERROR(VLOOKUP('別紙様式2-2（４・５月分）'!AQ158,【参考】数式用!$AR$5:$AT$22,3,FALSE),"")</f>
        <v/>
      </c>
      <c r="Q208" s="1382" t="s">
        <v>2036</v>
      </c>
      <c r="R208" s="1514" t="str">
        <f>IFERROR(VLOOKUP(K206,【参考】数式用!$A$5:$AB$37,MATCH(P208,【参考】数式用!$B$4:$AB$4,0)+1,0),"")</f>
        <v/>
      </c>
      <c r="S208" s="1386" t="s">
        <v>2109</v>
      </c>
      <c r="T208" s="1516"/>
      <c r="U208" s="1512" t="str">
        <f>IFERROR(VLOOKUP(K206,【参考】数式用!$A$5:$AB$37,MATCH(T208,【参考】数式用!$B$4:$AB$4,0)+1,0),"")</f>
        <v/>
      </c>
      <c r="V208" s="1392" t="s">
        <v>15</v>
      </c>
      <c r="W208" s="1510"/>
      <c r="X208" s="1368" t="s">
        <v>10</v>
      </c>
      <c r="Y208" s="1510"/>
      <c r="Z208" s="1368" t="s">
        <v>38</v>
      </c>
      <c r="AA208" s="1510"/>
      <c r="AB208" s="1368" t="s">
        <v>10</v>
      </c>
      <c r="AC208" s="1510"/>
      <c r="AD208" s="1368" t="s">
        <v>2020</v>
      </c>
      <c r="AE208" s="1368" t="s">
        <v>20</v>
      </c>
      <c r="AF208" s="1368" t="str">
        <f>IF(W208&gt;=1,(AA208*12+AC208)-(W208*12+Y208)+1,"")</f>
        <v/>
      </c>
      <c r="AG208" s="1364" t="s">
        <v>33</v>
      </c>
      <c r="AH208" s="1370" t="str">
        <f t="shared" ref="AH208" si="331">IFERROR(ROUNDDOWN(ROUND(L206*U208,0),0)*AF208,"")</f>
        <v/>
      </c>
      <c r="AI208" s="1504" t="str">
        <f t="shared" ref="AI208" si="332">IFERROR(ROUNDDOWN(ROUND((L206*(U208-AW206)),0),0)*AF208,"")</f>
        <v/>
      </c>
      <c r="AJ208" s="1374" t="str">
        <f>IFERROR(ROUNDDOWN(ROUNDDOWN(ROUND(L206*VLOOKUP(K206,【参考】数式用!$A$5:$AB$27,MATCH("新加算Ⅳ",【参考】数式用!$B$4:$AB$4,0)+1,0),0),0)*AF208*0.5,0),"")</f>
        <v/>
      </c>
      <c r="AK208" s="1506"/>
      <c r="AL208" s="1508" t="str">
        <f>IFERROR(IF('別紙様式2-2（４・５月分）'!P208="ベア加算","", IF(OR(T208="新加算Ⅰ",T208="新加算Ⅱ",T208="新加算Ⅲ",T208="新加算Ⅳ"),ROUNDDOWN(ROUND(L206*VLOOKUP(K206,【参考】数式用!$A$5:$I$27,MATCH("ベア加算",【参考】数式用!$B$4:$I$4,0)+1,0),0),0)*AF208,"")),"")</f>
        <v/>
      </c>
      <c r="AM208" s="1500"/>
      <c r="AN208" s="1481"/>
      <c r="AO208" s="1502"/>
      <c r="AP208" s="1481"/>
      <c r="AQ208" s="1483"/>
      <c r="AR208" s="1485"/>
      <c r="AS208" s="1489"/>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78"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6"/>
      <c r="C209" s="1417"/>
      <c r="D209" s="1417"/>
      <c r="E209" s="1417"/>
      <c r="F209" s="1418"/>
      <c r="G209" s="1260"/>
      <c r="H209" s="1260"/>
      <c r="I209" s="1260"/>
      <c r="J209" s="1421"/>
      <c r="K209" s="1260"/>
      <c r="L209" s="1427"/>
      <c r="M209" s="556" t="str">
        <f>IF('別紙様式2-2（４・５月分）'!P160="","",'別紙様式2-2（４・５月分）'!P160)</f>
        <v/>
      </c>
      <c r="N209" s="1399"/>
      <c r="O209" s="1379"/>
      <c r="P209" s="1431"/>
      <c r="Q209" s="1383"/>
      <c r="R209" s="1515"/>
      <c r="S209" s="1387"/>
      <c r="T209" s="1517"/>
      <c r="U209" s="1513"/>
      <c r="V209" s="1393"/>
      <c r="W209" s="1511"/>
      <c r="X209" s="1369"/>
      <c r="Y209" s="1511"/>
      <c r="Z209" s="1369"/>
      <c r="AA209" s="1511"/>
      <c r="AB209" s="1369"/>
      <c r="AC209" s="1511"/>
      <c r="AD209" s="1369"/>
      <c r="AE209" s="1369"/>
      <c r="AF209" s="1369"/>
      <c r="AG209" s="1365"/>
      <c r="AH209" s="1371"/>
      <c r="AI209" s="1505"/>
      <c r="AJ209" s="1375"/>
      <c r="AK209" s="1507"/>
      <c r="AL209" s="1509"/>
      <c r="AM209" s="1501"/>
      <c r="AN209" s="1482"/>
      <c r="AO209" s="1503"/>
      <c r="AP209" s="1482"/>
      <c r="AQ209" s="1484"/>
      <c r="AR209" s="1486"/>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78"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0" t="str">
        <f>IF(基本情報入力シート!X103="","",基本情報入力シート!X103)</f>
        <v/>
      </c>
      <c r="K210" s="1259" t="str">
        <f>IF(基本情報入力シート!Y103="","",基本情報入力シート!Y103)</f>
        <v/>
      </c>
      <c r="L210" s="1426" t="str">
        <f>IF(基本情報入力シート!AB103="","",基本情報入力シート!AB103)</f>
        <v/>
      </c>
      <c r="M210" s="553" t="str">
        <f>IF('別紙様式2-2（４・５月分）'!P161="","",'別紙様式2-2（４・５月分）'!P161)</f>
        <v/>
      </c>
      <c r="N210" s="1396" t="str">
        <f>IF(SUM('別紙様式2-2（４・５月分）'!Q161:Q163)=0,"",SUM('別紙様式2-2（４・５月分）'!Q161:Q163))</f>
        <v/>
      </c>
      <c r="O210" s="1400" t="str">
        <f>IFERROR(VLOOKUP('別紙様式2-2（４・５月分）'!AQ161,【参考】数式用!$AR$5:$AS$22,2,FALSE),"")</f>
        <v/>
      </c>
      <c r="P210" s="1401"/>
      <c r="Q210" s="1402"/>
      <c r="R210" s="1538" t="str">
        <f>IFERROR(VLOOKUP(K210,【参考】数式用!$A$5:$AB$37,MATCH(O210,【参考】数式用!$B$4:$AB$4,0)+1,0),"")</f>
        <v/>
      </c>
      <c r="S210" s="1408" t="s">
        <v>2102</v>
      </c>
      <c r="T210" s="1534" t="str">
        <f>IF('別紙様式2-3（６月以降分）'!T210="","",'別紙様式2-3（６月以降分）'!T210)</f>
        <v/>
      </c>
      <c r="U210" s="1536" t="str">
        <f>IFERROR(VLOOKUP(K210,【参考】数式用!$A$5:$AB$37,MATCH(T210,【参考】数式用!$B$4:$AB$4,0)+1,0),"")</f>
        <v/>
      </c>
      <c r="V210" s="1414" t="s">
        <v>15</v>
      </c>
      <c r="W210" s="1354">
        <f>'別紙様式2-3（６月以降分）'!W210</f>
        <v>6</v>
      </c>
      <c r="X210" s="1354" t="s">
        <v>10</v>
      </c>
      <c r="Y210" s="1354">
        <f>'別紙様式2-3（６月以降分）'!Y210</f>
        <v>6</v>
      </c>
      <c r="Z210" s="1354" t="s">
        <v>38</v>
      </c>
      <c r="AA210" s="1354">
        <f>'別紙様式2-3（６月以降分）'!AA210</f>
        <v>7</v>
      </c>
      <c r="AB210" s="1354" t="s">
        <v>10</v>
      </c>
      <c r="AC210" s="1354">
        <f>'別紙様式2-3（６月以降分）'!AC210</f>
        <v>3</v>
      </c>
      <c r="AD210" s="1354" t="s">
        <v>2020</v>
      </c>
      <c r="AE210" s="1354" t="s">
        <v>20</v>
      </c>
      <c r="AF210" s="1354">
        <f>IF(W210&gt;=1,(AA210*12+AC210)-(W210*12+Y210)+1,"")</f>
        <v>10</v>
      </c>
      <c r="AG210" s="1356"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18">
        <f>'別紙様式2-3（６月以降分）'!AL210</f>
        <v>0</v>
      </c>
      <c r="AM210" s="1520" t="str">
        <f>IF('別紙様式2-3（６月以降分）'!AM210="","",'別紙様式2-3（６月以降分）'!AM210)</f>
        <v/>
      </c>
      <c r="AN210" s="1522" t="str">
        <f>IF('別紙様式2-3（６月以降分）'!AN210="","",'別紙様式2-3（６月以降分）'!AN210)</f>
        <v/>
      </c>
      <c r="AO210" s="1524" t="str">
        <f>IF('別紙様式2-3（６月以降分）'!AO210="","",'別紙様式2-3（６月以降分）'!AO210)</f>
        <v/>
      </c>
      <c r="AP210" s="1522" t="str">
        <f>IF('別紙様式2-3（６月以降分）'!AP210="","",'別紙様式2-3（６月以降分）'!AP210)</f>
        <v/>
      </c>
      <c r="AQ210" s="1487" t="str">
        <f>IF('別紙様式2-3（６月以降分）'!AQ210="","",'別紙様式2-3（６月以降分）'!AQ210)</f>
        <v/>
      </c>
      <c r="AR210" s="1490"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79"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0"/>
      <c r="K211" s="1259"/>
      <c r="L211" s="1426"/>
      <c r="M211" s="1376" t="str">
        <f>IF('別紙様式2-2（４・５月分）'!P162="","",'別紙様式2-2（４・５月分）'!P162)</f>
        <v/>
      </c>
      <c r="N211" s="1397"/>
      <c r="O211" s="1403"/>
      <c r="P211" s="1404"/>
      <c r="Q211" s="1405"/>
      <c r="R211" s="1539"/>
      <c r="S211" s="1409"/>
      <c r="T211" s="1535"/>
      <c r="U211" s="1537"/>
      <c r="V211" s="1415"/>
      <c r="W211" s="1355"/>
      <c r="X211" s="1355"/>
      <c r="Y211" s="1355"/>
      <c r="Z211" s="1355"/>
      <c r="AA211" s="1355"/>
      <c r="AB211" s="1355"/>
      <c r="AC211" s="1355"/>
      <c r="AD211" s="1355"/>
      <c r="AE211" s="1355"/>
      <c r="AF211" s="1355"/>
      <c r="AG211" s="1357"/>
      <c r="AH211" s="1527"/>
      <c r="AI211" s="1529"/>
      <c r="AJ211" s="1531"/>
      <c r="AK211" s="1533"/>
      <c r="AL211" s="1519"/>
      <c r="AM211" s="1521"/>
      <c r="AN211" s="1523"/>
      <c r="AO211" s="1525"/>
      <c r="AP211" s="1523"/>
      <c r="AQ211" s="1488"/>
      <c r="AR211" s="1491"/>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0"/>
      <c r="AY211" s="431"/>
      <c r="BD211" s="341"/>
      <c r="BE211" s="1310" t="str">
        <f>G210</f>
        <v/>
      </c>
      <c r="BF211" s="1310"/>
      <c r="BG211" s="1310"/>
    </row>
    <row r="212" spans="1:59" ht="15" customHeight="1">
      <c r="A212" s="1302"/>
      <c r="B212" s="1242"/>
      <c r="C212" s="1243"/>
      <c r="D212" s="1243"/>
      <c r="E212" s="1243"/>
      <c r="F212" s="1244"/>
      <c r="G212" s="1259"/>
      <c r="H212" s="1259"/>
      <c r="I212" s="1259"/>
      <c r="J212" s="1420"/>
      <c r="K212" s="1259"/>
      <c r="L212" s="1426"/>
      <c r="M212" s="1377"/>
      <c r="N212" s="1398"/>
      <c r="O212" s="1378" t="s">
        <v>2025</v>
      </c>
      <c r="P212" s="1430" t="str">
        <f>IFERROR(VLOOKUP('別紙様式2-2（４・５月分）'!AQ161,【参考】数式用!$AR$5:$AT$22,3,FALSE),"")</f>
        <v/>
      </c>
      <c r="Q212" s="1382" t="s">
        <v>2036</v>
      </c>
      <c r="R212" s="1514" t="str">
        <f>IFERROR(VLOOKUP(K210,【参考】数式用!$A$5:$AB$37,MATCH(P212,【参考】数式用!$B$4:$AB$4,0)+1,0),"")</f>
        <v/>
      </c>
      <c r="S212" s="1386" t="s">
        <v>2109</v>
      </c>
      <c r="T212" s="1516"/>
      <c r="U212" s="1512" t="str">
        <f>IFERROR(VLOOKUP(K210,【参考】数式用!$A$5:$AB$37,MATCH(T212,【参考】数式用!$B$4:$AB$4,0)+1,0),"")</f>
        <v/>
      </c>
      <c r="V212" s="1392" t="s">
        <v>15</v>
      </c>
      <c r="W212" s="1510"/>
      <c r="X212" s="1368" t="s">
        <v>10</v>
      </c>
      <c r="Y212" s="1510"/>
      <c r="Z212" s="1368" t="s">
        <v>38</v>
      </c>
      <c r="AA212" s="1510"/>
      <c r="AB212" s="1368" t="s">
        <v>10</v>
      </c>
      <c r="AC212" s="1510"/>
      <c r="AD212" s="1368" t="s">
        <v>2020</v>
      </c>
      <c r="AE212" s="1368" t="s">
        <v>20</v>
      </c>
      <c r="AF212" s="1368" t="str">
        <f>IF(W212&gt;=1,(AA212*12+AC212)-(W212*12+Y212)+1,"")</f>
        <v/>
      </c>
      <c r="AG212" s="1364" t="s">
        <v>33</v>
      </c>
      <c r="AH212" s="1370" t="str">
        <f t="shared" ref="AH212" si="338">IFERROR(ROUNDDOWN(ROUND(L210*U212,0),0)*AF212,"")</f>
        <v/>
      </c>
      <c r="AI212" s="1504" t="str">
        <f t="shared" ref="AI212" si="339">IFERROR(ROUNDDOWN(ROUND((L210*(U212-AW210)),0),0)*AF212,"")</f>
        <v/>
      </c>
      <c r="AJ212" s="1374" t="str">
        <f>IFERROR(ROUNDDOWN(ROUNDDOWN(ROUND(L210*VLOOKUP(K210,【参考】数式用!$A$5:$AB$27,MATCH("新加算Ⅳ",【参考】数式用!$B$4:$AB$4,0)+1,0),0),0)*AF212*0.5,0),"")</f>
        <v/>
      </c>
      <c r="AK212" s="1506"/>
      <c r="AL212" s="1508" t="str">
        <f>IFERROR(IF('別紙様式2-2（４・５月分）'!P212="ベア加算","", IF(OR(T212="新加算Ⅰ",T212="新加算Ⅱ",T212="新加算Ⅲ",T212="新加算Ⅳ"),ROUNDDOWN(ROUND(L210*VLOOKUP(K210,【参考】数式用!$A$5:$I$27,MATCH("ベア加算",【参考】数式用!$B$4:$I$4,0)+1,0),0),0)*AF212,"")),"")</f>
        <v/>
      </c>
      <c r="AM212" s="1500"/>
      <c r="AN212" s="1481"/>
      <c r="AO212" s="1502"/>
      <c r="AP212" s="1481"/>
      <c r="AQ212" s="1483"/>
      <c r="AR212" s="1485"/>
      <c r="AS212" s="1489"/>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78"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6"/>
      <c r="C213" s="1417"/>
      <c r="D213" s="1417"/>
      <c r="E213" s="1417"/>
      <c r="F213" s="1418"/>
      <c r="G213" s="1260"/>
      <c r="H213" s="1260"/>
      <c r="I213" s="1260"/>
      <c r="J213" s="1421"/>
      <c r="K213" s="1260"/>
      <c r="L213" s="1427"/>
      <c r="M213" s="556" t="str">
        <f>IF('別紙様式2-2（４・５月分）'!P163="","",'別紙様式2-2（４・５月分）'!P163)</f>
        <v/>
      </c>
      <c r="N213" s="1399"/>
      <c r="O213" s="1379"/>
      <c r="P213" s="1431"/>
      <c r="Q213" s="1383"/>
      <c r="R213" s="1515"/>
      <c r="S213" s="1387"/>
      <c r="T213" s="1517"/>
      <c r="U213" s="1513"/>
      <c r="V213" s="1393"/>
      <c r="W213" s="1511"/>
      <c r="X213" s="1369"/>
      <c r="Y213" s="1511"/>
      <c r="Z213" s="1369"/>
      <c r="AA213" s="1511"/>
      <c r="AB213" s="1369"/>
      <c r="AC213" s="1511"/>
      <c r="AD213" s="1369"/>
      <c r="AE213" s="1369"/>
      <c r="AF213" s="1369"/>
      <c r="AG213" s="1365"/>
      <c r="AH213" s="1371"/>
      <c r="AI213" s="1505"/>
      <c r="AJ213" s="1375"/>
      <c r="AK213" s="1507"/>
      <c r="AL213" s="1509"/>
      <c r="AM213" s="1501"/>
      <c r="AN213" s="1482"/>
      <c r="AO213" s="1503"/>
      <c r="AP213" s="1482"/>
      <c r="AQ213" s="1484"/>
      <c r="AR213" s="1486"/>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78"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19" t="str">
        <f>IF(基本情報入力シート!X104="","",基本情報入力シート!X104)</f>
        <v/>
      </c>
      <c r="K214" s="1258" t="str">
        <f>IF(基本情報入力シート!Y104="","",基本情報入力シート!Y104)</f>
        <v/>
      </c>
      <c r="L214" s="1432" t="str">
        <f>IF(基本情報入力シート!AB104="","",基本情報入力シート!AB104)</f>
        <v/>
      </c>
      <c r="M214" s="553" t="str">
        <f>IF('別紙様式2-2（４・５月分）'!P164="","",'別紙様式2-2（４・５月分）'!P164)</f>
        <v/>
      </c>
      <c r="N214" s="1396" t="str">
        <f>IF(SUM('別紙様式2-2（４・５月分）'!Q164:Q166)=0,"",SUM('別紙様式2-2（４・５月分）'!Q164:Q166))</f>
        <v/>
      </c>
      <c r="O214" s="1400" t="str">
        <f>IFERROR(VLOOKUP('別紙様式2-2（４・５月分）'!AQ164,【参考】数式用!$AR$5:$AS$22,2,FALSE),"")</f>
        <v/>
      </c>
      <c r="P214" s="1401"/>
      <c r="Q214" s="1402"/>
      <c r="R214" s="1538" t="str">
        <f>IFERROR(VLOOKUP(K214,【参考】数式用!$A$5:$AB$37,MATCH(O214,【参考】数式用!$B$4:$AB$4,0)+1,0),"")</f>
        <v/>
      </c>
      <c r="S214" s="1408" t="s">
        <v>2102</v>
      </c>
      <c r="T214" s="1534" t="str">
        <f>IF('別紙様式2-3（６月以降分）'!T214="","",'別紙様式2-3（６月以降分）'!T214)</f>
        <v/>
      </c>
      <c r="U214" s="1536" t="str">
        <f>IFERROR(VLOOKUP(K214,【参考】数式用!$A$5:$AB$37,MATCH(T214,【参考】数式用!$B$4:$AB$4,0)+1,0),"")</f>
        <v/>
      </c>
      <c r="V214" s="1414" t="s">
        <v>15</v>
      </c>
      <c r="W214" s="1354">
        <f>'別紙様式2-3（６月以降分）'!W214</f>
        <v>6</v>
      </c>
      <c r="X214" s="1354" t="s">
        <v>10</v>
      </c>
      <c r="Y214" s="1354">
        <f>'別紙様式2-3（６月以降分）'!Y214</f>
        <v>6</v>
      </c>
      <c r="Z214" s="1354" t="s">
        <v>38</v>
      </c>
      <c r="AA214" s="1354">
        <f>'別紙様式2-3（６月以降分）'!AA214</f>
        <v>7</v>
      </c>
      <c r="AB214" s="1354" t="s">
        <v>10</v>
      </c>
      <c r="AC214" s="1354">
        <f>'別紙様式2-3（６月以降分）'!AC214</f>
        <v>3</v>
      </c>
      <c r="AD214" s="1354" t="s">
        <v>2020</v>
      </c>
      <c r="AE214" s="1354" t="s">
        <v>20</v>
      </c>
      <c r="AF214" s="1354">
        <f>IF(W214&gt;=1,(AA214*12+AC214)-(W214*12+Y214)+1,"")</f>
        <v>10</v>
      </c>
      <c r="AG214" s="1356"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18">
        <f>'別紙様式2-3（６月以降分）'!AL214</f>
        <v>0</v>
      </c>
      <c r="AM214" s="1520" t="str">
        <f>IF('別紙様式2-3（６月以降分）'!AM214="","",'別紙様式2-3（６月以降分）'!AM214)</f>
        <v/>
      </c>
      <c r="AN214" s="1522" t="str">
        <f>IF('別紙様式2-3（６月以降分）'!AN214="","",'別紙様式2-3（６月以降分）'!AN214)</f>
        <v/>
      </c>
      <c r="AO214" s="1524" t="str">
        <f>IF('別紙様式2-3（６月以降分）'!AO214="","",'別紙様式2-3（６月以降分）'!AO214)</f>
        <v/>
      </c>
      <c r="AP214" s="1522" t="str">
        <f>IF('別紙様式2-3（６月以降分）'!AP214="","",'別紙様式2-3（６月以降分）'!AP214)</f>
        <v/>
      </c>
      <c r="AQ214" s="1487" t="str">
        <f>IF('別紙様式2-3（６月以降分）'!AQ214="","",'別紙様式2-3（６月以降分）'!AQ214)</f>
        <v/>
      </c>
      <c r="AR214" s="1490"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79"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0"/>
      <c r="K215" s="1259"/>
      <c r="L215" s="1426"/>
      <c r="M215" s="1376" t="str">
        <f>IF('別紙様式2-2（４・５月分）'!P165="","",'別紙様式2-2（４・５月分）'!P165)</f>
        <v/>
      </c>
      <c r="N215" s="1397"/>
      <c r="O215" s="1403"/>
      <c r="P215" s="1404"/>
      <c r="Q215" s="1405"/>
      <c r="R215" s="1539"/>
      <c r="S215" s="1409"/>
      <c r="T215" s="1535"/>
      <c r="U215" s="1537"/>
      <c r="V215" s="1415"/>
      <c r="W215" s="1355"/>
      <c r="X215" s="1355"/>
      <c r="Y215" s="1355"/>
      <c r="Z215" s="1355"/>
      <c r="AA215" s="1355"/>
      <c r="AB215" s="1355"/>
      <c r="AC215" s="1355"/>
      <c r="AD215" s="1355"/>
      <c r="AE215" s="1355"/>
      <c r="AF215" s="1355"/>
      <c r="AG215" s="1357"/>
      <c r="AH215" s="1527"/>
      <c r="AI215" s="1529"/>
      <c r="AJ215" s="1531"/>
      <c r="AK215" s="1533"/>
      <c r="AL215" s="1519"/>
      <c r="AM215" s="1521"/>
      <c r="AN215" s="1523"/>
      <c r="AO215" s="1525"/>
      <c r="AP215" s="1523"/>
      <c r="AQ215" s="1488"/>
      <c r="AR215" s="1491"/>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0"/>
      <c r="AY215" s="431"/>
      <c r="BD215" s="341"/>
      <c r="BE215" s="1310" t="str">
        <f>G214</f>
        <v/>
      </c>
      <c r="BF215" s="1310"/>
      <c r="BG215" s="1310"/>
    </row>
    <row r="216" spans="1:59" ht="15" customHeight="1">
      <c r="A216" s="1302"/>
      <c r="B216" s="1242"/>
      <c r="C216" s="1243"/>
      <c r="D216" s="1243"/>
      <c r="E216" s="1243"/>
      <c r="F216" s="1244"/>
      <c r="G216" s="1259"/>
      <c r="H216" s="1259"/>
      <c r="I216" s="1259"/>
      <c r="J216" s="1420"/>
      <c r="K216" s="1259"/>
      <c r="L216" s="1426"/>
      <c r="M216" s="1377"/>
      <c r="N216" s="1398"/>
      <c r="O216" s="1378" t="s">
        <v>2025</v>
      </c>
      <c r="P216" s="1430" t="str">
        <f>IFERROR(VLOOKUP('別紙様式2-2（４・５月分）'!AQ164,【参考】数式用!$AR$5:$AT$22,3,FALSE),"")</f>
        <v/>
      </c>
      <c r="Q216" s="1382" t="s">
        <v>2036</v>
      </c>
      <c r="R216" s="1514" t="str">
        <f>IFERROR(VLOOKUP(K214,【参考】数式用!$A$5:$AB$37,MATCH(P216,【参考】数式用!$B$4:$AB$4,0)+1,0),"")</f>
        <v/>
      </c>
      <c r="S216" s="1386" t="s">
        <v>2109</v>
      </c>
      <c r="T216" s="1516"/>
      <c r="U216" s="1512" t="str">
        <f>IFERROR(VLOOKUP(K214,【参考】数式用!$A$5:$AB$37,MATCH(T216,【参考】数式用!$B$4:$AB$4,0)+1,0),"")</f>
        <v/>
      </c>
      <c r="V216" s="1392" t="s">
        <v>15</v>
      </c>
      <c r="W216" s="1510"/>
      <c r="X216" s="1368" t="s">
        <v>10</v>
      </c>
      <c r="Y216" s="1510"/>
      <c r="Z216" s="1368" t="s">
        <v>38</v>
      </c>
      <c r="AA216" s="1510"/>
      <c r="AB216" s="1368" t="s">
        <v>10</v>
      </c>
      <c r="AC216" s="1510"/>
      <c r="AD216" s="1368" t="s">
        <v>2020</v>
      </c>
      <c r="AE216" s="1368" t="s">
        <v>20</v>
      </c>
      <c r="AF216" s="1368" t="str">
        <f>IF(W216&gt;=1,(AA216*12+AC216)-(W216*12+Y216)+1,"")</f>
        <v/>
      </c>
      <c r="AG216" s="1364" t="s">
        <v>33</v>
      </c>
      <c r="AH216" s="1370" t="str">
        <f t="shared" ref="AH216" si="345">IFERROR(ROUNDDOWN(ROUND(L214*U216,0),0)*AF216,"")</f>
        <v/>
      </c>
      <c r="AI216" s="1504" t="str">
        <f t="shared" ref="AI216" si="346">IFERROR(ROUNDDOWN(ROUND((L214*(U216-AW214)),0),0)*AF216,"")</f>
        <v/>
      </c>
      <c r="AJ216" s="1374" t="str">
        <f>IFERROR(ROUNDDOWN(ROUNDDOWN(ROUND(L214*VLOOKUP(K214,【参考】数式用!$A$5:$AB$27,MATCH("新加算Ⅳ",【参考】数式用!$B$4:$AB$4,0)+1,0),0),0)*AF216*0.5,0),"")</f>
        <v/>
      </c>
      <c r="AK216" s="1506"/>
      <c r="AL216" s="1508" t="str">
        <f>IFERROR(IF('別紙様式2-2（４・５月分）'!P216="ベア加算","", IF(OR(T216="新加算Ⅰ",T216="新加算Ⅱ",T216="新加算Ⅲ",T216="新加算Ⅳ"),ROUNDDOWN(ROUND(L214*VLOOKUP(K214,【参考】数式用!$A$5:$I$27,MATCH("ベア加算",【参考】数式用!$B$4:$I$4,0)+1,0),0),0)*AF216,"")),"")</f>
        <v/>
      </c>
      <c r="AM216" s="1500"/>
      <c r="AN216" s="1481"/>
      <c r="AO216" s="1502"/>
      <c r="AP216" s="1481"/>
      <c r="AQ216" s="1483"/>
      <c r="AR216" s="1485"/>
      <c r="AS216" s="1489"/>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78"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6"/>
      <c r="C217" s="1417"/>
      <c r="D217" s="1417"/>
      <c r="E217" s="1417"/>
      <c r="F217" s="1418"/>
      <c r="G217" s="1260"/>
      <c r="H217" s="1260"/>
      <c r="I217" s="1260"/>
      <c r="J217" s="1421"/>
      <c r="K217" s="1260"/>
      <c r="L217" s="1427"/>
      <c r="M217" s="556" t="str">
        <f>IF('別紙様式2-2（４・５月分）'!P166="","",'別紙様式2-2（４・５月分）'!P166)</f>
        <v/>
      </c>
      <c r="N217" s="1399"/>
      <c r="O217" s="1379"/>
      <c r="P217" s="1431"/>
      <c r="Q217" s="1383"/>
      <c r="R217" s="1515"/>
      <c r="S217" s="1387"/>
      <c r="T217" s="1517"/>
      <c r="U217" s="1513"/>
      <c r="V217" s="1393"/>
      <c r="W217" s="1511"/>
      <c r="X217" s="1369"/>
      <c r="Y217" s="1511"/>
      <c r="Z217" s="1369"/>
      <c r="AA217" s="1511"/>
      <c r="AB217" s="1369"/>
      <c r="AC217" s="1511"/>
      <c r="AD217" s="1369"/>
      <c r="AE217" s="1369"/>
      <c r="AF217" s="1369"/>
      <c r="AG217" s="1365"/>
      <c r="AH217" s="1371"/>
      <c r="AI217" s="1505"/>
      <c r="AJ217" s="1375"/>
      <c r="AK217" s="1507"/>
      <c r="AL217" s="1509"/>
      <c r="AM217" s="1501"/>
      <c r="AN217" s="1482"/>
      <c r="AO217" s="1503"/>
      <c r="AP217" s="1482"/>
      <c r="AQ217" s="1484"/>
      <c r="AR217" s="1486"/>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78"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0" t="str">
        <f>IF(基本情報入力シート!X105="","",基本情報入力シート!X105)</f>
        <v/>
      </c>
      <c r="K218" s="1259" t="str">
        <f>IF(基本情報入力シート!Y105="","",基本情報入力シート!Y105)</f>
        <v/>
      </c>
      <c r="L218" s="1426" t="str">
        <f>IF(基本情報入力シート!AB105="","",基本情報入力シート!AB105)</f>
        <v/>
      </c>
      <c r="M218" s="553" t="str">
        <f>IF('別紙様式2-2（４・５月分）'!P167="","",'別紙様式2-2（４・５月分）'!P167)</f>
        <v/>
      </c>
      <c r="N218" s="1396" t="str">
        <f>IF(SUM('別紙様式2-2（４・５月分）'!Q167:Q169)=0,"",SUM('別紙様式2-2（４・５月分）'!Q167:Q169))</f>
        <v/>
      </c>
      <c r="O218" s="1400" t="str">
        <f>IFERROR(VLOOKUP('別紙様式2-2（４・５月分）'!AQ167,【参考】数式用!$AR$5:$AS$22,2,FALSE),"")</f>
        <v/>
      </c>
      <c r="P218" s="1401"/>
      <c r="Q218" s="1402"/>
      <c r="R218" s="1538" t="str">
        <f>IFERROR(VLOOKUP(K218,【参考】数式用!$A$5:$AB$37,MATCH(O218,【参考】数式用!$B$4:$AB$4,0)+1,0),"")</f>
        <v/>
      </c>
      <c r="S218" s="1408" t="s">
        <v>2102</v>
      </c>
      <c r="T218" s="1534" t="str">
        <f>IF('別紙様式2-3（６月以降分）'!T218="","",'別紙様式2-3（６月以降分）'!T218)</f>
        <v/>
      </c>
      <c r="U218" s="1536" t="str">
        <f>IFERROR(VLOOKUP(K218,【参考】数式用!$A$5:$AB$37,MATCH(T218,【参考】数式用!$B$4:$AB$4,0)+1,0),"")</f>
        <v/>
      </c>
      <c r="V218" s="1414" t="s">
        <v>15</v>
      </c>
      <c r="W218" s="1354">
        <f>'別紙様式2-3（６月以降分）'!W218</f>
        <v>6</v>
      </c>
      <c r="X218" s="1354" t="s">
        <v>10</v>
      </c>
      <c r="Y218" s="1354">
        <f>'別紙様式2-3（６月以降分）'!Y218</f>
        <v>6</v>
      </c>
      <c r="Z218" s="1354" t="s">
        <v>38</v>
      </c>
      <c r="AA218" s="1354">
        <f>'別紙様式2-3（６月以降分）'!AA218</f>
        <v>7</v>
      </c>
      <c r="AB218" s="1354" t="s">
        <v>10</v>
      </c>
      <c r="AC218" s="1354">
        <f>'別紙様式2-3（６月以降分）'!AC218</f>
        <v>3</v>
      </c>
      <c r="AD218" s="1354" t="s">
        <v>2020</v>
      </c>
      <c r="AE218" s="1354" t="s">
        <v>20</v>
      </c>
      <c r="AF218" s="1354">
        <f>IF(W218&gt;=1,(AA218*12+AC218)-(W218*12+Y218)+1,"")</f>
        <v>10</v>
      </c>
      <c r="AG218" s="1356"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18">
        <f>'別紙様式2-3（６月以降分）'!AL218</f>
        <v>0</v>
      </c>
      <c r="AM218" s="1520" t="str">
        <f>IF('別紙様式2-3（６月以降分）'!AM218="","",'別紙様式2-3（６月以降分）'!AM218)</f>
        <v/>
      </c>
      <c r="AN218" s="1522" t="str">
        <f>IF('別紙様式2-3（６月以降分）'!AN218="","",'別紙様式2-3（６月以降分）'!AN218)</f>
        <v/>
      </c>
      <c r="AO218" s="1524" t="str">
        <f>IF('別紙様式2-3（６月以降分）'!AO218="","",'別紙様式2-3（６月以降分）'!AO218)</f>
        <v/>
      </c>
      <c r="AP218" s="1522" t="str">
        <f>IF('別紙様式2-3（６月以降分）'!AP218="","",'別紙様式2-3（６月以降分）'!AP218)</f>
        <v/>
      </c>
      <c r="AQ218" s="1487" t="str">
        <f>IF('別紙様式2-3（６月以降分）'!AQ218="","",'別紙様式2-3（６月以降分）'!AQ218)</f>
        <v/>
      </c>
      <c r="AR218" s="1490"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79"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0"/>
      <c r="K219" s="1259"/>
      <c r="L219" s="1426"/>
      <c r="M219" s="1376" t="str">
        <f>IF('別紙様式2-2（４・５月分）'!P168="","",'別紙様式2-2（４・５月分）'!P168)</f>
        <v/>
      </c>
      <c r="N219" s="1397"/>
      <c r="O219" s="1403"/>
      <c r="P219" s="1404"/>
      <c r="Q219" s="1405"/>
      <c r="R219" s="1539"/>
      <c r="S219" s="1409"/>
      <c r="T219" s="1535"/>
      <c r="U219" s="1537"/>
      <c r="V219" s="1415"/>
      <c r="W219" s="1355"/>
      <c r="X219" s="1355"/>
      <c r="Y219" s="1355"/>
      <c r="Z219" s="1355"/>
      <c r="AA219" s="1355"/>
      <c r="AB219" s="1355"/>
      <c r="AC219" s="1355"/>
      <c r="AD219" s="1355"/>
      <c r="AE219" s="1355"/>
      <c r="AF219" s="1355"/>
      <c r="AG219" s="1357"/>
      <c r="AH219" s="1527"/>
      <c r="AI219" s="1529"/>
      <c r="AJ219" s="1531"/>
      <c r="AK219" s="1533"/>
      <c r="AL219" s="1519"/>
      <c r="AM219" s="1521"/>
      <c r="AN219" s="1523"/>
      <c r="AO219" s="1525"/>
      <c r="AP219" s="1523"/>
      <c r="AQ219" s="1488"/>
      <c r="AR219" s="1491"/>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0"/>
      <c r="AY219" s="431"/>
      <c r="BD219" s="341"/>
      <c r="BE219" s="1310" t="str">
        <f>G218</f>
        <v/>
      </c>
      <c r="BF219" s="1310"/>
      <c r="BG219" s="1310"/>
    </row>
    <row r="220" spans="1:59" ht="15" customHeight="1">
      <c r="A220" s="1302"/>
      <c r="B220" s="1242"/>
      <c r="C220" s="1243"/>
      <c r="D220" s="1243"/>
      <c r="E220" s="1243"/>
      <c r="F220" s="1244"/>
      <c r="G220" s="1259"/>
      <c r="H220" s="1259"/>
      <c r="I220" s="1259"/>
      <c r="J220" s="1420"/>
      <c r="K220" s="1259"/>
      <c r="L220" s="1426"/>
      <c r="M220" s="1377"/>
      <c r="N220" s="1398"/>
      <c r="O220" s="1378" t="s">
        <v>2025</v>
      </c>
      <c r="P220" s="1430" t="str">
        <f>IFERROR(VLOOKUP('別紙様式2-2（４・５月分）'!AQ167,【参考】数式用!$AR$5:$AT$22,3,FALSE),"")</f>
        <v/>
      </c>
      <c r="Q220" s="1382" t="s">
        <v>2036</v>
      </c>
      <c r="R220" s="1514" t="str">
        <f>IFERROR(VLOOKUP(K218,【参考】数式用!$A$5:$AB$37,MATCH(P220,【参考】数式用!$B$4:$AB$4,0)+1,0),"")</f>
        <v/>
      </c>
      <c r="S220" s="1386" t="s">
        <v>2109</v>
      </c>
      <c r="T220" s="1516"/>
      <c r="U220" s="1512" t="str">
        <f>IFERROR(VLOOKUP(K218,【参考】数式用!$A$5:$AB$37,MATCH(T220,【参考】数式用!$B$4:$AB$4,0)+1,0),"")</f>
        <v/>
      </c>
      <c r="V220" s="1392" t="s">
        <v>15</v>
      </c>
      <c r="W220" s="1510"/>
      <c r="X220" s="1368" t="s">
        <v>10</v>
      </c>
      <c r="Y220" s="1510"/>
      <c r="Z220" s="1368" t="s">
        <v>38</v>
      </c>
      <c r="AA220" s="1510"/>
      <c r="AB220" s="1368" t="s">
        <v>10</v>
      </c>
      <c r="AC220" s="1510"/>
      <c r="AD220" s="1368" t="s">
        <v>2020</v>
      </c>
      <c r="AE220" s="1368" t="s">
        <v>20</v>
      </c>
      <c r="AF220" s="1368" t="str">
        <f>IF(W220&gt;=1,(AA220*12+AC220)-(W220*12+Y220)+1,"")</f>
        <v/>
      </c>
      <c r="AG220" s="1364" t="s">
        <v>33</v>
      </c>
      <c r="AH220" s="1370" t="str">
        <f t="shared" ref="AH220" si="352">IFERROR(ROUNDDOWN(ROUND(L218*U220,0),0)*AF220,"")</f>
        <v/>
      </c>
      <c r="AI220" s="1504" t="str">
        <f t="shared" ref="AI220" si="353">IFERROR(ROUNDDOWN(ROUND((L218*(U220-AW218)),0),0)*AF220,"")</f>
        <v/>
      </c>
      <c r="AJ220" s="1374" t="str">
        <f>IFERROR(ROUNDDOWN(ROUNDDOWN(ROUND(L218*VLOOKUP(K218,【参考】数式用!$A$5:$AB$27,MATCH("新加算Ⅳ",【参考】数式用!$B$4:$AB$4,0)+1,0),0),0)*AF220*0.5,0),"")</f>
        <v/>
      </c>
      <c r="AK220" s="1506"/>
      <c r="AL220" s="1508" t="str">
        <f>IFERROR(IF('別紙様式2-2（４・５月分）'!P220="ベア加算","", IF(OR(T220="新加算Ⅰ",T220="新加算Ⅱ",T220="新加算Ⅲ",T220="新加算Ⅳ"),ROUNDDOWN(ROUND(L218*VLOOKUP(K218,【参考】数式用!$A$5:$I$27,MATCH("ベア加算",【参考】数式用!$B$4:$I$4,0)+1,0),0),0)*AF220,"")),"")</f>
        <v/>
      </c>
      <c r="AM220" s="1500"/>
      <c r="AN220" s="1481"/>
      <c r="AO220" s="1502"/>
      <c r="AP220" s="1481"/>
      <c r="AQ220" s="1483"/>
      <c r="AR220" s="1485"/>
      <c r="AS220" s="1489"/>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78"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6"/>
      <c r="C221" s="1417"/>
      <c r="D221" s="1417"/>
      <c r="E221" s="1417"/>
      <c r="F221" s="1418"/>
      <c r="G221" s="1260"/>
      <c r="H221" s="1260"/>
      <c r="I221" s="1260"/>
      <c r="J221" s="1421"/>
      <c r="K221" s="1260"/>
      <c r="L221" s="1427"/>
      <c r="M221" s="556" t="str">
        <f>IF('別紙様式2-2（４・５月分）'!P169="","",'別紙様式2-2（４・５月分）'!P169)</f>
        <v/>
      </c>
      <c r="N221" s="1399"/>
      <c r="O221" s="1379"/>
      <c r="P221" s="1431"/>
      <c r="Q221" s="1383"/>
      <c r="R221" s="1515"/>
      <c r="S221" s="1387"/>
      <c r="T221" s="1517"/>
      <c r="U221" s="1513"/>
      <c r="V221" s="1393"/>
      <c r="W221" s="1511"/>
      <c r="X221" s="1369"/>
      <c r="Y221" s="1511"/>
      <c r="Z221" s="1369"/>
      <c r="AA221" s="1511"/>
      <c r="AB221" s="1369"/>
      <c r="AC221" s="1511"/>
      <c r="AD221" s="1369"/>
      <c r="AE221" s="1369"/>
      <c r="AF221" s="1369"/>
      <c r="AG221" s="1365"/>
      <c r="AH221" s="1371"/>
      <c r="AI221" s="1505"/>
      <c r="AJ221" s="1375"/>
      <c r="AK221" s="1507"/>
      <c r="AL221" s="1509"/>
      <c r="AM221" s="1501"/>
      <c r="AN221" s="1482"/>
      <c r="AO221" s="1503"/>
      <c r="AP221" s="1482"/>
      <c r="AQ221" s="1484"/>
      <c r="AR221" s="1486"/>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78"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19" t="str">
        <f>IF(基本情報入力シート!X106="","",基本情報入力シート!X106)</f>
        <v/>
      </c>
      <c r="K222" s="1258" t="str">
        <f>IF(基本情報入力シート!Y106="","",基本情報入力シート!Y106)</f>
        <v/>
      </c>
      <c r="L222" s="1432" t="str">
        <f>IF(基本情報入力シート!AB106="","",基本情報入力シート!AB106)</f>
        <v/>
      </c>
      <c r="M222" s="553" t="str">
        <f>IF('別紙様式2-2（４・５月分）'!P170="","",'別紙様式2-2（４・５月分）'!P170)</f>
        <v/>
      </c>
      <c r="N222" s="1396" t="str">
        <f>IF(SUM('別紙様式2-2（４・５月分）'!Q170:Q172)=0,"",SUM('別紙様式2-2（４・５月分）'!Q170:Q172))</f>
        <v/>
      </c>
      <c r="O222" s="1400" t="str">
        <f>IFERROR(VLOOKUP('別紙様式2-2（４・５月分）'!AQ170,【参考】数式用!$AR$5:$AS$22,2,FALSE),"")</f>
        <v/>
      </c>
      <c r="P222" s="1401"/>
      <c r="Q222" s="1402"/>
      <c r="R222" s="1538" t="str">
        <f>IFERROR(VLOOKUP(K222,【参考】数式用!$A$5:$AB$37,MATCH(O222,【参考】数式用!$B$4:$AB$4,0)+1,0),"")</f>
        <v/>
      </c>
      <c r="S222" s="1408" t="s">
        <v>2102</v>
      </c>
      <c r="T222" s="1534" t="str">
        <f>IF('別紙様式2-3（６月以降分）'!T222="","",'別紙様式2-3（６月以降分）'!T222)</f>
        <v/>
      </c>
      <c r="U222" s="1536" t="str">
        <f>IFERROR(VLOOKUP(K222,【参考】数式用!$A$5:$AB$37,MATCH(T222,【参考】数式用!$B$4:$AB$4,0)+1,0),"")</f>
        <v/>
      </c>
      <c r="V222" s="1414" t="s">
        <v>15</v>
      </c>
      <c r="W222" s="1354">
        <f>'別紙様式2-3（６月以降分）'!W222</f>
        <v>6</v>
      </c>
      <c r="X222" s="1354" t="s">
        <v>10</v>
      </c>
      <c r="Y222" s="1354">
        <f>'別紙様式2-3（６月以降分）'!Y222</f>
        <v>6</v>
      </c>
      <c r="Z222" s="1354" t="s">
        <v>38</v>
      </c>
      <c r="AA222" s="1354">
        <f>'別紙様式2-3（６月以降分）'!AA222</f>
        <v>7</v>
      </c>
      <c r="AB222" s="1354" t="s">
        <v>10</v>
      </c>
      <c r="AC222" s="1354">
        <f>'別紙様式2-3（６月以降分）'!AC222</f>
        <v>3</v>
      </c>
      <c r="AD222" s="1354" t="s">
        <v>2020</v>
      </c>
      <c r="AE222" s="1354" t="s">
        <v>20</v>
      </c>
      <c r="AF222" s="1354">
        <f>IF(W222&gt;=1,(AA222*12+AC222)-(W222*12+Y222)+1,"")</f>
        <v>10</v>
      </c>
      <c r="AG222" s="1356"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18">
        <f>'別紙様式2-3（６月以降分）'!AL222</f>
        <v>0</v>
      </c>
      <c r="AM222" s="1520" t="str">
        <f>IF('別紙様式2-3（６月以降分）'!AM222="","",'別紙様式2-3（６月以降分）'!AM222)</f>
        <v/>
      </c>
      <c r="AN222" s="1522" t="str">
        <f>IF('別紙様式2-3（６月以降分）'!AN222="","",'別紙様式2-3（６月以降分）'!AN222)</f>
        <v/>
      </c>
      <c r="AO222" s="1524" t="str">
        <f>IF('別紙様式2-3（６月以降分）'!AO222="","",'別紙様式2-3（６月以降分）'!AO222)</f>
        <v/>
      </c>
      <c r="AP222" s="1522" t="str">
        <f>IF('別紙様式2-3（６月以降分）'!AP222="","",'別紙様式2-3（６月以降分）'!AP222)</f>
        <v/>
      </c>
      <c r="AQ222" s="1487" t="str">
        <f>IF('別紙様式2-3（６月以降分）'!AQ222="","",'別紙様式2-3（６月以降分）'!AQ222)</f>
        <v/>
      </c>
      <c r="AR222" s="1490"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79"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0"/>
      <c r="K223" s="1259"/>
      <c r="L223" s="1426"/>
      <c r="M223" s="1376" t="str">
        <f>IF('別紙様式2-2（４・５月分）'!P171="","",'別紙様式2-2（４・５月分）'!P171)</f>
        <v/>
      </c>
      <c r="N223" s="1397"/>
      <c r="O223" s="1403"/>
      <c r="P223" s="1404"/>
      <c r="Q223" s="1405"/>
      <c r="R223" s="1539"/>
      <c r="S223" s="1409"/>
      <c r="T223" s="1535"/>
      <c r="U223" s="1537"/>
      <c r="V223" s="1415"/>
      <c r="W223" s="1355"/>
      <c r="X223" s="1355"/>
      <c r="Y223" s="1355"/>
      <c r="Z223" s="1355"/>
      <c r="AA223" s="1355"/>
      <c r="AB223" s="1355"/>
      <c r="AC223" s="1355"/>
      <c r="AD223" s="1355"/>
      <c r="AE223" s="1355"/>
      <c r="AF223" s="1355"/>
      <c r="AG223" s="1357"/>
      <c r="AH223" s="1527"/>
      <c r="AI223" s="1529"/>
      <c r="AJ223" s="1531"/>
      <c r="AK223" s="1533"/>
      <c r="AL223" s="1519"/>
      <c r="AM223" s="1521"/>
      <c r="AN223" s="1523"/>
      <c r="AO223" s="1525"/>
      <c r="AP223" s="1523"/>
      <c r="AQ223" s="1488"/>
      <c r="AR223" s="1491"/>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0"/>
      <c r="AY223" s="431"/>
      <c r="BD223" s="341"/>
      <c r="BE223" s="1310" t="str">
        <f>G222</f>
        <v/>
      </c>
      <c r="BF223" s="1310"/>
      <c r="BG223" s="1310"/>
    </row>
    <row r="224" spans="1:59" ht="15" customHeight="1">
      <c r="A224" s="1302"/>
      <c r="B224" s="1242"/>
      <c r="C224" s="1243"/>
      <c r="D224" s="1243"/>
      <c r="E224" s="1243"/>
      <c r="F224" s="1244"/>
      <c r="G224" s="1259"/>
      <c r="H224" s="1259"/>
      <c r="I224" s="1259"/>
      <c r="J224" s="1420"/>
      <c r="K224" s="1259"/>
      <c r="L224" s="1426"/>
      <c r="M224" s="1377"/>
      <c r="N224" s="1398"/>
      <c r="O224" s="1378" t="s">
        <v>2025</v>
      </c>
      <c r="P224" s="1430" t="str">
        <f>IFERROR(VLOOKUP('別紙様式2-2（４・５月分）'!AQ170,【参考】数式用!$AR$5:$AT$22,3,FALSE),"")</f>
        <v/>
      </c>
      <c r="Q224" s="1382" t="s">
        <v>2036</v>
      </c>
      <c r="R224" s="1514" t="str">
        <f>IFERROR(VLOOKUP(K222,【参考】数式用!$A$5:$AB$37,MATCH(P224,【参考】数式用!$B$4:$AB$4,0)+1,0),"")</f>
        <v/>
      </c>
      <c r="S224" s="1386" t="s">
        <v>2109</v>
      </c>
      <c r="T224" s="1516"/>
      <c r="U224" s="1512" t="str">
        <f>IFERROR(VLOOKUP(K222,【参考】数式用!$A$5:$AB$37,MATCH(T224,【参考】数式用!$B$4:$AB$4,0)+1,0),"")</f>
        <v/>
      </c>
      <c r="V224" s="1392" t="s">
        <v>15</v>
      </c>
      <c r="W224" s="1510"/>
      <c r="X224" s="1368" t="s">
        <v>10</v>
      </c>
      <c r="Y224" s="1510"/>
      <c r="Z224" s="1368" t="s">
        <v>38</v>
      </c>
      <c r="AA224" s="1510"/>
      <c r="AB224" s="1368" t="s">
        <v>10</v>
      </c>
      <c r="AC224" s="1510"/>
      <c r="AD224" s="1368" t="s">
        <v>2020</v>
      </c>
      <c r="AE224" s="1368" t="s">
        <v>20</v>
      </c>
      <c r="AF224" s="1368" t="str">
        <f>IF(W224&gt;=1,(AA224*12+AC224)-(W224*12+Y224)+1,"")</f>
        <v/>
      </c>
      <c r="AG224" s="1364" t="s">
        <v>33</v>
      </c>
      <c r="AH224" s="1370" t="str">
        <f t="shared" ref="AH224" si="359">IFERROR(ROUNDDOWN(ROUND(L222*U224,0),0)*AF224,"")</f>
        <v/>
      </c>
      <c r="AI224" s="1504" t="str">
        <f t="shared" ref="AI224" si="360">IFERROR(ROUNDDOWN(ROUND((L222*(U224-AW222)),0),0)*AF224,"")</f>
        <v/>
      </c>
      <c r="AJ224" s="1374" t="str">
        <f>IFERROR(ROUNDDOWN(ROUNDDOWN(ROUND(L222*VLOOKUP(K222,【参考】数式用!$A$5:$AB$27,MATCH("新加算Ⅳ",【参考】数式用!$B$4:$AB$4,0)+1,0),0),0)*AF224*0.5,0),"")</f>
        <v/>
      </c>
      <c r="AK224" s="1506"/>
      <c r="AL224" s="1508" t="str">
        <f>IFERROR(IF('別紙様式2-2（４・５月分）'!P224="ベア加算","", IF(OR(T224="新加算Ⅰ",T224="新加算Ⅱ",T224="新加算Ⅲ",T224="新加算Ⅳ"),ROUNDDOWN(ROUND(L222*VLOOKUP(K222,【参考】数式用!$A$5:$I$27,MATCH("ベア加算",【参考】数式用!$B$4:$I$4,0)+1,0),0),0)*AF224,"")),"")</f>
        <v/>
      </c>
      <c r="AM224" s="1500"/>
      <c r="AN224" s="1481"/>
      <c r="AO224" s="1502"/>
      <c r="AP224" s="1481"/>
      <c r="AQ224" s="1483"/>
      <c r="AR224" s="1485"/>
      <c r="AS224" s="1489"/>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78"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6"/>
      <c r="C225" s="1417"/>
      <c r="D225" s="1417"/>
      <c r="E225" s="1417"/>
      <c r="F225" s="1418"/>
      <c r="G225" s="1260"/>
      <c r="H225" s="1260"/>
      <c r="I225" s="1260"/>
      <c r="J225" s="1421"/>
      <c r="K225" s="1260"/>
      <c r="L225" s="1427"/>
      <c r="M225" s="556" t="str">
        <f>IF('別紙様式2-2（４・５月分）'!P172="","",'別紙様式2-2（４・５月分）'!P172)</f>
        <v/>
      </c>
      <c r="N225" s="1399"/>
      <c r="O225" s="1379"/>
      <c r="P225" s="1431"/>
      <c r="Q225" s="1383"/>
      <c r="R225" s="1515"/>
      <c r="S225" s="1387"/>
      <c r="T225" s="1517"/>
      <c r="U225" s="1513"/>
      <c r="V225" s="1393"/>
      <c r="W225" s="1511"/>
      <c r="X225" s="1369"/>
      <c r="Y225" s="1511"/>
      <c r="Z225" s="1369"/>
      <c r="AA225" s="1511"/>
      <c r="AB225" s="1369"/>
      <c r="AC225" s="1511"/>
      <c r="AD225" s="1369"/>
      <c r="AE225" s="1369"/>
      <c r="AF225" s="1369"/>
      <c r="AG225" s="1365"/>
      <c r="AH225" s="1371"/>
      <c r="AI225" s="1505"/>
      <c r="AJ225" s="1375"/>
      <c r="AK225" s="1507"/>
      <c r="AL225" s="1509"/>
      <c r="AM225" s="1501"/>
      <c r="AN225" s="1482"/>
      <c r="AO225" s="1503"/>
      <c r="AP225" s="1482"/>
      <c r="AQ225" s="1484"/>
      <c r="AR225" s="1486"/>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78"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0" t="str">
        <f>IF(基本情報入力シート!X107="","",基本情報入力シート!X107)</f>
        <v/>
      </c>
      <c r="K226" s="1259" t="str">
        <f>IF(基本情報入力シート!Y107="","",基本情報入力シート!Y107)</f>
        <v/>
      </c>
      <c r="L226" s="1426" t="str">
        <f>IF(基本情報入力シート!AB107="","",基本情報入力シート!AB107)</f>
        <v/>
      </c>
      <c r="M226" s="553" t="str">
        <f>IF('別紙様式2-2（４・５月分）'!P173="","",'別紙様式2-2（４・５月分）'!P173)</f>
        <v/>
      </c>
      <c r="N226" s="1396" t="str">
        <f>IF(SUM('別紙様式2-2（４・５月分）'!Q173:Q175)=0,"",SUM('別紙様式2-2（４・５月分）'!Q173:Q175))</f>
        <v/>
      </c>
      <c r="O226" s="1400" t="str">
        <f>IFERROR(VLOOKUP('別紙様式2-2（４・５月分）'!AQ173,【参考】数式用!$AR$5:$AS$22,2,FALSE),"")</f>
        <v/>
      </c>
      <c r="P226" s="1401"/>
      <c r="Q226" s="1402"/>
      <c r="R226" s="1538" t="str">
        <f>IFERROR(VLOOKUP(K226,【参考】数式用!$A$5:$AB$37,MATCH(O226,【参考】数式用!$B$4:$AB$4,0)+1,0),"")</f>
        <v/>
      </c>
      <c r="S226" s="1408" t="s">
        <v>2102</v>
      </c>
      <c r="T226" s="1534" t="str">
        <f>IF('別紙様式2-3（６月以降分）'!T226="","",'別紙様式2-3（６月以降分）'!T226)</f>
        <v/>
      </c>
      <c r="U226" s="1536" t="str">
        <f>IFERROR(VLOOKUP(K226,【参考】数式用!$A$5:$AB$37,MATCH(T226,【参考】数式用!$B$4:$AB$4,0)+1,0),"")</f>
        <v/>
      </c>
      <c r="V226" s="1414" t="s">
        <v>15</v>
      </c>
      <c r="W226" s="1354">
        <f>'別紙様式2-3（６月以降分）'!W226</f>
        <v>6</v>
      </c>
      <c r="X226" s="1354" t="s">
        <v>10</v>
      </c>
      <c r="Y226" s="1354">
        <f>'別紙様式2-3（６月以降分）'!Y226</f>
        <v>6</v>
      </c>
      <c r="Z226" s="1354" t="s">
        <v>38</v>
      </c>
      <c r="AA226" s="1354">
        <f>'別紙様式2-3（６月以降分）'!AA226</f>
        <v>7</v>
      </c>
      <c r="AB226" s="1354" t="s">
        <v>10</v>
      </c>
      <c r="AC226" s="1354">
        <f>'別紙様式2-3（６月以降分）'!AC226</f>
        <v>3</v>
      </c>
      <c r="AD226" s="1354" t="s">
        <v>2020</v>
      </c>
      <c r="AE226" s="1354" t="s">
        <v>20</v>
      </c>
      <c r="AF226" s="1354">
        <f>IF(W226&gt;=1,(AA226*12+AC226)-(W226*12+Y226)+1,"")</f>
        <v>10</v>
      </c>
      <c r="AG226" s="1356"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18">
        <f>'別紙様式2-3（６月以降分）'!AL226</f>
        <v>0</v>
      </c>
      <c r="AM226" s="1520" t="str">
        <f>IF('別紙様式2-3（６月以降分）'!AM226="","",'別紙様式2-3（６月以降分）'!AM226)</f>
        <v/>
      </c>
      <c r="AN226" s="1522" t="str">
        <f>IF('別紙様式2-3（６月以降分）'!AN226="","",'別紙様式2-3（６月以降分）'!AN226)</f>
        <v/>
      </c>
      <c r="AO226" s="1524" t="str">
        <f>IF('別紙様式2-3（６月以降分）'!AO226="","",'別紙様式2-3（６月以降分）'!AO226)</f>
        <v/>
      </c>
      <c r="AP226" s="1522" t="str">
        <f>IF('別紙様式2-3（６月以降分）'!AP226="","",'別紙様式2-3（６月以降分）'!AP226)</f>
        <v/>
      </c>
      <c r="AQ226" s="1487" t="str">
        <f>IF('別紙様式2-3（６月以降分）'!AQ226="","",'別紙様式2-3（６月以降分）'!AQ226)</f>
        <v/>
      </c>
      <c r="AR226" s="1490"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79"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0"/>
      <c r="K227" s="1259"/>
      <c r="L227" s="1426"/>
      <c r="M227" s="1376" t="str">
        <f>IF('別紙様式2-2（４・５月分）'!P174="","",'別紙様式2-2（４・５月分）'!P174)</f>
        <v/>
      </c>
      <c r="N227" s="1397"/>
      <c r="O227" s="1403"/>
      <c r="P227" s="1404"/>
      <c r="Q227" s="1405"/>
      <c r="R227" s="1539"/>
      <c r="S227" s="1409"/>
      <c r="T227" s="1535"/>
      <c r="U227" s="1537"/>
      <c r="V227" s="1415"/>
      <c r="W227" s="1355"/>
      <c r="X227" s="1355"/>
      <c r="Y227" s="1355"/>
      <c r="Z227" s="1355"/>
      <c r="AA227" s="1355"/>
      <c r="AB227" s="1355"/>
      <c r="AC227" s="1355"/>
      <c r="AD227" s="1355"/>
      <c r="AE227" s="1355"/>
      <c r="AF227" s="1355"/>
      <c r="AG227" s="1357"/>
      <c r="AH227" s="1527"/>
      <c r="AI227" s="1529"/>
      <c r="AJ227" s="1531"/>
      <c r="AK227" s="1533"/>
      <c r="AL227" s="1519"/>
      <c r="AM227" s="1521"/>
      <c r="AN227" s="1523"/>
      <c r="AO227" s="1525"/>
      <c r="AP227" s="1523"/>
      <c r="AQ227" s="1488"/>
      <c r="AR227" s="1491"/>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0"/>
      <c r="AY227" s="431"/>
      <c r="BD227" s="341"/>
      <c r="BE227" s="1310" t="str">
        <f>G226</f>
        <v/>
      </c>
      <c r="BF227" s="1310"/>
      <c r="BG227" s="1310"/>
    </row>
    <row r="228" spans="1:59" ht="15" customHeight="1">
      <c r="A228" s="1302"/>
      <c r="B228" s="1242"/>
      <c r="C228" s="1243"/>
      <c r="D228" s="1243"/>
      <c r="E228" s="1243"/>
      <c r="F228" s="1244"/>
      <c r="G228" s="1259"/>
      <c r="H228" s="1259"/>
      <c r="I228" s="1259"/>
      <c r="J228" s="1420"/>
      <c r="K228" s="1259"/>
      <c r="L228" s="1426"/>
      <c r="M228" s="1377"/>
      <c r="N228" s="1398"/>
      <c r="O228" s="1378" t="s">
        <v>2025</v>
      </c>
      <c r="P228" s="1430" t="str">
        <f>IFERROR(VLOOKUP('別紙様式2-2（４・５月分）'!AQ173,【参考】数式用!$AR$5:$AT$22,3,FALSE),"")</f>
        <v/>
      </c>
      <c r="Q228" s="1382" t="s">
        <v>2036</v>
      </c>
      <c r="R228" s="1514" t="str">
        <f>IFERROR(VLOOKUP(K226,【参考】数式用!$A$5:$AB$37,MATCH(P228,【参考】数式用!$B$4:$AB$4,0)+1,0),"")</f>
        <v/>
      </c>
      <c r="S228" s="1386" t="s">
        <v>2109</v>
      </c>
      <c r="T228" s="1516"/>
      <c r="U228" s="1512" t="str">
        <f>IFERROR(VLOOKUP(K226,【参考】数式用!$A$5:$AB$37,MATCH(T228,【参考】数式用!$B$4:$AB$4,0)+1,0),"")</f>
        <v/>
      </c>
      <c r="V228" s="1392" t="s">
        <v>15</v>
      </c>
      <c r="W228" s="1510"/>
      <c r="X228" s="1368" t="s">
        <v>10</v>
      </c>
      <c r="Y228" s="1510"/>
      <c r="Z228" s="1368" t="s">
        <v>38</v>
      </c>
      <c r="AA228" s="1510"/>
      <c r="AB228" s="1368" t="s">
        <v>10</v>
      </c>
      <c r="AC228" s="1510"/>
      <c r="AD228" s="1368" t="s">
        <v>2020</v>
      </c>
      <c r="AE228" s="1368" t="s">
        <v>20</v>
      </c>
      <c r="AF228" s="1368" t="str">
        <f>IF(W228&gt;=1,(AA228*12+AC228)-(W228*12+Y228)+1,"")</f>
        <v/>
      </c>
      <c r="AG228" s="1364" t="s">
        <v>33</v>
      </c>
      <c r="AH228" s="1370" t="str">
        <f t="shared" ref="AH228" si="366">IFERROR(ROUNDDOWN(ROUND(L226*U228,0),0)*AF228,"")</f>
        <v/>
      </c>
      <c r="AI228" s="1504" t="str">
        <f t="shared" ref="AI228" si="367">IFERROR(ROUNDDOWN(ROUND((L226*(U228-AW226)),0),0)*AF228,"")</f>
        <v/>
      </c>
      <c r="AJ228" s="1374" t="str">
        <f>IFERROR(ROUNDDOWN(ROUNDDOWN(ROUND(L226*VLOOKUP(K226,【参考】数式用!$A$5:$AB$27,MATCH("新加算Ⅳ",【参考】数式用!$B$4:$AB$4,0)+1,0),0),0)*AF228*0.5,0),"")</f>
        <v/>
      </c>
      <c r="AK228" s="1506"/>
      <c r="AL228" s="1508" t="str">
        <f>IFERROR(IF('別紙様式2-2（４・５月分）'!P228="ベア加算","", IF(OR(T228="新加算Ⅰ",T228="新加算Ⅱ",T228="新加算Ⅲ",T228="新加算Ⅳ"),ROUNDDOWN(ROUND(L226*VLOOKUP(K226,【参考】数式用!$A$5:$I$27,MATCH("ベア加算",【参考】数式用!$B$4:$I$4,0)+1,0),0),0)*AF228,"")),"")</f>
        <v/>
      </c>
      <c r="AM228" s="1500"/>
      <c r="AN228" s="1481"/>
      <c r="AO228" s="1502"/>
      <c r="AP228" s="1481"/>
      <c r="AQ228" s="1483"/>
      <c r="AR228" s="1485"/>
      <c r="AS228" s="1489"/>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78"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6"/>
      <c r="C229" s="1417"/>
      <c r="D229" s="1417"/>
      <c r="E229" s="1417"/>
      <c r="F229" s="1418"/>
      <c r="G229" s="1260"/>
      <c r="H229" s="1260"/>
      <c r="I229" s="1260"/>
      <c r="J229" s="1421"/>
      <c r="K229" s="1260"/>
      <c r="L229" s="1427"/>
      <c r="M229" s="556" t="str">
        <f>IF('別紙様式2-2（４・５月分）'!P175="","",'別紙様式2-2（４・５月分）'!P175)</f>
        <v/>
      </c>
      <c r="N229" s="1399"/>
      <c r="O229" s="1379"/>
      <c r="P229" s="1431"/>
      <c r="Q229" s="1383"/>
      <c r="R229" s="1515"/>
      <c r="S229" s="1387"/>
      <c r="T229" s="1517"/>
      <c r="U229" s="1513"/>
      <c r="V229" s="1393"/>
      <c r="W229" s="1511"/>
      <c r="X229" s="1369"/>
      <c r="Y229" s="1511"/>
      <c r="Z229" s="1369"/>
      <c r="AA229" s="1511"/>
      <c r="AB229" s="1369"/>
      <c r="AC229" s="1511"/>
      <c r="AD229" s="1369"/>
      <c r="AE229" s="1369"/>
      <c r="AF229" s="1369"/>
      <c r="AG229" s="1365"/>
      <c r="AH229" s="1371"/>
      <c r="AI229" s="1505"/>
      <c r="AJ229" s="1375"/>
      <c r="AK229" s="1507"/>
      <c r="AL229" s="1509"/>
      <c r="AM229" s="1501"/>
      <c r="AN229" s="1482"/>
      <c r="AO229" s="1503"/>
      <c r="AP229" s="1482"/>
      <c r="AQ229" s="1484"/>
      <c r="AR229" s="1486"/>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78"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19" t="str">
        <f>IF(基本情報入力シート!X108="","",基本情報入力シート!X108)</f>
        <v/>
      </c>
      <c r="K230" s="1258" t="str">
        <f>IF(基本情報入力シート!Y108="","",基本情報入力シート!Y108)</f>
        <v/>
      </c>
      <c r="L230" s="1432" t="str">
        <f>IF(基本情報入力シート!AB108="","",基本情報入力シート!AB108)</f>
        <v/>
      </c>
      <c r="M230" s="553" t="str">
        <f>IF('別紙様式2-2（４・５月分）'!P176="","",'別紙様式2-2（４・５月分）'!P176)</f>
        <v/>
      </c>
      <c r="N230" s="1396" t="str">
        <f>IF(SUM('別紙様式2-2（４・５月分）'!Q176:Q178)=0,"",SUM('別紙様式2-2（４・５月分）'!Q176:Q178))</f>
        <v/>
      </c>
      <c r="O230" s="1400" t="str">
        <f>IFERROR(VLOOKUP('別紙様式2-2（４・５月分）'!AQ176,【参考】数式用!$AR$5:$AS$22,2,FALSE),"")</f>
        <v/>
      </c>
      <c r="P230" s="1401"/>
      <c r="Q230" s="1402"/>
      <c r="R230" s="1538" t="str">
        <f>IFERROR(VLOOKUP(K230,【参考】数式用!$A$5:$AB$37,MATCH(O230,【参考】数式用!$B$4:$AB$4,0)+1,0),"")</f>
        <v/>
      </c>
      <c r="S230" s="1408" t="s">
        <v>2102</v>
      </c>
      <c r="T230" s="1534" t="str">
        <f>IF('別紙様式2-3（６月以降分）'!T230="","",'別紙様式2-3（６月以降分）'!T230)</f>
        <v/>
      </c>
      <c r="U230" s="1536" t="str">
        <f>IFERROR(VLOOKUP(K230,【参考】数式用!$A$5:$AB$37,MATCH(T230,【参考】数式用!$B$4:$AB$4,0)+1,0),"")</f>
        <v/>
      </c>
      <c r="V230" s="1414" t="s">
        <v>15</v>
      </c>
      <c r="W230" s="1354">
        <f>'別紙様式2-3（６月以降分）'!W230</f>
        <v>6</v>
      </c>
      <c r="X230" s="1354" t="s">
        <v>10</v>
      </c>
      <c r="Y230" s="1354">
        <f>'別紙様式2-3（６月以降分）'!Y230</f>
        <v>6</v>
      </c>
      <c r="Z230" s="1354" t="s">
        <v>38</v>
      </c>
      <c r="AA230" s="1354">
        <f>'別紙様式2-3（６月以降分）'!AA230</f>
        <v>7</v>
      </c>
      <c r="AB230" s="1354" t="s">
        <v>10</v>
      </c>
      <c r="AC230" s="1354">
        <f>'別紙様式2-3（６月以降分）'!AC230</f>
        <v>3</v>
      </c>
      <c r="AD230" s="1354" t="s">
        <v>2020</v>
      </c>
      <c r="AE230" s="1354" t="s">
        <v>20</v>
      </c>
      <c r="AF230" s="1354">
        <f>IF(W230&gt;=1,(AA230*12+AC230)-(W230*12+Y230)+1,"")</f>
        <v>10</v>
      </c>
      <c r="AG230" s="1356"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18">
        <f>'別紙様式2-3（６月以降分）'!AL230</f>
        <v>0</v>
      </c>
      <c r="AM230" s="1520" t="str">
        <f>IF('別紙様式2-3（６月以降分）'!AM230="","",'別紙様式2-3（６月以降分）'!AM230)</f>
        <v/>
      </c>
      <c r="AN230" s="1522" t="str">
        <f>IF('別紙様式2-3（６月以降分）'!AN230="","",'別紙様式2-3（６月以降分）'!AN230)</f>
        <v/>
      </c>
      <c r="AO230" s="1524" t="str">
        <f>IF('別紙様式2-3（６月以降分）'!AO230="","",'別紙様式2-3（６月以降分）'!AO230)</f>
        <v/>
      </c>
      <c r="AP230" s="1522" t="str">
        <f>IF('別紙様式2-3（６月以降分）'!AP230="","",'別紙様式2-3（６月以降分）'!AP230)</f>
        <v/>
      </c>
      <c r="AQ230" s="1487" t="str">
        <f>IF('別紙様式2-3（６月以降分）'!AQ230="","",'別紙様式2-3（６月以降分）'!AQ230)</f>
        <v/>
      </c>
      <c r="AR230" s="1490"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79"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0"/>
      <c r="K231" s="1259"/>
      <c r="L231" s="1426"/>
      <c r="M231" s="1376" t="str">
        <f>IF('別紙様式2-2（４・５月分）'!P177="","",'別紙様式2-2（４・５月分）'!P177)</f>
        <v/>
      </c>
      <c r="N231" s="1397"/>
      <c r="O231" s="1403"/>
      <c r="P231" s="1404"/>
      <c r="Q231" s="1405"/>
      <c r="R231" s="1539"/>
      <c r="S231" s="1409"/>
      <c r="T231" s="1535"/>
      <c r="U231" s="1537"/>
      <c r="V231" s="1415"/>
      <c r="W231" s="1355"/>
      <c r="X231" s="1355"/>
      <c r="Y231" s="1355"/>
      <c r="Z231" s="1355"/>
      <c r="AA231" s="1355"/>
      <c r="AB231" s="1355"/>
      <c r="AC231" s="1355"/>
      <c r="AD231" s="1355"/>
      <c r="AE231" s="1355"/>
      <c r="AF231" s="1355"/>
      <c r="AG231" s="1357"/>
      <c r="AH231" s="1527"/>
      <c r="AI231" s="1529"/>
      <c r="AJ231" s="1531"/>
      <c r="AK231" s="1533"/>
      <c r="AL231" s="1519"/>
      <c r="AM231" s="1521"/>
      <c r="AN231" s="1523"/>
      <c r="AO231" s="1525"/>
      <c r="AP231" s="1523"/>
      <c r="AQ231" s="1488"/>
      <c r="AR231" s="1491"/>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0"/>
      <c r="AY231" s="431"/>
      <c r="BD231" s="341"/>
      <c r="BE231" s="1310" t="str">
        <f>G230</f>
        <v/>
      </c>
      <c r="BF231" s="1310"/>
      <c r="BG231" s="1310"/>
    </row>
    <row r="232" spans="1:59" ht="15" customHeight="1">
      <c r="A232" s="1302"/>
      <c r="B232" s="1242"/>
      <c r="C232" s="1243"/>
      <c r="D232" s="1243"/>
      <c r="E232" s="1243"/>
      <c r="F232" s="1244"/>
      <c r="G232" s="1259"/>
      <c r="H232" s="1259"/>
      <c r="I232" s="1259"/>
      <c r="J232" s="1420"/>
      <c r="K232" s="1259"/>
      <c r="L232" s="1426"/>
      <c r="M232" s="1377"/>
      <c r="N232" s="1398"/>
      <c r="O232" s="1378" t="s">
        <v>2025</v>
      </c>
      <c r="P232" s="1430" t="str">
        <f>IFERROR(VLOOKUP('別紙様式2-2（４・５月分）'!AQ176,【参考】数式用!$AR$5:$AT$22,3,FALSE),"")</f>
        <v/>
      </c>
      <c r="Q232" s="1382" t="s">
        <v>2036</v>
      </c>
      <c r="R232" s="1514" t="str">
        <f>IFERROR(VLOOKUP(K230,【参考】数式用!$A$5:$AB$37,MATCH(P232,【参考】数式用!$B$4:$AB$4,0)+1,0),"")</f>
        <v/>
      </c>
      <c r="S232" s="1386" t="s">
        <v>2109</v>
      </c>
      <c r="T232" s="1516"/>
      <c r="U232" s="1512" t="str">
        <f>IFERROR(VLOOKUP(K230,【参考】数式用!$A$5:$AB$37,MATCH(T232,【参考】数式用!$B$4:$AB$4,0)+1,0),"")</f>
        <v/>
      </c>
      <c r="V232" s="1392" t="s">
        <v>15</v>
      </c>
      <c r="W232" s="1510"/>
      <c r="X232" s="1368" t="s">
        <v>10</v>
      </c>
      <c r="Y232" s="1510"/>
      <c r="Z232" s="1368" t="s">
        <v>38</v>
      </c>
      <c r="AA232" s="1510"/>
      <c r="AB232" s="1368" t="s">
        <v>10</v>
      </c>
      <c r="AC232" s="1510"/>
      <c r="AD232" s="1368" t="s">
        <v>2020</v>
      </c>
      <c r="AE232" s="1368" t="s">
        <v>20</v>
      </c>
      <c r="AF232" s="1368" t="str">
        <f>IF(W232&gt;=1,(AA232*12+AC232)-(W232*12+Y232)+1,"")</f>
        <v/>
      </c>
      <c r="AG232" s="1364" t="s">
        <v>33</v>
      </c>
      <c r="AH232" s="1370" t="str">
        <f t="shared" ref="AH232" si="373">IFERROR(ROUNDDOWN(ROUND(L230*U232,0),0)*AF232,"")</f>
        <v/>
      </c>
      <c r="AI232" s="1504" t="str">
        <f t="shared" ref="AI232" si="374">IFERROR(ROUNDDOWN(ROUND((L230*(U232-AW230)),0),0)*AF232,"")</f>
        <v/>
      </c>
      <c r="AJ232" s="1374" t="str">
        <f>IFERROR(ROUNDDOWN(ROUNDDOWN(ROUND(L230*VLOOKUP(K230,【参考】数式用!$A$5:$AB$27,MATCH("新加算Ⅳ",【参考】数式用!$B$4:$AB$4,0)+1,0),0),0)*AF232*0.5,0),"")</f>
        <v/>
      </c>
      <c r="AK232" s="1506"/>
      <c r="AL232" s="1508" t="str">
        <f>IFERROR(IF('別紙様式2-2（４・５月分）'!P232="ベア加算","", IF(OR(T232="新加算Ⅰ",T232="新加算Ⅱ",T232="新加算Ⅲ",T232="新加算Ⅳ"),ROUNDDOWN(ROUND(L230*VLOOKUP(K230,【参考】数式用!$A$5:$I$27,MATCH("ベア加算",【参考】数式用!$B$4:$I$4,0)+1,0),0),0)*AF232,"")),"")</f>
        <v/>
      </c>
      <c r="AM232" s="1500"/>
      <c r="AN232" s="1481"/>
      <c r="AO232" s="1502"/>
      <c r="AP232" s="1481"/>
      <c r="AQ232" s="1483"/>
      <c r="AR232" s="1485"/>
      <c r="AS232" s="1489"/>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78"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6"/>
      <c r="C233" s="1417"/>
      <c r="D233" s="1417"/>
      <c r="E233" s="1417"/>
      <c r="F233" s="1418"/>
      <c r="G233" s="1260"/>
      <c r="H233" s="1260"/>
      <c r="I233" s="1260"/>
      <c r="J233" s="1421"/>
      <c r="K233" s="1260"/>
      <c r="L233" s="1427"/>
      <c r="M233" s="556" t="str">
        <f>IF('別紙様式2-2（４・５月分）'!P178="","",'別紙様式2-2（４・５月分）'!P178)</f>
        <v/>
      </c>
      <c r="N233" s="1399"/>
      <c r="O233" s="1379"/>
      <c r="P233" s="1431"/>
      <c r="Q233" s="1383"/>
      <c r="R233" s="1515"/>
      <c r="S233" s="1387"/>
      <c r="T233" s="1517"/>
      <c r="U233" s="1513"/>
      <c r="V233" s="1393"/>
      <c r="W233" s="1511"/>
      <c r="X233" s="1369"/>
      <c r="Y233" s="1511"/>
      <c r="Z233" s="1369"/>
      <c r="AA233" s="1511"/>
      <c r="AB233" s="1369"/>
      <c r="AC233" s="1511"/>
      <c r="AD233" s="1369"/>
      <c r="AE233" s="1369"/>
      <c r="AF233" s="1369"/>
      <c r="AG233" s="1365"/>
      <c r="AH233" s="1371"/>
      <c r="AI233" s="1505"/>
      <c r="AJ233" s="1375"/>
      <c r="AK233" s="1507"/>
      <c r="AL233" s="1509"/>
      <c r="AM233" s="1501"/>
      <c r="AN233" s="1482"/>
      <c r="AO233" s="1503"/>
      <c r="AP233" s="1482"/>
      <c r="AQ233" s="1484"/>
      <c r="AR233" s="1486"/>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78"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0" t="str">
        <f>IF(基本情報入力シート!X109="","",基本情報入力シート!X109)</f>
        <v/>
      </c>
      <c r="K234" s="1259" t="str">
        <f>IF(基本情報入力シート!Y109="","",基本情報入力シート!Y109)</f>
        <v/>
      </c>
      <c r="L234" s="1426" t="str">
        <f>IF(基本情報入力シート!AB109="","",基本情報入力シート!AB109)</f>
        <v/>
      </c>
      <c r="M234" s="553" t="str">
        <f>IF('別紙様式2-2（４・５月分）'!P179="","",'別紙様式2-2（４・５月分）'!P179)</f>
        <v/>
      </c>
      <c r="N234" s="1396" t="str">
        <f>IF(SUM('別紙様式2-2（４・５月分）'!Q179:Q181)=0,"",SUM('別紙様式2-2（４・５月分）'!Q179:Q181))</f>
        <v/>
      </c>
      <c r="O234" s="1400" t="str">
        <f>IFERROR(VLOOKUP('別紙様式2-2（４・５月分）'!AQ179,【参考】数式用!$AR$5:$AS$22,2,FALSE),"")</f>
        <v/>
      </c>
      <c r="P234" s="1401"/>
      <c r="Q234" s="1402"/>
      <c r="R234" s="1538" t="str">
        <f>IFERROR(VLOOKUP(K234,【参考】数式用!$A$5:$AB$37,MATCH(O234,【参考】数式用!$B$4:$AB$4,0)+1,0),"")</f>
        <v/>
      </c>
      <c r="S234" s="1408" t="s">
        <v>2102</v>
      </c>
      <c r="T234" s="1534" t="str">
        <f>IF('別紙様式2-3（６月以降分）'!T234="","",'別紙様式2-3（６月以降分）'!T234)</f>
        <v/>
      </c>
      <c r="U234" s="1536" t="str">
        <f>IFERROR(VLOOKUP(K234,【参考】数式用!$A$5:$AB$37,MATCH(T234,【参考】数式用!$B$4:$AB$4,0)+1,0),"")</f>
        <v/>
      </c>
      <c r="V234" s="1414" t="s">
        <v>15</v>
      </c>
      <c r="W234" s="1354">
        <f>'別紙様式2-3（６月以降分）'!W234</f>
        <v>6</v>
      </c>
      <c r="X234" s="1354" t="s">
        <v>10</v>
      </c>
      <c r="Y234" s="1354">
        <f>'別紙様式2-3（６月以降分）'!Y234</f>
        <v>6</v>
      </c>
      <c r="Z234" s="1354" t="s">
        <v>38</v>
      </c>
      <c r="AA234" s="1354">
        <f>'別紙様式2-3（６月以降分）'!AA234</f>
        <v>7</v>
      </c>
      <c r="AB234" s="1354" t="s">
        <v>10</v>
      </c>
      <c r="AC234" s="1354">
        <f>'別紙様式2-3（６月以降分）'!AC234</f>
        <v>3</v>
      </c>
      <c r="AD234" s="1354" t="s">
        <v>2020</v>
      </c>
      <c r="AE234" s="1354" t="s">
        <v>20</v>
      </c>
      <c r="AF234" s="1354">
        <f>IF(W234&gt;=1,(AA234*12+AC234)-(W234*12+Y234)+1,"")</f>
        <v>10</v>
      </c>
      <c r="AG234" s="1356"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18">
        <f>'別紙様式2-3（６月以降分）'!AL234</f>
        <v>0</v>
      </c>
      <c r="AM234" s="1520" t="str">
        <f>IF('別紙様式2-3（６月以降分）'!AM234="","",'別紙様式2-3（６月以降分）'!AM234)</f>
        <v/>
      </c>
      <c r="AN234" s="1522" t="str">
        <f>IF('別紙様式2-3（６月以降分）'!AN234="","",'別紙様式2-3（６月以降分）'!AN234)</f>
        <v/>
      </c>
      <c r="AO234" s="1524" t="str">
        <f>IF('別紙様式2-3（６月以降分）'!AO234="","",'別紙様式2-3（６月以降分）'!AO234)</f>
        <v/>
      </c>
      <c r="AP234" s="1522" t="str">
        <f>IF('別紙様式2-3（６月以降分）'!AP234="","",'別紙様式2-3（６月以降分）'!AP234)</f>
        <v/>
      </c>
      <c r="AQ234" s="1487" t="str">
        <f>IF('別紙様式2-3（６月以降分）'!AQ234="","",'別紙様式2-3（６月以降分）'!AQ234)</f>
        <v/>
      </c>
      <c r="AR234" s="1490"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79"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0"/>
      <c r="K235" s="1259"/>
      <c r="L235" s="1426"/>
      <c r="M235" s="1376" t="str">
        <f>IF('別紙様式2-2（４・５月分）'!P180="","",'別紙様式2-2（４・５月分）'!P180)</f>
        <v/>
      </c>
      <c r="N235" s="1397"/>
      <c r="O235" s="1403"/>
      <c r="P235" s="1404"/>
      <c r="Q235" s="1405"/>
      <c r="R235" s="1539"/>
      <c r="S235" s="1409"/>
      <c r="T235" s="1535"/>
      <c r="U235" s="1537"/>
      <c r="V235" s="1415"/>
      <c r="W235" s="1355"/>
      <c r="X235" s="1355"/>
      <c r="Y235" s="1355"/>
      <c r="Z235" s="1355"/>
      <c r="AA235" s="1355"/>
      <c r="AB235" s="1355"/>
      <c r="AC235" s="1355"/>
      <c r="AD235" s="1355"/>
      <c r="AE235" s="1355"/>
      <c r="AF235" s="1355"/>
      <c r="AG235" s="1357"/>
      <c r="AH235" s="1527"/>
      <c r="AI235" s="1529"/>
      <c r="AJ235" s="1531"/>
      <c r="AK235" s="1533"/>
      <c r="AL235" s="1519"/>
      <c r="AM235" s="1521"/>
      <c r="AN235" s="1523"/>
      <c r="AO235" s="1525"/>
      <c r="AP235" s="1523"/>
      <c r="AQ235" s="1488"/>
      <c r="AR235" s="1491"/>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0"/>
      <c r="AY235" s="431"/>
      <c r="BD235" s="341"/>
      <c r="BE235" s="1310" t="str">
        <f>G234</f>
        <v/>
      </c>
      <c r="BF235" s="1310"/>
      <c r="BG235" s="1310"/>
    </row>
    <row r="236" spans="1:59" ht="15" customHeight="1">
      <c r="A236" s="1302"/>
      <c r="B236" s="1242"/>
      <c r="C236" s="1243"/>
      <c r="D236" s="1243"/>
      <c r="E236" s="1243"/>
      <c r="F236" s="1244"/>
      <c r="G236" s="1259"/>
      <c r="H236" s="1259"/>
      <c r="I236" s="1259"/>
      <c r="J236" s="1420"/>
      <c r="K236" s="1259"/>
      <c r="L236" s="1426"/>
      <c r="M236" s="1377"/>
      <c r="N236" s="1398"/>
      <c r="O236" s="1378" t="s">
        <v>2025</v>
      </c>
      <c r="P236" s="1430" t="str">
        <f>IFERROR(VLOOKUP('別紙様式2-2（４・５月分）'!AQ179,【参考】数式用!$AR$5:$AT$22,3,FALSE),"")</f>
        <v/>
      </c>
      <c r="Q236" s="1382" t="s">
        <v>2036</v>
      </c>
      <c r="R236" s="1514" t="str">
        <f>IFERROR(VLOOKUP(K234,【参考】数式用!$A$5:$AB$37,MATCH(P236,【参考】数式用!$B$4:$AB$4,0)+1,0),"")</f>
        <v/>
      </c>
      <c r="S236" s="1386" t="s">
        <v>2109</v>
      </c>
      <c r="T236" s="1516"/>
      <c r="U236" s="1512" t="str">
        <f>IFERROR(VLOOKUP(K234,【参考】数式用!$A$5:$AB$37,MATCH(T236,【参考】数式用!$B$4:$AB$4,0)+1,0),"")</f>
        <v/>
      </c>
      <c r="V236" s="1392" t="s">
        <v>15</v>
      </c>
      <c r="W236" s="1510"/>
      <c r="X236" s="1368" t="s">
        <v>10</v>
      </c>
      <c r="Y236" s="1510"/>
      <c r="Z236" s="1368" t="s">
        <v>38</v>
      </c>
      <c r="AA236" s="1510"/>
      <c r="AB236" s="1368" t="s">
        <v>10</v>
      </c>
      <c r="AC236" s="1510"/>
      <c r="AD236" s="1368" t="s">
        <v>2020</v>
      </c>
      <c r="AE236" s="1368" t="s">
        <v>20</v>
      </c>
      <c r="AF236" s="1368" t="str">
        <f>IF(W236&gt;=1,(AA236*12+AC236)-(W236*12+Y236)+1,"")</f>
        <v/>
      </c>
      <c r="AG236" s="1364" t="s">
        <v>33</v>
      </c>
      <c r="AH236" s="1370" t="str">
        <f t="shared" ref="AH236" si="380">IFERROR(ROUNDDOWN(ROUND(L234*U236,0),0)*AF236,"")</f>
        <v/>
      </c>
      <c r="AI236" s="1504" t="str">
        <f t="shared" ref="AI236" si="381">IFERROR(ROUNDDOWN(ROUND((L234*(U236-AW234)),0),0)*AF236,"")</f>
        <v/>
      </c>
      <c r="AJ236" s="1374" t="str">
        <f>IFERROR(ROUNDDOWN(ROUNDDOWN(ROUND(L234*VLOOKUP(K234,【参考】数式用!$A$5:$AB$27,MATCH("新加算Ⅳ",【参考】数式用!$B$4:$AB$4,0)+1,0),0),0)*AF236*0.5,0),"")</f>
        <v/>
      </c>
      <c r="AK236" s="1506"/>
      <c r="AL236" s="1508" t="str">
        <f>IFERROR(IF('別紙様式2-2（４・５月分）'!P236="ベア加算","", IF(OR(T236="新加算Ⅰ",T236="新加算Ⅱ",T236="新加算Ⅲ",T236="新加算Ⅳ"),ROUNDDOWN(ROUND(L234*VLOOKUP(K234,【参考】数式用!$A$5:$I$27,MATCH("ベア加算",【参考】数式用!$B$4:$I$4,0)+1,0),0),0)*AF236,"")),"")</f>
        <v/>
      </c>
      <c r="AM236" s="1500"/>
      <c r="AN236" s="1481"/>
      <c r="AO236" s="1502"/>
      <c r="AP236" s="1481"/>
      <c r="AQ236" s="1483"/>
      <c r="AR236" s="1485"/>
      <c r="AS236" s="1489"/>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78"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6"/>
      <c r="C237" s="1417"/>
      <c r="D237" s="1417"/>
      <c r="E237" s="1417"/>
      <c r="F237" s="1418"/>
      <c r="G237" s="1260"/>
      <c r="H237" s="1260"/>
      <c r="I237" s="1260"/>
      <c r="J237" s="1421"/>
      <c r="K237" s="1260"/>
      <c r="L237" s="1427"/>
      <c r="M237" s="556" t="str">
        <f>IF('別紙様式2-2（４・５月分）'!P181="","",'別紙様式2-2（４・５月分）'!P181)</f>
        <v/>
      </c>
      <c r="N237" s="1399"/>
      <c r="O237" s="1379"/>
      <c r="P237" s="1431"/>
      <c r="Q237" s="1383"/>
      <c r="R237" s="1515"/>
      <c r="S237" s="1387"/>
      <c r="T237" s="1517"/>
      <c r="U237" s="1513"/>
      <c r="V237" s="1393"/>
      <c r="W237" s="1511"/>
      <c r="X237" s="1369"/>
      <c r="Y237" s="1511"/>
      <c r="Z237" s="1369"/>
      <c r="AA237" s="1511"/>
      <c r="AB237" s="1369"/>
      <c r="AC237" s="1511"/>
      <c r="AD237" s="1369"/>
      <c r="AE237" s="1369"/>
      <c r="AF237" s="1369"/>
      <c r="AG237" s="1365"/>
      <c r="AH237" s="1371"/>
      <c r="AI237" s="1505"/>
      <c r="AJ237" s="1375"/>
      <c r="AK237" s="1507"/>
      <c r="AL237" s="1509"/>
      <c r="AM237" s="1501"/>
      <c r="AN237" s="1482"/>
      <c r="AO237" s="1503"/>
      <c r="AP237" s="1482"/>
      <c r="AQ237" s="1484"/>
      <c r="AR237" s="1486"/>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78"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0" t="str">
        <f>IF(基本情報入力シート!X110="","",基本情報入力シート!X110)</f>
        <v/>
      </c>
      <c r="K238" s="1259" t="str">
        <f>IF(基本情報入力シート!Y110="","",基本情報入力シート!Y110)</f>
        <v/>
      </c>
      <c r="L238" s="1426" t="str">
        <f>IF(基本情報入力シート!AB110="","",基本情報入力シート!AB110)</f>
        <v/>
      </c>
      <c r="M238" s="553" t="str">
        <f>IF('別紙様式2-2（４・５月分）'!P182="","",'別紙様式2-2（４・５月分）'!P182)</f>
        <v/>
      </c>
      <c r="N238" s="1396" t="str">
        <f>IF(SUM('別紙様式2-2（４・５月分）'!Q182:Q184)=0,"",SUM('別紙様式2-2（４・５月分）'!Q182:Q184))</f>
        <v/>
      </c>
      <c r="O238" s="1400" t="str">
        <f>IFERROR(VLOOKUP('別紙様式2-2（４・５月分）'!AQ182,【参考】数式用!$AR$5:$AS$22,2,FALSE),"")</f>
        <v/>
      </c>
      <c r="P238" s="1401"/>
      <c r="Q238" s="1402"/>
      <c r="R238" s="1538" t="str">
        <f>IFERROR(VLOOKUP(K238,【参考】数式用!$A$5:$AB$37,MATCH(O238,【参考】数式用!$B$4:$AB$4,0)+1,0),"")</f>
        <v/>
      </c>
      <c r="S238" s="1408" t="s">
        <v>2102</v>
      </c>
      <c r="T238" s="1534" t="str">
        <f>IF('別紙様式2-3（６月以降分）'!T238="","",'別紙様式2-3（６月以降分）'!T238)</f>
        <v/>
      </c>
      <c r="U238" s="1536" t="str">
        <f>IFERROR(VLOOKUP(K238,【参考】数式用!$A$5:$AB$37,MATCH(T238,【参考】数式用!$B$4:$AB$4,0)+1,0),"")</f>
        <v/>
      </c>
      <c r="V238" s="1414" t="s">
        <v>15</v>
      </c>
      <c r="W238" s="1354">
        <f>'別紙様式2-3（６月以降分）'!W238</f>
        <v>6</v>
      </c>
      <c r="X238" s="1354" t="s">
        <v>10</v>
      </c>
      <c r="Y238" s="1354">
        <f>'別紙様式2-3（６月以降分）'!Y238</f>
        <v>6</v>
      </c>
      <c r="Z238" s="1354" t="s">
        <v>38</v>
      </c>
      <c r="AA238" s="1354">
        <f>'別紙様式2-3（６月以降分）'!AA238</f>
        <v>7</v>
      </c>
      <c r="AB238" s="1354" t="s">
        <v>10</v>
      </c>
      <c r="AC238" s="1354">
        <f>'別紙様式2-3（６月以降分）'!AC238</f>
        <v>3</v>
      </c>
      <c r="AD238" s="1354" t="s">
        <v>2020</v>
      </c>
      <c r="AE238" s="1354" t="s">
        <v>20</v>
      </c>
      <c r="AF238" s="1354">
        <f>IF(W238&gt;=1,(AA238*12+AC238)-(W238*12+Y238)+1,"")</f>
        <v>10</v>
      </c>
      <c r="AG238" s="1356"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18">
        <f>'別紙様式2-3（６月以降分）'!AL238</f>
        <v>0</v>
      </c>
      <c r="AM238" s="1520" t="str">
        <f>IF('別紙様式2-3（６月以降分）'!AM238="","",'別紙様式2-3（６月以降分）'!AM238)</f>
        <v/>
      </c>
      <c r="AN238" s="1522" t="str">
        <f>IF('別紙様式2-3（６月以降分）'!AN238="","",'別紙様式2-3（６月以降分）'!AN238)</f>
        <v/>
      </c>
      <c r="AO238" s="1524" t="str">
        <f>IF('別紙様式2-3（６月以降分）'!AO238="","",'別紙様式2-3（６月以降分）'!AO238)</f>
        <v/>
      </c>
      <c r="AP238" s="1522" t="str">
        <f>IF('別紙様式2-3（６月以降分）'!AP238="","",'別紙様式2-3（６月以降分）'!AP238)</f>
        <v/>
      </c>
      <c r="AQ238" s="1487" t="str">
        <f>IF('別紙様式2-3（６月以降分）'!AQ238="","",'別紙様式2-3（６月以降分）'!AQ238)</f>
        <v/>
      </c>
      <c r="AR238" s="1490"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79"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0"/>
      <c r="K239" s="1259"/>
      <c r="L239" s="1426"/>
      <c r="M239" s="1376" t="str">
        <f>IF('別紙様式2-2（４・５月分）'!P183="","",'別紙様式2-2（４・５月分）'!P183)</f>
        <v/>
      </c>
      <c r="N239" s="1397"/>
      <c r="O239" s="1403"/>
      <c r="P239" s="1404"/>
      <c r="Q239" s="1405"/>
      <c r="R239" s="1539"/>
      <c r="S239" s="1409"/>
      <c r="T239" s="1535"/>
      <c r="U239" s="1537"/>
      <c r="V239" s="1415"/>
      <c r="W239" s="1355"/>
      <c r="X239" s="1355"/>
      <c r="Y239" s="1355"/>
      <c r="Z239" s="1355"/>
      <c r="AA239" s="1355"/>
      <c r="AB239" s="1355"/>
      <c r="AC239" s="1355"/>
      <c r="AD239" s="1355"/>
      <c r="AE239" s="1355"/>
      <c r="AF239" s="1355"/>
      <c r="AG239" s="1357"/>
      <c r="AH239" s="1527"/>
      <c r="AI239" s="1529"/>
      <c r="AJ239" s="1531"/>
      <c r="AK239" s="1533"/>
      <c r="AL239" s="1519"/>
      <c r="AM239" s="1521"/>
      <c r="AN239" s="1523"/>
      <c r="AO239" s="1525"/>
      <c r="AP239" s="1523"/>
      <c r="AQ239" s="1488"/>
      <c r="AR239" s="1491"/>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0"/>
      <c r="AY239" s="431"/>
      <c r="BD239" s="341"/>
      <c r="BE239" s="1310" t="str">
        <f>G238</f>
        <v/>
      </c>
      <c r="BF239" s="1310"/>
      <c r="BG239" s="1310"/>
    </row>
    <row r="240" spans="1:59" ht="15" customHeight="1">
      <c r="A240" s="1302"/>
      <c r="B240" s="1242"/>
      <c r="C240" s="1243"/>
      <c r="D240" s="1243"/>
      <c r="E240" s="1243"/>
      <c r="F240" s="1244"/>
      <c r="G240" s="1259"/>
      <c r="H240" s="1259"/>
      <c r="I240" s="1259"/>
      <c r="J240" s="1420"/>
      <c r="K240" s="1259"/>
      <c r="L240" s="1426"/>
      <c r="M240" s="1377"/>
      <c r="N240" s="1398"/>
      <c r="O240" s="1378" t="s">
        <v>2025</v>
      </c>
      <c r="P240" s="1430" t="str">
        <f>IFERROR(VLOOKUP('別紙様式2-2（４・５月分）'!AQ182,【参考】数式用!$AR$5:$AT$22,3,FALSE),"")</f>
        <v/>
      </c>
      <c r="Q240" s="1382" t="s">
        <v>2036</v>
      </c>
      <c r="R240" s="1514" t="str">
        <f>IFERROR(VLOOKUP(K238,【参考】数式用!$A$5:$AB$37,MATCH(P240,【参考】数式用!$B$4:$AB$4,0)+1,0),"")</f>
        <v/>
      </c>
      <c r="S240" s="1386" t="s">
        <v>2109</v>
      </c>
      <c r="T240" s="1516"/>
      <c r="U240" s="1512" t="str">
        <f>IFERROR(VLOOKUP(K238,【参考】数式用!$A$5:$AB$37,MATCH(T240,【参考】数式用!$B$4:$AB$4,0)+1,0),"")</f>
        <v/>
      </c>
      <c r="V240" s="1392" t="s">
        <v>15</v>
      </c>
      <c r="W240" s="1510"/>
      <c r="X240" s="1368" t="s">
        <v>10</v>
      </c>
      <c r="Y240" s="1510"/>
      <c r="Z240" s="1368" t="s">
        <v>38</v>
      </c>
      <c r="AA240" s="1510"/>
      <c r="AB240" s="1368" t="s">
        <v>10</v>
      </c>
      <c r="AC240" s="1510"/>
      <c r="AD240" s="1368" t="s">
        <v>2020</v>
      </c>
      <c r="AE240" s="1368" t="s">
        <v>20</v>
      </c>
      <c r="AF240" s="1368" t="str">
        <f>IF(W240&gt;=1,(AA240*12+AC240)-(W240*12+Y240)+1,"")</f>
        <v/>
      </c>
      <c r="AG240" s="1364" t="s">
        <v>33</v>
      </c>
      <c r="AH240" s="1370" t="str">
        <f t="shared" ref="AH240" si="387">IFERROR(ROUNDDOWN(ROUND(L238*U240,0),0)*AF240,"")</f>
        <v/>
      </c>
      <c r="AI240" s="1504" t="str">
        <f t="shared" ref="AI240" si="388">IFERROR(ROUNDDOWN(ROUND((L238*(U240-AW238)),0),0)*AF240,"")</f>
        <v/>
      </c>
      <c r="AJ240" s="1374" t="str">
        <f>IFERROR(ROUNDDOWN(ROUNDDOWN(ROUND(L238*VLOOKUP(K238,【参考】数式用!$A$5:$AB$27,MATCH("新加算Ⅳ",【参考】数式用!$B$4:$AB$4,0)+1,0),0),0)*AF240*0.5,0),"")</f>
        <v/>
      </c>
      <c r="AK240" s="1506"/>
      <c r="AL240" s="1508" t="str">
        <f>IFERROR(IF('別紙様式2-2（４・５月分）'!P240="ベア加算","", IF(OR(T240="新加算Ⅰ",T240="新加算Ⅱ",T240="新加算Ⅲ",T240="新加算Ⅳ"),ROUNDDOWN(ROUND(L238*VLOOKUP(K238,【参考】数式用!$A$5:$I$27,MATCH("ベア加算",【参考】数式用!$B$4:$I$4,0)+1,0),0),0)*AF240,"")),"")</f>
        <v/>
      </c>
      <c r="AM240" s="1500"/>
      <c r="AN240" s="1481"/>
      <c r="AO240" s="1502"/>
      <c r="AP240" s="1481"/>
      <c r="AQ240" s="1483"/>
      <c r="AR240" s="1485"/>
      <c r="AS240" s="1489"/>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78"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6"/>
      <c r="C241" s="1417"/>
      <c r="D241" s="1417"/>
      <c r="E241" s="1417"/>
      <c r="F241" s="1418"/>
      <c r="G241" s="1260"/>
      <c r="H241" s="1260"/>
      <c r="I241" s="1260"/>
      <c r="J241" s="1421"/>
      <c r="K241" s="1260"/>
      <c r="L241" s="1427"/>
      <c r="M241" s="556" t="str">
        <f>IF('別紙様式2-2（４・５月分）'!P184="","",'別紙様式2-2（４・５月分）'!P184)</f>
        <v/>
      </c>
      <c r="N241" s="1399"/>
      <c r="O241" s="1379"/>
      <c r="P241" s="1431"/>
      <c r="Q241" s="1383"/>
      <c r="R241" s="1515"/>
      <c r="S241" s="1387"/>
      <c r="T241" s="1517"/>
      <c r="U241" s="1513"/>
      <c r="V241" s="1393"/>
      <c r="W241" s="1511"/>
      <c r="X241" s="1369"/>
      <c r="Y241" s="1511"/>
      <c r="Z241" s="1369"/>
      <c r="AA241" s="1511"/>
      <c r="AB241" s="1369"/>
      <c r="AC241" s="1511"/>
      <c r="AD241" s="1369"/>
      <c r="AE241" s="1369"/>
      <c r="AF241" s="1369"/>
      <c r="AG241" s="1365"/>
      <c r="AH241" s="1371"/>
      <c r="AI241" s="1505"/>
      <c r="AJ241" s="1375"/>
      <c r="AK241" s="1507"/>
      <c r="AL241" s="1509"/>
      <c r="AM241" s="1501"/>
      <c r="AN241" s="1482"/>
      <c r="AO241" s="1503"/>
      <c r="AP241" s="1482"/>
      <c r="AQ241" s="1484"/>
      <c r="AR241" s="1486"/>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78"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19" t="str">
        <f>IF(基本情報入力シート!X111="","",基本情報入力シート!X111)</f>
        <v/>
      </c>
      <c r="K242" s="1258" t="str">
        <f>IF(基本情報入力シート!Y111="","",基本情報入力シート!Y111)</f>
        <v/>
      </c>
      <c r="L242" s="1432" t="str">
        <f>IF(基本情報入力シート!AB111="","",基本情報入力シート!AB111)</f>
        <v/>
      </c>
      <c r="M242" s="553" t="str">
        <f>IF('別紙様式2-2（４・５月分）'!P185="","",'別紙様式2-2（４・５月分）'!P185)</f>
        <v/>
      </c>
      <c r="N242" s="1396" t="str">
        <f>IF(SUM('別紙様式2-2（４・５月分）'!Q185:Q187)=0,"",SUM('別紙様式2-2（４・５月分）'!Q185:Q187))</f>
        <v/>
      </c>
      <c r="O242" s="1400" t="str">
        <f>IFERROR(VLOOKUP('別紙様式2-2（４・５月分）'!AQ185,【参考】数式用!$AR$5:$AS$22,2,FALSE),"")</f>
        <v/>
      </c>
      <c r="P242" s="1401"/>
      <c r="Q242" s="1402"/>
      <c r="R242" s="1538" t="str">
        <f>IFERROR(VLOOKUP(K242,【参考】数式用!$A$5:$AB$37,MATCH(O242,【参考】数式用!$B$4:$AB$4,0)+1,0),"")</f>
        <v/>
      </c>
      <c r="S242" s="1408" t="s">
        <v>2102</v>
      </c>
      <c r="T242" s="1534" t="str">
        <f>IF('別紙様式2-3（６月以降分）'!T242="","",'別紙様式2-3（６月以降分）'!T242)</f>
        <v/>
      </c>
      <c r="U242" s="1536" t="str">
        <f>IFERROR(VLOOKUP(K242,【参考】数式用!$A$5:$AB$37,MATCH(T242,【参考】数式用!$B$4:$AB$4,0)+1,0),"")</f>
        <v/>
      </c>
      <c r="V242" s="1414" t="s">
        <v>15</v>
      </c>
      <c r="W242" s="1354">
        <f>'別紙様式2-3（６月以降分）'!W242</f>
        <v>6</v>
      </c>
      <c r="X242" s="1354" t="s">
        <v>10</v>
      </c>
      <c r="Y242" s="1354">
        <f>'別紙様式2-3（６月以降分）'!Y242</f>
        <v>6</v>
      </c>
      <c r="Z242" s="1354" t="s">
        <v>38</v>
      </c>
      <c r="AA242" s="1354">
        <f>'別紙様式2-3（６月以降分）'!AA242</f>
        <v>7</v>
      </c>
      <c r="AB242" s="1354" t="s">
        <v>10</v>
      </c>
      <c r="AC242" s="1354">
        <f>'別紙様式2-3（６月以降分）'!AC242</f>
        <v>3</v>
      </c>
      <c r="AD242" s="1354" t="s">
        <v>2020</v>
      </c>
      <c r="AE242" s="1354" t="s">
        <v>20</v>
      </c>
      <c r="AF242" s="1354">
        <f>IF(W242&gt;=1,(AA242*12+AC242)-(W242*12+Y242)+1,"")</f>
        <v>10</v>
      </c>
      <c r="AG242" s="1356"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18">
        <f>'別紙様式2-3（６月以降分）'!AL242</f>
        <v>0</v>
      </c>
      <c r="AM242" s="1520" t="str">
        <f>IF('別紙様式2-3（６月以降分）'!AM242="","",'別紙様式2-3（６月以降分）'!AM242)</f>
        <v/>
      </c>
      <c r="AN242" s="1522" t="str">
        <f>IF('別紙様式2-3（６月以降分）'!AN242="","",'別紙様式2-3（６月以降分）'!AN242)</f>
        <v/>
      </c>
      <c r="AO242" s="1524" t="str">
        <f>IF('別紙様式2-3（６月以降分）'!AO242="","",'別紙様式2-3（６月以降分）'!AO242)</f>
        <v/>
      </c>
      <c r="AP242" s="1522" t="str">
        <f>IF('別紙様式2-3（６月以降分）'!AP242="","",'別紙様式2-3（６月以降分）'!AP242)</f>
        <v/>
      </c>
      <c r="AQ242" s="1487" t="str">
        <f>IF('別紙様式2-3（６月以降分）'!AQ242="","",'別紙様式2-3（６月以降分）'!AQ242)</f>
        <v/>
      </c>
      <c r="AR242" s="1490"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79"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0"/>
      <c r="K243" s="1259"/>
      <c r="L243" s="1426"/>
      <c r="M243" s="1376" t="str">
        <f>IF('別紙様式2-2（４・５月分）'!P186="","",'別紙様式2-2（４・５月分）'!P186)</f>
        <v/>
      </c>
      <c r="N243" s="1397"/>
      <c r="O243" s="1403"/>
      <c r="P243" s="1404"/>
      <c r="Q243" s="1405"/>
      <c r="R243" s="1539"/>
      <c r="S243" s="1409"/>
      <c r="T243" s="1535"/>
      <c r="U243" s="1537"/>
      <c r="V243" s="1415"/>
      <c r="W243" s="1355"/>
      <c r="X243" s="1355"/>
      <c r="Y243" s="1355"/>
      <c r="Z243" s="1355"/>
      <c r="AA243" s="1355"/>
      <c r="AB243" s="1355"/>
      <c r="AC243" s="1355"/>
      <c r="AD243" s="1355"/>
      <c r="AE243" s="1355"/>
      <c r="AF243" s="1355"/>
      <c r="AG243" s="1357"/>
      <c r="AH243" s="1527"/>
      <c r="AI243" s="1529"/>
      <c r="AJ243" s="1531"/>
      <c r="AK243" s="1533"/>
      <c r="AL243" s="1519"/>
      <c r="AM243" s="1521"/>
      <c r="AN243" s="1523"/>
      <c r="AO243" s="1525"/>
      <c r="AP243" s="1523"/>
      <c r="AQ243" s="1488"/>
      <c r="AR243" s="1491"/>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0"/>
      <c r="AY243" s="431"/>
      <c r="BD243" s="341"/>
      <c r="BE243" s="1310" t="str">
        <f>G242</f>
        <v/>
      </c>
      <c r="BF243" s="1310"/>
      <c r="BG243" s="1310"/>
    </row>
    <row r="244" spans="1:59" ht="15" customHeight="1">
      <c r="A244" s="1302"/>
      <c r="B244" s="1242"/>
      <c r="C244" s="1243"/>
      <c r="D244" s="1243"/>
      <c r="E244" s="1243"/>
      <c r="F244" s="1244"/>
      <c r="G244" s="1259"/>
      <c r="H244" s="1259"/>
      <c r="I244" s="1259"/>
      <c r="J244" s="1420"/>
      <c r="K244" s="1259"/>
      <c r="L244" s="1426"/>
      <c r="M244" s="1377"/>
      <c r="N244" s="1398"/>
      <c r="O244" s="1378" t="s">
        <v>2025</v>
      </c>
      <c r="P244" s="1430" t="str">
        <f>IFERROR(VLOOKUP('別紙様式2-2（４・５月分）'!AQ185,【参考】数式用!$AR$5:$AT$22,3,FALSE),"")</f>
        <v/>
      </c>
      <c r="Q244" s="1382" t="s">
        <v>2036</v>
      </c>
      <c r="R244" s="1514" t="str">
        <f>IFERROR(VLOOKUP(K242,【参考】数式用!$A$5:$AB$37,MATCH(P244,【参考】数式用!$B$4:$AB$4,0)+1,0),"")</f>
        <v/>
      </c>
      <c r="S244" s="1386" t="s">
        <v>2109</v>
      </c>
      <c r="T244" s="1516"/>
      <c r="U244" s="1512" t="str">
        <f>IFERROR(VLOOKUP(K242,【参考】数式用!$A$5:$AB$37,MATCH(T244,【参考】数式用!$B$4:$AB$4,0)+1,0),"")</f>
        <v/>
      </c>
      <c r="V244" s="1392" t="s">
        <v>15</v>
      </c>
      <c r="W244" s="1510"/>
      <c r="X244" s="1368" t="s">
        <v>10</v>
      </c>
      <c r="Y244" s="1510"/>
      <c r="Z244" s="1368" t="s">
        <v>38</v>
      </c>
      <c r="AA244" s="1510"/>
      <c r="AB244" s="1368" t="s">
        <v>10</v>
      </c>
      <c r="AC244" s="1510"/>
      <c r="AD244" s="1368" t="s">
        <v>2020</v>
      </c>
      <c r="AE244" s="1368" t="s">
        <v>20</v>
      </c>
      <c r="AF244" s="1368" t="str">
        <f>IF(W244&gt;=1,(AA244*12+AC244)-(W244*12+Y244)+1,"")</f>
        <v/>
      </c>
      <c r="AG244" s="1364" t="s">
        <v>33</v>
      </c>
      <c r="AH244" s="1370" t="str">
        <f t="shared" ref="AH244" si="394">IFERROR(ROUNDDOWN(ROUND(L242*U244,0),0)*AF244,"")</f>
        <v/>
      </c>
      <c r="AI244" s="1504" t="str">
        <f t="shared" ref="AI244" si="395">IFERROR(ROUNDDOWN(ROUND((L242*(U244-AW242)),0),0)*AF244,"")</f>
        <v/>
      </c>
      <c r="AJ244" s="1374" t="str">
        <f>IFERROR(ROUNDDOWN(ROUNDDOWN(ROUND(L242*VLOOKUP(K242,【参考】数式用!$A$5:$AB$27,MATCH("新加算Ⅳ",【参考】数式用!$B$4:$AB$4,0)+1,0),0),0)*AF244*0.5,0),"")</f>
        <v/>
      </c>
      <c r="AK244" s="1506"/>
      <c r="AL244" s="1508" t="str">
        <f>IFERROR(IF('別紙様式2-2（４・５月分）'!P244="ベア加算","", IF(OR(T244="新加算Ⅰ",T244="新加算Ⅱ",T244="新加算Ⅲ",T244="新加算Ⅳ"),ROUNDDOWN(ROUND(L242*VLOOKUP(K242,【参考】数式用!$A$5:$I$27,MATCH("ベア加算",【参考】数式用!$B$4:$I$4,0)+1,0),0),0)*AF244,"")),"")</f>
        <v/>
      </c>
      <c r="AM244" s="1500"/>
      <c r="AN244" s="1481"/>
      <c r="AO244" s="1502"/>
      <c r="AP244" s="1481"/>
      <c r="AQ244" s="1483"/>
      <c r="AR244" s="1485"/>
      <c r="AS244" s="1489"/>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78"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6"/>
      <c r="C245" s="1417"/>
      <c r="D245" s="1417"/>
      <c r="E245" s="1417"/>
      <c r="F245" s="1418"/>
      <c r="G245" s="1260"/>
      <c r="H245" s="1260"/>
      <c r="I245" s="1260"/>
      <c r="J245" s="1421"/>
      <c r="K245" s="1260"/>
      <c r="L245" s="1427"/>
      <c r="M245" s="556" t="str">
        <f>IF('別紙様式2-2（４・５月分）'!P187="","",'別紙様式2-2（４・５月分）'!P187)</f>
        <v/>
      </c>
      <c r="N245" s="1399"/>
      <c r="O245" s="1379"/>
      <c r="P245" s="1431"/>
      <c r="Q245" s="1383"/>
      <c r="R245" s="1515"/>
      <c r="S245" s="1387"/>
      <c r="T245" s="1517"/>
      <c r="U245" s="1513"/>
      <c r="V245" s="1393"/>
      <c r="W245" s="1511"/>
      <c r="X245" s="1369"/>
      <c r="Y245" s="1511"/>
      <c r="Z245" s="1369"/>
      <c r="AA245" s="1511"/>
      <c r="AB245" s="1369"/>
      <c r="AC245" s="1511"/>
      <c r="AD245" s="1369"/>
      <c r="AE245" s="1369"/>
      <c r="AF245" s="1369"/>
      <c r="AG245" s="1365"/>
      <c r="AH245" s="1371"/>
      <c r="AI245" s="1505"/>
      <c r="AJ245" s="1375"/>
      <c r="AK245" s="1507"/>
      <c r="AL245" s="1509"/>
      <c r="AM245" s="1501"/>
      <c r="AN245" s="1482"/>
      <c r="AO245" s="1503"/>
      <c r="AP245" s="1482"/>
      <c r="AQ245" s="1484"/>
      <c r="AR245" s="1486"/>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78"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0" t="str">
        <f>IF(基本情報入力シート!X112="","",基本情報入力シート!X112)</f>
        <v/>
      </c>
      <c r="K246" s="1259" t="str">
        <f>IF(基本情報入力シート!Y112="","",基本情報入力シート!Y112)</f>
        <v/>
      </c>
      <c r="L246" s="1426" t="str">
        <f>IF(基本情報入力シート!AB112="","",基本情報入力シート!AB112)</f>
        <v/>
      </c>
      <c r="M246" s="553" t="str">
        <f>IF('別紙様式2-2（４・５月分）'!P188="","",'別紙様式2-2（４・５月分）'!P188)</f>
        <v/>
      </c>
      <c r="N246" s="1396" t="str">
        <f>IF(SUM('別紙様式2-2（４・５月分）'!Q188:Q190)=0,"",SUM('別紙様式2-2（４・５月分）'!Q188:Q190))</f>
        <v/>
      </c>
      <c r="O246" s="1400" t="str">
        <f>IFERROR(VLOOKUP('別紙様式2-2（４・５月分）'!AQ188,【参考】数式用!$AR$5:$AS$22,2,FALSE),"")</f>
        <v/>
      </c>
      <c r="P246" s="1401"/>
      <c r="Q246" s="1402"/>
      <c r="R246" s="1538" t="str">
        <f>IFERROR(VLOOKUP(K246,【参考】数式用!$A$5:$AB$37,MATCH(O246,【参考】数式用!$B$4:$AB$4,0)+1,0),"")</f>
        <v/>
      </c>
      <c r="S246" s="1408" t="s">
        <v>2102</v>
      </c>
      <c r="T246" s="1534" t="str">
        <f>IF('別紙様式2-3（６月以降分）'!T246="","",'別紙様式2-3（６月以降分）'!T246)</f>
        <v/>
      </c>
      <c r="U246" s="1536" t="str">
        <f>IFERROR(VLOOKUP(K246,【参考】数式用!$A$5:$AB$37,MATCH(T246,【参考】数式用!$B$4:$AB$4,0)+1,0),"")</f>
        <v/>
      </c>
      <c r="V246" s="1414" t="s">
        <v>15</v>
      </c>
      <c r="W246" s="1354">
        <f>'別紙様式2-3（６月以降分）'!W246</f>
        <v>6</v>
      </c>
      <c r="X246" s="1354" t="s">
        <v>10</v>
      </c>
      <c r="Y246" s="1354">
        <f>'別紙様式2-3（６月以降分）'!Y246</f>
        <v>6</v>
      </c>
      <c r="Z246" s="1354" t="s">
        <v>38</v>
      </c>
      <c r="AA246" s="1354">
        <f>'別紙様式2-3（６月以降分）'!AA246</f>
        <v>7</v>
      </c>
      <c r="AB246" s="1354" t="s">
        <v>10</v>
      </c>
      <c r="AC246" s="1354">
        <f>'別紙様式2-3（６月以降分）'!AC246</f>
        <v>3</v>
      </c>
      <c r="AD246" s="1354" t="s">
        <v>2020</v>
      </c>
      <c r="AE246" s="1354" t="s">
        <v>20</v>
      </c>
      <c r="AF246" s="1354">
        <f>IF(W246&gt;=1,(AA246*12+AC246)-(W246*12+Y246)+1,"")</f>
        <v>10</v>
      </c>
      <c r="AG246" s="1356"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18">
        <f>'別紙様式2-3（６月以降分）'!AL246</f>
        <v>0</v>
      </c>
      <c r="AM246" s="1520" t="str">
        <f>IF('別紙様式2-3（６月以降分）'!AM246="","",'別紙様式2-3（６月以降分）'!AM246)</f>
        <v/>
      </c>
      <c r="AN246" s="1522" t="str">
        <f>IF('別紙様式2-3（６月以降分）'!AN246="","",'別紙様式2-3（６月以降分）'!AN246)</f>
        <v/>
      </c>
      <c r="AO246" s="1524" t="str">
        <f>IF('別紙様式2-3（６月以降分）'!AO246="","",'別紙様式2-3（６月以降分）'!AO246)</f>
        <v/>
      </c>
      <c r="AP246" s="1522" t="str">
        <f>IF('別紙様式2-3（６月以降分）'!AP246="","",'別紙様式2-3（６月以降分）'!AP246)</f>
        <v/>
      </c>
      <c r="AQ246" s="1487" t="str">
        <f>IF('別紙様式2-3（６月以降分）'!AQ246="","",'別紙様式2-3（６月以降分）'!AQ246)</f>
        <v/>
      </c>
      <c r="AR246" s="1490"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79"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0"/>
      <c r="K247" s="1259"/>
      <c r="L247" s="1426"/>
      <c r="M247" s="1376" t="str">
        <f>IF('別紙様式2-2（４・５月分）'!P189="","",'別紙様式2-2（４・５月分）'!P189)</f>
        <v/>
      </c>
      <c r="N247" s="1397"/>
      <c r="O247" s="1403"/>
      <c r="P247" s="1404"/>
      <c r="Q247" s="1405"/>
      <c r="R247" s="1539"/>
      <c r="S247" s="1409"/>
      <c r="T247" s="1535"/>
      <c r="U247" s="1537"/>
      <c r="V247" s="1415"/>
      <c r="W247" s="1355"/>
      <c r="X247" s="1355"/>
      <c r="Y247" s="1355"/>
      <c r="Z247" s="1355"/>
      <c r="AA247" s="1355"/>
      <c r="AB247" s="1355"/>
      <c r="AC247" s="1355"/>
      <c r="AD247" s="1355"/>
      <c r="AE247" s="1355"/>
      <c r="AF247" s="1355"/>
      <c r="AG247" s="1357"/>
      <c r="AH247" s="1527"/>
      <c r="AI247" s="1529"/>
      <c r="AJ247" s="1531"/>
      <c r="AK247" s="1533"/>
      <c r="AL247" s="1519"/>
      <c r="AM247" s="1521"/>
      <c r="AN247" s="1523"/>
      <c r="AO247" s="1525"/>
      <c r="AP247" s="1523"/>
      <c r="AQ247" s="1488"/>
      <c r="AR247" s="1491"/>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0"/>
      <c r="AY247" s="431"/>
      <c r="BD247" s="341"/>
      <c r="BE247" s="1310" t="str">
        <f>G246</f>
        <v/>
      </c>
      <c r="BF247" s="1310"/>
      <c r="BG247" s="1310"/>
    </row>
    <row r="248" spans="1:59" ht="15" customHeight="1">
      <c r="A248" s="1302"/>
      <c r="B248" s="1242"/>
      <c r="C248" s="1243"/>
      <c r="D248" s="1243"/>
      <c r="E248" s="1243"/>
      <c r="F248" s="1244"/>
      <c r="G248" s="1259"/>
      <c r="H248" s="1259"/>
      <c r="I248" s="1259"/>
      <c r="J248" s="1420"/>
      <c r="K248" s="1259"/>
      <c r="L248" s="1426"/>
      <c r="M248" s="1377"/>
      <c r="N248" s="1398"/>
      <c r="O248" s="1378" t="s">
        <v>2025</v>
      </c>
      <c r="P248" s="1430" t="str">
        <f>IFERROR(VLOOKUP('別紙様式2-2（４・５月分）'!AQ188,【参考】数式用!$AR$5:$AT$22,3,FALSE),"")</f>
        <v/>
      </c>
      <c r="Q248" s="1382" t="s">
        <v>2036</v>
      </c>
      <c r="R248" s="1514" t="str">
        <f>IFERROR(VLOOKUP(K246,【参考】数式用!$A$5:$AB$37,MATCH(P248,【参考】数式用!$B$4:$AB$4,0)+1,0),"")</f>
        <v/>
      </c>
      <c r="S248" s="1386" t="s">
        <v>2109</v>
      </c>
      <c r="T248" s="1516"/>
      <c r="U248" s="1512" t="str">
        <f>IFERROR(VLOOKUP(K246,【参考】数式用!$A$5:$AB$37,MATCH(T248,【参考】数式用!$B$4:$AB$4,0)+1,0),"")</f>
        <v/>
      </c>
      <c r="V248" s="1392" t="s">
        <v>15</v>
      </c>
      <c r="W248" s="1510"/>
      <c r="X248" s="1368" t="s">
        <v>10</v>
      </c>
      <c r="Y248" s="1510"/>
      <c r="Z248" s="1368" t="s">
        <v>38</v>
      </c>
      <c r="AA248" s="1510"/>
      <c r="AB248" s="1368" t="s">
        <v>10</v>
      </c>
      <c r="AC248" s="1510"/>
      <c r="AD248" s="1368" t="s">
        <v>2020</v>
      </c>
      <c r="AE248" s="1368" t="s">
        <v>20</v>
      </c>
      <c r="AF248" s="1368" t="str">
        <f>IF(W248&gt;=1,(AA248*12+AC248)-(W248*12+Y248)+1,"")</f>
        <v/>
      </c>
      <c r="AG248" s="1364" t="s">
        <v>33</v>
      </c>
      <c r="AH248" s="1370" t="str">
        <f t="shared" ref="AH248" si="401">IFERROR(ROUNDDOWN(ROUND(L246*U248,0),0)*AF248,"")</f>
        <v/>
      </c>
      <c r="AI248" s="1504" t="str">
        <f t="shared" ref="AI248" si="402">IFERROR(ROUNDDOWN(ROUND((L246*(U248-AW246)),0),0)*AF248,"")</f>
        <v/>
      </c>
      <c r="AJ248" s="1374" t="str">
        <f>IFERROR(ROUNDDOWN(ROUNDDOWN(ROUND(L246*VLOOKUP(K246,【参考】数式用!$A$5:$AB$27,MATCH("新加算Ⅳ",【参考】数式用!$B$4:$AB$4,0)+1,0),0),0)*AF248*0.5,0),"")</f>
        <v/>
      </c>
      <c r="AK248" s="1506"/>
      <c r="AL248" s="1508" t="str">
        <f>IFERROR(IF('別紙様式2-2（４・５月分）'!P248="ベア加算","", IF(OR(T248="新加算Ⅰ",T248="新加算Ⅱ",T248="新加算Ⅲ",T248="新加算Ⅳ"),ROUNDDOWN(ROUND(L246*VLOOKUP(K246,【参考】数式用!$A$5:$I$27,MATCH("ベア加算",【参考】数式用!$B$4:$I$4,0)+1,0),0),0)*AF248,"")),"")</f>
        <v/>
      </c>
      <c r="AM248" s="1500"/>
      <c r="AN248" s="1481"/>
      <c r="AO248" s="1502"/>
      <c r="AP248" s="1481"/>
      <c r="AQ248" s="1483"/>
      <c r="AR248" s="1485"/>
      <c r="AS248" s="1489"/>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78"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6"/>
      <c r="C249" s="1417"/>
      <c r="D249" s="1417"/>
      <c r="E249" s="1417"/>
      <c r="F249" s="1418"/>
      <c r="G249" s="1260"/>
      <c r="H249" s="1260"/>
      <c r="I249" s="1260"/>
      <c r="J249" s="1421"/>
      <c r="K249" s="1260"/>
      <c r="L249" s="1427"/>
      <c r="M249" s="556" t="str">
        <f>IF('別紙様式2-2（４・５月分）'!P190="","",'別紙様式2-2（４・５月分）'!P190)</f>
        <v/>
      </c>
      <c r="N249" s="1399"/>
      <c r="O249" s="1379"/>
      <c r="P249" s="1431"/>
      <c r="Q249" s="1383"/>
      <c r="R249" s="1515"/>
      <c r="S249" s="1387"/>
      <c r="T249" s="1517"/>
      <c r="U249" s="1513"/>
      <c r="V249" s="1393"/>
      <c r="W249" s="1511"/>
      <c r="X249" s="1369"/>
      <c r="Y249" s="1511"/>
      <c r="Z249" s="1369"/>
      <c r="AA249" s="1511"/>
      <c r="AB249" s="1369"/>
      <c r="AC249" s="1511"/>
      <c r="AD249" s="1369"/>
      <c r="AE249" s="1369"/>
      <c r="AF249" s="1369"/>
      <c r="AG249" s="1365"/>
      <c r="AH249" s="1371"/>
      <c r="AI249" s="1505"/>
      <c r="AJ249" s="1375"/>
      <c r="AK249" s="1507"/>
      <c r="AL249" s="1509"/>
      <c r="AM249" s="1501"/>
      <c r="AN249" s="1482"/>
      <c r="AO249" s="1503"/>
      <c r="AP249" s="1482"/>
      <c r="AQ249" s="1484"/>
      <c r="AR249" s="1486"/>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78"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19" t="str">
        <f>IF(基本情報入力シート!X113="","",基本情報入力シート!X113)</f>
        <v/>
      </c>
      <c r="K250" s="1258" t="str">
        <f>IF(基本情報入力シート!Y113="","",基本情報入力シート!Y113)</f>
        <v/>
      </c>
      <c r="L250" s="1432" t="str">
        <f>IF(基本情報入力シート!AB113="","",基本情報入力シート!AB113)</f>
        <v/>
      </c>
      <c r="M250" s="553" t="str">
        <f>IF('別紙様式2-2（４・５月分）'!P191="","",'別紙様式2-2（４・５月分）'!P191)</f>
        <v/>
      </c>
      <c r="N250" s="1396" t="str">
        <f>IF(SUM('別紙様式2-2（４・５月分）'!Q191:Q193)=0,"",SUM('別紙様式2-2（４・５月分）'!Q191:Q193))</f>
        <v/>
      </c>
      <c r="O250" s="1400" t="str">
        <f>IFERROR(VLOOKUP('別紙様式2-2（４・５月分）'!AQ191,【参考】数式用!$AR$5:$AS$22,2,FALSE),"")</f>
        <v/>
      </c>
      <c r="P250" s="1401"/>
      <c r="Q250" s="1402"/>
      <c r="R250" s="1538" t="str">
        <f>IFERROR(VLOOKUP(K250,【参考】数式用!$A$5:$AB$37,MATCH(O250,【参考】数式用!$B$4:$AB$4,0)+1,0),"")</f>
        <v/>
      </c>
      <c r="S250" s="1408" t="s">
        <v>2102</v>
      </c>
      <c r="T250" s="1534" t="str">
        <f>IF('別紙様式2-3（６月以降分）'!T250="","",'別紙様式2-3（６月以降分）'!T250)</f>
        <v/>
      </c>
      <c r="U250" s="1536" t="str">
        <f>IFERROR(VLOOKUP(K250,【参考】数式用!$A$5:$AB$37,MATCH(T250,【参考】数式用!$B$4:$AB$4,0)+1,0),"")</f>
        <v/>
      </c>
      <c r="V250" s="1414" t="s">
        <v>15</v>
      </c>
      <c r="W250" s="1354">
        <f>'別紙様式2-3（６月以降分）'!W250</f>
        <v>6</v>
      </c>
      <c r="X250" s="1354" t="s">
        <v>10</v>
      </c>
      <c r="Y250" s="1354">
        <f>'別紙様式2-3（６月以降分）'!Y250</f>
        <v>6</v>
      </c>
      <c r="Z250" s="1354" t="s">
        <v>38</v>
      </c>
      <c r="AA250" s="1354">
        <f>'別紙様式2-3（６月以降分）'!AA250</f>
        <v>7</v>
      </c>
      <c r="AB250" s="1354" t="s">
        <v>10</v>
      </c>
      <c r="AC250" s="1354">
        <f>'別紙様式2-3（６月以降分）'!AC250</f>
        <v>3</v>
      </c>
      <c r="AD250" s="1354" t="s">
        <v>2020</v>
      </c>
      <c r="AE250" s="1354" t="s">
        <v>20</v>
      </c>
      <c r="AF250" s="1354">
        <f>IF(W250&gt;=1,(AA250*12+AC250)-(W250*12+Y250)+1,"")</f>
        <v>10</v>
      </c>
      <c r="AG250" s="1356"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18">
        <f>'別紙様式2-3（６月以降分）'!AL250</f>
        <v>0</v>
      </c>
      <c r="AM250" s="1520" t="str">
        <f>IF('別紙様式2-3（６月以降分）'!AM250="","",'別紙様式2-3（６月以降分）'!AM250)</f>
        <v/>
      </c>
      <c r="AN250" s="1522" t="str">
        <f>IF('別紙様式2-3（６月以降分）'!AN250="","",'別紙様式2-3（６月以降分）'!AN250)</f>
        <v/>
      </c>
      <c r="AO250" s="1524" t="str">
        <f>IF('別紙様式2-3（６月以降分）'!AO250="","",'別紙様式2-3（６月以降分）'!AO250)</f>
        <v/>
      </c>
      <c r="AP250" s="1522" t="str">
        <f>IF('別紙様式2-3（６月以降分）'!AP250="","",'別紙様式2-3（６月以降分）'!AP250)</f>
        <v/>
      </c>
      <c r="AQ250" s="1487" t="str">
        <f>IF('別紙様式2-3（６月以降分）'!AQ250="","",'別紙様式2-3（６月以降分）'!AQ250)</f>
        <v/>
      </c>
      <c r="AR250" s="1490"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79"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0"/>
      <c r="K251" s="1259"/>
      <c r="L251" s="1426"/>
      <c r="M251" s="1376" t="str">
        <f>IF('別紙様式2-2（４・５月分）'!P192="","",'別紙様式2-2（４・５月分）'!P192)</f>
        <v/>
      </c>
      <c r="N251" s="1397"/>
      <c r="O251" s="1403"/>
      <c r="P251" s="1404"/>
      <c r="Q251" s="1405"/>
      <c r="R251" s="1539"/>
      <c r="S251" s="1409"/>
      <c r="T251" s="1535"/>
      <c r="U251" s="1537"/>
      <c r="V251" s="1415"/>
      <c r="W251" s="1355"/>
      <c r="X251" s="1355"/>
      <c r="Y251" s="1355"/>
      <c r="Z251" s="1355"/>
      <c r="AA251" s="1355"/>
      <c r="AB251" s="1355"/>
      <c r="AC251" s="1355"/>
      <c r="AD251" s="1355"/>
      <c r="AE251" s="1355"/>
      <c r="AF251" s="1355"/>
      <c r="AG251" s="1357"/>
      <c r="AH251" s="1527"/>
      <c r="AI251" s="1529"/>
      <c r="AJ251" s="1531"/>
      <c r="AK251" s="1533"/>
      <c r="AL251" s="1519"/>
      <c r="AM251" s="1521"/>
      <c r="AN251" s="1523"/>
      <c r="AO251" s="1525"/>
      <c r="AP251" s="1523"/>
      <c r="AQ251" s="1488"/>
      <c r="AR251" s="1491"/>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0"/>
      <c r="AY251" s="431"/>
      <c r="BD251" s="341"/>
      <c r="BE251" s="1310" t="str">
        <f>G250</f>
        <v/>
      </c>
      <c r="BF251" s="1310"/>
      <c r="BG251" s="1310"/>
    </row>
    <row r="252" spans="1:59" ht="15" customHeight="1">
      <c r="A252" s="1302"/>
      <c r="B252" s="1242"/>
      <c r="C252" s="1243"/>
      <c r="D252" s="1243"/>
      <c r="E252" s="1243"/>
      <c r="F252" s="1244"/>
      <c r="G252" s="1259"/>
      <c r="H252" s="1259"/>
      <c r="I252" s="1259"/>
      <c r="J252" s="1420"/>
      <c r="K252" s="1259"/>
      <c r="L252" s="1426"/>
      <c r="M252" s="1377"/>
      <c r="N252" s="1398"/>
      <c r="O252" s="1378" t="s">
        <v>2025</v>
      </c>
      <c r="P252" s="1430" t="str">
        <f>IFERROR(VLOOKUP('別紙様式2-2（４・５月分）'!AQ191,【参考】数式用!$AR$5:$AT$22,3,FALSE),"")</f>
        <v/>
      </c>
      <c r="Q252" s="1382" t="s">
        <v>2036</v>
      </c>
      <c r="R252" s="1514" t="str">
        <f>IFERROR(VLOOKUP(K250,【参考】数式用!$A$5:$AB$37,MATCH(P252,【参考】数式用!$B$4:$AB$4,0)+1,0),"")</f>
        <v/>
      </c>
      <c r="S252" s="1386" t="s">
        <v>2109</v>
      </c>
      <c r="T252" s="1516"/>
      <c r="U252" s="1512" t="str">
        <f>IFERROR(VLOOKUP(K250,【参考】数式用!$A$5:$AB$37,MATCH(T252,【参考】数式用!$B$4:$AB$4,0)+1,0),"")</f>
        <v/>
      </c>
      <c r="V252" s="1392" t="s">
        <v>15</v>
      </c>
      <c r="W252" s="1510"/>
      <c r="X252" s="1368" t="s">
        <v>10</v>
      </c>
      <c r="Y252" s="1510"/>
      <c r="Z252" s="1368" t="s">
        <v>38</v>
      </c>
      <c r="AA252" s="1510"/>
      <c r="AB252" s="1368" t="s">
        <v>10</v>
      </c>
      <c r="AC252" s="1510"/>
      <c r="AD252" s="1368" t="s">
        <v>2020</v>
      </c>
      <c r="AE252" s="1368" t="s">
        <v>20</v>
      </c>
      <c r="AF252" s="1368" t="str">
        <f>IF(W252&gt;=1,(AA252*12+AC252)-(W252*12+Y252)+1,"")</f>
        <v/>
      </c>
      <c r="AG252" s="1364" t="s">
        <v>33</v>
      </c>
      <c r="AH252" s="1370" t="str">
        <f t="shared" ref="AH252" si="408">IFERROR(ROUNDDOWN(ROUND(L250*U252,0),0)*AF252,"")</f>
        <v/>
      </c>
      <c r="AI252" s="1504" t="str">
        <f t="shared" ref="AI252" si="409">IFERROR(ROUNDDOWN(ROUND((L250*(U252-AW250)),0),0)*AF252,"")</f>
        <v/>
      </c>
      <c r="AJ252" s="1374" t="str">
        <f>IFERROR(ROUNDDOWN(ROUNDDOWN(ROUND(L250*VLOOKUP(K250,【参考】数式用!$A$5:$AB$27,MATCH("新加算Ⅳ",【参考】数式用!$B$4:$AB$4,0)+1,0),0),0)*AF252*0.5,0),"")</f>
        <v/>
      </c>
      <c r="AK252" s="1506"/>
      <c r="AL252" s="1508" t="str">
        <f>IFERROR(IF('別紙様式2-2（４・５月分）'!P252="ベア加算","", IF(OR(T252="新加算Ⅰ",T252="新加算Ⅱ",T252="新加算Ⅲ",T252="新加算Ⅳ"),ROUNDDOWN(ROUND(L250*VLOOKUP(K250,【参考】数式用!$A$5:$I$27,MATCH("ベア加算",【参考】数式用!$B$4:$I$4,0)+1,0),0),0)*AF252,"")),"")</f>
        <v/>
      </c>
      <c r="AM252" s="1500"/>
      <c r="AN252" s="1481"/>
      <c r="AO252" s="1502"/>
      <c r="AP252" s="1481"/>
      <c r="AQ252" s="1483"/>
      <c r="AR252" s="1485"/>
      <c r="AS252" s="1489"/>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78"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6"/>
      <c r="C253" s="1417"/>
      <c r="D253" s="1417"/>
      <c r="E253" s="1417"/>
      <c r="F253" s="1418"/>
      <c r="G253" s="1260"/>
      <c r="H253" s="1260"/>
      <c r="I253" s="1260"/>
      <c r="J253" s="1421"/>
      <c r="K253" s="1260"/>
      <c r="L253" s="1427"/>
      <c r="M253" s="556" t="str">
        <f>IF('別紙様式2-2（４・５月分）'!P193="","",'別紙様式2-2（４・５月分）'!P193)</f>
        <v/>
      </c>
      <c r="N253" s="1399"/>
      <c r="O253" s="1379"/>
      <c r="P253" s="1431"/>
      <c r="Q253" s="1383"/>
      <c r="R253" s="1515"/>
      <c r="S253" s="1387"/>
      <c r="T253" s="1517"/>
      <c r="U253" s="1513"/>
      <c r="V253" s="1393"/>
      <c r="W253" s="1511"/>
      <c r="X253" s="1369"/>
      <c r="Y253" s="1511"/>
      <c r="Z253" s="1369"/>
      <c r="AA253" s="1511"/>
      <c r="AB253" s="1369"/>
      <c r="AC253" s="1511"/>
      <c r="AD253" s="1369"/>
      <c r="AE253" s="1369"/>
      <c r="AF253" s="1369"/>
      <c r="AG253" s="1365"/>
      <c r="AH253" s="1371"/>
      <c r="AI253" s="1505"/>
      <c r="AJ253" s="1375"/>
      <c r="AK253" s="1507"/>
      <c r="AL253" s="1509"/>
      <c r="AM253" s="1501"/>
      <c r="AN253" s="1482"/>
      <c r="AO253" s="1503"/>
      <c r="AP253" s="1482"/>
      <c r="AQ253" s="1484"/>
      <c r="AR253" s="1486"/>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78"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0" t="str">
        <f>IF(基本情報入力シート!X114="","",基本情報入力シート!X114)</f>
        <v/>
      </c>
      <c r="K254" s="1259" t="str">
        <f>IF(基本情報入力シート!Y114="","",基本情報入力シート!Y114)</f>
        <v/>
      </c>
      <c r="L254" s="1426" t="str">
        <f>IF(基本情報入力シート!AB114="","",基本情報入力シート!AB114)</f>
        <v/>
      </c>
      <c r="M254" s="553" t="str">
        <f>IF('別紙様式2-2（４・５月分）'!P194="","",'別紙様式2-2（４・５月分）'!P194)</f>
        <v/>
      </c>
      <c r="N254" s="1396" t="str">
        <f>IF(SUM('別紙様式2-2（４・５月分）'!Q194:Q196)=0,"",SUM('別紙様式2-2（４・５月分）'!Q194:Q196))</f>
        <v/>
      </c>
      <c r="O254" s="1400" t="str">
        <f>IFERROR(VLOOKUP('別紙様式2-2（４・５月分）'!AQ194,【参考】数式用!$AR$5:$AS$22,2,FALSE),"")</f>
        <v/>
      </c>
      <c r="P254" s="1401"/>
      <c r="Q254" s="1402"/>
      <c r="R254" s="1538" t="str">
        <f>IFERROR(VLOOKUP(K254,【参考】数式用!$A$5:$AB$37,MATCH(O254,【参考】数式用!$B$4:$AB$4,0)+1,0),"")</f>
        <v/>
      </c>
      <c r="S254" s="1408" t="s">
        <v>2102</v>
      </c>
      <c r="T254" s="1534" t="str">
        <f>IF('別紙様式2-3（６月以降分）'!T254="","",'別紙様式2-3（６月以降分）'!T254)</f>
        <v/>
      </c>
      <c r="U254" s="1536" t="str">
        <f>IFERROR(VLOOKUP(K254,【参考】数式用!$A$5:$AB$37,MATCH(T254,【参考】数式用!$B$4:$AB$4,0)+1,0),"")</f>
        <v/>
      </c>
      <c r="V254" s="1414" t="s">
        <v>15</v>
      </c>
      <c r="W254" s="1354">
        <f>'別紙様式2-3（６月以降分）'!W254</f>
        <v>6</v>
      </c>
      <c r="X254" s="1354" t="s">
        <v>10</v>
      </c>
      <c r="Y254" s="1354">
        <f>'別紙様式2-3（６月以降分）'!Y254</f>
        <v>6</v>
      </c>
      <c r="Z254" s="1354" t="s">
        <v>38</v>
      </c>
      <c r="AA254" s="1354">
        <f>'別紙様式2-3（６月以降分）'!AA254</f>
        <v>7</v>
      </c>
      <c r="AB254" s="1354" t="s">
        <v>10</v>
      </c>
      <c r="AC254" s="1354">
        <f>'別紙様式2-3（６月以降分）'!AC254</f>
        <v>3</v>
      </c>
      <c r="AD254" s="1354" t="s">
        <v>2020</v>
      </c>
      <c r="AE254" s="1354" t="s">
        <v>20</v>
      </c>
      <c r="AF254" s="1354">
        <f>IF(W254&gt;=1,(AA254*12+AC254)-(W254*12+Y254)+1,"")</f>
        <v>10</v>
      </c>
      <c r="AG254" s="1356"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18">
        <f>'別紙様式2-3（６月以降分）'!AL254</f>
        <v>0</v>
      </c>
      <c r="AM254" s="1520" t="str">
        <f>IF('別紙様式2-3（６月以降分）'!AM254="","",'別紙様式2-3（６月以降分）'!AM254)</f>
        <v/>
      </c>
      <c r="AN254" s="1522" t="str">
        <f>IF('別紙様式2-3（６月以降分）'!AN254="","",'別紙様式2-3（６月以降分）'!AN254)</f>
        <v/>
      </c>
      <c r="AO254" s="1524" t="str">
        <f>IF('別紙様式2-3（６月以降分）'!AO254="","",'別紙様式2-3（６月以降分）'!AO254)</f>
        <v/>
      </c>
      <c r="AP254" s="1522" t="str">
        <f>IF('別紙様式2-3（６月以降分）'!AP254="","",'別紙様式2-3（６月以降分）'!AP254)</f>
        <v/>
      </c>
      <c r="AQ254" s="1487" t="str">
        <f>IF('別紙様式2-3（６月以降分）'!AQ254="","",'別紙様式2-3（６月以降分）'!AQ254)</f>
        <v/>
      </c>
      <c r="AR254" s="1490"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79"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0"/>
      <c r="K255" s="1259"/>
      <c r="L255" s="1426"/>
      <c r="M255" s="1376" t="str">
        <f>IF('別紙様式2-2（４・５月分）'!P195="","",'別紙様式2-2（４・５月分）'!P195)</f>
        <v/>
      </c>
      <c r="N255" s="1397"/>
      <c r="O255" s="1403"/>
      <c r="P255" s="1404"/>
      <c r="Q255" s="1405"/>
      <c r="R255" s="1539"/>
      <c r="S255" s="1409"/>
      <c r="T255" s="1535"/>
      <c r="U255" s="1537"/>
      <c r="V255" s="1415"/>
      <c r="W255" s="1355"/>
      <c r="X255" s="1355"/>
      <c r="Y255" s="1355"/>
      <c r="Z255" s="1355"/>
      <c r="AA255" s="1355"/>
      <c r="AB255" s="1355"/>
      <c r="AC255" s="1355"/>
      <c r="AD255" s="1355"/>
      <c r="AE255" s="1355"/>
      <c r="AF255" s="1355"/>
      <c r="AG255" s="1357"/>
      <c r="AH255" s="1527"/>
      <c r="AI255" s="1529"/>
      <c r="AJ255" s="1531"/>
      <c r="AK255" s="1533"/>
      <c r="AL255" s="1519"/>
      <c r="AM255" s="1521"/>
      <c r="AN255" s="1523"/>
      <c r="AO255" s="1525"/>
      <c r="AP255" s="1523"/>
      <c r="AQ255" s="1488"/>
      <c r="AR255" s="1491"/>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0"/>
      <c r="AY255" s="431"/>
      <c r="BD255" s="341"/>
      <c r="BE255" s="1310" t="str">
        <f>G254</f>
        <v/>
      </c>
      <c r="BF255" s="1310"/>
      <c r="BG255" s="1310"/>
    </row>
    <row r="256" spans="1:59" ht="15" customHeight="1">
      <c r="A256" s="1302"/>
      <c r="B256" s="1242"/>
      <c r="C256" s="1243"/>
      <c r="D256" s="1243"/>
      <c r="E256" s="1243"/>
      <c r="F256" s="1244"/>
      <c r="G256" s="1259"/>
      <c r="H256" s="1259"/>
      <c r="I256" s="1259"/>
      <c r="J256" s="1420"/>
      <c r="K256" s="1259"/>
      <c r="L256" s="1426"/>
      <c r="M256" s="1377"/>
      <c r="N256" s="1398"/>
      <c r="O256" s="1378" t="s">
        <v>2025</v>
      </c>
      <c r="P256" s="1430" t="str">
        <f>IFERROR(VLOOKUP('別紙様式2-2（４・５月分）'!AQ194,【参考】数式用!$AR$5:$AT$22,3,FALSE),"")</f>
        <v/>
      </c>
      <c r="Q256" s="1382" t="s">
        <v>2036</v>
      </c>
      <c r="R256" s="1514" t="str">
        <f>IFERROR(VLOOKUP(K254,【参考】数式用!$A$5:$AB$37,MATCH(P256,【参考】数式用!$B$4:$AB$4,0)+1,0),"")</f>
        <v/>
      </c>
      <c r="S256" s="1386" t="s">
        <v>2109</v>
      </c>
      <c r="T256" s="1516"/>
      <c r="U256" s="1512" t="str">
        <f>IFERROR(VLOOKUP(K254,【参考】数式用!$A$5:$AB$37,MATCH(T256,【参考】数式用!$B$4:$AB$4,0)+1,0),"")</f>
        <v/>
      </c>
      <c r="V256" s="1392" t="s">
        <v>15</v>
      </c>
      <c r="W256" s="1510"/>
      <c r="X256" s="1368" t="s">
        <v>10</v>
      </c>
      <c r="Y256" s="1510"/>
      <c r="Z256" s="1368" t="s">
        <v>38</v>
      </c>
      <c r="AA256" s="1510"/>
      <c r="AB256" s="1368" t="s">
        <v>10</v>
      </c>
      <c r="AC256" s="1510"/>
      <c r="AD256" s="1368" t="s">
        <v>2020</v>
      </c>
      <c r="AE256" s="1368" t="s">
        <v>20</v>
      </c>
      <c r="AF256" s="1368" t="str">
        <f>IF(W256&gt;=1,(AA256*12+AC256)-(W256*12+Y256)+1,"")</f>
        <v/>
      </c>
      <c r="AG256" s="1364" t="s">
        <v>33</v>
      </c>
      <c r="AH256" s="1370" t="str">
        <f t="shared" ref="AH256" si="415">IFERROR(ROUNDDOWN(ROUND(L254*U256,0),0)*AF256,"")</f>
        <v/>
      </c>
      <c r="AI256" s="1504" t="str">
        <f t="shared" ref="AI256" si="416">IFERROR(ROUNDDOWN(ROUND((L254*(U256-AW254)),0),0)*AF256,"")</f>
        <v/>
      </c>
      <c r="AJ256" s="1374" t="str">
        <f>IFERROR(ROUNDDOWN(ROUNDDOWN(ROUND(L254*VLOOKUP(K254,【参考】数式用!$A$5:$AB$27,MATCH("新加算Ⅳ",【参考】数式用!$B$4:$AB$4,0)+1,0),0),0)*AF256*0.5,0),"")</f>
        <v/>
      </c>
      <c r="AK256" s="1506"/>
      <c r="AL256" s="1508" t="str">
        <f>IFERROR(IF('別紙様式2-2（４・５月分）'!P256="ベア加算","", IF(OR(T256="新加算Ⅰ",T256="新加算Ⅱ",T256="新加算Ⅲ",T256="新加算Ⅳ"),ROUNDDOWN(ROUND(L254*VLOOKUP(K254,【参考】数式用!$A$5:$I$27,MATCH("ベア加算",【参考】数式用!$B$4:$I$4,0)+1,0),0),0)*AF256,"")),"")</f>
        <v/>
      </c>
      <c r="AM256" s="1500"/>
      <c r="AN256" s="1481"/>
      <c r="AO256" s="1502"/>
      <c r="AP256" s="1481"/>
      <c r="AQ256" s="1483"/>
      <c r="AR256" s="1485"/>
      <c r="AS256" s="1489"/>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78"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6"/>
      <c r="C257" s="1417"/>
      <c r="D257" s="1417"/>
      <c r="E257" s="1417"/>
      <c r="F257" s="1418"/>
      <c r="G257" s="1260"/>
      <c r="H257" s="1260"/>
      <c r="I257" s="1260"/>
      <c r="J257" s="1421"/>
      <c r="K257" s="1260"/>
      <c r="L257" s="1427"/>
      <c r="M257" s="556" t="str">
        <f>IF('別紙様式2-2（４・５月分）'!P196="","",'別紙様式2-2（４・５月分）'!P196)</f>
        <v/>
      </c>
      <c r="N257" s="1399"/>
      <c r="O257" s="1379"/>
      <c r="P257" s="1431"/>
      <c r="Q257" s="1383"/>
      <c r="R257" s="1515"/>
      <c r="S257" s="1387"/>
      <c r="T257" s="1517"/>
      <c r="U257" s="1513"/>
      <c r="V257" s="1393"/>
      <c r="W257" s="1511"/>
      <c r="X257" s="1369"/>
      <c r="Y257" s="1511"/>
      <c r="Z257" s="1369"/>
      <c r="AA257" s="1511"/>
      <c r="AB257" s="1369"/>
      <c r="AC257" s="1511"/>
      <c r="AD257" s="1369"/>
      <c r="AE257" s="1369"/>
      <c r="AF257" s="1369"/>
      <c r="AG257" s="1365"/>
      <c r="AH257" s="1371"/>
      <c r="AI257" s="1505"/>
      <c r="AJ257" s="1375"/>
      <c r="AK257" s="1507"/>
      <c r="AL257" s="1509"/>
      <c r="AM257" s="1501"/>
      <c r="AN257" s="1482"/>
      <c r="AO257" s="1503"/>
      <c r="AP257" s="1482"/>
      <c r="AQ257" s="1484"/>
      <c r="AR257" s="1486"/>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78"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19" t="str">
        <f>IF(基本情報入力シート!X115="","",基本情報入力シート!X115)</f>
        <v/>
      </c>
      <c r="K258" s="1258" t="str">
        <f>IF(基本情報入力シート!Y115="","",基本情報入力シート!Y115)</f>
        <v/>
      </c>
      <c r="L258" s="1432" t="str">
        <f>IF(基本情報入力シート!AB115="","",基本情報入力シート!AB115)</f>
        <v/>
      </c>
      <c r="M258" s="553" t="str">
        <f>IF('別紙様式2-2（４・５月分）'!P197="","",'別紙様式2-2（４・５月分）'!P197)</f>
        <v/>
      </c>
      <c r="N258" s="1396" t="str">
        <f>IF(SUM('別紙様式2-2（４・５月分）'!Q197:Q199)=0,"",SUM('別紙様式2-2（４・５月分）'!Q197:Q199))</f>
        <v/>
      </c>
      <c r="O258" s="1400" t="str">
        <f>IFERROR(VLOOKUP('別紙様式2-2（４・５月分）'!AQ197,【参考】数式用!$AR$5:$AS$22,2,FALSE),"")</f>
        <v/>
      </c>
      <c r="P258" s="1401"/>
      <c r="Q258" s="1402"/>
      <c r="R258" s="1538" t="str">
        <f>IFERROR(VLOOKUP(K258,【参考】数式用!$A$5:$AB$37,MATCH(O258,【参考】数式用!$B$4:$AB$4,0)+1,0),"")</f>
        <v/>
      </c>
      <c r="S258" s="1408" t="s">
        <v>2102</v>
      </c>
      <c r="T258" s="1534" t="str">
        <f>IF('別紙様式2-3（６月以降分）'!T258="","",'別紙様式2-3（６月以降分）'!T258)</f>
        <v/>
      </c>
      <c r="U258" s="1536" t="str">
        <f>IFERROR(VLOOKUP(K258,【参考】数式用!$A$5:$AB$37,MATCH(T258,【参考】数式用!$B$4:$AB$4,0)+1,0),"")</f>
        <v/>
      </c>
      <c r="V258" s="1414" t="s">
        <v>15</v>
      </c>
      <c r="W258" s="1354">
        <f>'別紙様式2-3（６月以降分）'!W258</f>
        <v>6</v>
      </c>
      <c r="X258" s="1354" t="s">
        <v>10</v>
      </c>
      <c r="Y258" s="1354">
        <f>'別紙様式2-3（６月以降分）'!Y258</f>
        <v>6</v>
      </c>
      <c r="Z258" s="1354" t="s">
        <v>38</v>
      </c>
      <c r="AA258" s="1354">
        <f>'別紙様式2-3（６月以降分）'!AA258</f>
        <v>7</v>
      </c>
      <c r="AB258" s="1354" t="s">
        <v>10</v>
      </c>
      <c r="AC258" s="1354">
        <f>'別紙様式2-3（６月以降分）'!AC258</f>
        <v>3</v>
      </c>
      <c r="AD258" s="1354" t="s">
        <v>2020</v>
      </c>
      <c r="AE258" s="1354" t="s">
        <v>20</v>
      </c>
      <c r="AF258" s="1354">
        <f>IF(W258&gt;=1,(AA258*12+AC258)-(W258*12+Y258)+1,"")</f>
        <v>10</v>
      </c>
      <c r="AG258" s="1356"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18">
        <f>'別紙様式2-3（６月以降分）'!AL258</f>
        <v>0</v>
      </c>
      <c r="AM258" s="1520" t="str">
        <f>IF('別紙様式2-3（６月以降分）'!AM258="","",'別紙様式2-3（６月以降分）'!AM258)</f>
        <v/>
      </c>
      <c r="AN258" s="1522" t="str">
        <f>IF('別紙様式2-3（６月以降分）'!AN258="","",'別紙様式2-3（６月以降分）'!AN258)</f>
        <v/>
      </c>
      <c r="AO258" s="1524" t="str">
        <f>IF('別紙様式2-3（６月以降分）'!AO258="","",'別紙様式2-3（６月以降分）'!AO258)</f>
        <v/>
      </c>
      <c r="AP258" s="1522" t="str">
        <f>IF('別紙様式2-3（６月以降分）'!AP258="","",'別紙様式2-3（６月以降分）'!AP258)</f>
        <v/>
      </c>
      <c r="AQ258" s="1487" t="str">
        <f>IF('別紙様式2-3（６月以降分）'!AQ258="","",'別紙様式2-3（６月以降分）'!AQ258)</f>
        <v/>
      </c>
      <c r="AR258" s="1490"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79"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0"/>
      <c r="K259" s="1259"/>
      <c r="L259" s="1426"/>
      <c r="M259" s="1376" t="str">
        <f>IF('別紙様式2-2（４・５月分）'!P198="","",'別紙様式2-2（４・５月分）'!P198)</f>
        <v/>
      </c>
      <c r="N259" s="1397"/>
      <c r="O259" s="1403"/>
      <c r="P259" s="1404"/>
      <c r="Q259" s="1405"/>
      <c r="R259" s="1539"/>
      <c r="S259" s="1409"/>
      <c r="T259" s="1535"/>
      <c r="U259" s="1537"/>
      <c r="V259" s="1415"/>
      <c r="W259" s="1355"/>
      <c r="X259" s="1355"/>
      <c r="Y259" s="1355"/>
      <c r="Z259" s="1355"/>
      <c r="AA259" s="1355"/>
      <c r="AB259" s="1355"/>
      <c r="AC259" s="1355"/>
      <c r="AD259" s="1355"/>
      <c r="AE259" s="1355"/>
      <c r="AF259" s="1355"/>
      <c r="AG259" s="1357"/>
      <c r="AH259" s="1527"/>
      <c r="AI259" s="1529"/>
      <c r="AJ259" s="1531"/>
      <c r="AK259" s="1533"/>
      <c r="AL259" s="1519"/>
      <c r="AM259" s="1521"/>
      <c r="AN259" s="1523"/>
      <c r="AO259" s="1525"/>
      <c r="AP259" s="1523"/>
      <c r="AQ259" s="1488"/>
      <c r="AR259" s="1491"/>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0"/>
      <c r="AY259" s="431"/>
      <c r="BD259" s="341"/>
      <c r="BE259" s="1310" t="str">
        <f>G258</f>
        <v/>
      </c>
      <c r="BF259" s="1310"/>
      <c r="BG259" s="1310"/>
    </row>
    <row r="260" spans="1:59" ht="15" customHeight="1">
      <c r="A260" s="1302"/>
      <c r="B260" s="1242"/>
      <c r="C260" s="1243"/>
      <c r="D260" s="1243"/>
      <c r="E260" s="1243"/>
      <c r="F260" s="1244"/>
      <c r="G260" s="1259"/>
      <c r="H260" s="1259"/>
      <c r="I260" s="1259"/>
      <c r="J260" s="1420"/>
      <c r="K260" s="1259"/>
      <c r="L260" s="1426"/>
      <c r="M260" s="1377"/>
      <c r="N260" s="1398"/>
      <c r="O260" s="1378" t="s">
        <v>2025</v>
      </c>
      <c r="P260" s="1430" t="str">
        <f>IFERROR(VLOOKUP('別紙様式2-2（４・５月分）'!AQ197,【参考】数式用!$AR$5:$AT$22,3,FALSE),"")</f>
        <v/>
      </c>
      <c r="Q260" s="1382" t="s">
        <v>2036</v>
      </c>
      <c r="R260" s="1514" t="str">
        <f>IFERROR(VLOOKUP(K258,【参考】数式用!$A$5:$AB$37,MATCH(P260,【参考】数式用!$B$4:$AB$4,0)+1,0),"")</f>
        <v/>
      </c>
      <c r="S260" s="1386" t="s">
        <v>2109</v>
      </c>
      <c r="T260" s="1516"/>
      <c r="U260" s="1512" t="str">
        <f>IFERROR(VLOOKUP(K258,【参考】数式用!$A$5:$AB$37,MATCH(T260,【参考】数式用!$B$4:$AB$4,0)+1,0),"")</f>
        <v/>
      </c>
      <c r="V260" s="1392" t="s">
        <v>15</v>
      </c>
      <c r="W260" s="1510"/>
      <c r="X260" s="1368" t="s">
        <v>10</v>
      </c>
      <c r="Y260" s="1510"/>
      <c r="Z260" s="1368" t="s">
        <v>38</v>
      </c>
      <c r="AA260" s="1510"/>
      <c r="AB260" s="1368" t="s">
        <v>10</v>
      </c>
      <c r="AC260" s="1510"/>
      <c r="AD260" s="1368" t="s">
        <v>2020</v>
      </c>
      <c r="AE260" s="1368" t="s">
        <v>20</v>
      </c>
      <c r="AF260" s="1368" t="str">
        <f>IF(W260&gt;=1,(AA260*12+AC260)-(W260*12+Y260)+1,"")</f>
        <v/>
      </c>
      <c r="AG260" s="1364" t="s">
        <v>33</v>
      </c>
      <c r="AH260" s="1370" t="str">
        <f t="shared" ref="AH260" si="422">IFERROR(ROUNDDOWN(ROUND(L258*U260,0),0)*AF260,"")</f>
        <v/>
      </c>
      <c r="AI260" s="1504" t="str">
        <f t="shared" ref="AI260" si="423">IFERROR(ROUNDDOWN(ROUND((L258*(U260-AW258)),0),0)*AF260,"")</f>
        <v/>
      </c>
      <c r="AJ260" s="1374" t="str">
        <f>IFERROR(ROUNDDOWN(ROUNDDOWN(ROUND(L258*VLOOKUP(K258,【参考】数式用!$A$5:$AB$27,MATCH("新加算Ⅳ",【参考】数式用!$B$4:$AB$4,0)+1,0),0),0)*AF260*0.5,0),"")</f>
        <v/>
      </c>
      <c r="AK260" s="1506"/>
      <c r="AL260" s="1508" t="str">
        <f>IFERROR(IF('別紙様式2-2（４・５月分）'!P260="ベア加算","", IF(OR(T260="新加算Ⅰ",T260="新加算Ⅱ",T260="新加算Ⅲ",T260="新加算Ⅳ"),ROUNDDOWN(ROUND(L258*VLOOKUP(K258,【参考】数式用!$A$5:$I$27,MATCH("ベア加算",【参考】数式用!$B$4:$I$4,0)+1,0),0),0)*AF260,"")),"")</f>
        <v/>
      </c>
      <c r="AM260" s="1500"/>
      <c r="AN260" s="1481"/>
      <c r="AO260" s="1502"/>
      <c r="AP260" s="1481"/>
      <c r="AQ260" s="1483"/>
      <c r="AR260" s="1485"/>
      <c r="AS260" s="1489"/>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78"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6"/>
      <c r="C261" s="1417"/>
      <c r="D261" s="1417"/>
      <c r="E261" s="1417"/>
      <c r="F261" s="1418"/>
      <c r="G261" s="1260"/>
      <c r="H261" s="1260"/>
      <c r="I261" s="1260"/>
      <c r="J261" s="1421"/>
      <c r="K261" s="1260"/>
      <c r="L261" s="1427"/>
      <c r="M261" s="556" t="str">
        <f>IF('別紙様式2-2（４・５月分）'!P199="","",'別紙様式2-2（４・５月分）'!P199)</f>
        <v/>
      </c>
      <c r="N261" s="1399"/>
      <c r="O261" s="1379"/>
      <c r="P261" s="1431"/>
      <c r="Q261" s="1383"/>
      <c r="R261" s="1515"/>
      <c r="S261" s="1387"/>
      <c r="T261" s="1517"/>
      <c r="U261" s="1513"/>
      <c r="V261" s="1393"/>
      <c r="W261" s="1511"/>
      <c r="X261" s="1369"/>
      <c r="Y261" s="1511"/>
      <c r="Z261" s="1369"/>
      <c r="AA261" s="1511"/>
      <c r="AB261" s="1369"/>
      <c r="AC261" s="1511"/>
      <c r="AD261" s="1369"/>
      <c r="AE261" s="1369"/>
      <c r="AF261" s="1369"/>
      <c r="AG261" s="1365"/>
      <c r="AH261" s="1371"/>
      <c r="AI261" s="1505"/>
      <c r="AJ261" s="1375"/>
      <c r="AK261" s="1507"/>
      <c r="AL261" s="1509"/>
      <c r="AM261" s="1501"/>
      <c r="AN261" s="1482"/>
      <c r="AO261" s="1503"/>
      <c r="AP261" s="1482"/>
      <c r="AQ261" s="1484"/>
      <c r="AR261" s="1486"/>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78"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0" t="str">
        <f>IF(基本情報入力シート!X116="","",基本情報入力シート!X116)</f>
        <v/>
      </c>
      <c r="K262" s="1259" t="str">
        <f>IF(基本情報入力シート!Y116="","",基本情報入力シート!Y116)</f>
        <v/>
      </c>
      <c r="L262" s="1426" t="str">
        <f>IF(基本情報入力シート!AB116="","",基本情報入力シート!AB116)</f>
        <v/>
      </c>
      <c r="M262" s="553" t="str">
        <f>IF('別紙様式2-2（４・５月分）'!P200="","",'別紙様式2-2（４・５月分）'!P200)</f>
        <v/>
      </c>
      <c r="N262" s="1396" t="str">
        <f>IF(SUM('別紙様式2-2（４・５月分）'!Q200:Q202)=0,"",SUM('別紙様式2-2（４・５月分）'!Q200:Q202))</f>
        <v/>
      </c>
      <c r="O262" s="1400" t="str">
        <f>IFERROR(VLOOKUP('別紙様式2-2（４・５月分）'!AQ200,【参考】数式用!$AR$5:$AS$22,2,FALSE),"")</f>
        <v/>
      </c>
      <c r="P262" s="1401"/>
      <c r="Q262" s="1402"/>
      <c r="R262" s="1538" t="str">
        <f>IFERROR(VLOOKUP(K262,【参考】数式用!$A$5:$AB$37,MATCH(O262,【参考】数式用!$B$4:$AB$4,0)+1,0),"")</f>
        <v/>
      </c>
      <c r="S262" s="1408" t="s">
        <v>2102</v>
      </c>
      <c r="T262" s="1534" t="str">
        <f>IF('別紙様式2-3（６月以降分）'!T262="","",'別紙様式2-3（６月以降分）'!T262)</f>
        <v/>
      </c>
      <c r="U262" s="1536" t="str">
        <f>IFERROR(VLOOKUP(K262,【参考】数式用!$A$5:$AB$37,MATCH(T262,【参考】数式用!$B$4:$AB$4,0)+1,0),"")</f>
        <v/>
      </c>
      <c r="V262" s="1414" t="s">
        <v>15</v>
      </c>
      <c r="W262" s="1354">
        <f>'別紙様式2-3（６月以降分）'!W262</f>
        <v>6</v>
      </c>
      <c r="X262" s="1354" t="s">
        <v>10</v>
      </c>
      <c r="Y262" s="1354">
        <f>'別紙様式2-3（６月以降分）'!Y262</f>
        <v>6</v>
      </c>
      <c r="Z262" s="1354" t="s">
        <v>38</v>
      </c>
      <c r="AA262" s="1354">
        <f>'別紙様式2-3（６月以降分）'!AA262</f>
        <v>7</v>
      </c>
      <c r="AB262" s="1354" t="s">
        <v>10</v>
      </c>
      <c r="AC262" s="1354">
        <f>'別紙様式2-3（６月以降分）'!AC262</f>
        <v>3</v>
      </c>
      <c r="AD262" s="1354" t="s">
        <v>2020</v>
      </c>
      <c r="AE262" s="1354" t="s">
        <v>20</v>
      </c>
      <c r="AF262" s="1354">
        <f>IF(W262&gt;=1,(AA262*12+AC262)-(W262*12+Y262)+1,"")</f>
        <v>10</v>
      </c>
      <c r="AG262" s="1356"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18">
        <f>'別紙様式2-3（６月以降分）'!AL262</f>
        <v>0</v>
      </c>
      <c r="AM262" s="1520" t="str">
        <f>IF('別紙様式2-3（６月以降分）'!AM262="","",'別紙様式2-3（６月以降分）'!AM262)</f>
        <v/>
      </c>
      <c r="AN262" s="1522" t="str">
        <f>IF('別紙様式2-3（６月以降分）'!AN262="","",'別紙様式2-3（６月以降分）'!AN262)</f>
        <v/>
      </c>
      <c r="AO262" s="1524" t="str">
        <f>IF('別紙様式2-3（６月以降分）'!AO262="","",'別紙様式2-3（６月以降分）'!AO262)</f>
        <v/>
      </c>
      <c r="AP262" s="1522" t="str">
        <f>IF('別紙様式2-3（６月以降分）'!AP262="","",'別紙様式2-3（６月以降分）'!AP262)</f>
        <v/>
      </c>
      <c r="AQ262" s="1487" t="str">
        <f>IF('別紙様式2-3（６月以降分）'!AQ262="","",'別紙様式2-3（６月以降分）'!AQ262)</f>
        <v/>
      </c>
      <c r="AR262" s="1490"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79"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0"/>
      <c r="K263" s="1259"/>
      <c r="L263" s="1426"/>
      <c r="M263" s="1376" t="str">
        <f>IF('別紙様式2-2（４・５月分）'!P201="","",'別紙様式2-2（４・５月分）'!P201)</f>
        <v/>
      </c>
      <c r="N263" s="1397"/>
      <c r="O263" s="1403"/>
      <c r="P263" s="1404"/>
      <c r="Q263" s="1405"/>
      <c r="R263" s="1539"/>
      <c r="S263" s="1409"/>
      <c r="T263" s="1535"/>
      <c r="U263" s="1537"/>
      <c r="V263" s="1415"/>
      <c r="W263" s="1355"/>
      <c r="X263" s="1355"/>
      <c r="Y263" s="1355"/>
      <c r="Z263" s="1355"/>
      <c r="AA263" s="1355"/>
      <c r="AB263" s="1355"/>
      <c r="AC263" s="1355"/>
      <c r="AD263" s="1355"/>
      <c r="AE263" s="1355"/>
      <c r="AF263" s="1355"/>
      <c r="AG263" s="1357"/>
      <c r="AH263" s="1527"/>
      <c r="AI263" s="1529"/>
      <c r="AJ263" s="1531"/>
      <c r="AK263" s="1533"/>
      <c r="AL263" s="1519"/>
      <c r="AM263" s="1521"/>
      <c r="AN263" s="1523"/>
      <c r="AO263" s="1525"/>
      <c r="AP263" s="1523"/>
      <c r="AQ263" s="1488"/>
      <c r="AR263" s="1491"/>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0"/>
      <c r="AY263" s="431"/>
      <c r="BD263" s="341"/>
      <c r="BE263" s="1310" t="str">
        <f>G262</f>
        <v/>
      </c>
      <c r="BF263" s="1310"/>
      <c r="BG263" s="1310"/>
    </row>
    <row r="264" spans="1:59" ht="15" customHeight="1">
      <c r="A264" s="1302"/>
      <c r="B264" s="1242"/>
      <c r="C264" s="1243"/>
      <c r="D264" s="1243"/>
      <c r="E264" s="1243"/>
      <c r="F264" s="1244"/>
      <c r="G264" s="1259"/>
      <c r="H264" s="1259"/>
      <c r="I264" s="1259"/>
      <c r="J264" s="1420"/>
      <c r="K264" s="1259"/>
      <c r="L264" s="1426"/>
      <c r="M264" s="1377"/>
      <c r="N264" s="1398"/>
      <c r="O264" s="1378" t="s">
        <v>2025</v>
      </c>
      <c r="P264" s="1430" t="str">
        <f>IFERROR(VLOOKUP('別紙様式2-2（４・５月分）'!AQ200,【参考】数式用!$AR$5:$AT$22,3,FALSE),"")</f>
        <v/>
      </c>
      <c r="Q264" s="1382" t="s">
        <v>2036</v>
      </c>
      <c r="R264" s="1514" t="str">
        <f>IFERROR(VLOOKUP(K262,【参考】数式用!$A$5:$AB$37,MATCH(P264,【参考】数式用!$B$4:$AB$4,0)+1,0),"")</f>
        <v/>
      </c>
      <c r="S264" s="1386" t="s">
        <v>2109</v>
      </c>
      <c r="T264" s="1516"/>
      <c r="U264" s="1512" t="str">
        <f>IFERROR(VLOOKUP(K262,【参考】数式用!$A$5:$AB$37,MATCH(T264,【参考】数式用!$B$4:$AB$4,0)+1,0),"")</f>
        <v/>
      </c>
      <c r="V264" s="1392" t="s">
        <v>15</v>
      </c>
      <c r="W264" s="1510"/>
      <c r="X264" s="1368" t="s">
        <v>10</v>
      </c>
      <c r="Y264" s="1510"/>
      <c r="Z264" s="1368" t="s">
        <v>38</v>
      </c>
      <c r="AA264" s="1510"/>
      <c r="AB264" s="1368" t="s">
        <v>10</v>
      </c>
      <c r="AC264" s="1510"/>
      <c r="AD264" s="1368" t="s">
        <v>2020</v>
      </c>
      <c r="AE264" s="1368" t="s">
        <v>20</v>
      </c>
      <c r="AF264" s="1368" t="str">
        <f>IF(W264&gt;=1,(AA264*12+AC264)-(W264*12+Y264)+1,"")</f>
        <v/>
      </c>
      <c r="AG264" s="1364" t="s">
        <v>33</v>
      </c>
      <c r="AH264" s="1370" t="str">
        <f t="shared" ref="AH264" si="429">IFERROR(ROUNDDOWN(ROUND(L262*U264,0),0)*AF264,"")</f>
        <v/>
      </c>
      <c r="AI264" s="1504" t="str">
        <f t="shared" ref="AI264" si="430">IFERROR(ROUNDDOWN(ROUND((L262*(U264-AW262)),0),0)*AF264,"")</f>
        <v/>
      </c>
      <c r="AJ264" s="1374" t="str">
        <f>IFERROR(ROUNDDOWN(ROUNDDOWN(ROUND(L262*VLOOKUP(K262,【参考】数式用!$A$5:$AB$27,MATCH("新加算Ⅳ",【参考】数式用!$B$4:$AB$4,0)+1,0),0),0)*AF264*0.5,0),"")</f>
        <v/>
      </c>
      <c r="AK264" s="1506"/>
      <c r="AL264" s="1508" t="str">
        <f>IFERROR(IF('別紙様式2-2（４・５月分）'!P264="ベア加算","", IF(OR(T264="新加算Ⅰ",T264="新加算Ⅱ",T264="新加算Ⅲ",T264="新加算Ⅳ"),ROUNDDOWN(ROUND(L262*VLOOKUP(K262,【参考】数式用!$A$5:$I$27,MATCH("ベア加算",【参考】数式用!$B$4:$I$4,0)+1,0),0),0)*AF264,"")),"")</f>
        <v/>
      </c>
      <c r="AM264" s="1500"/>
      <c r="AN264" s="1481"/>
      <c r="AO264" s="1502"/>
      <c r="AP264" s="1481"/>
      <c r="AQ264" s="1483"/>
      <c r="AR264" s="1485"/>
      <c r="AS264" s="1489"/>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78"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6"/>
      <c r="C265" s="1417"/>
      <c r="D265" s="1417"/>
      <c r="E265" s="1417"/>
      <c r="F265" s="1418"/>
      <c r="G265" s="1260"/>
      <c r="H265" s="1260"/>
      <c r="I265" s="1260"/>
      <c r="J265" s="1421"/>
      <c r="K265" s="1260"/>
      <c r="L265" s="1427"/>
      <c r="M265" s="556" t="str">
        <f>IF('別紙様式2-2（４・５月分）'!P202="","",'別紙様式2-2（４・５月分）'!P202)</f>
        <v/>
      </c>
      <c r="N265" s="1399"/>
      <c r="O265" s="1379"/>
      <c r="P265" s="1431"/>
      <c r="Q265" s="1383"/>
      <c r="R265" s="1515"/>
      <c r="S265" s="1387"/>
      <c r="T265" s="1517"/>
      <c r="U265" s="1513"/>
      <c r="V265" s="1393"/>
      <c r="W265" s="1511"/>
      <c r="X265" s="1369"/>
      <c r="Y265" s="1511"/>
      <c r="Z265" s="1369"/>
      <c r="AA265" s="1511"/>
      <c r="AB265" s="1369"/>
      <c r="AC265" s="1511"/>
      <c r="AD265" s="1369"/>
      <c r="AE265" s="1369"/>
      <c r="AF265" s="1369"/>
      <c r="AG265" s="1365"/>
      <c r="AH265" s="1371"/>
      <c r="AI265" s="1505"/>
      <c r="AJ265" s="1375"/>
      <c r="AK265" s="1507"/>
      <c r="AL265" s="1509"/>
      <c r="AM265" s="1501"/>
      <c r="AN265" s="1482"/>
      <c r="AO265" s="1503"/>
      <c r="AP265" s="1482"/>
      <c r="AQ265" s="1484"/>
      <c r="AR265" s="1486"/>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78"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19" t="str">
        <f>IF(基本情報入力シート!X117="","",基本情報入力シート!X117)</f>
        <v/>
      </c>
      <c r="K266" s="1258" t="str">
        <f>IF(基本情報入力シート!Y117="","",基本情報入力シート!Y117)</f>
        <v/>
      </c>
      <c r="L266" s="1432" t="str">
        <f>IF(基本情報入力シート!AB117="","",基本情報入力シート!AB117)</f>
        <v/>
      </c>
      <c r="M266" s="553" t="str">
        <f>IF('別紙様式2-2（４・５月分）'!P203="","",'別紙様式2-2（４・５月分）'!P203)</f>
        <v/>
      </c>
      <c r="N266" s="1396" t="str">
        <f>IF(SUM('別紙様式2-2（４・５月分）'!Q203:Q205)=0,"",SUM('別紙様式2-2（４・５月分）'!Q203:Q205))</f>
        <v/>
      </c>
      <c r="O266" s="1400" t="str">
        <f>IFERROR(VLOOKUP('別紙様式2-2（４・５月分）'!AQ203,【参考】数式用!$AR$5:$AS$22,2,FALSE),"")</f>
        <v/>
      </c>
      <c r="P266" s="1401"/>
      <c r="Q266" s="1402"/>
      <c r="R266" s="1538" t="str">
        <f>IFERROR(VLOOKUP(K266,【参考】数式用!$A$5:$AB$37,MATCH(O266,【参考】数式用!$B$4:$AB$4,0)+1,0),"")</f>
        <v/>
      </c>
      <c r="S266" s="1408" t="s">
        <v>2102</v>
      </c>
      <c r="T266" s="1534" t="str">
        <f>IF('別紙様式2-3（６月以降分）'!T266="","",'別紙様式2-3（６月以降分）'!T266)</f>
        <v/>
      </c>
      <c r="U266" s="1536" t="str">
        <f>IFERROR(VLOOKUP(K266,【参考】数式用!$A$5:$AB$37,MATCH(T266,【参考】数式用!$B$4:$AB$4,0)+1,0),"")</f>
        <v/>
      </c>
      <c r="V266" s="1414" t="s">
        <v>15</v>
      </c>
      <c r="W266" s="1354">
        <f>'別紙様式2-3（６月以降分）'!W266</f>
        <v>6</v>
      </c>
      <c r="X266" s="1354" t="s">
        <v>10</v>
      </c>
      <c r="Y266" s="1354">
        <f>'別紙様式2-3（６月以降分）'!Y266</f>
        <v>6</v>
      </c>
      <c r="Z266" s="1354" t="s">
        <v>38</v>
      </c>
      <c r="AA266" s="1354">
        <f>'別紙様式2-3（６月以降分）'!AA266</f>
        <v>7</v>
      </c>
      <c r="AB266" s="1354" t="s">
        <v>10</v>
      </c>
      <c r="AC266" s="1354">
        <f>'別紙様式2-3（６月以降分）'!AC266</f>
        <v>3</v>
      </c>
      <c r="AD266" s="1354" t="s">
        <v>2020</v>
      </c>
      <c r="AE266" s="1354" t="s">
        <v>20</v>
      </c>
      <c r="AF266" s="1354">
        <f>IF(W266&gt;=1,(AA266*12+AC266)-(W266*12+Y266)+1,"")</f>
        <v>10</v>
      </c>
      <c r="AG266" s="1356"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18">
        <f>'別紙様式2-3（６月以降分）'!AL266</f>
        <v>0</v>
      </c>
      <c r="AM266" s="1520" t="str">
        <f>IF('別紙様式2-3（６月以降分）'!AM266="","",'別紙様式2-3（６月以降分）'!AM266)</f>
        <v/>
      </c>
      <c r="AN266" s="1522" t="str">
        <f>IF('別紙様式2-3（６月以降分）'!AN266="","",'別紙様式2-3（６月以降分）'!AN266)</f>
        <v/>
      </c>
      <c r="AO266" s="1524" t="str">
        <f>IF('別紙様式2-3（６月以降分）'!AO266="","",'別紙様式2-3（６月以降分）'!AO266)</f>
        <v/>
      </c>
      <c r="AP266" s="1522" t="str">
        <f>IF('別紙様式2-3（６月以降分）'!AP266="","",'別紙様式2-3（６月以降分）'!AP266)</f>
        <v/>
      </c>
      <c r="AQ266" s="1487" t="str">
        <f>IF('別紙様式2-3（６月以降分）'!AQ266="","",'別紙様式2-3（６月以降分）'!AQ266)</f>
        <v/>
      </c>
      <c r="AR266" s="1490"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79"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0"/>
      <c r="K267" s="1259"/>
      <c r="L267" s="1426"/>
      <c r="M267" s="1376" t="str">
        <f>IF('別紙様式2-2（４・５月分）'!P204="","",'別紙様式2-2（４・５月分）'!P204)</f>
        <v/>
      </c>
      <c r="N267" s="1397"/>
      <c r="O267" s="1403"/>
      <c r="P267" s="1404"/>
      <c r="Q267" s="1405"/>
      <c r="R267" s="1539"/>
      <c r="S267" s="1409"/>
      <c r="T267" s="1535"/>
      <c r="U267" s="1537"/>
      <c r="V267" s="1415"/>
      <c r="W267" s="1355"/>
      <c r="X267" s="1355"/>
      <c r="Y267" s="1355"/>
      <c r="Z267" s="1355"/>
      <c r="AA267" s="1355"/>
      <c r="AB267" s="1355"/>
      <c r="AC267" s="1355"/>
      <c r="AD267" s="1355"/>
      <c r="AE267" s="1355"/>
      <c r="AF267" s="1355"/>
      <c r="AG267" s="1357"/>
      <c r="AH267" s="1527"/>
      <c r="AI267" s="1529"/>
      <c r="AJ267" s="1531"/>
      <c r="AK267" s="1533"/>
      <c r="AL267" s="1519"/>
      <c r="AM267" s="1521"/>
      <c r="AN267" s="1523"/>
      <c r="AO267" s="1525"/>
      <c r="AP267" s="1523"/>
      <c r="AQ267" s="1488"/>
      <c r="AR267" s="1491"/>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0"/>
      <c r="AY267" s="431"/>
      <c r="BD267" s="341"/>
      <c r="BE267" s="1310" t="str">
        <f>G266</f>
        <v/>
      </c>
      <c r="BF267" s="1310"/>
      <c r="BG267" s="1310"/>
    </row>
    <row r="268" spans="1:59" ht="15" customHeight="1">
      <c r="A268" s="1302"/>
      <c r="B268" s="1242"/>
      <c r="C268" s="1243"/>
      <c r="D268" s="1243"/>
      <c r="E268" s="1243"/>
      <c r="F268" s="1244"/>
      <c r="G268" s="1259"/>
      <c r="H268" s="1259"/>
      <c r="I268" s="1259"/>
      <c r="J268" s="1420"/>
      <c r="K268" s="1259"/>
      <c r="L268" s="1426"/>
      <c r="M268" s="1377"/>
      <c r="N268" s="1398"/>
      <c r="O268" s="1378" t="s">
        <v>2025</v>
      </c>
      <c r="P268" s="1430" t="str">
        <f>IFERROR(VLOOKUP('別紙様式2-2（４・５月分）'!AQ203,【参考】数式用!$AR$5:$AT$22,3,FALSE),"")</f>
        <v/>
      </c>
      <c r="Q268" s="1382" t="s">
        <v>2036</v>
      </c>
      <c r="R268" s="1514" t="str">
        <f>IFERROR(VLOOKUP(K266,【参考】数式用!$A$5:$AB$37,MATCH(P268,【参考】数式用!$B$4:$AB$4,0)+1,0),"")</f>
        <v/>
      </c>
      <c r="S268" s="1386" t="s">
        <v>2109</v>
      </c>
      <c r="T268" s="1516"/>
      <c r="U268" s="1512" t="str">
        <f>IFERROR(VLOOKUP(K266,【参考】数式用!$A$5:$AB$37,MATCH(T268,【参考】数式用!$B$4:$AB$4,0)+1,0),"")</f>
        <v/>
      </c>
      <c r="V268" s="1392" t="s">
        <v>15</v>
      </c>
      <c r="W268" s="1510"/>
      <c r="X268" s="1368" t="s">
        <v>10</v>
      </c>
      <c r="Y268" s="1510"/>
      <c r="Z268" s="1368" t="s">
        <v>38</v>
      </c>
      <c r="AA268" s="1510"/>
      <c r="AB268" s="1368" t="s">
        <v>10</v>
      </c>
      <c r="AC268" s="1510"/>
      <c r="AD268" s="1368" t="s">
        <v>2020</v>
      </c>
      <c r="AE268" s="1368" t="s">
        <v>20</v>
      </c>
      <c r="AF268" s="1368" t="str">
        <f>IF(W268&gt;=1,(AA268*12+AC268)-(W268*12+Y268)+1,"")</f>
        <v/>
      </c>
      <c r="AG268" s="1364" t="s">
        <v>33</v>
      </c>
      <c r="AH268" s="1370" t="str">
        <f t="shared" ref="AH268" si="436">IFERROR(ROUNDDOWN(ROUND(L266*U268,0),0)*AF268,"")</f>
        <v/>
      </c>
      <c r="AI268" s="1504" t="str">
        <f t="shared" ref="AI268" si="437">IFERROR(ROUNDDOWN(ROUND((L266*(U268-AW266)),0),0)*AF268,"")</f>
        <v/>
      </c>
      <c r="AJ268" s="1374" t="str">
        <f>IFERROR(ROUNDDOWN(ROUNDDOWN(ROUND(L266*VLOOKUP(K266,【参考】数式用!$A$5:$AB$27,MATCH("新加算Ⅳ",【参考】数式用!$B$4:$AB$4,0)+1,0),0),0)*AF268*0.5,0),"")</f>
        <v/>
      </c>
      <c r="AK268" s="1506"/>
      <c r="AL268" s="1508" t="str">
        <f>IFERROR(IF('別紙様式2-2（４・５月分）'!P268="ベア加算","", IF(OR(T268="新加算Ⅰ",T268="新加算Ⅱ",T268="新加算Ⅲ",T268="新加算Ⅳ"),ROUNDDOWN(ROUND(L266*VLOOKUP(K266,【参考】数式用!$A$5:$I$27,MATCH("ベア加算",【参考】数式用!$B$4:$I$4,0)+1,0),0),0)*AF268,"")),"")</f>
        <v/>
      </c>
      <c r="AM268" s="1500"/>
      <c r="AN268" s="1481"/>
      <c r="AO268" s="1502"/>
      <c r="AP268" s="1481"/>
      <c r="AQ268" s="1483"/>
      <c r="AR268" s="1485"/>
      <c r="AS268" s="1489"/>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78"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6"/>
      <c r="C269" s="1417"/>
      <c r="D269" s="1417"/>
      <c r="E269" s="1417"/>
      <c r="F269" s="1418"/>
      <c r="G269" s="1260"/>
      <c r="H269" s="1260"/>
      <c r="I269" s="1260"/>
      <c r="J269" s="1421"/>
      <c r="K269" s="1260"/>
      <c r="L269" s="1427"/>
      <c r="M269" s="556" t="str">
        <f>IF('別紙様式2-2（４・５月分）'!P205="","",'別紙様式2-2（４・５月分）'!P205)</f>
        <v/>
      </c>
      <c r="N269" s="1399"/>
      <c r="O269" s="1379"/>
      <c r="P269" s="1431"/>
      <c r="Q269" s="1383"/>
      <c r="R269" s="1515"/>
      <c r="S269" s="1387"/>
      <c r="T269" s="1517"/>
      <c r="U269" s="1513"/>
      <c r="V269" s="1393"/>
      <c r="W269" s="1511"/>
      <c r="X269" s="1369"/>
      <c r="Y269" s="1511"/>
      <c r="Z269" s="1369"/>
      <c r="AA269" s="1511"/>
      <c r="AB269" s="1369"/>
      <c r="AC269" s="1511"/>
      <c r="AD269" s="1369"/>
      <c r="AE269" s="1369"/>
      <c r="AF269" s="1369"/>
      <c r="AG269" s="1365"/>
      <c r="AH269" s="1371"/>
      <c r="AI269" s="1505"/>
      <c r="AJ269" s="1375"/>
      <c r="AK269" s="1507"/>
      <c r="AL269" s="1509"/>
      <c r="AM269" s="1501"/>
      <c r="AN269" s="1482"/>
      <c r="AO269" s="1503"/>
      <c r="AP269" s="1482"/>
      <c r="AQ269" s="1484"/>
      <c r="AR269" s="1486"/>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78"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0" t="str">
        <f>IF(基本情報入力シート!X118="","",基本情報入力シート!X118)</f>
        <v/>
      </c>
      <c r="K270" s="1259" t="str">
        <f>IF(基本情報入力シート!Y118="","",基本情報入力シート!Y118)</f>
        <v/>
      </c>
      <c r="L270" s="1426" t="str">
        <f>IF(基本情報入力シート!AB118="","",基本情報入力シート!AB118)</f>
        <v/>
      </c>
      <c r="M270" s="553" t="str">
        <f>IF('別紙様式2-2（４・５月分）'!P206="","",'別紙様式2-2（４・５月分）'!P206)</f>
        <v/>
      </c>
      <c r="N270" s="1396" t="str">
        <f>IF(SUM('別紙様式2-2（４・５月分）'!Q206:Q208)=0,"",SUM('別紙様式2-2（４・５月分）'!Q206:Q208))</f>
        <v/>
      </c>
      <c r="O270" s="1400" t="str">
        <f>IFERROR(VLOOKUP('別紙様式2-2（４・５月分）'!AQ206,【参考】数式用!$AR$5:$AS$22,2,FALSE),"")</f>
        <v/>
      </c>
      <c r="P270" s="1401"/>
      <c r="Q270" s="1402"/>
      <c r="R270" s="1538" t="str">
        <f>IFERROR(VLOOKUP(K270,【参考】数式用!$A$5:$AB$37,MATCH(O270,【参考】数式用!$B$4:$AB$4,0)+1,0),"")</f>
        <v/>
      </c>
      <c r="S270" s="1408" t="s">
        <v>2102</v>
      </c>
      <c r="T270" s="1534" t="str">
        <f>IF('別紙様式2-3（６月以降分）'!T270="","",'別紙様式2-3（６月以降分）'!T270)</f>
        <v/>
      </c>
      <c r="U270" s="1536" t="str">
        <f>IFERROR(VLOOKUP(K270,【参考】数式用!$A$5:$AB$37,MATCH(T270,【参考】数式用!$B$4:$AB$4,0)+1,0),"")</f>
        <v/>
      </c>
      <c r="V270" s="1414" t="s">
        <v>15</v>
      </c>
      <c r="W270" s="1354">
        <f>'別紙様式2-3（６月以降分）'!W270</f>
        <v>6</v>
      </c>
      <c r="X270" s="1354" t="s">
        <v>10</v>
      </c>
      <c r="Y270" s="1354">
        <f>'別紙様式2-3（６月以降分）'!Y270</f>
        <v>6</v>
      </c>
      <c r="Z270" s="1354" t="s">
        <v>38</v>
      </c>
      <c r="AA270" s="1354">
        <f>'別紙様式2-3（６月以降分）'!AA270</f>
        <v>7</v>
      </c>
      <c r="AB270" s="1354" t="s">
        <v>10</v>
      </c>
      <c r="AC270" s="1354">
        <f>'別紙様式2-3（６月以降分）'!AC270</f>
        <v>3</v>
      </c>
      <c r="AD270" s="1354" t="s">
        <v>2020</v>
      </c>
      <c r="AE270" s="1354" t="s">
        <v>20</v>
      </c>
      <c r="AF270" s="1354">
        <f>IF(W270&gt;=1,(AA270*12+AC270)-(W270*12+Y270)+1,"")</f>
        <v>10</v>
      </c>
      <c r="AG270" s="1356"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18">
        <f>'別紙様式2-3（６月以降分）'!AL270</f>
        <v>0</v>
      </c>
      <c r="AM270" s="1520" t="str">
        <f>IF('別紙様式2-3（６月以降分）'!AM270="","",'別紙様式2-3（６月以降分）'!AM270)</f>
        <v/>
      </c>
      <c r="AN270" s="1522" t="str">
        <f>IF('別紙様式2-3（６月以降分）'!AN270="","",'別紙様式2-3（６月以降分）'!AN270)</f>
        <v/>
      </c>
      <c r="AO270" s="1524" t="str">
        <f>IF('別紙様式2-3（６月以降分）'!AO270="","",'別紙様式2-3（６月以降分）'!AO270)</f>
        <v/>
      </c>
      <c r="AP270" s="1522" t="str">
        <f>IF('別紙様式2-3（６月以降分）'!AP270="","",'別紙様式2-3（６月以降分）'!AP270)</f>
        <v/>
      </c>
      <c r="AQ270" s="1487" t="str">
        <f>IF('別紙様式2-3（６月以降分）'!AQ270="","",'別紙様式2-3（６月以降分）'!AQ270)</f>
        <v/>
      </c>
      <c r="AR270" s="1490"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79"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0"/>
      <c r="K271" s="1259"/>
      <c r="L271" s="1426"/>
      <c r="M271" s="1376" t="str">
        <f>IF('別紙様式2-2（４・５月分）'!P207="","",'別紙様式2-2（４・５月分）'!P207)</f>
        <v/>
      </c>
      <c r="N271" s="1397"/>
      <c r="O271" s="1403"/>
      <c r="P271" s="1404"/>
      <c r="Q271" s="1405"/>
      <c r="R271" s="1539"/>
      <c r="S271" s="1409"/>
      <c r="T271" s="1535"/>
      <c r="U271" s="1537"/>
      <c r="V271" s="1415"/>
      <c r="W271" s="1355"/>
      <c r="X271" s="1355"/>
      <c r="Y271" s="1355"/>
      <c r="Z271" s="1355"/>
      <c r="AA271" s="1355"/>
      <c r="AB271" s="1355"/>
      <c r="AC271" s="1355"/>
      <c r="AD271" s="1355"/>
      <c r="AE271" s="1355"/>
      <c r="AF271" s="1355"/>
      <c r="AG271" s="1357"/>
      <c r="AH271" s="1527"/>
      <c r="AI271" s="1529"/>
      <c r="AJ271" s="1531"/>
      <c r="AK271" s="1533"/>
      <c r="AL271" s="1519"/>
      <c r="AM271" s="1521"/>
      <c r="AN271" s="1523"/>
      <c r="AO271" s="1525"/>
      <c r="AP271" s="1523"/>
      <c r="AQ271" s="1488"/>
      <c r="AR271" s="1491"/>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0"/>
      <c r="AY271" s="431"/>
      <c r="BD271" s="341"/>
      <c r="BE271" s="1310" t="str">
        <f>G270</f>
        <v/>
      </c>
      <c r="BF271" s="1310"/>
      <c r="BG271" s="1310"/>
    </row>
    <row r="272" spans="1:59" ht="15" customHeight="1">
      <c r="A272" s="1302"/>
      <c r="B272" s="1242"/>
      <c r="C272" s="1243"/>
      <c r="D272" s="1243"/>
      <c r="E272" s="1243"/>
      <c r="F272" s="1244"/>
      <c r="G272" s="1259"/>
      <c r="H272" s="1259"/>
      <c r="I272" s="1259"/>
      <c r="J272" s="1420"/>
      <c r="K272" s="1259"/>
      <c r="L272" s="1426"/>
      <c r="M272" s="1377"/>
      <c r="N272" s="1398"/>
      <c r="O272" s="1378" t="s">
        <v>2025</v>
      </c>
      <c r="P272" s="1430" t="str">
        <f>IFERROR(VLOOKUP('別紙様式2-2（４・５月分）'!AQ206,【参考】数式用!$AR$5:$AT$22,3,FALSE),"")</f>
        <v/>
      </c>
      <c r="Q272" s="1382" t="s">
        <v>2036</v>
      </c>
      <c r="R272" s="1514" t="str">
        <f>IFERROR(VLOOKUP(K270,【参考】数式用!$A$5:$AB$37,MATCH(P272,【参考】数式用!$B$4:$AB$4,0)+1,0),"")</f>
        <v/>
      </c>
      <c r="S272" s="1386" t="s">
        <v>2109</v>
      </c>
      <c r="T272" s="1516"/>
      <c r="U272" s="1512" t="str">
        <f>IFERROR(VLOOKUP(K270,【参考】数式用!$A$5:$AB$37,MATCH(T272,【参考】数式用!$B$4:$AB$4,0)+1,0),"")</f>
        <v/>
      </c>
      <c r="V272" s="1392" t="s">
        <v>15</v>
      </c>
      <c r="W272" s="1510"/>
      <c r="X272" s="1368" t="s">
        <v>10</v>
      </c>
      <c r="Y272" s="1510"/>
      <c r="Z272" s="1368" t="s">
        <v>38</v>
      </c>
      <c r="AA272" s="1510"/>
      <c r="AB272" s="1368" t="s">
        <v>10</v>
      </c>
      <c r="AC272" s="1510"/>
      <c r="AD272" s="1368" t="s">
        <v>2020</v>
      </c>
      <c r="AE272" s="1368" t="s">
        <v>20</v>
      </c>
      <c r="AF272" s="1368" t="str">
        <f>IF(W272&gt;=1,(AA272*12+AC272)-(W272*12+Y272)+1,"")</f>
        <v/>
      </c>
      <c r="AG272" s="1364" t="s">
        <v>33</v>
      </c>
      <c r="AH272" s="1370" t="str">
        <f t="shared" ref="AH272" si="443">IFERROR(ROUNDDOWN(ROUND(L270*U272,0),0)*AF272,"")</f>
        <v/>
      </c>
      <c r="AI272" s="1504" t="str">
        <f t="shared" ref="AI272" si="444">IFERROR(ROUNDDOWN(ROUND((L270*(U272-AW270)),0),0)*AF272,"")</f>
        <v/>
      </c>
      <c r="AJ272" s="1374" t="str">
        <f>IFERROR(ROUNDDOWN(ROUNDDOWN(ROUND(L270*VLOOKUP(K270,【参考】数式用!$A$5:$AB$27,MATCH("新加算Ⅳ",【参考】数式用!$B$4:$AB$4,0)+1,0),0),0)*AF272*0.5,0),"")</f>
        <v/>
      </c>
      <c r="AK272" s="1506"/>
      <c r="AL272" s="1508" t="str">
        <f>IFERROR(IF('別紙様式2-2（４・５月分）'!P272="ベア加算","", IF(OR(T272="新加算Ⅰ",T272="新加算Ⅱ",T272="新加算Ⅲ",T272="新加算Ⅳ"),ROUNDDOWN(ROUND(L270*VLOOKUP(K270,【参考】数式用!$A$5:$I$27,MATCH("ベア加算",【参考】数式用!$B$4:$I$4,0)+1,0),0),0)*AF272,"")),"")</f>
        <v/>
      </c>
      <c r="AM272" s="1500"/>
      <c r="AN272" s="1481"/>
      <c r="AO272" s="1502"/>
      <c r="AP272" s="1481"/>
      <c r="AQ272" s="1483"/>
      <c r="AR272" s="1485"/>
      <c r="AS272" s="1489"/>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78"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6"/>
      <c r="C273" s="1417"/>
      <c r="D273" s="1417"/>
      <c r="E273" s="1417"/>
      <c r="F273" s="1418"/>
      <c r="G273" s="1260"/>
      <c r="H273" s="1260"/>
      <c r="I273" s="1260"/>
      <c r="J273" s="1421"/>
      <c r="K273" s="1260"/>
      <c r="L273" s="1427"/>
      <c r="M273" s="556" t="str">
        <f>IF('別紙様式2-2（４・５月分）'!P208="","",'別紙様式2-2（４・５月分）'!P208)</f>
        <v/>
      </c>
      <c r="N273" s="1399"/>
      <c r="O273" s="1379"/>
      <c r="P273" s="1431"/>
      <c r="Q273" s="1383"/>
      <c r="R273" s="1515"/>
      <c r="S273" s="1387"/>
      <c r="T273" s="1517"/>
      <c r="U273" s="1513"/>
      <c r="V273" s="1393"/>
      <c r="W273" s="1511"/>
      <c r="X273" s="1369"/>
      <c r="Y273" s="1511"/>
      <c r="Z273" s="1369"/>
      <c r="AA273" s="1511"/>
      <c r="AB273" s="1369"/>
      <c r="AC273" s="1511"/>
      <c r="AD273" s="1369"/>
      <c r="AE273" s="1369"/>
      <c r="AF273" s="1369"/>
      <c r="AG273" s="1365"/>
      <c r="AH273" s="1371"/>
      <c r="AI273" s="1505"/>
      <c r="AJ273" s="1375"/>
      <c r="AK273" s="1507"/>
      <c r="AL273" s="1509"/>
      <c r="AM273" s="1501"/>
      <c r="AN273" s="1482"/>
      <c r="AO273" s="1503"/>
      <c r="AP273" s="1482"/>
      <c r="AQ273" s="1484"/>
      <c r="AR273" s="1486"/>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78"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19" t="str">
        <f>IF(基本情報入力シート!X119="","",基本情報入力シート!X119)</f>
        <v/>
      </c>
      <c r="K274" s="1258" t="str">
        <f>IF(基本情報入力シート!Y119="","",基本情報入力シート!Y119)</f>
        <v/>
      </c>
      <c r="L274" s="1432" t="str">
        <f>IF(基本情報入力シート!AB119="","",基本情報入力シート!AB119)</f>
        <v/>
      </c>
      <c r="M274" s="553" t="str">
        <f>IF('別紙様式2-2（４・５月分）'!P209="","",'別紙様式2-2（４・５月分）'!P209)</f>
        <v/>
      </c>
      <c r="N274" s="1396" t="str">
        <f>IF(SUM('別紙様式2-2（４・５月分）'!Q209:Q211)=0,"",SUM('別紙様式2-2（４・５月分）'!Q209:Q211))</f>
        <v/>
      </c>
      <c r="O274" s="1400" t="str">
        <f>IFERROR(VLOOKUP('別紙様式2-2（４・５月分）'!AQ209,【参考】数式用!$AR$5:$AS$22,2,FALSE),"")</f>
        <v/>
      </c>
      <c r="P274" s="1401"/>
      <c r="Q274" s="1402"/>
      <c r="R274" s="1538" t="str">
        <f>IFERROR(VLOOKUP(K274,【参考】数式用!$A$5:$AB$37,MATCH(O274,【参考】数式用!$B$4:$AB$4,0)+1,0),"")</f>
        <v/>
      </c>
      <c r="S274" s="1408" t="s">
        <v>2102</v>
      </c>
      <c r="T274" s="1534" t="str">
        <f>IF('別紙様式2-3（６月以降分）'!T274="","",'別紙様式2-3（６月以降分）'!T274)</f>
        <v/>
      </c>
      <c r="U274" s="1536" t="str">
        <f>IFERROR(VLOOKUP(K274,【参考】数式用!$A$5:$AB$37,MATCH(T274,【参考】数式用!$B$4:$AB$4,0)+1,0),"")</f>
        <v/>
      </c>
      <c r="V274" s="1414" t="s">
        <v>15</v>
      </c>
      <c r="W274" s="1354">
        <f>'別紙様式2-3（６月以降分）'!W274</f>
        <v>6</v>
      </c>
      <c r="X274" s="1354" t="s">
        <v>10</v>
      </c>
      <c r="Y274" s="1354">
        <f>'別紙様式2-3（６月以降分）'!Y274</f>
        <v>6</v>
      </c>
      <c r="Z274" s="1354" t="s">
        <v>38</v>
      </c>
      <c r="AA274" s="1354">
        <f>'別紙様式2-3（６月以降分）'!AA274</f>
        <v>7</v>
      </c>
      <c r="AB274" s="1354" t="s">
        <v>10</v>
      </c>
      <c r="AC274" s="1354">
        <f>'別紙様式2-3（６月以降分）'!AC274</f>
        <v>3</v>
      </c>
      <c r="AD274" s="1354" t="s">
        <v>2020</v>
      </c>
      <c r="AE274" s="1354" t="s">
        <v>20</v>
      </c>
      <c r="AF274" s="1354">
        <f>IF(W274&gt;=1,(AA274*12+AC274)-(W274*12+Y274)+1,"")</f>
        <v>10</v>
      </c>
      <c r="AG274" s="1356"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18">
        <f>'別紙様式2-3（６月以降分）'!AL274</f>
        <v>0</v>
      </c>
      <c r="AM274" s="1520" t="str">
        <f>IF('別紙様式2-3（６月以降分）'!AM274="","",'別紙様式2-3（６月以降分）'!AM274)</f>
        <v/>
      </c>
      <c r="AN274" s="1522" t="str">
        <f>IF('別紙様式2-3（６月以降分）'!AN274="","",'別紙様式2-3（６月以降分）'!AN274)</f>
        <v/>
      </c>
      <c r="AO274" s="1524" t="str">
        <f>IF('別紙様式2-3（６月以降分）'!AO274="","",'別紙様式2-3（６月以降分）'!AO274)</f>
        <v/>
      </c>
      <c r="AP274" s="1522" t="str">
        <f>IF('別紙様式2-3（６月以降分）'!AP274="","",'別紙様式2-3（６月以降分）'!AP274)</f>
        <v/>
      </c>
      <c r="AQ274" s="1487" t="str">
        <f>IF('別紙様式2-3（６月以降分）'!AQ274="","",'別紙様式2-3（６月以降分）'!AQ274)</f>
        <v/>
      </c>
      <c r="AR274" s="1490"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79"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0"/>
      <c r="K275" s="1259"/>
      <c r="L275" s="1426"/>
      <c r="M275" s="1376" t="str">
        <f>IF('別紙様式2-2（４・５月分）'!P210="","",'別紙様式2-2（４・５月分）'!P210)</f>
        <v/>
      </c>
      <c r="N275" s="1397"/>
      <c r="O275" s="1403"/>
      <c r="P275" s="1404"/>
      <c r="Q275" s="1405"/>
      <c r="R275" s="1539"/>
      <c r="S275" s="1409"/>
      <c r="T275" s="1535"/>
      <c r="U275" s="1537"/>
      <c r="V275" s="1415"/>
      <c r="W275" s="1355"/>
      <c r="X275" s="1355"/>
      <c r="Y275" s="1355"/>
      <c r="Z275" s="1355"/>
      <c r="AA275" s="1355"/>
      <c r="AB275" s="1355"/>
      <c r="AC275" s="1355"/>
      <c r="AD275" s="1355"/>
      <c r="AE275" s="1355"/>
      <c r="AF275" s="1355"/>
      <c r="AG275" s="1357"/>
      <c r="AH275" s="1527"/>
      <c r="AI275" s="1529"/>
      <c r="AJ275" s="1531"/>
      <c r="AK275" s="1533"/>
      <c r="AL275" s="1519"/>
      <c r="AM275" s="1521"/>
      <c r="AN275" s="1523"/>
      <c r="AO275" s="1525"/>
      <c r="AP275" s="1523"/>
      <c r="AQ275" s="1488"/>
      <c r="AR275" s="1491"/>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0"/>
      <c r="AY275" s="431"/>
      <c r="BD275" s="341"/>
      <c r="BE275" s="1310" t="str">
        <f>G274</f>
        <v/>
      </c>
      <c r="BF275" s="1310"/>
      <c r="BG275" s="1310"/>
    </row>
    <row r="276" spans="1:59" ht="15" customHeight="1">
      <c r="A276" s="1302"/>
      <c r="B276" s="1242"/>
      <c r="C276" s="1243"/>
      <c r="D276" s="1243"/>
      <c r="E276" s="1243"/>
      <c r="F276" s="1244"/>
      <c r="G276" s="1259"/>
      <c r="H276" s="1259"/>
      <c r="I276" s="1259"/>
      <c r="J276" s="1420"/>
      <c r="K276" s="1259"/>
      <c r="L276" s="1426"/>
      <c r="M276" s="1377"/>
      <c r="N276" s="1398"/>
      <c r="O276" s="1378" t="s">
        <v>2025</v>
      </c>
      <c r="P276" s="1430" t="str">
        <f>IFERROR(VLOOKUP('別紙様式2-2（４・５月分）'!AQ209,【参考】数式用!$AR$5:$AT$22,3,FALSE),"")</f>
        <v/>
      </c>
      <c r="Q276" s="1382" t="s">
        <v>2036</v>
      </c>
      <c r="R276" s="1514" t="str">
        <f>IFERROR(VLOOKUP(K274,【参考】数式用!$A$5:$AB$37,MATCH(P276,【参考】数式用!$B$4:$AB$4,0)+1,0),"")</f>
        <v/>
      </c>
      <c r="S276" s="1386" t="s">
        <v>2109</v>
      </c>
      <c r="T276" s="1516"/>
      <c r="U276" s="1512" t="str">
        <f>IFERROR(VLOOKUP(K274,【参考】数式用!$A$5:$AB$37,MATCH(T276,【参考】数式用!$B$4:$AB$4,0)+1,0),"")</f>
        <v/>
      </c>
      <c r="V276" s="1392" t="s">
        <v>15</v>
      </c>
      <c r="W276" s="1510"/>
      <c r="X276" s="1368" t="s">
        <v>10</v>
      </c>
      <c r="Y276" s="1510"/>
      <c r="Z276" s="1368" t="s">
        <v>38</v>
      </c>
      <c r="AA276" s="1510"/>
      <c r="AB276" s="1368" t="s">
        <v>10</v>
      </c>
      <c r="AC276" s="1510"/>
      <c r="AD276" s="1368" t="s">
        <v>2020</v>
      </c>
      <c r="AE276" s="1368" t="s">
        <v>20</v>
      </c>
      <c r="AF276" s="1368" t="str">
        <f>IF(W276&gt;=1,(AA276*12+AC276)-(W276*12+Y276)+1,"")</f>
        <v/>
      </c>
      <c r="AG276" s="1364" t="s">
        <v>33</v>
      </c>
      <c r="AH276" s="1370" t="str">
        <f t="shared" ref="AH276" si="450">IFERROR(ROUNDDOWN(ROUND(L274*U276,0),0)*AF276,"")</f>
        <v/>
      </c>
      <c r="AI276" s="1504" t="str">
        <f t="shared" ref="AI276" si="451">IFERROR(ROUNDDOWN(ROUND((L274*(U276-AW274)),0),0)*AF276,"")</f>
        <v/>
      </c>
      <c r="AJ276" s="1374" t="str">
        <f>IFERROR(ROUNDDOWN(ROUNDDOWN(ROUND(L274*VLOOKUP(K274,【参考】数式用!$A$5:$AB$27,MATCH("新加算Ⅳ",【参考】数式用!$B$4:$AB$4,0)+1,0),0),0)*AF276*0.5,0),"")</f>
        <v/>
      </c>
      <c r="AK276" s="1506"/>
      <c r="AL276" s="1508" t="str">
        <f>IFERROR(IF('別紙様式2-2（４・５月分）'!P276="ベア加算","", IF(OR(T276="新加算Ⅰ",T276="新加算Ⅱ",T276="新加算Ⅲ",T276="新加算Ⅳ"),ROUNDDOWN(ROUND(L274*VLOOKUP(K274,【参考】数式用!$A$5:$I$27,MATCH("ベア加算",【参考】数式用!$B$4:$I$4,0)+1,0),0),0)*AF276,"")),"")</f>
        <v/>
      </c>
      <c r="AM276" s="1500"/>
      <c r="AN276" s="1481"/>
      <c r="AO276" s="1502"/>
      <c r="AP276" s="1481"/>
      <c r="AQ276" s="1483"/>
      <c r="AR276" s="1485"/>
      <c r="AS276" s="1489"/>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78"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6"/>
      <c r="C277" s="1417"/>
      <c r="D277" s="1417"/>
      <c r="E277" s="1417"/>
      <c r="F277" s="1418"/>
      <c r="G277" s="1260"/>
      <c r="H277" s="1260"/>
      <c r="I277" s="1260"/>
      <c r="J277" s="1421"/>
      <c r="K277" s="1260"/>
      <c r="L277" s="1427"/>
      <c r="M277" s="556" t="str">
        <f>IF('別紙様式2-2（４・５月分）'!P211="","",'別紙様式2-2（４・５月分）'!P211)</f>
        <v/>
      </c>
      <c r="N277" s="1399"/>
      <c r="O277" s="1379"/>
      <c r="P277" s="1431"/>
      <c r="Q277" s="1383"/>
      <c r="R277" s="1515"/>
      <c r="S277" s="1387"/>
      <c r="T277" s="1517"/>
      <c r="U277" s="1513"/>
      <c r="V277" s="1393"/>
      <c r="W277" s="1511"/>
      <c r="X277" s="1369"/>
      <c r="Y277" s="1511"/>
      <c r="Z277" s="1369"/>
      <c r="AA277" s="1511"/>
      <c r="AB277" s="1369"/>
      <c r="AC277" s="1511"/>
      <c r="AD277" s="1369"/>
      <c r="AE277" s="1369"/>
      <c r="AF277" s="1369"/>
      <c r="AG277" s="1365"/>
      <c r="AH277" s="1371"/>
      <c r="AI277" s="1505"/>
      <c r="AJ277" s="1375"/>
      <c r="AK277" s="1507"/>
      <c r="AL277" s="1509"/>
      <c r="AM277" s="1501"/>
      <c r="AN277" s="1482"/>
      <c r="AO277" s="1503"/>
      <c r="AP277" s="1482"/>
      <c r="AQ277" s="1484"/>
      <c r="AR277" s="1486"/>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78"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0" t="str">
        <f>IF(基本情報入力シート!X120="","",基本情報入力シート!X120)</f>
        <v/>
      </c>
      <c r="K278" s="1259" t="str">
        <f>IF(基本情報入力シート!Y120="","",基本情報入力シート!Y120)</f>
        <v/>
      </c>
      <c r="L278" s="1426" t="str">
        <f>IF(基本情報入力シート!AB120="","",基本情報入力シート!AB120)</f>
        <v/>
      </c>
      <c r="M278" s="553" t="str">
        <f>IF('別紙様式2-2（４・５月分）'!P212="","",'別紙様式2-2（４・５月分）'!P212)</f>
        <v/>
      </c>
      <c r="N278" s="1396" t="str">
        <f>IF(SUM('別紙様式2-2（４・５月分）'!Q212:Q214)=0,"",SUM('別紙様式2-2（４・５月分）'!Q212:Q214))</f>
        <v/>
      </c>
      <c r="O278" s="1400" t="str">
        <f>IFERROR(VLOOKUP('別紙様式2-2（４・５月分）'!AQ212,【参考】数式用!$AR$5:$AS$22,2,FALSE),"")</f>
        <v/>
      </c>
      <c r="P278" s="1401"/>
      <c r="Q278" s="1402"/>
      <c r="R278" s="1538" t="str">
        <f>IFERROR(VLOOKUP(K278,【参考】数式用!$A$5:$AB$37,MATCH(O278,【参考】数式用!$B$4:$AB$4,0)+1,0),"")</f>
        <v/>
      </c>
      <c r="S278" s="1408" t="s">
        <v>2102</v>
      </c>
      <c r="T278" s="1534" t="str">
        <f>IF('別紙様式2-3（６月以降分）'!T278="","",'別紙様式2-3（６月以降分）'!T278)</f>
        <v/>
      </c>
      <c r="U278" s="1536" t="str">
        <f>IFERROR(VLOOKUP(K278,【参考】数式用!$A$5:$AB$37,MATCH(T278,【参考】数式用!$B$4:$AB$4,0)+1,0),"")</f>
        <v/>
      </c>
      <c r="V278" s="1414" t="s">
        <v>15</v>
      </c>
      <c r="W278" s="1354">
        <f>'別紙様式2-3（６月以降分）'!W278</f>
        <v>6</v>
      </c>
      <c r="X278" s="1354" t="s">
        <v>10</v>
      </c>
      <c r="Y278" s="1354">
        <f>'別紙様式2-3（６月以降分）'!Y278</f>
        <v>6</v>
      </c>
      <c r="Z278" s="1354" t="s">
        <v>38</v>
      </c>
      <c r="AA278" s="1354">
        <f>'別紙様式2-3（６月以降分）'!AA278</f>
        <v>7</v>
      </c>
      <c r="AB278" s="1354" t="s">
        <v>10</v>
      </c>
      <c r="AC278" s="1354">
        <f>'別紙様式2-3（６月以降分）'!AC278</f>
        <v>3</v>
      </c>
      <c r="AD278" s="1354" t="s">
        <v>2020</v>
      </c>
      <c r="AE278" s="1354" t="s">
        <v>20</v>
      </c>
      <c r="AF278" s="1354">
        <f>IF(W278&gt;=1,(AA278*12+AC278)-(W278*12+Y278)+1,"")</f>
        <v>10</v>
      </c>
      <c r="AG278" s="1356"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18">
        <f>'別紙様式2-3（６月以降分）'!AL278</f>
        <v>0</v>
      </c>
      <c r="AM278" s="1520" t="str">
        <f>IF('別紙様式2-3（６月以降分）'!AM278="","",'別紙様式2-3（６月以降分）'!AM278)</f>
        <v/>
      </c>
      <c r="AN278" s="1522" t="str">
        <f>IF('別紙様式2-3（６月以降分）'!AN278="","",'別紙様式2-3（６月以降分）'!AN278)</f>
        <v/>
      </c>
      <c r="AO278" s="1524" t="str">
        <f>IF('別紙様式2-3（６月以降分）'!AO278="","",'別紙様式2-3（６月以降分）'!AO278)</f>
        <v/>
      </c>
      <c r="AP278" s="1522" t="str">
        <f>IF('別紙様式2-3（６月以降分）'!AP278="","",'別紙様式2-3（６月以降分）'!AP278)</f>
        <v/>
      </c>
      <c r="AQ278" s="1487" t="str">
        <f>IF('別紙様式2-3（６月以降分）'!AQ278="","",'別紙様式2-3（６月以降分）'!AQ278)</f>
        <v/>
      </c>
      <c r="AR278" s="1490"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79"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0"/>
      <c r="K279" s="1259"/>
      <c r="L279" s="1426"/>
      <c r="M279" s="1376" t="str">
        <f>IF('別紙様式2-2（４・５月分）'!P213="","",'別紙様式2-2（４・５月分）'!P213)</f>
        <v/>
      </c>
      <c r="N279" s="1397"/>
      <c r="O279" s="1403"/>
      <c r="P279" s="1404"/>
      <c r="Q279" s="1405"/>
      <c r="R279" s="1539"/>
      <c r="S279" s="1409"/>
      <c r="T279" s="1535"/>
      <c r="U279" s="1537"/>
      <c r="V279" s="1415"/>
      <c r="W279" s="1355"/>
      <c r="X279" s="1355"/>
      <c r="Y279" s="1355"/>
      <c r="Z279" s="1355"/>
      <c r="AA279" s="1355"/>
      <c r="AB279" s="1355"/>
      <c r="AC279" s="1355"/>
      <c r="AD279" s="1355"/>
      <c r="AE279" s="1355"/>
      <c r="AF279" s="1355"/>
      <c r="AG279" s="1357"/>
      <c r="AH279" s="1527"/>
      <c r="AI279" s="1529"/>
      <c r="AJ279" s="1531"/>
      <c r="AK279" s="1533"/>
      <c r="AL279" s="1519"/>
      <c r="AM279" s="1521"/>
      <c r="AN279" s="1523"/>
      <c r="AO279" s="1525"/>
      <c r="AP279" s="1523"/>
      <c r="AQ279" s="1488"/>
      <c r="AR279" s="1491"/>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0"/>
      <c r="AY279" s="431"/>
      <c r="BD279" s="341"/>
      <c r="BE279" s="1310" t="str">
        <f>G278</f>
        <v/>
      </c>
      <c r="BF279" s="1310"/>
      <c r="BG279" s="1310"/>
    </row>
    <row r="280" spans="1:59" ht="15" customHeight="1">
      <c r="A280" s="1302"/>
      <c r="B280" s="1242"/>
      <c r="C280" s="1243"/>
      <c r="D280" s="1243"/>
      <c r="E280" s="1243"/>
      <c r="F280" s="1244"/>
      <c r="G280" s="1259"/>
      <c r="H280" s="1259"/>
      <c r="I280" s="1259"/>
      <c r="J280" s="1420"/>
      <c r="K280" s="1259"/>
      <c r="L280" s="1426"/>
      <c r="M280" s="1377"/>
      <c r="N280" s="1398"/>
      <c r="O280" s="1378" t="s">
        <v>2025</v>
      </c>
      <c r="P280" s="1430" t="str">
        <f>IFERROR(VLOOKUP('別紙様式2-2（４・５月分）'!AQ212,【参考】数式用!$AR$5:$AT$22,3,FALSE),"")</f>
        <v/>
      </c>
      <c r="Q280" s="1382" t="s">
        <v>2036</v>
      </c>
      <c r="R280" s="1514" t="str">
        <f>IFERROR(VLOOKUP(K278,【参考】数式用!$A$5:$AB$37,MATCH(P280,【参考】数式用!$B$4:$AB$4,0)+1,0),"")</f>
        <v/>
      </c>
      <c r="S280" s="1386" t="s">
        <v>2109</v>
      </c>
      <c r="T280" s="1516"/>
      <c r="U280" s="1512" t="str">
        <f>IFERROR(VLOOKUP(K278,【参考】数式用!$A$5:$AB$37,MATCH(T280,【参考】数式用!$B$4:$AB$4,0)+1,0),"")</f>
        <v/>
      </c>
      <c r="V280" s="1392" t="s">
        <v>15</v>
      </c>
      <c r="W280" s="1510"/>
      <c r="X280" s="1368" t="s">
        <v>10</v>
      </c>
      <c r="Y280" s="1510"/>
      <c r="Z280" s="1368" t="s">
        <v>38</v>
      </c>
      <c r="AA280" s="1510"/>
      <c r="AB280" s="1368" t="s">
        <v>10</v>
      </c>
      <c r="AC280" s="1510"/>
      <c r="AD280" s="1368" t="s">
        <v>2020</v>
      </c>
      <c r="AE280" s="1368" t="s">
        <v>20</v>
      </c>
      <c r="AF280" s="1368" t="str">
        <f>IF(W280&gt;=1,(AA280*12+AC280)-(W280*12+Y280)+1,"")</f>
        <v/>
      </c>
      <c r="AG280" s="1364" t="s">
        <v>33</v>
      </c>
      <c r="AH280" s="1370" t="str">
        <f t="shared" ref="AH280" si="457">IFERROR(ROUNDDOWN(ROUND(L278*U280,0),0)*AF280,"")</f>
        <v/>
      </c>
      <c r="AI280" s="1504" t="str">
        <f t="shared" ref="AI280" si="458">IFERROR(ROUNDDOWN(ROUND((L278*(U280-AW278)),0),0)*AF280,"")</f>
        <v/>
      </c>
      <c r="AJ280" s="1374" t="str">
        <f>IFERROR(ROUNDDOWN(ROUNDDOWN(ROUND(L278*VLOOKUP(K278,【参考】数式用!$A$5:$AB$27,MATCH("新加算Ⅳ",【参考】数式用!$B$4:$AB$4,0)+1,0),0),0)*AF280*0.5,0),"")</f>
        <v/>
      </c>
      <c r="AK280" s="1506"/>
      <c r="AL280" s="1508" t="str">
        <f>IFERROR(IF('別紙様式2-2（４・５月分）'!P280="ベア加算","", IF(OR(T280="新加算Ⅰ",T280="新加算Ⅱ",T280="新加算Ⅲ",T280="新加算Ⅳ"),ROUNDDOWN(ROUND(L278*VLOOKUP(K278,【参考】数式用!$A$5:$I$27,MATCH("ベア加算",【参考】数式用!$B$4:$I$4,0)+1,0),0),0)*AF280,"")),"")</f>
        <v/>
      </c>
      <c r="AM280" s="1500"/>
      <c r="AN280" s="1481"/>
      <c r="AO280" s="1502"/>
      <c r="AP280" s="1481"/>
      <c r="AQ280" s="1483"/>
      <c r="AR280" s="1485"/>
      <c r="AS280" s="1489"/>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78"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6"/>
      <c r="C281" s="1417"/>
      <c r="D281" s="1417"/>
      <c r="E281" s="1417"/>
      <c r="F281" s="1418"/>
      <c r="G281" s="1260"/>
      <c r="H281" s="1260"/>
      <c r="I281" s="1260"/>
      <c r="J281" s="1421"/>
      <c r="K281" s="1260"/>
      <c r="L281" s="1427"/>
      <c r="M281" s="556" t="str">
        <f>IF('別紙様式2-2（４・５月分）'!P214="","",'別紙様式2-2（４・５月分）'!P214)</f>
        <v/>
      </c>
      <c r="N281" s="1399"/>
      <c r="O281" s="1379"/>
      <c r="P281" s="1431"/>
      <c r="Q281" s="1383"/>
      <c r="R281" s="1515"/>
      <c r="S281" s="1387"/>
      <c r="T281" s="1517"/>
      <c r="U281" s="1513"/>
      <c r="V281" s="1393"/>
      <c r="W281" s="1511"/>
      <c r="X281" s="1369"/>
      <c r="Y281" s="1511"/>
      <c r="Z281" s="1369"/>
      <c r="AA281" s="1511"/>
      <c r="AB281" s="1369"/>
      <c r="AC281" s="1511"/>
      <c r="AD281" s="1369"/>
      <c r="AE281" s="1369"/>
      <c r="AF281" s="1369"/>
      <c r="AG281" s="1365"/>
      <c r="AH281" s="1371"/>
      <c r="AI281" s="1505"/>
      <c r="AJ281" s="1375"/>
      <c r="AK281" s="1507"/>
      <c r="AL281" s="1509"/>
      <c r="AM281" s="1501"/>
      <c r="AN281" s="1482"/>
      <c r="AO281" s="1503"/>
      <c r="AP281" s="1482"/>
      <c r="AQ281" s="1484"/>
      <c r="AR281" s="1486"/>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78"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19" t="str">
        <f>IF(基本情報入力シート!X121="","",基本情報入力シート!X121)</f>
        <v/>
      </c>
      <c r="K282" s="1258" t="str">
        <f>IF(基本情報入力シート!Y121="","",基本情報入力シート!Y121)</f>
        <v/>
      </c>
      <c r="L282" s="1432" t="str">
        <f>IF(基本情報入力シート!AB121="","",基本情報入力シート!AB121)</f>
        <v/>
      </c>
      <c r="M282" s="553" t="str">
        <f>IF('別紙様式2-2（４・５月分）'!P215="","",'別紙様式2-2（４・５月分）'!P215)</f>
        <v/>
      </c>
      <c r="N282" s="1396" t="str">
        <f>IF(SUM('別紙様式2-2（４・５月分）'!Q215:Q217)=0,"",SUM('別紙様式2-2（４・５月分）'!Q215:Q217))</f>
        <v/>
      </c>
      <c r="O282" s="1400" t="str">
        <f>IFERROR(VLOOKUP('別紙様式2-2（４・５月分）'!AQ215,【参考】数式用!$AR$5:$AS$22,2,FALSE),"")</f>
        <v/>
      </c>
      <c r="P282" s="1401"/>
      <c r="Q282" s="1402"/>
      <c r="R282" s="1538" t="str">
        <f>IFERROR(VLOOKUP(K282,【参考】数式用!$A$5:$AB$37,MATCH(O282,【参考】数式用!$B$4:$AB$4,0)+1,0),"")</f>
        <v/>
      </c>
      <c r="S282" s="1408" t="s">
        <v>2102</v>
      </c>
      <c r="T282" s="1534" t="str">
        <f>IF('別紙様式2-3（６月以降分）'!T282="","",'別紙様式2-3（６月以降分）'!T282)</f>
        <v/>
      </c>
      <c r="U282" s="1536" t="str">
        <f>IFERROR(VLOOKUP(K282,【参考】数式用!$A$5:$AB$37,MATCH(T282,【参考】数式用!$B$4:$AB$4,0)+1,0),"")</f>
        <v/>
      </c>
      <c r="V282" s="1414" t="s">
        <v>15</v>
      </c>
      <c r="W282" s="1354">
        <f>'別紙様式2-3（６月以降分）'!W282</f>
        <v>6</v>
      </c>
      <c r="X282" s="1354" t="s">
        <v>10</v>
      </c>
      <c r="Y282" s="1354">
        <f>'別紙様式2-3（６月以降分）'!Y282</f>
        <v>6</v>
      </c>
      <c r="Z282" s="1354" t="s">
        <v>38</v>
      </c>
      <c r="AA282" s="1354">
        <f>'別紙様式2-3（６月以降分）'!AA282</f>
        <v>7</v>
      </c>
      <c r="AB282" s="1354" t="s">
        <v>10</v>
      </c>
      <c r="AC282" s="1354">
        <f>'別紙様式2-3（６月以降分）'!AC282</f>
        <v>3</v>
      </c>
      <c r="AD282" s="1354" t="s">
        <v>2020</v>
      </c>
      <c r="AE282" s="1354" t="s">
        <v>20</v>
      </c>
      <c r="AF282" s="1354">
        <f>IF(W282&gt;=1,(AA282*12+AC282)-(W282*12+Y282)+1,"")</f>
        <v>10</v>
      </c>
      <c r="AG282" s="1356"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18">
        <f>'別紙様式2-3（６月以降分）'!AL282</f>
        <v>0</v>
      </c>
      <c r="AM282" s="1520" t="str">
        <f>IF('別紙様式2-3（６月以降分）'!AM282="","",'別紙様式2-3（６月以降分）'!AM282)</f>
        <v/>
      </c>
      <c r="AN282" s="1522" t="str">
        <f>IF('別紙様式2-3（６月以降分）'!AN282="","",'別紙様式2-3（６月以降分）'!AN282)</f>
        <v/>
      </c>
      <c r="AO282" s="1524" t="str">
        <f>IF('別紙様式2-3（６月以降分）'!AO282="","",'別紙様式2-3（６月以降分）'!AO282)</f>
        <v/>
      </c>
      <c r="AP282" s="1522" t="str">
        <f>IF('別紙様式2-3（６月以降分）'!AP282="","",'別紙様式2-3（６月以降分）'!AP282)</f>
        <v/>
      </c>
      <c r="AQ282" s="1487" t="str">
        <f>IF('別紙様式2-3（６月以降分）'!AQ282="","",'別紙様式2-3（６月以降分）'!AQ282)</f>
        <v/>
      </c>
      <c r="AR282" s="1490"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79"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0"/>
      <c r="K283" s="1259"/>
      <c r="L283" s="1426"/>
      <c r="M283" s="1376" t="str">
        <f>IF('別紙様式2-2（４・５月分）'!P216="","",'別紙様式2-2（４・５月分）'!P216)</f>
        <v/>
      </c>
      <c r="N283" s="1397"/>
      <c r="O283" s="1403"/>
      <c r="P283" s="1404"/>
      <c r="Q283" s="1405"/>
      <c r="R283" s="1539"/>
      <c r="S283" s="1409"/>
      <c r="T283" s="1535"/>
      <c r="U283" s="1537"/>
      <c r="V283" s="1415"/>
      <c r="W283" s="1355"/>
      <c r="X283" s="1355"/>
      <c r="Y283" s="1355"/>
      <c r="Z283" s="1355"/>
      <c r="AA283" s="1355"/>
      <c r="AB283" s="1355"/>
      <c r="AC283" s="1355"/>
      <c r="AD283" s="1355"/>
      <c r="AE283" s="1355"/>
      <c r="AF283" s="1355"/>
      <c r="AG283" s="1357"/>
      <c r="AH283" s="1527"/>
      <c r="AI283" s="1529"/>
      <c r="AJ283" s="1531"/>
      <c r="AK283" s="1533"/>
      <c r="AL283" s="1519"/>
      <c r="AM283" s="1521"/>
      <c r="AN283" s="1523"/>
      <c r="AO283" s="1525"/>
      <c r="AP283" s="1523"/>
      <c r="AQ283" s="1488"/>
      <c r="AR283" s="1491"/>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0"/>
      <c r="AY283" s="431"/>
      <c r="BD283" s="341"/>
      <c r="BE283" s="1310" t="str">
        <f>G282</f>
        <v/>
      </c>
      <c r="BF283" s="1310"/>
      <c r="BG283" s="1310"/>
    </row>
    <row r="284" spans="1:59" ht="15" customHeight="1">
      <c r="A284" s="1302"/>
      <c r="B284" s="1242"/>
      <c r="C284" s="1243"/>
      <c r="D284" s="1243"/>
      <c r="E284" s="1243"/>
      <c r="F284" s="1244"/>
      <c r="G284" s="1259"/>
      <c r="H284" s="1259"/>
      <c r="I284" s="1259"/>
      <c r="J284" s="1420"/>
      <c r="K284" s="1259"/>
      <c r="L284" s="1426"/>
      <c r="M284" s="1377"/>
      <c r="N284" s="1398"/>
      <c r="O284" s="1378" t="s">
        <v>2025</v>
      </c>
      <c r="P284" s="1430" t="str">
        <f>IFERROR(VLOOKUP('別紙様式2-2（４・５月分）'!AQ215,【参考】数式用!$AR$5:$AT$22,3,FALSE),"")</f>
        <v/>
      </c>
      <c r="Q284" s="1382" t="s">
        <v>2036</v>
      </c>
      <c r="R284" s="1514" t="str">
        <f>IFERROR(VLOOKUP(K282,【参考】数式用!$A$5:$AB$37,MATCH(P284,【参考】数式用!$B$4:$AB$4,0)+1,0),"")</f>
        <v/>
      </c>
      <c r="S284" s="1386" t="s">
        <v>2109</v>
      </c>
      <c r="T284" s="1516"/>
      <c r="U284" s="1512" t="str">
        <f>IFERROR(VLOOKUP(K282,【参考】数式用!$A$5:$AB$37,MATCH(T284,【参考】数式用!$B$4:$AB$4,0)+1,0),"")</f>
        <v/>
      </c>
      <c r="V284" s="1392" t="s">
        <v>15</v>
      </c>
      <c r="W284" s="1510"/>
      <c r="X284" s="1368" t="s">
        <v>10</v>
      </c>
      <c r="Y284" s="1510"/>
      <c r="Z284" s="1368" t="s">
        <v>38</v>
      </c>
      <c r="AA284" s="1510"/>
      <c r="AB284" s="1368" t="s">
        <v>10</v>
      </c>
      <c r="AC284" s="1510"/>
      <c r="AD284" s="1368" t="s">
        <v>2020</v>
      </c>
      <c r="AE284" s="1368" t="s">
        <v>20</v>
      </c>
      <c r="AF284" s="1368" t="str">
        <f>IF(W284&gt;=1,(AA284*12+AC284)-(W284*12+Y284)+1,"")</f>
        <v/>
      </c>
      <c r="AG284" s="1364" t="s">
        <v>33</v>
      </c>
      <c r="AH284" s="1370" t="str">
        <f t="shared" ref="AH284" si="464">IFERROR(ROUNDDOWN(ROUND(L282*U284,0),0)*AF284,"")</f>
        <v/>
      </c>
      <c r="AI284" s="1504" t="str">
        <f t="shared" ref="AI284" si="465">IFERROR(ROUNDDOWN(ROUND((L282*(U284-AW282)),0),0)*AF284,"")</f>
        <v/>
      </c>
      <c r="AJ284" s="1374" t="str">
        <f>IFERROR(ROUNDDOWN(ROUNDDOWN(ROUND(L282*VLOOKUP(K282,【参考】数式用!$A$5:$AB$27,MATCH("新加算Ⅳ",【参考】数式用!$B$4:$AB$4,0)+1,0),0),0)*AF284*0.5,0),"")</f>
        <v/>
      </c>
      <c r="AK284" s="1506"/>
      <c r="AL284" s="1508" t="str">
        <f>IFERROR(IF('別紙様式2-2（４・５月分）'!P284="ベア加算","", IF(OR(T284="新加算Ⅰ",T284="新加算Ⅱ",T284="新加算Ⅲ",T284="新加算Ⅳ"),ROUNDDOWN(ROUND(L282*VLOOKUP(K282,【参考】数式用!$A$5:$I$27,MATCH("ベア加算",【参考】数式用!$B$4:$I$4,0)+1,0),0),0)*AF284,"")),"")</f>
        <v/>
      </c>
      <c r="AM284" s="1500"/>
      <c r="AN284" s="1481"/>
      <c r="AO284" s="1502"/>
      <c r="AP284" s="1481"/>
      <c r="AQ284" s="1483"/>
      <c r="AR284" s="1485"/>
      <c r="AS284" s="1489"/>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78"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6"/>
      <c r="C285" s="1417"/>
      <c r="D285" s="1417"/>
      <c r="E285" s="1417"/>
      <c r="F285" s="1418"/>
      <c r="G285" s="1260"/>
      <c r="H285" s="1260"/>
      <c r="I285" s="1260"/>
      <c r="J285" s="1421"/>
      <c r="K285" s="1260"/>
      <c r="L285" s="1427"/>
      <c r="M285" s="556" t="str">
        <f>IF('別紙様式2-2（４・５月分）'!P217="","",'別紙様式2-2（４・５月分）'!P217)</f>
        <v/>
      </c>
      <c r="N285" s="1399"/>
      <c r="O285" s="1379"/>
      <c r="P285" s="1431"/>
      <c r="Q285" s="1383"/>
      <c r="R285" s="1515"/>
      <c r="S285" s="1387"/>
      <c r="T285" s="1517"/>
      <c r="U285" s="1513"/>
      <c r="V285" s="1393"/>
      <c r="W285" s="1511"/>
      <c r="X285" s="1369"/>
      <c r="Y285" s="1511"/>
      <c r="Z285" s="1369"/>
      <c r="AA285" s="1511"/>
      <c r="AB285" s="1369"/>
      <c r="AC285" s="1511"/>
      <c r="AD285" s="1369"/>
      <c r="AE285" s="1369"/>
      <c r="AF285" s="1369"/>
      <c r="AG285" s="1365"/>
      <c r="AH285" s="1371"/>
      <c r="AI285" s="1505"/>
      <c r="AJ285" s="1375"/>
      <c r="AK285" s="1507"/>
      <c r="AL285" s="1509"/>
      <c r="AM285" s="1501"/>
      <c r="AN285" s="1482"/>
      <c r="AO285" s="1503"/>
      <c r="AP285" s="1482"/>
      <c r="AQ285" s="1484"/>
      <c r="AR285" s="1486"/>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78"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0" t="str">
        <f>IF(基本情報入力シート!X122="","",基本情報入力シート!X122)</f>
        <v/>
      </c>
      <c r="K286" s="1259" t="str">
        <f>IF(基本情報入力シート!Y122="","",基本情報入力シート!Y122)</f>
        <v/>
      </c>
      <c r="L286" s="1426" t="str">
        <f>IF(基本情報入力シート!AB122="","",基本情報入力シート!AB122)</f>
        <v/>
      </c>
      <c r="M286" s="553" t="str">
        <f>IF('別紙様式2-2（４・５月分）'!P218="","",'別紙様式2-2（４・５月分）'!P218)</f>
        <v/>
      </c>
      <c r="N286" s="1396" t="str">
        <f>IF(SUM('別紙様式2-2（４・５月分）'!Q218:Q220)=0,"",SUM('別紙様式2-2（４・５月分）'!Q218:Q220))</f>
        <v/>
      </c>
      <c r="O286" s="1400" t="str">
        <f>IFERROR(VLOOKUP('別紙様式2-2（４・５月分）'!AQ218,【参考】数式用!$AR$5:$AS$22,2,FALSE),"")</f>
        <v/>
      </c>
      <c r="P286" s="1401"/>
      <c r="Q286" s="1402"/>
      <c r="R286" s="1538" t="str">
        <f>IFERROR(VLOOKUP(K286,【参考】数式用!$A$5:$AB$37,MATCH(O286,【参考】数式用!$B$4:$AB$4,0)+1,0),"")</f>
        <v/>
      </c>
      <c r="S286" s="1408" t="s">
        <v>2102</v>
      </c>
      <c r="T286" s="1534" t="str">
        <f>IF('別紙様式2-3（６月以降分）'!T286="","",'別紙様式2-3（６月以降分）'!T286)</f>
        <v/>
      </c>
      <c r="U286" s="1536" t="str">
        <f>IFERROR(VLOOKUP(K286,【参考】数式用!$A$5:$AB$37,MATCH(T286,【参考】数式用!$B$4:$AB$4,0)+1,0),"")</f>
        <v/>
      </c>
      <c r="V286" s="1414" t="s">
        <v>15</v>
      </c>
      <c r="W286" s="1354">
        <f>'別紙様式2-3（６月以降分）'!W286</f>
        <v>6</v>
      </c>
      <c r="X286" s="1354" t="s">
        <v>10</v>
      </c>
      <c r="Y286" s="1354">
        <f>'別紙様式2-3（６月以降分）'!Y286</f>
        <v>6</v>
      </c>
      <c r="Z286" s="1354" t="s">
        <v>38</v>
      </c>
      <c r="AA286" s="1354">
        <f>'別紙様式2-3（６月以降分）'!AA286</f>
        <v>7</v>
      </c>
      <c r="AB286" s="1354" t="s">
        <v>10</v>
      </c>
      <c r="AC286" s="1354">
        <f>'別紙様式2-3（６月以降分）'!AC286</f>
        <v>3</v>
      </c>
      <c r="AD286" s="1354" t="s">
        <v>2020</v>
      </c>
      <c r="AE286" s="1354" t="s">
        <v>20</v>
      </c>
      <c r="AF286" s="1354">
        <f>IF(W286&gt;=1,(AA286*12+AC286)-(W286*12+Y286)+1,"")</f>
        <v>10</v>
      </c>
      <c r="AG286" s="1356"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18">
        <f>'別紙様式2-3（６月以降分）'!AL286</f>
        <v>0</v>
      </c>
      <c r="AM286" s="1520" t="str">
        <f>IF('別紙様式2-3（６月以降分）'!AM286="","",'別紙様式2-3（６月以降分）'!AM286)</f>
        <v/>
      </c>
      <c r="AN286" s="1522" t="str">
        <f>IF('別紙様式2-3（６月以降分）'!AN286="","",'別紙様式2-3（６月以降分）'!AN286)</f>
        <v/>
      </c>
      <c r="AO286" s="1524" t="str">
        <f>IF('別紙様式2-3（６月以降分）'!AO286="","",'別紙様式2-3（６月以降分）'!AO286)</f>
        <v/>
      </c>
      <c r="AP286" s="1522" t="str">
        <f>IF('別紙様式2-3（６月以降分）'!AP286="","",'別紙様式2-3（６月以降分）'!AP286)</f>
        <v/>
      </c>
      <c r="AQ286" s="1487" t="str">
        <f>IF('別紙様式2-3（６月以降分）'!AQ286="","",'別紙様式2-3（６月以降分）'!AQ286)</f>
        <v/>
      </c>
      <c r="AR286" s="1490"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79"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0"/>
      <c r="K287" s="1259"/>
      <c r="L287" s="1426"/>
      <c r="M287" s="1376" t="str">
        <f>IF('別紙様式2-2（４・５月分）'!P219="","",'別紙様式2-2（４・５月分）'!P219)</f>
        <v/>
      </c>
      <c r="N287" s="1397"/>
      <c r="O287" s="1403"/>
      <c r="P287" s="1404"/>
      <c r="Q287" s="1405"/>
      <c r="R287" s="1539"/>
      <c r="S287" s="1409"/>
      <c r="T287" s="1535"/>
      <c r="U287" s="1537"/>
      <c r="V287" s="1415"/>
      <c r="W287" s="1355"/>
      <c r="X287" s="1355"/>
      <c r="Y287" s="1355"/>
      <c r="Z287" s="1355"/>
      <c r="AA287" s="1355"/>
      <c r="AB287" s="1355"/>
      <c r="AC287" s="1355"/>
      <c r="AD287" s="1355"/>
      <c r="AE287" s="1355"/>
      <c r="AF287" s="1355"/>
      <c r="AG287" s="1357"/>
      <c r="AH287" s="1527"/>
      <c r="AI287" s="1529"/>
      <c r="AJ287" s="1531"/>
      <c r="AK287" s="1533"/>
      <c r="AL287" s="1519"/>
      <c r="AM287" s="1521"/>
      <c r="AN287" s="1523"/>
      <c r="AO287" s="1525"/>
      <c r="AP287" s="1523"/>
      <c r="AQ287" s="1488"/>
      <c r="AR287" s="1491"/>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0"/>
      <c r="AY287" s="431"/>
      <c r="BD287" s="341"/>
      <c r="BE287" s="1310" t="str">
        <f>G286</f>
        <v/>
      </c>
      <c r="BF287" s="1310"/>
      <c r="BG287" s="1310"/>
    </row>
    <row r="288" spans="1:59" ht="15" customHeight="1">
      <c r="A288" s="1302"/>
      <c r="B288" s="1242"/>
      <c r="C288" s="1243"/>
      <c r="D288" s="1243"/>
      <c r="E288" s="1243"/>
      <c r="F288" s="1244"/>
      <c r="G288" s="1259"/>
      <c r="H288" s="1259"/>
      <c r="I288" s="1259"/>
      <c r="J288" s="1420"/>
      <c r="K288" s="1259"/>
      <c r="L288" s="1426"/>
      <c r="M288" s="1377"/>
      <c r="N288" s="1398"/>
      <c r="O288" s="1378" t="s">
        <v>2025</v>
      </c>
      <c r="P288" s="1430" t="str">
        <f>IFERROR(VLOOKUP('別紙様式2-2（４・５月分）'!AQ218,【参考】数式用!$AR$5:$AT$22,3,FALSE),"")</f>
        <v/>
      </c>
      <c r="Q288" s="1382" t="s">
        <v>2036</v>
      </c>
      <c r="R288" s="1514" t="str">
        <f>IFERROR(VLOOKUP(K286,【参考】数式用!$A$5:$AB$37,MATCH(P288,【参考】数式用!$B$4:$AB$4,0)+1,0),"")</f>
        <v/>
      </c>
      <c r="S288" s="1386" t="s">
        <v>2109</v>
      </c>
      <c r="T288" s="1516"/>
      <c r="U288" s="1512" t="str">
        <f>IFERROR(VLOOKUP(K286,【参考】数式用!$A$5:$AB$37,MATCH(T288,【参考】数式用!$B$4:$AB$4,0)+1,0),"")</f>
        <v/>
      </c>
      <c r="V288" s="1392" t="s">
        <v>15</v>
      </c>
      <c r="W288" s="1510"/>
      <c r="X288" s="1368" t="s">
        <v>10</v>
      </c>
      <c r="Y288" s="1510"/>
      <c r="Z288" s="1368" t="s">
        <v>38</v>
      </c>
      <c r="AA288" s="1510"/>
      <c r="AB288" s="1368" t="s">
        <v>10</v>
      </c>
      <c r="AC288" s="1510"/>
      <c r="AD288" s="1368" t="s">
        <v>2020</v>
      </c>
      <c r="AE288" s="1368" t="s">
        <v>20</v>
      </c>
      <c r="AF288" s="1368" t="str">
        <f>IF(W288&gt;=1,(AA288*12+AC288)-(W288*12+Y288)+1,"")</f>
        <v/>
      </c>
      <c r="AG288" s="1364" t="s">
        <v>33</v>
      </c>
      <c r="AH288" s="1370" t="str">
        <f t="shared" ref="AH288" si="471">IFERROR(ROUNDDOWN(ROUND(L286*U288,0),0)*AF288,"")</f>
        <v/>
      </c>
      <c r="AI288" s="1504" t="str">
        <f t="shared" ref="AI288" si="472">IFERROR(ROUNDDOWN(ROUND((L286*(U288-AW286)),0),0)*AF288,"")</f>
        <v/>
      </c>
      <c r="AJ288" s="1374" t="str">
        <f>IFERROR(ROUNDDOWN(ROUNDDOWN(ROUND(L286*VLOOKUP(K286,【参考】数式用!$A$5:$AB$27,MATCH("新加算Ⅳ",【参考】数式用!$B$4:$AB$4,0)+1,0),0),0)*AF288*0.5,0),"")</f>
        <v/>
      </c>
      <c r="AK288" s="1506"/>
      <c r="AL288" s="1508" t="str">
        <f>IFERROR(IF('別紙様式2-2（４・５月分）'!P288="ベア加算","", IF(OR(T288="新加算Ⅰ",T288="新加算Ⅱ",T288="新加算Ⅲ",T288="新加算Ⅳ"),ROUNDDOWN(ROUND(L286*VLOOKUP(K286,【参考】数式用!$A$5:$I$27,MATCH("ベア加算",【参考】数式用!$B$4:$I$4,0)+1,0),0),0)*AF288,"")),"")</f>
        <v/>
      </c>
      <c r="AM288" s="1500"/>
      <c r="AN288" s="1481"/>
      <c r="AO288" s="1502"/>
      <c r="AP288" s="1481"/>
      <c r="AQ288" s="1483"/>
      <c r="AR288" s="1485"/>
      <c r="AS288" s="1489"/>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78"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6"/>
      <c r="C289" s="1417"/>
      <c r="D289" s="1417"/>
      <c r="E289" s="1417"/>
      <c r="F289" s="1418"/>
      <c r="G289" s="1260"/>
      <c r="H289" s="1260"/>
      <c r="I289" s="1260"/>
      <c r="J289" s="1421"/>
      <c r="K289" s="1260"/>
      <c r="L289" s="1427"/>
      <c r="M289" s="556" t="str">
        <f>IF('別紙様式2-2（４・５月分）'!P220="","",'別紙様式2-2（４・５月分）'!P220)</f>
        <v/>
      </c>
      <c r="N289" s="1399"/>
      <c r="O289" s="1379"/>
      <c r="P289" s="1431"/>
      <c r="Q289" s="1383"/>
      <c r="R289" s="1515"/>
      <c r="S289" s="1387"/>
      <c r="T289" s="1517"/>
      <c r="U289" s="1513"/>
      <c r="V289" s="1393"/>
      <c r="W289" s="1511"/>
      <c r="X289" s="1369"/>
      <c r="Y289" s="1511"/>
      <c r="Z289" s="1369"/>
      <c r="AA289" s="1511"/>
      <c r="AB289" s="1369"/>
      <c r="AC289" s="1511"/>
      <c r="AD289" s="1369"/>
      <c r="AE289" s="1369"/>
      <c r="AF289" s="1369"/>
      <c r="AG289" s="1365"/>
      <c r="AH289" s="1371"/>
      <c r="AI289" s="1505"/>
      <c r="AJ289" s="1375"/>
      <c r="AK289" s="1507"/>
      <c r="AL289" s="1509"/>
      <c r="AM289" s="1501"/>
      <c r="AN289" s="1482"/>
      <c r="AO289" s="1503"/>
      <c r="AP289" s="1482"/>
      <c r="AQ289" s="1484"/>
      <c r="AR289" s="1486"/>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78"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19" t="str">
        <f>IF(基本情報入力シート!X123="","",基本情報入力シート!X123)</f>
        <v/>
      </c>
      <c r="K290" s="1258" t="str">
        <f>IF(基本情報入力シート!Y123="","",基本情報入力シート!Y123)</f>
        <v/>
      </c>
      <c r="L290" s="1432" t="str">
        <f>IF(基本情報入力シート!AB123="","",基本情報入力シート!AB123)</f>
        <v/>
      </c>
      <c r="M290" s="553" t="str">
        <f>IF('別紙様式2-2（４・５月分）'!P221="","",'別紙様式2-2（４・５月分）'!P221)</f>
        <v/>
      </c>
      <c r="N290" s="1396" t="str">
        <f>IF(SUM('別紙様式2-2（４・５月分）'!Q221:Q223)=0,"",SUM('別紙様式2-2（４・５月分）'!Q221:Q223))</f>
        <v/>
      </c>
      <c r="O290" s="1400" t="str">
        <f>IFERROR(VLOOKUP('別紙様式2-2（４・５月分）'!AQ221,【参考】数式用!$AR$5:$AS$22,2,FALSE),"")</f>
        <v/>
      </c>
      <c r="P290" s="1401"/>
      <c r="Q290" s="1402"/>
      <c r="R290" s="1538" t="str">
        <f>IFERROR(VLOOKUP(K290,【参考】数式用!$A$5:$AB$37,MATCH(O290,【参考】数式用!$B$4:$AB$4,0)+1,0),"")</f>
        <v/>
      </c>
      <c r="S290" s="1408" t="s">
        <v>2102</v>
      </c>
      <c r="T290" s="1534" t="str">
        <f>IF('別紙様式2-3（６月以降分）'!T290="","",'別紙様式2-3（６月以降分）'!T290)</f>
        <v/>
      </c>
      <c r="U290" s="1536" t="str">
        <f>IFERROR(VLOOKUP(K290,【参考】数式用!$A$5:$AB$37,MATCH(T290,【参考】数式用!$B$4:$AB$4,0)+1,0),"")</f>
        <v/>
      </c>
      <c r="V290" s="1414" t="s">
        <v>15</v>
      </c>
      <c r="W290" s="1354">
        <f>'別紙様式2-3（６月以降分）'!W290</f>
        <v>6</v>
      </c>
      <c r="X290" s="1354" t="s">
        <v>10</v>
      </c>
      <c r="Y290" s="1354">
        <f>'別紙様式2-3（６月以降分）'!Y290</f>
        <v>6</v>
      </c>
      <c r="Z290" s="1354" t="s">
        <v>38</v>
      </c>
      <c r="AA290" s="1354">
        <f>'別紙様式2-3（６月以降分）'!AA290</f>
        <v>7</v>
      </c>
      <c r="AB290" s="1354" t="s">
        <v>10</v>
      </c>
      <c r="AC290" s="1354">
        <f>'別紙様式2-3（６月以降分）'!AC290</f>
        <v>3</v>
      </c>
      <c r="AD290" s="1354" t="s">
        <v>2020</v>
      </c>
      <c r="AE290" s="1354" t="s">
        <v>20</v>
      </c>
      <c r="AF290" s="1354">
        <f>IF(W290&gt;=1,(AA290*12+AC290)-(W290*12+Y290)+1,"")</f>
        <v>10</v>
      </c>
      <c r="AG290" s="1356"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18">
        <f>'別紙様式2-3（６月以降分）'!AL290</f>
        <v>0</v>
      </c>
      <c r="AM290" s="1520" t="str">
        <f>IF('別紙様式2-3（６月以降分）'!AM290="","",'別紙様式2-3（６月以降分）'!AM290)</f>
        <v/>
      </c>
      <c r="AN290" s="1522" t="str">
        <f>IF('別紙様式2-3（６月以降分）'!AN290="","",'別紙様式2-3（６月以降分）'!AN290)</f>
        <v/>
      </c>
      <c r="AO290" s="1524" t="str">
        <f>IF('別紙様式2-3（６月以降分）'!AO290="","",'別紙様式2-3（６月以降分）'!AO290)</f>
        <v/>
      </c>
      <c r="AP290" s="1522" t="str">
        <f>IF('別紙様式2-3（６月以降分）'!AP290="","",'別紙様式2-3（６月以降分）'!AP290)</f>
        <v/>
      </c>
      <c r="AQ290" s="1487" t="str">
        <f>IF('別紙様式2-3（６月以降分）'!AQ290="","",'別紙様式2-3（６月以降分）'!AQ290)</f>
        <v/>
      </c>
      <c r="AR290" s="1490"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79"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0"/>
      <c r="K291" s="1259"/>
      <c r="L291" s="1426"/>
      <c r="M291" s="1376" t="str">
        <f>IF('別紙様式2-2（４・５月分）'!P222="","",'別紙様式2-2（４・５月分）'!P222)</f>
        <v/>
      </c>
      <c r="N291" s="1397"/>
      <c r="O291" s="1403"/>
      <c r="P291" s="1404"/>
      <c r="Q291" s="1405"/>
      <c r="R291" s="1539"/>
      <c r="S291" s="1409"/>
      <c r="T291" s="1535"/>
      <c r="U291" s="1537"/>
      <c r="V291" s="1415"/>
      <c r="W291" s="1355"/>
      <c r="X291" s="1355"/>
      <c r="Y291" s="1355"/>
      <c r="Z291" s="1355"/>
      <c r="AA291" s="1355"/>
      <c r="AB291" s="1355"/>
      <c r="AC291" s="1355"/>
      <c r="AD291" s="1355"/>
      <c r="AE291" s="1355"/>
      <c r="AF291" s="1355"/>
      <c r="AG291" s="1357"/>
      <c r="AH291" s="1527"/>
      <c r="AI291" s="1529"/>
      <c r="AJ291" s="1531"/>
      <c r="AK291" s="1533"/>
      <c r="AL291" s="1519"/>
      <c r="AM291" s="1521"/>
      <c r="AN291" s="1523"/>
      <c r="AO291" s="1525"/>
      <c r="AP291" s="1523"/>
      <c r="AQ291" s="1488"/>
      <c r="AR291" s="1491"/>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0"/>
      <c r="AY291" s="431"/>
      <c r="BD291" s="341"/>
      <c r="BE291" s="1310" t="str">
        <f>G290</f>
        <v/>
      </c>
      <c r="BF291" s="1310"/>
      <c r="BG291" s="1310"/>
    </row>
    <row r="292" spans="1:59" ht="15" customHeight="1">
      <c r="A292" s="1302"/>
      <c r="B292" s="1242"/>
      <c r="C292" s="1243"/>
      <c r="D292" s="1243"/>
      <c r="E292" s="1243"/>
      <c r="F292" s="1244"/>
      <c r="G292" s="1259"/>
      <c r="H292" s="1259"/>
      <c r="I292" s="1259"/>
      <c r="J292" s="1420"/>
      <c r="K292" s="1259"/>
      <c r="L292" s="1426"/>
      <c r="M292" s="1377"/>
      <c r="N292" s="1398"/>
      <c r="O292" s="1378" t="s">
        <v>2025</v>
      </c>
      <c r="P292" s="1430" t="str">
        <f>IFERROR(VLOOKUP('別紙様式2-2（４・５月分）'!AQ221,【参考】数式用!$AR$5:$AT$22,3,FALSE),"")</f>
        <v/>
      </c>
      <c r="Q292" s="1382" t="s">
        <v>2036</v>
      </c>
      <c r="R292" s="1514" t="str">
        <f>IFERROR(VLOOKUP(K290,【参考】数式用!$A$5:$AB$37,MATCH(P292,【参考】数式用!$B$4:$AB$4,0)+1,0),"")</f>
        <v/>
      </c>
      <c r="S292" s="1386" t="s">
        <v>2109</v>
      </c>
      <c r="T292" s="1516"/>
      <c r="U292" s="1512" t="str">
        <f>IFERROR(VLOOKUP(K290,【参考】数式用!$A$5:$AB$37,MATCH(T292,【参考】数式用!$B$4:$AB$4,0)+1,0),"")</f>
        <v/>
      </c>
      <c r="V292" s="1392" t="s">
        <v>15</v>
      </c>
      <c r="W292" s="1510"/>
      <c r="X292" s="1368" t="s">
        <v>10</v>
      </c>
      <c r="Y292" s="1510"/>
      <c r="Z292" s="1368" t="s">
        <v>38</v>
      </c>
      <c r="AA292" s="1510"/>
      <c r="AB292" s="1368" t="s">
        <v>10</v>
      </c>
      <c r="AC292" s="1510"/>
      <c r="AD292" s="1368" t="s">
        <v>2020</v>
      </c>
      <c r="AE292" s="1368" t="s">
        <v>20</v>
      </c>
      <c r="AF292" s="1368" t="str">
        <f>IF(W292&gt;=1,(AA292*12+AC292)-(W292*12+Y292)+1,"")</f>
        <v/>
      </c>
      <c r="AG292" s="1364" t="s">
        <v>33</v>
      </c>
      <c r="AH292" s="1370" t="str">
        <f t="shared" ref="AH292" si="478">IFERROR(ROUNDDOWN(ROUND(L290*U292,0),0)*AF292,"")</f>
        <v/>
      </c>
      <c r="AI292" s="1504" t="str">
        <f t="shared" ref="AI292" si="479">IFERROR(ROUNDDOWN(ROUND((L290*(U292-AW290)),0),0)*AF292,"")</f>
        <v/>
      </c>
      <c r="AJ292" s="1374" t="str">
        <f>IFERROR(ROUNDDOWN(ROUNDDOWN(ROUND(L290*VLOOKUP(K290,【参考】数式用!$A$5:$AB$27,MATCH("新加算Ⅳ",【参考】数式用!$B$4:$AB$4,0)+1,0),0),0)*AF292*0.5,0),"")</f>
        <v/>
      </c>
      <c r="AK292" s="1506"/>
      <c r="AL292" s="1508" t="str">
        <f>IFERROR(IF('別紙様式2-2（４・５月分）'!P292="ベア加算","", IF(OR(T292="新加算Ⅰ",T292="新加算Ⅱ",T292="新加算Ⅲ",T292="新加算Ⅳ"),ROUNDDOWN(ROUND(L290*VLOOKUP(K290,【参考】数式用!$A$5:$I$27,MATCH("ベア加算",【参考】数式用!$B$4:$I$4,0)+1,0),0),0)*AF292,"")),"")</f>
        <v/>
      </c>
      <c r="AM292" s="1500"/>
      <c r="AN292" s="1481"/>
      <c r="AO292" s="1502"/>
      <c r="AP292" s="1481"/>
      <c r="AQ292" s="1483"/>
      <c r="AR292" s="1485"/>
      <c r="AS292" s="1489"/>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78"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6"/>
      <c r="C293" s="1417"/>
      <c r="D293" s="1417"/>
      <c r="E293" s="1417"/>
      <c r="F293" s="1418"/>
      <c r="G293" s="1260"/>
      <c r="H293" s="1260"/>
      <c r="I293" s="1260"/>
      <c r="J293" s="1421"/>
      <c r="K293" s="1260"/>
      <c r="L293" s="1427"/>
      <c r="M293" s="556" t="str">
        <f>IF('別紙様式2-2（４・５月分）'!P223="","",'別紙様式2-2（４・５月分）'!P223)</f>
        <v/>
      </c>
      <c r="N293" s="1399"/>
      <c r="O293" s="1379"/>
      <c r="P293" s="1431"/>
      <c r="Q293" s="1383"/>
      <c r="R293" s="1515"/>
      <c r="S293" s="1387"/>
      <c r="T293" s="1517"/>
      <c r="U293" s="1513"/>
      <c r="V293" s="1393"/>
      <c r="W293" s="1511"/>
      <c r="X293" s="1369"/>
      <c r="Y293" s="1511"/>
      <c r="Z293" s="1369"/>
      <c r="AA293" s="1511"/>
      <c r="AB293" s="1369"/>
      <c r="AC293" s="1511"/>
      <c r="AD293" s="1369"/>
      <c r="AE293" s="1369"/>
      <c r="AF293" s="1369"/>
      <c r="AG293" s="1365"/>
      <c r="AH293" s="1371"/>
      <c r="AI293" s="1505"/>
      <c r="AJ293" s="1375"/>
      <c r="AK293" s="1507"/>
      <c r="AL293" s="1509"/>
      <c r="AM293" s="1501"/>
      <c r="AN293" s="1482"/>
      <c r="AO293" s="1503"/>
      <c r="AP293" s="1482"/>
      <c r="AQ293" s="1484"/>
      <c r="AR293" s="1486"/>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78"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0" t="str">
        <f>IF(基本情報入力シート!X124="","",基本情報入力シート!X124)</f>
        <v/>
      </c>
      <c r="K294" s="1259" t="str">
        <f>IF(基本情報入力シート!Y124="","",基本情報入力シート!Y124)</f>
        <v/>
      </c>
      <c r="L294" s="1426" t="str">
        <f>IF(基本情報入力シート!AB124="","",基本情報入力シート!AB124)</f>
        <v/>
      </c>
      <c r="M294" s="553" t="str">
        <f>IF('別紙様式2-2（４・５月分）'!P224="","",'別紙様式2-2（４・５月分）'!P224)</f>
        <v/>
      </c>
      <c r="N294" s="1396" t="str">
        <f>IF(SUM('別紙様式2-2（４・５月分）'!Q224:Q226)=0,"",SUM('別紙様式2-2（４・５月分）'!Q224:Q226))</f>
        <v/>
      </c>
      <c r="O294" s="1400" t="str">
        <f>IFERROR(VLOOKUP('別紙様式2-2（４・５月分）'!AQ224,【参考】数式用!$AR$5:$AS$22,2,FALSE),"")</f>
        <v/>
      </c>
      <c r="P294" s="1401"/>
      <c r="Q294" s="1402"/>
      <c r="R294" s="1538" t="str">
        <f>IFERROR(VLOOKUP(K294,【参考】数式用!$A$5:$AB$37,MATCH(O294,【参考】数式用!$B$4:$AB$4,0)+1,0),"")</f>
        <v/>
      </c>
      <c r="S294" s="1408" t="s">
        <v>2102</v>
      </c>
      <c r="T294" s="1534" t="str">
        <f>IF('別紙様式2-3（６月以降分）'!T294="","",'別紙様式2-3（６月以降分）'!T294)</f>
        <v/>
      </c>
      <c r="U294" s="1536" t="str">
        <f>IFERROR(VLOOKUP(K294,【参考】数式用!$A$5:$AB$37,MATCH(T294,【参考】数式用!$B$4:$AB$4,0)+1,0),"")</f>
        <v/>
      </c>
      <c r="V294" s="1414" t="s">
        <v>15</v>
      </c>
      <c r="W294" s="1354">
        <f>'別紙様式2-3（６月以降分）'!W294</f>
        <v>6</v>
      </c>
      <c r="X294" s="1354" t="s">
        <v>10</v>
      </c>
      <c r="Y294" s="1354">
        <f>'別紙様式2-3（６月以降分）'!Y294</f>
        <v>6</v>
      </c>
      <c r="Z294" s="1354" t="s">
        <v>38</v>
      </c>
      <c r="AA294" s="1354">
        <f>'別紙様式2-3（６月以降分）'!AA294</f>
        <v>7</v>
      </c>
      <c r="AB294" s="1354" t="s">
        <v>10</v>
      </c>
      <c r="AC294" s="1354">
        <f>'別紙様式2-3（６月以降分）'!AC294</f>
        <v>3</v>
      </c>
      <c r="AD294" s="1354" t="s">
        <v>2020</v>
      </c>
      <c r="AE294" s="1354" t="s">
        <v>20</v>
      </c>
      <c r="AF294" s="1354">
        <f>IF(W294&gt;=1,(AA294*12+AC294)-(W294*12+Y294)+1,"")</f>
        <v>10</v>
      </c>
      <c r="AG294" s="1356"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18">
        <f>'別紙様式2-3（６月以降分）'!AL294</f>
        <v>0</v>
      </c>
      <c r="AM294" s="1520" t="str">
        <f>IF('別紙様式2-3（６月以降分）'!AM294="","",'別紙様式2-3（６月以降分）'!AM294)</f>
        <v/>
      </c>
      <c r="AN294" s="1522" t="str">
        <f>IF('別紙様式2-3（６月以降分）'!AN294="","",'別紙様式2-3（６月以降分）'!AN294)</f>
        <v/>
      </c>
      <c r="AO294" s="1524" t="str">
        <f>IF('別紙様式2-3（６月以降分）'!AO294="","",'別紙様式2-3（６月以降分）'!AO294)</f>
        <v/>
      </c>
      <c r="AP294" s="1522" t="str">
        <f>IF('別紙様式2-3（６月以降分）'!AP294="","",'別紙様式2-3（６月以降分）'!AP294)</f>
        <v/>
      </c>
      <c r="AQ294" s="1487" t="str">
        <f>IF('別紙様式2-3（６月以降分）'!AQ294="","",'別紙様式2-3（６月以降分）'!AQ294)</f>
        <v/>
      </c>
      <c r="AR294" s="1490"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79"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0"/>
      <c r="K295" s="1259"/>
      <c r="L295" s="1426"/>
      <c r="M295" s="1376" t="str">
        <f>IF('別紙様式2-2（４・５月分）'!P225="","",'別紙様式2-2（４・５月分）'!P225)</f>
        <v/>
      </c>
      <c r="N295" s="1397"/>
      <c r="O295" s="1403"/>
      <c r="P295" s="1404"/>
      <c r="Q295" s="1405"/>
      <c r="R295" s="1539"/>
      <c r="S295" s="1409"/>
      <c r="T295" s="1535"/>
      <c r="U295" s="1537"/>
      <c r="V295" s="1415"/>
      <c r="W295" s="1355"/>
      <c r="X295" s="1355"/>
      <c r="Y295" s="1355"/>
      <c r="Z295" s="1355"/>
      <c r="AA295" s="1355"/>
      <c r="AB295" s="1355"/>
      <c r="AC295" s="1355"/>
      <c r="AD295" s="1355"/>
      <c r="AE295" s="1355"/>
      <c r="AF295" s="1355"/>
      <c r="AG295" s="1357"/>
      <c r="AH295" s="1527"/>
      <c r="AI295" s="1529"/>
      <c r="AJ295" s="1531"/>
      <c r="AK295" s="1533"/>
      <c r="AL295" s="1519"/>
      <c r="AM295" s="1521"/>
      <c r="AN295" s="1523"/>
      <c r="AO295" s="1525"/>
      <c r="AP295" s="1523"/>
      <c r="AQ295" s="1488"/>
      <c r="AR295" s="1491"/>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0"/>
      <c r="AY295" s="431"/>
      <c r="BD295" s="341"/>
      <c r="BE295" s="1310" t="str">
        <f>G294</f>
        <v/>
      </c>
      <c r="BF295" s="1310"/>
      <c r="BG295" s="1310"/>
    </row>
    <row r="296" spans="1:59" ht="15" customHeight="1">
      <c r="A296" s="1302"/>
      <c r="B296" s="1242"/>
      <c r="C296" s="1243"/>
      <c r="D296" s="1243"/>
      <c r="E296" s="1243"/>
      <c r="F296" s="1244"/>
      <c r="G296" s="1259"/>
      <c r="H296" s="1259"/>
      <c r="I296" s="1259"/>
      <c r="J296" s="1420"/>
      <c r="K296" s="1259"/>
      <c r="L296" s="1426"/>
      <c r="M296" s="1377"/>
      <c r="N296" s="1398"/>
      <c r="O296" s="1378" t="s">
        <v>2025</v>
      </c>
      <c r="P296" s="1430" t="str">
        <f>IFERROR(VLOOKUP('別紙様式2-2（４・５月分）'!AQ224,【参考】数式用!$AR$5:$AT$22,3,FALSE),"")</f>
        <v/>
      </c>
      <c r="Q296" s="1382" t="s">
        <v>2036</v>
      </c>
      <c r="R296" s="1514" t="str">
        <f>IFERROR(VLOOKUP(K294,【参考】数式用!$A$5:$AB$37,MATCH(P296,【参考】数式用!$B$4:$AB$4,0)+1,0),"")</f>
        <v/>
      </c>
      <c r="S296" s="1386" t="s">
        <v>2109</v>
      </c>
      <c r="T296" s="1516"/>
      <c r="U296" s="1512" t="str">
        <f>IFERROR(VLOOKUP(K294,【参考】数式用!$A$5:$AB$37,MATCH(T296,【参考】数式用!$B$4:$AB$4,0)+1,0),"")</f>
        <v/>
      </c>
      <c r="V296" s="1392" t="s">
        <v>15</v>
      </c>
      <c r="W296" s="1510"/>
      <c r="X296" s="1368" t="s">
        <v>10</v>
      </c>
      <c r="Y296" s="1510"/>
      <c r="Z296" s="1368" t="s">
        <v>38</v>
      </c>
      <c r="AA296" s="1510"/>
      <c r="AB296" s="1368" t="s">
        <v>10</v>
      </c>
      <c r="AC296" s="1510"/>
      <c r="AD296" s="1368" t="s">
        <v>2020</v>
      </c>
      <c r="AE296" s="1368" t="s">
        <v>20</v>
      </c>
      <c r="AF296" s="1368" t="str">
        <f>IF(W296&gt;=1,(AA296*12+AC296)-(W296*12+Y296)+1,"")</f>
        <v/>
      </c>
      <c r="AG296" s="1364" t="s">
        <v>33</v>
      </c>
      <c r="AH296" s="1370" t="str">
        <f t="shared" ref="AH296" si="485">IFERROR(ROUNDDOWN(ROUND(L294*U296,0),0)*AF296,"")</f>
        <v/>
      </c>
      <c r="AI296" s="1504" t="str">
        <f t="shared" ref="AI296" si="486">IFERROR(ROUNDDOWN(ROUND((L294*(U296-AW294)),0),0)*AF296,"")</f>
        <v/>
      </c>
      <c r="AJ296" s="1374" t="str">
        <f>IFERROR(ROUNDDOWN(ROUNDDOWN(ROUND(L294*VLOOKUP(K294,【参考】数式用!$A$5:$AB$27,MATCH("新加算Ⅳ",【参考】数式用!$B$4:$AB$4,0)+1,0),0),0)*AF296*0.5,0),"")</f>
        <v/>
      </c>
      <c r="AK296" s="1506"/>
      <c r="AL296" s="1508" t="str">
        <f>IFERROR(IF('別紙様式2-2（４・５月分）'!P296="ベア加算","", IF(OR(T296="新加算Ⅰ",T296="新加算Ⅱ",T296="新加算Ⅲ",T296="新加算Ⅳ"),ROUNDDOWN(ROUND(L294*VLOOKUP(K294,【参考】数式用!$A$5:$I$27,MATCH("ベア加算",【参考】数式用!$B$4:$I$4,0)+1,0),0),0)*AF296,"")),"")</f>
        <v/>
      </c>
      <c r="AM296" s="1500"/>
      <c r="AN296" s="1481"/>
      <c r="AO296" s="1502"/>
      <c r="AP296" s="1481"/>
      <c r="AQ296" s="1483"/>
      <c r="AR296" s="1485"/>
      <c r="AS296" s="1489"/>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78"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6"/>
      <c r="C297" s="1417"/>
      <c r="D297" s="1417"/>
      <c r="E297" s="1417"/>
      <c r="F297" s="1418"/>
      <c r="G297" s="1260"/>
      <c r="H297" s="1260"/>
      <c r="I297" s="1260"/>
      <c r="J297" s="1421"/>
      <c r="K297" s="1260"/>
      <c r="L297" s="1427"/>
      <c r="M297" s="556" t="str">
        <f>IF('別紙様式2-2（４・５月分）'!P226="","",'別紙様式2-2（４・５月分）'!P226)</f>
        <v/>
      </c>
      <c r="N297" s="1399"/>
      <c r="O297" s="1379"/>
      <c r="P297" s="1431"/>
      <c r="Q297" s="1383"/>
      <c r="R297" s="1515"/>
      <c r="S297" s="1387"/>
      <c r="T297" s="1517"/>
      <c r="U297" s="1513"/>
      <c r="V297" s="1393"/>
      <c r="W297" s="1511"/>
      <c r="X297" s="1369"/>
      <c r="Y297" s="1511"/>
      <c r="Z297" s="1369"/>
      <c r="AA297" s="1511"/>
      <c r="AB297" s="1369"/>
      <c r="AC297" s="1511"/>
      <c r="AD297" s="1369"/>
      <c r="AE297" s="1369"/>
      <c r="AF297" s="1369"/>
      <c r="AG297" s="1365"/>
      <c r="AH297" s="1371"/>
      <c r="AI297" s="1505"/>
      <c r="AJ297" s="1375"/>
      <c r="AK297" s="1507"/>
      <c r="AL297" s="1509"/>
      <c r="AM297" s="1501"/>
      <c r="AN297" s="1482"/>
      <c r="AO297" s="1503"/>
      <c r="AP297" s="1482"/>
      <c r="AQ297" s="1484"/>
      <c r="AR297" s="1486"/>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78"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19" t="str">
        <f>IF(基本情報入力シート!X125="","",基本情報入力シート!X125)</f>
        <v/>
      </c>
      <c r="K298" s="1258" t="str">
        <f>IF(基本情報入力シート!Y125="","",基本情報入力シート!Y125)</f>
        <v/>
      </c>
      <c r="L298" s="1432" t="str">
        <f>IF(基本情報入力シート!AB125="","",基本情報入力シート!AB125)</f>
        <v/>
      </c>
      <c r="M298" s="553" t="str">
        <f>IF('別紙様式2-2（４・５月分）'!P227="","",'別紙様式2-2（４・５月分）'!P227)</f>
        <v/>
      </c>
      <c r="N298" s="1396" t="str">
        <f>IF(SUM('別紙様式2-2（４・５月分）'!Q227:Q229)=0,"",SUM('別紙様式2-2（４・５月分）'!Q227:Q229))</f>
        <v/>
      </c>
      <c r="O298" s="1400" t="str">
        <f>IFERROR(VLOOKUP('別紙様式2-2（４・５月分）'!AQ227,【参考】数式用!$AR$5:$AS$22,2,FALSE),"")</f>
        <v/>
      </c>
      <c r="P298" s="1401"/>
      <c r="Q298" s="1402"/>
      <c r="R298" s="1538" t="str">
        <f>IFERROR(VLOOKUP(K298,【参考】数式用!$A$5:$AB$37,MATCH(O298,【参考】数式用!$B$4:$AB$4,0)+1,0),"")</f>
        <v/>
      </c>
      <c r="S298" s="1408" t="s">
        <v>2102</v>
      </c>
      <c r="T298" s="1534" t="str">
        <f>IF('別紙様式2-3（６月以降分）'!T298="","",'別紙様式2-3（６月以降分）'!T298)</f>
        <v/>
      </c>
      <c r="U298" s="1536" t="str">
        <f>IFERROR(VLOOKUP(K298,【参考】数式用!$A$5:$AB$37,MATCH(T298,【参考】数式用!$B$4:$AB$4,0)+1,0),"")</f>
        <v/>
      </c>
      <c r="V298" s="1414" t="s">
        <v>15</v>
      </c>
      <c r="W298" s="1354">
        <f>'別紙様式2-3（６月以降分）'!W298</f>
        <v>6</v>
      </c>
      <c r="X298" s="1354" t="s">
        <v>10</v>
      </c>
      <c r="Y298" s="1354">
        <f>'別紙様式2-3（６月以降分）'!Y298</f>
        <v>6</v>
      </c>
      <c r="Z298" s="1354" t="s">
        <v>38</v>
      </c>
      <c r="AA298" s="1354">
        <f>'別紙様式2-3（６月以降分）'!AA298</f>
        <v>7</v>
      </c>
      <c r="AB298" s="1354" t="s">
        <v>10</v>
      </c>
      <c r="AC298" s="1354">
        <f>'別紙様式2-3（６月以降分）'!AC298</f>
        <v>3</v>
      </c>
      <c r="AD298" s="1354" t="s">
        <v>2020</v>
      </c>
      <c r="AE298" s="1354" t="s">
        <v>20</v>
      </c>
      <c r="AF298" s="1354">
        <f>IF(W298&gt;=1,(AA298*12+AC298)-(W298*12+Y298)+1,"")</f>
        <v>10</v>
      </c>
      <c r="AG298" s="1356"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18">
        <f>'別紙様式2-3（６月以降分）'!AL298</f>
        <v>0</v>
      </c>
      <c r="AM298" s="1520" t="str">
        <f>IF('別紙様式2-3（６月以降分）'!AM298="","",'別紙様式2-3（６月以降分）'!AM298)</f>
        <v/>
      </c>
      <c r="AN298" s="1522" t="str">
        <f>IF('別紙様式2-3（６月以降分）'!AN298="","",'別紙様式2-3（６月以降分）'!AN298)</f>
        <v/>
      </c>
      <c r="AO298" s="1524" t="str">
        <f>IF('別紙様式2-3（６月以降分）'!AO298="","",'別紙様式2-3（６月以降分）'!AO298)</f>
        <v/>
      </c>
      <c r="AP298" s="1522" t="str">
        <f>IF('別紙様式2-3（６月以降分）'!AP298="","",'別紙様式2-3（６月以降分）'!AP298)</f>
        <v/>
      </c>
      <c r="AQ298" s="1487" t="str">
        <f>IF('別紙様式2-3（６月以降分）'!AQ298="","",'別紙様式2-3（６月以降分）'!AQ298)</f>
        <v/>
      </c>
      <c r="AR298" s="1490"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79"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0"/>
      <c r="K299" s="1259"/>
      <c r="L299" s="1426"/>
      <c r="M299" s="1376" t="str">
        <f>IF('別紙様式2-2（４・５月分）'!P228="","",'別紙様式2-2（４・５月分）'!P228)</f>
        <v/>
      </c>
      <c r="N299" s="1397"/>
      <c r="O299" s="1403"/>
      <c r="P299" s="1404"/>
      <c r="Q299" s="1405"/>
      <c r="R299" s="1539"/>
      <c r="S299" s="1409"/>
      <c r="T299" s="1535"/>
      <c r="U299" s="1537"/>
      <c r="V299" s="1415"/>
      <c r="W299" s="1355"/>
      <c r="X299" s="1355"/>
      <c r="Y299" s="1355"/>
      <c r="Z299" s="1355"/>
      <c r="AA299" s="1355"/>
      <c r="AB299" s="1355"/>
      <c r="AC299" s="1355"/>
      <c r="AD299" s="1355"/>
      <c r="AE299" s="1355"/>
      <c r="AF299" s="1355"/>
      <c r="AG299" s="1357"/>
      <c r="AH299" s="1527"/>
      <c r="AI299" s="1529"/>
      <c r="AJ299" s="1531"/>
      <c r="AK299" s="1533"/>
      <c r="AL299" s="1519"/>
      <c r="AM299" s="1521"/>
      <c r="AN299" s="1523"/>
      <c r="AO299" s="1525"/>
      <c r="AP299" s="1523"/>
      <c r="AQ299" s="1488"/>
      <c r="AR299" s="1491"/>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0"/>
      <c r="AY299" s="431"/>
      <c r="BD299" s="341"/>
      <c r="BE299" s="1310" t="str">
        <f>G298</f>
        <v/>
      </c>
      <c r="BF299" s="1310"/>
      <c r="BG299" s="1310"/>
    </row>
    <row r="300" spans="1:59" ht="15" customHeight="1">
      <c r="A300" s="1302"/>
      <c r="B300" s="1242"/>
      <c r="C300" s="1243"/>
      <c r="D300" s="1243"/>
      <c r="E300" s="1243"/>
      <c r="F300" s="1244"/>
      <c r="G300" s="1259"/>
      <c r="H300" s="1259"/>
      <c r="I300" s="1259"/>
      <c r="J300" s="1420"/>
      <c r="K300" s="1259"/>
      <c r="L300" s="1426"/>
      <c r="M300" s="1377"/>
      <c r="N300" s="1398"/>
      <c r="O300" s="1378" t="s">
        <v>2025</v>
      </c>
      <c r="P300" s="1430" t="str">
        <f>IFERROR(VLOOKUP('別紙様式2-2（４・５月分）'!AQ227,【参考】数式用!$AR$5:$AT$22,3,FALSE),"")</f>
        <v/>
      </c>
      <c r="Q300" s="1382" t="s">
        <v>2036</v>
      </c>
      <c r="R300" s="1514" t="str">
        <f>IFERROR(VLOOKUP(K298,【参考】数式用!$A$5:$AB$37,MATCH(P300,【参考】数式用!$B$4:$AB$4,0)+1,0),"")</f>
        <v/>
      </c>
      <c r="S300" s="1386" t="s">
        <v>2109</v>
      </c>
      <c r="T300" s="1516"/>
      <c r="U300" s="1512" t="str">
        <f>IFERROR(VLOOKUP(K298,【参考】数式用!$A$5:$AB$37,MATCH(T300,【参考】数式用!$B$4:$AB$4,0)+1,0),"")</f>
        <v/>
      </c>
      <c r="V300" s="1392" t="s">
        <v>15</v>
      </c>
      <c r="W300" s="1510"/>
      <c r="X300" s="1368" t="s">
        <v>10</v>
      </c>
      <c r="Y300" s="1510"/>
      <c r="Z300" s="1368" t="s">
        <v>38</v>
      </c>
      <c r="AA300" s="1510"/>
      <c r="AB300" s="1368" t="s">
        <v>10</v>
      </c>
      <c r="AC300" s="1510"/>
      <c r="AD300" s="1368" t="s">
        <v>2020</v>
      </c>
      <c r="AE300" s="1368" t="s">
        <v>20</v>
      </c>
      <c r="AF300" s="1368" t="str">
        <f>IF(W300&gt;=1,(AA300*12+AC300)-(W300*12+Y300)+1,"")</f>
        <v/>
      </c>
      <c r="AG300" s="1364" t="s">
        <v>33</v>
      </c>
      <c r="AH300" s="1370" t="str">
        <f t="shared" ref="AH300" si="492">IFERROR(ROUNDDOWN(ROUND(L298*U300,0),0)*AF300,"")</f>
        <v/>
      </c>
      <c r="AI300" s="1504" t="str">
        <f t="shared" ref="AI300" si="493">IFERROR(ROUNDDOWN(ROUND((L298*(U300-AW298)),0),0)*AF300,"")</f>
        <v/>
      </c>
      <c r="AJ300" s="1374" t="str">
        <f>IFERROR(ROUNDDOWN(ROUNDDOWN(ROUND(L298*VLOOKUP(K298,【参考】数式用!$A$5:$AB$27,MATCH("新加算Ⅳ",【参考】数式用!$B$4:$AB$4,0)+1,0),0),0)*AF300*0.5,0),"")</f>
        <v/>
      </c>
      <c r="AK300" s="1506"/>
      <c r="AL300" s="1508" t="str">
        <f>IFERROR(IF('別紙様式2-2（４・５月分）'!P300="ベア加算","", IF(OR(T300="新加算Ⅰ",T300="新加算Ⅱ",T300="新加算Ⅲ",T300="新加算Ⅳ"),ROUNDDOWN(ROUND(L298*VLOOKUP(K298,【参考】数式用!$A$5:$I$27,MATCH("ベア加算",【参考】数式用!$B$4:$I$4,0)+1,0),0),0)*AF300,"")),"")</f>
        <v/>
      </c>
      <c r="AM300" s="1500"/>
      <c r="AN300" s="1481"/>
      <c r="AO300" s="1502"/>
      <c r="AP300" s="1481"/>
      <c r="AQ300" s="1483"/>
      <c r="AR300" s="1485"/>
      <c r="AS300" s="1489"/>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78"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6"/>
      <c r="C301" s="1417"/>
      <c r="D301" s="1417"/>
      <c r="E301" s="1417"/>
      <c r="F301" s="1418"/>
      <c r="G301" s="1260"/>
      <c r="H301" s="1260"/>
      <c r="I301" s="1260"/>
      <c r="J301" s="1421"/>
      <c r="K301" s="1260"/>
      <c r="L301" s="1427"/>
      <c r="M301" s="556" t="str">
        <f>IF('別紙様式2-2（４・５月分）'!P229="","",'別紙様式2-2（４・５月分）'!P229)</f>
        <v/>
      </c>
      <c r="N301" s="1399"/>
      <c r="O301" s="1379"/>
      <c r="P301" s="1431"/>
      <c r="Q301" s="1383"/>
      <c r="R301" s="1515"/>
      <c r="S301" s="1387"/>
      <c r="T301" s="1517"/>
      <c r="U301" s="1513"/>
      <c r="V301" s="1393"/>
      <c r="W301" s="1511"/>
      <c r="X301" s="1369"/>
      <c r="Y301" s="1511"/>
      <c r="Z301" s="1369"/>
      <c r="AA301" s="1511"/>
      <c r="AB301" s="1369"/>
      <c r="AC301" s="1511"/>
      <c r="AD301" s="1369"/>
      <c r="AE301" s="1369"/>
      <c r="AF301" s="1369"/>
      <c r="AG301" s="1365"/>
      <c r="AH301" s="1371"/>
      <c r="AI301" s="1505"/>
      <c r="AJ301" s="1375"/>
      <c r="AK301" s="1507"/>
      <c r="AL301" s="1509"/>
      <c r="AM301" s="1501"/>
      <c r="AN301" s="1482"/>
      <c r="AO301" s="1503"/>
      <c r="AP301" s="1482"/>
      <c r="AQ301" s="1484"/>
      <c r="AR301" s="1486"/>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78"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0" t="str">
        <f>IF(基本情報入力シート!X126="","",基本情報入力シート!X126)</f>
        <v/>
      </c>
      <c r="K302" s="1259" t="str">
        <f>IF(基本情報入力シート!Y126="","",基本情報入力シート!Y126)</f>
        <v/>
      </c>
      <c r="L302" s="1426" t="str">
        <f>IF(基本情報入力シート!AB126="","",基本情報入力シート!AB126)</f>
        <v/>
      </c>
      <c r="M302" s="553" t="str">
        <f>IF('別紙様式2-2（４・５月分）'!P230="","",'別紙様式2-2（４・５月分）'!P230)</f>
        <v/>
      </c>
      <c r="N302" s="1396" t="str">
        <f>IF(SUM('別紙様式2-2（４・５月分）'!Q230:Q232)=0,"",SUM('別紙様式2-2（４・５月分）'!Q230:Q232))</f>
        <v/>
      </c>
      <c r="O302" s="1400" t="str">
        <f>IFERROR(VLOOKUP('別紙様式2-2（４・５月分）'!AQ230,【参考】数式用!$AR$5:$AS$22,2,FALSE),"")</f>
        <v/>
      </c>
      <c r="P302" s="1401"/>
      <c r="Q302" s="1402"/>
      <c r="R302" s="1538" t="str">
        <f>IFERROR(VLOOKUP(K302,【参考】数式用!$A$5:$AB$37,MATCH(O302,【参考】数式用!$B$4:$AB$4,0)+1,0),"")</f>
        <v/>
      </c>
      <c r="S302" s="1408" t="s">
        <v>2102</v>
      </c>
      <c r="T302" s="1534" t="str">
        <f>IF('別紙様式2-3（６月以降分）'!T302="","",'別紙様式2-3（６月以降分）'!T302)</f>
        <v/>
      </c>
      <c r="U302" s="1536" t="str">
        <f>IFERROR(VLOOKUP(K302,【参考】数式用!$A$5:$AB$37,MATCH(T302,【参考】数式用!$B$4:$AB$4,0)+1,0),"")</f>
        <v/>
      </c>
      <c r="V302" s="1414" t="s">
        <v>15</v>
      </c>
      <c r="W302" s="1354">
        <f>'別紙様式2-3（６月以降分）'!W302</f>
        <v>6</v>
      </c>
      <c r="X302" s="1354" t="s">
        <v>10</v>
      </c>
      <c r="Y302" s="1354">
        <f>'別紙様式2-3（６月以降分）'!Y302</f>
        <v>6</v>
      </c>
      <c r="Z302" s="1354" t="s">
        <v>38</v>
      </c>
      <c r="AA302" s="1354">
        <f>'別紙様式2-3（６月以降分）'!AA302</f>
        <v>7</v>
      </c>
      <c r="AB302" s="1354" t="s">
        <v>10</v>
      </c>
      <c r="AC302" s="1354">
        <f>'別紙様式2-3（６月以降分）'!AC302</f>
        <v>3</v>
      </c>
      <c r="AD302" s="1354" t="s">
        <v>2020</v>
      </c>
      <c r="AE302" s="1354" t="s">
        <v>20</v>
      </c>
      <c r="AF302" s="1354">
        <f>IF(W302&gt;=1,(AA302*12+AC302)-(W302*12+Y302)+1,"")</f>
        <v>10</v>
      </c>
      <c r="AG302" s="1356"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18">
        <f>'別紙様式2-3（６月以降分）'!AL302</f>
        <v>0</v>
      </c>
      <c r="AM302" s="1520" t="str">
        <f>IF('別紙様式2-3（６月以降分）'!AM302="","",'別紙様式2-3（６月以降分）'!AM302)</f>
        <v/>
      </c>
      <c r="AN302" s="1522" t="str">
        <f>IF('別紙様式2-3（６月以降分）'!AN302="","",'別紙様式2-3（６月以降分）'!AN302)</f>
        <v/>
      </c>
      <c r="AO302" s="1524" t="str">
        <f>IF('別紙様式2-3（６月以降分）'!AO302="","",'別紙様式2-3（６月以降分）'!AO302)</f>
        <v/>
      </c>
      <c r="AP302" s="1522" t="str">
        <f>IF('別紙様式2-3（６月以降分）'!AP302="","",'別紙様式2-3（６月以降分）'!AP302)</f>
        <v/>
      </c>
      <c r="AQ302" s="1487" t="str">
        <f>IF('別紙様式2-3（６月以降分）'!AQ302="","",'別紙様式2-3（６月以降分）'!AQ302)</f>
        <v/>
      </c>
      <c r="AR302" s="1490"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79"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0"/>
      <c r="K303" s="1259"/>
      <c r="L303" s="1426"/>
      <c r="M303" s="1376" t="str">
        <f>IF('別紙様式2-2（４・５月分）'!P231="","",'別紙様式2-2（４・５月分）'!P231)</f>
        <v/>
      </c>
      <c r="N303" s="1397"/>
      <c r="O303" s="1403"/>
      <c r="P303" s="1404"/>
      <c r="Q303" s="1405"/>
      <c r="R303" s="1539"/>
      <c r="S303" s="1409"/>
      <c r="T303" s="1535"/>
      <c r="U303" s="1537"/>
      <c r="V303" s="1415"/>
      <c r="W303" s="1355"/>
      <c r="X303" s="1355"/>
      <c r="Y303" s="1355"/>
      <c r="Z303" s="1355"/>
      <c r="AA303" s="1355"/>
      <c r="AB303" s="1355"/>
      <c r="AC303" s="1355"/>
      <c r="AD303" s="1355"/>
      <c r="AE303" s="1355"/>
      <c r="AF303" s="1355"/>
      <c r="AG303" s="1357"/>
      <c r="AH303" s="1527"/>
      <c r="AI303" s="1529"/>
      <c r="AJ303" s="1531"/>
      <c r="AK303" s="1533"/>
      <c r="AL303" s="1519"/>
      <c r="AM303" s="1521"/>
      <c r="AN303" s="1523"/>
      <c r="AO303" s="1525"/>
      <c r="AP303" s="1523"/>
      <c r="AQ303" s="1488"/>
      <c r="AR303" s="1491"/>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0"/>
      <c r="AY303" s="431"/>
      <c r="BD303" s="341"/>
      <c r="BE303" s="1310" t="str">
        <f>G302</f>
        <v/>
      </c>
      <c r="BF303" s="1310"/>
      <c r="BG303" s="1310"/>
    </row>
    <row r="304" spans="1:59" ht="15" customHeight="1">
      <c r="A304" s="1302"/>
      <c r="B304" s="1242"/>
      <c r="C304" s="1243"/>
      <c r="D304" s="1243"/>
      <c r="E304" s="1243"/>
      <c r="F304" s="1244"/>
      <c r="G304" s="1259"/>
      <c r="H304" s="1259"/>
      <c r="I304" s="1259"/>
      <c r="J304" s="1420"/>
      <c r="K304" s="1259"/>
      <c r="L304" s="1426"/>
      <c r="M304" s="1377"/>
      <c r="N304" s="1398"/>
      <c r="O304" s="1378" t="s">
        <v>2025</v>
      </c>
      <c r="P304" s="1430" t="str">
        <f>IFERROR(VLOOKUP('別紙様式2-2（４・５月分）'!AQ230,【参考】数式用!$AR$5:$AT$22,3,FALSE),"")</f>
        <v/>
      </c>
      <c r="Q304" s="1382" t="s">
        <v>2036</v>
      </c>
      <c r="R304" s="1514" t="str">
        <f>IFERROR(VLOOKUP(K302,【参考】数式用!$A$5:$AB$37,MATCH(P304,【参考】数式用!$B$4:$AB$4,0)+1,0),"")</f>
        <v/>
      </c>
      <c r="S304" s="1386" t="s">
        <v>2109</v>
      </c>
      <c r="T304" s="1516"/>
      <c r="U304" s="1512" t="str">
        <f>IFERROR(VLOOKUP(K302,【参考】数式用!$A$5:$AB$37,MATCH(T304,【参考】数式用!$B$4:$AB$4,0)+1,0),"")</f>
        <v/>
      </c>
      <c r="V304" s="1392" t="s">
        <v>15</v>
      </c>
      <c r="W304" s="1510"/>
      <c r="X304" s="1368" t="s">
        <v>10</v>
      </c>
      <c r="Y304" s="1510"/>
      <c r="Z304" s="1368" t="s">
        <v>38</v>
      </c>
      <c r="AA304" s="1510"/>
      <c r="AB304" s="1368" t="s">
        <v>10</v>
      </c>
      <c r="AC304" s="1510"/>
      <c r="AD304" s="1368" t="s">
        <v>2020</v>
      </c>
      <c r="AE304" s="1368" t="s">
        <v>20</v>
      </c>
      <c r="AF304" s="1368" t="str">
        <f>IF(W304&gt;=1,(AA304*12+AC304)-(W304*12+Y304)+1,"")</f>
        <v/>
      </c>
      <c r="AG304" s="1364" t="s">
        <v>33</v>
      </c>
      <c r="AH304" s="1370" t="str">
        <f t="shared" ref="AH304" si="499">IFERROR(ROUNDDOWN(ROUND(L302*U304,0),0)*AF304,"")</f>
        <v/>
      </c>
      <c r="AI304" s="1504" t="str">
        <f t="shared" ref="AI304" si="500">IFERROR(ROUNDDOWN(ROUND((L302*(U304-AW302)),0),0)*AF304,"")</f>
        <v/>
      </c>
      <c r="AJ304" s="1374" t="str">
        <f>IFERROR(ROUNDDOWN(ROUNDDOWN(ROUND(L302*VLOOKUP(K302,【参考】数式用!$A$5:$AB$27,MATCH("新加算Ⅳ",【参考】数式用!$B$4:$AB$4,0)+1,0),0),0)*AF304*0.5,0),"")</f>
        <v/>
      </c>
      <c r="AK304" s="1506"/>
      <c r="AL304" s="1508" t="str">
        <f>IFERROR(IF('別紙様式2-2（４・５月分）'!P304="ベア加算","", IF(OR(T304="新加算Ⅰ",T304="新加算Ⅱ",T304="新加算Ⅲ",T304="新加算Ⅳ"),ROUNDDOWN(ROUND(L302*VLOOKUP(K302,【参考】数式用!$A$5:$I$27,MATCH("ベア加算",【参考】数式用!$B$4:$I$4,0)+1,0),0),0)*AF304,"")),"")</f>
        <v/>
      </c>
      <c r="AM304" s="1500"/>
      <c r="AN304" s="1481"/>
      <c r="AO304" s="1502"/>
      <c r="AP304" s="1481"/>
      <c r="AQ304" s="1483"/>
      <c r="AR304" s="1485"/>
      <c r="AS304" s="1489"/>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78"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6"/>
      <c r="C305" s="1417"/>
      <c r="D305" s="1417"/>
      <c r="E305" s="1417"/>
      <c r="F305" s="1418"/>
      <c r="G305" s="1260"/>
      <c r="H305" s="1260"/>
      <c r="I305" s="1260"/>
      <c r="J305" s="1421"/>
      <c r="K305" s="1260"/>
      <c r="L305" s="1427"/>
      <c r="M305" s="556" t="str">
        <f>IF('別紙様式2-2（４・５月分）'!P232="","",'別紙様式2-2（４・５月分）'!P232)</f>
        <v/>
      </c>
      <c r="N305" s="1399"/>
      <c r="O305" s="1379"/>
      <c r="P305" s="1431"/>
      <c r="Q305" s="1383"/>
      <c r="R305" s="1515"/>
      <c r="S305" s="1387"/>
      <c r="T305" s="1517"/>
      <c r="U305" s="1513"/>
      <c r="V305" s="1393"/>
      <c r="W305" s="1511"/>
      <c r="X305" s="1369"/>
      <c r="Y305" s="1511"/>
      <c r="Z305" s="1369"/>
      <c r="AA305" s="1511"/>
      <c r="AB305" s="1369"/>
      <c r="AC305" s="1511"/>
      <c r="AD305" s="1369"/>
      <c r="AE305" s="1369"/>
      <c r="AF305" s="1369"/>
      <c r="AG305" s="1365"/>
      <c r="AH305" s="1371"/>
      <c r="AI305" s="1505"/>
      <c r="AJ305" s="1375"/>
      <c r="AK305" s="1507"/>
      <c r="AL305" s="1509"/>
      <c r="AM305" s="1501"/>
      <c r="AN305" s="1482"/>
      <c r="AO305" s="1503"/>
      <c r="AP305" s="1482"/>
      <c r="AQ305" s="1484"/>
      <c r="AR305" s="1486"/>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78"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0" t="str">
        <f>IF(基本情報入力シート!X127="","",基本情報入力シート!X127)</f>
        <v/>
      </c>
      <c r="K306" s="1259" t="str">
        <f>IF(基本情報入力シート!Y127="","",基本情報入力シート!Y127)</f>
        <v/>
      </c>
      <c r="L306" s="1426" t="str">
        <f>IF(基本情報入力シート!AB127="","",基本情報入力シート!AB127)</f>
        <v/>
      </c>
      <c r="M306" s="553" t="str">
        <f>IF('別紙様式2-2（４・５月分）'!P233="","",'別紙様式2-2（４・５月分）'!P233)</f>
        <v/>
      </c>
      <c r="N306" s="1396" t="str">
        <f>IF(SUM('別紙様式2-2（４・５月分）'!Q233:Q235)=0,"",SUM('別紙様式2-2（４・５月分）'!Q233:Q235))</f>
        <v/>
      </c>
      <c r="O306" s="1400" t="str">
        <f>IFERROR(VLOOKUP('別紙様式2-2（４・５月分）'!AQ233,【参考】数式用!$AR$5:$AS$22,2,FALSE),"")</f>
        <v/>
      </c>
      <c r="P306" s="1401"/>
      <c r="Q306" s="1402"/>
      <c r="R306" s="1538" t="str">
        <f>IFERROR(VLOOKUP(K306,【参考】数式用!$A$5:$AB$37,MATCH(O306,【参考】数式用!$B$4:$AB$4,0)+1,0),"")</f>
        <v/>
      </c>
      <c r="S306" s="1408" t="s">
        <v>2102</v>
      </c>
      <c r="T306" s="1534" t="str">
        <f>IF('別紙様式2-3（６月以降分）'!T306="","",'別紙様式2-3（６月以降分）'!T306)</f>
        <v/>
      </c>
      <c r="U306" s="1536" t="str">
        <f>IFERROR(VLOOKUP(K306,【参考】数式用!$A$5:$AB$37,MATCH(T306,【参考】数式用!$B$4:$AB$4,0)+1,0),"")</f>
        <v/>
      </c>
      <c r="V306" s="1414" t="s">
        <v>15</v>
      </c>
      <c r="W306" s="1354">
        <f>'別紙様式2-3（６月以降分）'!W306</f>
        <v>6</v>
      </c>
      <c r="X306" s="1354" t="s">
        <v>10</v>
      </c>
      <c r="Y306" s="1354">
        <f>'別紙様式2-3（６月以降分）'!Y306</f>
        <v>6</v>
      </c>
      <c r="Z306" s="1354" t="s">
        <v>38</v>
      </c>
      <c r="AA306" s="1354">
        <f>'別紙様式2-3（６月以降分）'!AA306</f>
        <v>7</v>
      </c>
      <c r="AB306" s="1354" t="s">
        <v>10</v>
      </c>
      <c r="AC306" s="1354">
        <f>'別紙様式2-3（６月以降分）'!AC306</f>
        <v>3</v>
      </c>
      <c r="AD306" s="1354" t="s">
        <v>2020</v>
      </c>
      <c r="AE306" s="1354" t="s">
        <v>20</v>
      </c>
      <c r="AF306" s="1354">
        <f>IF(W306&gt;=1,(AA306*12+AC306)-(W306*12+Y306)+1,"")</f>
        <v>10</v>
      </c>
      <c r="AG306" s="1356"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18">
        <f>'別紙様式2-3（６月以降分）'!AL306</f>
        <v>0</v>
      </c>
      <c r="AM306" s="1520" t="str">
        <f>IF('別紙様式2-3（６月以降分）'!AM306="","",'別紙様式2-3（６月以降分）'!AM306)</f>
        <v/>
      </c>
      <c r="AN306" s="1522" t="str">
        <f>IF('別紙様式2-3（６月以降分）'!AN306="","",'別紙様式2-3（６月以降分）'!AN306)</f>
        <v/>
      </c>
      <c r="AO306" s="1524" t="str">
        <f>IF('別紙様式2-3（６月以降分）'!AO306="","",'別紙様式2-3（６月以降分）'!AO306)</f>
        <v/>
      </c>
      <c r="AP306" s="1522" t="str">
        <f>IF('別紙様式2-3（６月以降分）'!AP306="","",'別紙様式2-3（６月以降分）'!AP306)</f>
        <v/>
      </c>
      <c r="AQ306" s="1487" t="str">
        <f>IF('別紙様式2-3（６月以降分）'!AQ306="","",'別紙様式2-3（６月以降分）'!AQ306)</f>
        <v/>
      </c>
      <c r="AR306" s="1490"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79"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0"/>
      <c r="K307" s="1259"/>
      <c r="L307" s="1426"/>
      <c r="M307" s="1376" t="str">
        <f>IF('別紙様式2-2（４・５月分）'!P234="","",'別紙様式2-2（４・５月分）'!P234)</f>
        <v/>
      </c>
      <c r="N307" s="1397"/>
      <c r="O307" s="1403"/>
      <c r="P307" s="1404"/>
      <c r="Q307" s="1405"/>
      <c r="R307" s="1539"/>
      <c r="S307" s="1409"/>
      <c r="T307" s="1535"/>
      <c r="U307" s="1537"/>
      <c r="V307" s="1415"/>
      <c r="W307" s="1355"/>
      <c r="X307" s="1355"/>
      <c r="Y307" s="1355"/>
      <c r="Z307" s="1355"/>
      <c r="AA307" s="1355"/>
      <c r="AB307" s="1355"/>
      <c r="AC307" s="1355"/>
      <c r="AD307" s="1355"/>
      <c r="AE307" s="1355"/>
      <c r="AF307" s="1355"/>
      <c r="AG307" s="1357"/>
      <c r="AH307" s="1527"/>
      <c r="AI307" s="1529"/>
      <c r="AJ307" s="1531"/>
      <c r="AK307" s="1533"/>
      <c r="AL307" s="1519"/>
      <c r="AM307" s="1521"/>
      <c r="AN307" s="1523"/>
      <c r="AO307" s="1525"/>
      <c r="AP307" s="1523"/>
      <c r="AQ307" s="1488"/>
      <c r="AR307" s="1491"/>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0"/>
      <c r="AY307" s="431"/>
      <c r="BD307" s="341"/>
      <c r="BE307" s="1310" t="str">
        <f>G306</f>
        <v/>
      </c>
      <c r="BF307" s="1310"/>
      <c r="BG307" s="1310"/>
    </row>
    <row r="308" spans="1:59" ht="15" customHeight="1">
      <c r="A308" s="1302"/>
      <c r="B308" s="1242"/>
      <c r="C308" s="1243"/>
      <c r="D308" s="1243"/>
      <c r="E308" s="1243"/>
      <c r="F308" s="1244"/>
      <c r="G308" s="1259"/>
      <c r="H308" s="1259"/>
      <c r="I308" s="1259"/>
      <c r="J308" s="1420"/>
      <c r="K308" s="1259"/>
      <c r="L308" s="1426"/>
      <c r="M308" s="1377"/>
      <c r="N308" s="1398"/>
      <c r="O308" s="1378" t="s">
        <v>2025</v>
      </c>
      <c r="P308" s="1430" t="str">
        <f>IFERROR(VLOOKUP('別紙様式2-2（４・５月分）'!AQ233,【参考】数式用!$AR$5:$AT$22,3,FALSE),"")</f>
        <v/>
      </c>
      <c r="Q308" s="1382" t="s">
        <v>2036</v>
      </c>
      <c r="R308" s="1514" t="str">
        <f>IFERROR(VLOOKUP(K306,【参考】数式用!$A$5:$AB$37,MATCH(P308,【参考】数式用!$B$4:$AB$4,0)+1,0),"")</f>
        <v/>
      </c>
      <c r="S308" s="1386" t="s">
        <v>2109</v>
      </c>
      <c r="T308" s="1516"/>
      <c r="U308" s="1512" t="str">
        <f>IFERROR(VLOOKUP(K306,【参考】数式用!$A$5:$AB$37,MATCH(T308,【参考】数式用!$B$4:$AB$4,0)+1,0),"")</f>
        <v/>
      </c>
      <c r="V308" s="1392" t="s">
        <v>15</v>
      </c>
      <c r="W308" s="1510"/>
      <c r="X308" s="1368" t="s">
        <v>10</v>
      </c>
      <c r="Y308" s="1510"/>
      <c r="Z308" s="1368" t="s">
        <v>38</v>
      </c>
      <c r="AA308" s="1510"/>
      <c r="AB308" s="1368" t="s">
        <v>10</v>
      </c>
      <c r="AC308" s="1510"/>
      <c r="AD308" s="1368" t="s">
        <v>2020</v>
      </c>
      <c r="AE308" s="1368" t="s">
        <v>20</v>
      </c>
      <c r="AF308" s="1368" t="str">
        <f>IF(W308&gt;=1,(AA308*12+AC308)-(W308*12+Y308)+1,"")</f>
        <v/>
      </c>
      <c r="AG308" s="1364" t="s">
        <v>33</v>
      </c>
      <c r="AH308" s="1370" t="str">
        <f t="shared" ref="AH308" si="506">IFERROR(ROUNDDOWN(ROUND(L306*U308,0),0)*AF308,"")</f>
        <v/>
      </c>
      <c r="AI308" s="1504" t="str">
        <f t="shared" ref="AI308" si="507">IFERROR(ROUNDDOWN(ROUND((L306*(U308-AW306)),0),0)*AF308,"")</f>
        <v/>
      </c>
      <c r="AJ308" s="1374" t="str">
        <f>IFERROR(ROUNDDOWN(ROUNDDOWN(ROUND(L306*VLOOKUP(K306,【参考】数式用!$A$5:$AB$27,MATCH("新加算Ⅳ",【参考】数式用!$B$4:$AB$4,0)+1,0),0),0)*AF308*0.5,0),"")</f>
        <v/>
      </c>
      <c r="AK308" s="1506"/>
      <c r="AL308" s="1508" t="str">
        <f>IFERROR(IF('別紙様式2-2（４・５月分）'!P308="ベア加算","", IF(OR(T308="新加算Ⅰ",T308="新加算Ⅱ",T308="新加算Ⅲ",T308="新加算Ⅳ"),ROUNDDOWN(ROUND(L306*VLOOKUP(K306,【参考】数式用!$A$5:$I$27,MATCH("ベア加算",【参考】数式用!$B$4:$I$4,0)+1,0),0),0)*AF308,"")),"")</f>
        <v/>
      </c>
      <c r="AM308" s="1500"/>
      <c r="AN308" s="1481"/>
      <c r="AO308" s="1502"/>
      <c r="AP308" s="1481"/>
      <c r="AQ308" s="1483"/>
      <c r="AR308" s="1485"/>
      <c r="AS308" s="1489"/>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78"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6"/>
      <c r="C309" s="1417"/>
      <c r="D309" s="1417"/>
      <c r="E309" s="1417"/>
      <c r="F309" s="1418"/>
      <c r="G309" s="1260"/>
      <c r="H309" s="1260"/>
      <c r="I309" s="1260"/>
      <c r="J309" s="1421"/>
      <c r="K309" s="1260"/>
      <c r="L309" s="1427"/>
      <c r="M309" s="556" t="str">
        <f>IF('別紙様式2-2（４・５月分）'!P235="","",'別紙様式2-2（４・５月分）'!P235)</f>
        <v/>
      </c>
      <c r="N309" s="1399"/>
      <c r="O309" s="1379"/>
      <c r="P309" s="1431"/>
      <c r="Q309" s="1383"/>
      <c r="R309" s="1515"/>
      <c r="S309" s="1387"/>
      <c r="T309" s="1517"/>
      <c r="U309" s="1513"/>
      <c r="V309" s="1393"/>
      <c r="W309" s="1511"/>
      <c r="X309" s="1369"/>
      <c r="Y309" s="1511"/>
      <c r="Z309" s="1369"/>
      <c r="AA309" s="1511"/>
      <c r="AB309" s="1369"/>
      <c r="AC309" s="1511"/>
      <c r="AD309" s="1369"/>
      <c r="AE309" s="1369"/>
      <c r="AF309" s="1369"/>
      <c r="AG309" s="1365"/>
      <c r="AH309" s="1371"/>
      <c r="AI309" s="1505"/>
      <c r="AJ309" s="1375"/>
      <c r="AK309" s="1507"/>
      <c r="AL309" s="1509"/>
      <c r="AM309" s="1501"/>
      <c r="AN309" s="1482"/>
      <c r="AO309" s="1503"/>
      <c r="AP309" s="1482"/>
      <c r="AQ309" s="1484"/>
      <c r="AR309" s="1486"/>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78"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19" t="str">
        <f>IF(基本情報入力シート!X128="","",基本情報入力シート!X128)</f>
        <v/>
      </c>
      <c r="K310" s="1258" t="str">
        <f>IF(基本情報入力シート!Y128="","",基本情報入力シート!Y128)</f>
        <v/>
      </c>
      <c r="L310" s="1432" t="str">
        <f>IF(基本情報入力シート!AB128="","",基本情報入力シート!AB128)</f>
        <v/>
      </c>
      <c r="M310" s="553" t="str">
        <f>IF('別紙様式2-2（４・５月分）'!P236="","",'別紙様式2-2（４・５月分）'!P236)</f>
        <v/>
      </c>
      <c r="N310" s="1396" t="str">
        <f>IF(SUM('別紙様式2-2（４・５月分）'!Q236:Q238)=0,"",SUM('別紙様式2-2（４・５月分）'!Q236:Q238))</f>
        <v/>
      </c>
      <c r="O310" s="1400" t="str">
        <f>IFERROR(VLOOKUP('別紙様式2-2（４・５月分）'!AQ236,【参考】数式用!$AR$5:$AS$22,2,FALSE),"")</f>
        <v/>
      </c>
      <c r="P310" s="1401"/>
      <c r="Q310" s="1402"/>
      <c r="R310" s="1538" t="str">
        <f>IFERROR(VLOOKUP(K310,【参考】数式用!$A$5:$AB$37,MATCH(O310,【参考】数式用!$B$4:$AB$4,0)+1,0),"")</f>
        <v/>
      </c>
      <c r="S310" s="1408" t="s">
        <v>2102</v>
      </c>
      <c r="T310" s="1534" t="str">
        <f>IF('別紙様式2-3（６月以降分）'!T310="","",'別紙様式2-3（６月以降分）'!T310)</f>
        <v/>
      </c>
      <c r="U310" s="1536" t="str">
        <f>IFERROR(VLOOKUP(K310,【参考】数式用!$A$5:$AB$37,MATCH(T310,【参考】数式用!$B$4:$AB$4,0)+1,0),"")</f>
        <v/>
      </c>
      <c r="V310" s="1414" t="s">
        <v>15</v>
      </c>
      <c r="W310" s="1354">
        <f>'別紙様式2-3（６月以降分）'!W310</f>
        <v>6</v>
      </c>
      <c r="X310" s="1354" t="s">
        <v>10</v>
      </c>
      <c r="Y310" s="1354">
        <f>'別紙様式2-3（６月以降分）'!Y310</f>
        <v>6</v>
      </c>
      <c r="Z310" s="1354" t="s">
        <v>38</v>
      </c>
      <c r="AA310" s="1354">
        <f>'別紙様式2-3（６月以降分）'!AA310</f>
        <v>7</v>
      </c>
      <c r="AB310" s="1354" t="s">
        <v>10</v>
      </c>
      <c r="AC310" s="1354">
        <f>'別紙様式2-3（６月以降分）'!AC310</f>
        <v>3</v>
      </c>
      <c r="AD310" s="1354" t="s">
        <v>2020</v>
      </c>
      <c r="AE310" s="1354" t="s">
        <v>20</v>
      </c>
      <c r="AF310" s="1354">
        <f>IF(W310&gt;=1,(AA310*12+AC310)-(W310*12+Y310)+1,"")</f>
        <v>10</v>
      </c>
      <c r="AG310" s="1356"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18">
        <f>'別紙様式2-3（６月以降分）'!AL310</f>
        <v>0</v>
      </c>
      <c r="AM310" s="1520" t="str">
        <f>IF('別紙様式2-3（６月以降分）'!AM310="","",'別紙様式2-3（６月以降分）'!AM310)</f>
        <v/>
      </c>
      <c r="AN310" s="1522" t="str">
        <f>IF('別紙様式2-3（６月以降分）'!AN310="","",'別紙様式2-3（６月以降分）'!AN310)</f>
        <v/>
      </c>
      <c r="AO310" s="1524" t="str">
        <f>IF('別紙様式2-3（６月以降分）'!AO310="","",'別紙様式2-3（６月以降分）'!AO310)</f>
        <v/>
      </c>
      <c r="AP310" s="1522" t="str">
        <f>IF('別紙様式2-3（６月以降分）'!AP310="","",'別紙様式2-3（６月以降分）'!AP310)</f>
        <v/>
      </c>
      <c r="AQ310" s="1487" t="str">
        <f>IF('別紙様式2-3（６月以降分）'!AQ310="","",'別紙様式2-3（６月以降分）'!AQ310)</f>
        <v/>
      </c>
      <c r="AR310" s="1490"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79"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0"/>
      <c r="K311" s="1259"/>
      <c r="L311" s="1426"/>
      <c r="M311" s="1376" t="str">
        <f>IF('別紙様式2-2（４・５月分）'!P237="","",'別紙様式2-2（４・５月分）'!P237)</f>
        <v/>
      </c>
      <c r="N311" s="1397"/>
      <c r="O311" s="1403"/>
      <c r="P311" s="1404"/>
      <c r="Q311" s="1405"/>
      <c r="R311" s="1539"/>
      <c r="S311" s="1409"/>
      <c r="T311" s="1535"/>
      <c r="U311" s="1537"/>
      <c r="V311" s="1415"/>
      <c r="W311" s="1355"/>
      <c r="X311" s="1355"/>
      <c r="Y311" s="1355"/>
      <c r="Z311" s="1355"/>
      <c r="AA311" s="1355"/>
      <c r="AB311" s="1355"/>
      <c r="AC311" s="1355"/>
      <c r="AD311" s="1355"/>
      <c r="AE311" s="1355"/>
      <c r="AF311" s="1355"/>
      <c r="AG311" s="1357"/>
      <c r="AH311" s="1527"/>
      <c r="AI311" s="1529"/>
      <c r="AJ311" s="1531"/>
      <c r="AK311" s="1533"/>
      <c r="AL311" s="1519"/>
      <c r="AM311" s="1521"/>
      <c r="AN311" s="1523"/>
      <c r="AO311" s="1525"/>
      <c r="AP311" s="1523"/>
      <c r="AQ311" s="1488"/>
      <c r="AR311" s="1491"/>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0"/>
      <c r="AY311" s="431"/>
      <c r="BD311" s="341"/>
      <c r="BE311" s="1310" t="str">
        <f>G310</f>
        <v/>
      </c>
      <c r="BF311" s="1310"/>
      <c r="BG311" s="1310"/>
    </row>
    <row r="312" spans="1:59" ht="15" customHeight="1">
      <c r="A312" s="1302"/>
      <c r="B312" s="1242"/>
      <c r="C312" s="1243"/>
      <c r="D312" s="1243"/>
      <c r="E312" s="1243"/>
      <c r="F312" s="1244"/>
      <c r="G312" s="1259"/>
      <c r="H312" s="1259"/>
      <c r="I312" s="1259"/>
      <c r="J312" s="1420"/>
      <c r="K312" s="1259"/>
      <c r="L312" s="1426"/>
      <c r="M312" s="1377"/>
      <c r="N312" s="1398"/>
      <c r="O312" s="1378" t="s">
        <v>2025</v>
      </c>
      <c r="P312" s="1430" t="str">
        <f>IFERROR(VLOOKUP('別紙様式2-2（４・５月分）'!AQ236,【参考】数式用!$AR$5:$AT$22,3,FALSE),"")</f>
        <v/>
      </c>
      <c r="Q312" s="1382" t="s">
        <v>2036</v>
      </c>
      <c r="R312" s="1514" t="str">
        <f>IFERROR(VLOOKUP(K310,【参考】数式用!$A$5:$AB$37,MATCH(P312,【参考】数式用!$B$4:$AB$4,0)+1,0),"")</f>
        <v/>
      </c>
      <c r="S312" s="1386" t="s">
        <v>2109</v>
      </c>
      <c r="T312" s="1516"/>
      <c r="U312" s="1512" t="str">
        <f>IFERROR(VLOOKUP(K310,【参考】数式用!$A$5:$AB$37,MATCH(T312,【参考】数式用!$B$4:$AB$4,0)+1,0),"")</f>
        <v/>
      </c>
      <c r="V312" s="1392" t="s">
        <v>15</v>
      </c>
      <c r="W312" s="1510"/>
      <c r="X312" s="1368" t="s">
        <v>10</v>
      </c>
      <c r="Y312" s="1510"/>
      <c r="Z312" s="1368" t="s">
        <v>38</v>
      </c>
      <c r="AA312" s="1510"/>
      <c r="AB312" s="1368" t="s">
        <v>10</v>
      </c>
      <c r="AC312" s="1510"/>
      <c r="AD312" s="1368" t="s">
        <v>2020</v>
      </c>
      <c r="AE312" s="1368" t="s">
        <v>20</v>
      </c>
      <c r="AF312" s="1368" t="str">
        <f>IF(W312&gt;=1,(AA312*12+AC312)-(W312*12+Y312)+1,"")</f>
        <v/>
      </c>
      <c r="AG312" s="1364" t="s">
        <v>33</v>
      </c>
      <c r="AH312" s="1370" t="str">
        <f t="shared" ref="AH312" si="513">IFERROR(ROUNDDOWN(ROUND(L310*U312,0),0)*AF312,"")</f>
        <v/>
      </c>
      <c r="AI312" s="1504" t="str">
        <f t="shared" ref="AI312" si="514">IFERROR(ROUNDDOWN(ROUND((L310*(U312-AW310)),0),0)*AF312,"")</f>
        <v/>
      </c>
      <c r="AJ312" s="1374" t="str">
        <f>IFERROR(ROUNDDOWN(ROUNDDOWN(ROUND(L310*VLOOKUP(K310,【参考】数式用!$A$5:$AB$27,MATCH("新加算Ⅳ",【参考】数式用!$B$4:$AB$4,0)+1,0),0),0)*AF312*0.5,0),"")</f>
        <v/>
      </c>
      <c r="AK312" s="1506"/>
      <c r="AL312" s="1508" t="str">
        <f>IFERROR(IF('別紙様式2-2（４・５月分）'!P312="ベア加算","", IF(OR(T312="新加算Ⅰ",T312="新加算Ⅱ",T312="新加算Ⅲ",T312="新加算Ⅳ"),ROUNDDOWN(ROUND(L310*VLOOKUP(K310,【参考】数式用!$A$5:$I$27,MATCH("ベア加算",【参考】数式用!$B$4:$I$4,0)+1,0),0),0)*AF312,"")),"")</f>
        <v/>
      </c>
      <c r="AM312" s="1500"/>
      <c r="AN312" s="1481"/>
      <c r="AO312" s="1502"/>
      <c r="AP312" s="1481"/>
      <c r="AQ312" s="1483"/>
      <c r="AR312" s="1485"/>
      <c r="AS312" s="1489"/>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78"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6"/>
      <c r="C313" s="1417"/>
      <c r="D313" s="1417"/>
      <c r="E313" s="1417"/>
      <c r="F313" s="1418"/>
      <c r="G313" s="1260"/>
      <c r="H313" s="1260"/>
      <c r="I313" s="1260"/>
      <c r="J313" s="1421"/>
      <c r="K313" s="1260"/>
      <c r="L313" s="1427"/>
      <c r="M313" s="556" t="str">
        <f>IF('別紙様式2-2（４・５月分）'!P238="","",'別紙様式2-2（４・５月分）'!P238)</f>
        <v/>
      </c>
      <c r="N313" s="1399"/>
      <c r="O313" s="1379"/>
      <c r="P313" s="1431"/>
      <c r="Q313" s="1383"/>
      <c r="R313" s="1515"/>
      <c r="S313" s="1387"/>
      <c r="T313" s="1517"/>
      <c r="U313" s="1513"/>
      <c r="V313" s="1393"/>
      <c r="W313" s="1511"/>
      <c r="X313" s="1369"/>
      <c r="Y313" s="1511"/>
      <c r="Z313" s="1369"/>
      <c r="AA313" s="1511"/>
      <c r="AB313" s="1369"/>
      <c r="AC313" s="1511"/>
      <c r="AD313" s="1369"/>
      <c r="AE313" s="1369"/>
      <c r="AF313" s="1369"/>
      <c r="AG313" s="1365"/>
      <c r="AH313" s="1371"/>
      <c r="AI313" s="1505"/>
      <c r="AJ313" s="1375"/>
      <c r="AK313" s="1507"/>
      <c r="AL313" s="1509"/>
      <c r="AM313" s="1501"/>
      <c r="AN313" s="1482"/>
      <c r="AO313" s="1503"/>
      <c r="AP313" s="1482"/>
      <c r="AQ313" s="1484"/>
      <c r="AR313" s="1486"/>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78"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0" t="str">
        <f>IF(基本情報入力シート!X129="","",基本情報入力シート!X129)</f>
        <v/>
      </c>
      <c r="K314" s="1259" t="str">
        <f>IF(基本情報入力シート!Y129="","",基本情報入力シート!Y129)</f>
        <v/>
      </c>
      <c r="L314" s="1426" t="str">
        <f>IF(基本情報入力シート!AB129="","",基本情報入力シート!AB129)</f>
        <v/>
      </c>
      <c r="M314" s="553" t="str">
        <f>IF('別紙様式2-2（４・５月分）'!P239="","",'別紙様式2-2（４・５月分）'!P239)</f>
        <v/>
      </c>
      <c r="N314" s="1396" t="str">
        <f>IF(SUM('別紙様式2-2（４・５月分）'!Q239:Q241)=0,"",SUM('別紙様式2-2（４・５月分）'!Q239:Q241))</f>
        <v/>
      </c>
      <c r="O314" s="1400" t="str">
        <f>IFERROR(VLOOKUP('別紙様式2-2（４・５月分）'!AQ239,【参考】数式用!$AR$5:$AS$22,2,FALSE),"")</f>
        <v/>
      </c>
      <c r="P314" s="1401"/>
      <c r="Q314" s="1402"/>
      <c r="R314" s="1538" t="str">
        <f>IFERROR(VLOOKUP(K314,【参考】数式用!$A$5:$AB$37,MATCH(O314,【参考】数式用!$B$4:$AB$4,0)+1,0),"")</f>
        <v/>
      </c>
      <c r="S314" s="1408" t="s">
        <v>2102</v>
      </c>
      <c r="T314" s="1534" t="str">
        <f>IF('別紙様式2-3（６月以降分）'!T314="","",'別紙様式2-3（６月以降分）'!T314)</f>
        <v/>
      </c>
      <c r="U314" s="1536" t="str">
        <f>IFERROR(VLOOKUP(K314,【参考】数式用!$A$5:$AB$37,MATCH(T314,【参考】数式用!$B$4:$AB$4,0)+1,0),"")</f>
        <v/>
      </c>
      <c r="V314" s="1414" t="s">
        <v>15</v>
      </c>
      <c r="W314" s="1354">
        <f>'別紙様式2-3（６月以降分）'!W314</f>
        <v>6</v>
      </c>
      <c r="X314" s="1354" t="s">
        <v>10</v>
      </c>
      <c r="Y314" s="1354">
        <f>'別紙様式2-3（６月以降分）'!Y314</f>
        <v>6</v>
      </c>
      <c r="Z314" s="1354" t="s">
        <v>38</v>
      </c>
      <c r="AA314" s="1354">
        <f>'別紙様式2-3（６月以降分）'!AA314</f>
        <v>7</v>
      </c>
      <c r="AB314" s="1354" t="s">
        <v>10</v>
      </c>
      <c r="AC314" s="1354">
        <f>'別紙様式2-3（６月以降分）'!AC314</f>
        <v>3</v>
      </c>
      <c r="AD314" s="1354" t="s">
        <v>2020</v>
      </c>
      <c r="AE314" s="1354" t="s">
        <v>20</v>
      </c>
      <c r="AF314" s="1354">
        <f>IF(W314&gt;=1,(AA314*12+AC314)-(W314*12+Y314)+1,"")</f>
        <v>10</v>
      </c>
      <c r="AG314" s="1356"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18">
        <f>'別紙様式2-3（６月以降分）'!AL314</f>
        <v>0</v>
      </c>
      <c r="AM314" s="1520" t="str">
        <f>IF('別紙様式2-3（６月以降分）'!AM314="","",'別紙様式2-3（６月以降分）'!AM314)</f>
        <v/>
      </c>
      <c r="AN314" s="1522" t="str">
        <f>IF('別紙様式2-3（６月以降分）'!AN314="","",'別紙様式2-3（６月以降分）'!AN314)</f>
        <v/>
      </c>
      <c r="AO314" s="1524" t="str">
        <f>IF('別紙様式2-3（６月以降分）'!AO314="","",'別紙様式2-3（６月以降分）'!AO314)</f>
        <v/>
      </c>
      <c r="AP314" s="1522" t="str">
        <f>IF('別紙様式2-3（６月以降分）'!AP314="","",'別紙様式2-3（６月以降分）'!AP314)</f>
        <v/>
      </c>
      <c r="AQ314" s="1487" t="str">
        <f>IF('別紙様式2-3（６月以降分）'!AQ314="","",'別紙様式2-3（６月以降分）'!AQ314)</f>
        <v/>
      </c>
      <c r="AR314" s="1490"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79"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0"/>
      <c r="K315" s="1259"/>
      <c r="L315" s="1426"/>
      <c r="M315" s="1376" t="str">
        <f>IF('別紙様式2-2（４・５月分）'!P240="","",'別紙様式2-2（４・５月分）'!P240)</f>
        <v/>
      </c>
      <c r="N315" s="1397"/>
      <c r="O315" s="1403"/>
      <c r="P315" s="1404"/>
      <c r="Q315" s="1405"/>
      <c r="R315" s="1539"/>
      <c r="S315" s="1409"/>
      <c r="T315" s="1535"/>
      <c r="U315" s="1537"/>
      <c r="V315" s="1415"/>
      <c r="W315" s="1355"/>
      <c r="X315" s="1355"/>
      <c r="Y315" s="1355"/>
      <c r="Z315" s="1355"/>
      <c r="AA315" s="1355"/>
      <c r="AB315" s="1355"/>
      <c r="AC315" s="1355"/>
      <c r="AD315" s="1355"/>
      <c r="AE315" s="1355"/>
      <c r="AF315" s="1355"/>
      <c r="AG315" s="1357"/>
      <c r="AH315" s="1527"/>
      <c r="AI315" s="1529"/>
      <c r="AJ315" s="1531"/>
      <c r="AK315" s="1533"/>
      <c r="AL315" s="1519"/>
      <c r="AM315" s="1521"/>
      <c r="AN315" s="1523"/>
      <c r="AO315" s="1525"/>
      <c r="AP315" s="1523"/>
      <c r="AQ315" s="1488"/>
      <c r="AR315" s="1491"/>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0"/>
      <c r="AY315" s="431"/>
      <c r="BD315" s="341"/>
      <c r="BE315" s="1310" t="str">
        <f>G314</f>
        <v/>
      </c>
      <c r="BF315" s="1310"/>
      <c r="BG315" s="1310"/>
    </row>
    <row r="316" spans="1:59" ht="15" customHeight="1">
      <c r="A316" s="1302"/>
      <c r="B316" s="1242"/>
      <c r="C316" s="1243"/>
      <c r="D316" s="1243"/>
      <c r="E316" s="1243"/>
      <c r="F316" s="1244"/>
      <c r="G316" s="1259"/>
      <c r="H316" s="1259"/>
      <c r="I316" s="1259"/>
      <c r="J316" s="1420"/>
      <c r="K316" s="1259"/>
      <c r="L316" s="1426"/>
      <c r="M316" s="1377"/>
      <c r="N316" s="1398"/>
      <c r="O316" s="1378" t="s">
        <v>2025</v>
      </c>
      <c r="P316" s="1430" t="str">
        <f>IFERROR(VLOOKUP('別紙様式2-2（４・５月分）'!AQ239,【参考】数式用!$AR$5:$AT$22,3,FALSE),"")</f>
        <v/>
      </c>
      <c r="Q316" s="1382" t="s">
        <v>2036</v>
      </c>
      <c r="R316" s="1514" t="str">
        <f>IFERROR(VLOOKUP(K314,【参考】数式用!$A$5:$AB$37,MATCH(P316,【参考】数式用!$B$4:$AB$4,0)+1,0),"")</f>
        <v/>
      </c>
      <c r="S316" s="1386" t="s">
        <v>2109</v>
      </c>
      <c r="T316" s="1516"/>
      <c r="U316" s="1512" t="str">
        <f>IFERROR(VLOOKUP(K314,【参考】数式用!$A$5:$AB$37,MATCH(T316,【参考】数式用!$B$4:$AB$4,0)+1,0),"")</f>
        <v/>
      </c>
      <c r="V316" s="1392" t="s">
        <v>15</v>
      </c>
      <c r="W316" s="1510"/>
      <c r="X316" s="1368" t="s">
        <v>10</v>
      </c>
      <c r="Y316" s="1510"/>
      <c r="Z316" s="1368" t="s">
        <v>38</v>
      </c>
      <c r="AA316" s="1510"/>
      <c r="AB316" s="1368" t="s">
        <v>10</v>
      </c>
      <c r="AC316" s="1510"/>
      <c r="AD316" s="1368" t="s">
        <v>2020</v>
      </c>
      <c r="AE316" s="1368" t="s">
        <v>20</v>
      </c>
      <c r="AF316" s="1368" t="str">
        <f>IF(W316&gt;=1,(AA316*12+AC316)-(W316*12+Y316)+1,"")</f>
        <v/>
      </c>
      <c r="AG316" s="1364" t="s">
        <v>33</v>
      </c>
      <c r="AH316" s="1370" t="str">
        <f t="shared" ref="AH316" si="520">IFERROR(ROUNDDOWN(ROUND(L314*U316,0),0)*AF316,"")</f>
        <v/>
      </c>
      <c r="AI316" s="1504" t="str">
        <f t="shared" ref="AI316" si="521">IFERROR(ROUNDDOWN(ROUND((L314*(U316-AW314)),0),0)*AF316,"")</f>
        <v/>
      </c>
      <c r="AJ316" s="1374" t="str">
        <f>IFERROR(ROUNDDOWN(ROUNDDOWN(ROUND(L314*VLOOKUP(K314,【参考】数式用!$A$5:$AB$27,MATCH("新加算Ⅳ",【参考】数式用!$B$4:$AB$4,0)+1,0),0),0)*AF316*0.5,0),"")</f>
        <v/>
      </c>
      <c r="AK316" s="1506"/>
      <c r="AL316" s="1508" t="str">
        <f>IFERROR(IF('別紙様式2-2（４・５月分）'!P316="ベア加算","", IF(OR(T316="新加算Ⅰ",T316="新加算Ⅱ",T316="新加算Ⅲ",T316="新加算Ⅳ"),ROUNDDOWN(ROUND(L314*VLOOKUP(K314,【参考】数式用!$A$5:$I$27,MATCH("ベア加算",【参考】数式用!$B$4:$I$4,0)+1,0),0),0)*AF316,"")),"")</f>
        <v/>
      </c>
      <c r="AM316" s="1500"/>
      <c r="AN316" s="1481"/>
      <c r="AO316" s="1502"/>
      <c r="AP316" s="1481"/>
      <c r="AQ316" s="1483"/>
      <c r="AR316" s="1485"/>
      <c r="AS316" s="1489"/>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78"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6"/>
      <c r="C317" s="1417"/>
      <c r="D317" s="1417"/>
      <c r="E317" s="1417"/>
      <c r="F317" s="1418"/>
      <c r="G317" s="1260"/>
      <c r="H317" s="1260"/>
      <c r="I317" s="1260"/>
      <c r="J317" s="1421"/>
      <c r="K317" s="1260"/>
      <c r="L317" s="1427"/>
      <c r="M317" s="556" t="str">
        <f>IF('別紙様式2-2（４・５月分）'!P241="","",'別紙様式2-2（４・５月分）'!P241)</f>
        <v/>
      </c>
      <c r="N317" s="1399"/>
      <c r="O317" s="1379"/>
      <c r="P317" s="1431"/>
      <c r="Q317" s="1383"/>
      <c r="R317" s="1515"/>
      <c r="S317" s="1387"/>
      <c r="T317" s="1517"/>
      <c r="U317" s="1513"/>
      <c r="V317" s="1393"/>
      <c r="W317" s="1511"/>
      <c r="X317" s="1369"/>
      <c r="Y317" s="1511"/>
      <c r="Z317" s="1369"/>
      <c r="AA317" s="1511"/>
      <c r="AB317" s="1369"/>
      <c r="AC317" s="1511"/>
      <c r="AD317" s="1369"/>
      <c r="AE317" s="1369"/>
      <c r="AF317" s="1369"/>
      <c r="AG317" s="1365"/>
      <c r="AH317" s="1371"/>
      <c r="AI317" s="1505"/>
      <c r="AJ317" s="1375"/>
      <c r="AK317" s="1507"/>
      <c r="AL317" s="1509"/>
      <c r="AM317" s="1501"/>
      <c r="AN317" s="1482"/>
      <c r="AO317" s="1503"/>
      <c r="AP317" s="1482"/>
      <c r="AQ317" s="1484"/>
      <c r="AR317" s="1486"/>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78"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19" t="str">
        <f>IF(基本情報入力シート!X130="","",基本情報入力シート!X130)</f>
        <v/>
      </c>
      <c r="K318" s="1258" t="str">
        <f>IF(基本情報入力シート!Y130="","",基本情報入力シート!Y130)</f>
        <v/>
      </c>
      <c r="L318" s="1432" t="str">
        <f>IF(基本情報入力シート!AB130="","",基本情報入力シート!AB130)</f>
        <v/>
      </c>
      <c r="M318" s="553" t="str">
        <f>IF('別紙様式2-2（４・５月分）'!P242="","",'別紙様式2-2（４・５月分）'!P242)</f>
        <v/>
      </c>
      <c r="N318" s="1396" t="str">
        <f>IF(SUM('別紙様式2-2（４・５月分）'!Q242:Q244)=0,"",SUM('別紙様式2-2（４・５月分）'!Q242:Q244))</f>
        <v/>
      </c>
      <c r="O318" s="1400" t="str">
        <f>IFERROR(VLOOKUP('別紙様式2-2（４・５月分）'!AQ242,【参考】数式用!$AR$5:$AS$22,2,FALSE),"")</f>
        <v/>
      </c>
      <c r="P318" s="1401"/>
      <c r="Q318" s="1402"/>
      <c r="R318" s="1538" t="str">
        <f>IFERROR(VLOOKUP(K318,【参考】数式用!$A$5:$AB$37,MATCH(O318,【参考】数式用!$B$4:$AB$4,0)+1,0),"")</f>
        <v/>
      </c>
      <c r="S318" s="1408" t="s">
        <v>2102</v>
      </c>
      <c r="T318" s="1534" t="str">
        <f>IF('別紙様式2-3（６月以降分）'!T318="","",'別紙様式2-3（６月以降分）'!T318)</f>
        <v/>
      </c>
      <c r="U318" s="1536" t="str">
        <f>IFERROR(VLOOKUP(K318,【参考】数式用!$A$5:$AB$37,MATCH(T318,【参考】数式用!$B$4:$AB$4,0)+1,0),"")</f>
        <v/>
      </c>
      <c r="V318" s="1414" t="s">
        <v>15</v>
      </c>
      <c r="W318" s="1354">
        <f>'別紙様式2-3（６月以降分）'!W318</f>
        <v>6</v>
      </c>
      <c r="X318" s="1354" t="s">
        <v>10</v>
      </c>
      <c r="Y318" s="1354">
        <f>'別紙様式2-3（６月以降分）'!Y318</f>
        <v>6</v>
      </c>
      <c r="Z318" s="1354" t="s">
        <v>38</v>
      </c>
      <c r="AA318" s="1354">
        <f>'別紙様式2-3（６月以降分）'!AA318</f>
        <v>7</v>
      </c>
      <c r="AB318" s="1354" t="s">
        <v>10</v>
      </c>
      <c r="AC318" s="1354">
        <f>'別紙様式2-3（６月以降分）'!AC318</f>
        <v>3</v>
      </c>
      <c r="AD318" s="1354" t="s">
        <v>2020</v>
      </c>
      <c r="AE318" s="1354" t="s">
        <v>20</v>
      </c>
      <c r="AF318" s="1354">
        <f>IF(W318&gt;=1,(AA318*12+AC318)-(W318*12+Y318)+1,"")</f>
        <v>10</v>
      </c>
      <c r="AG318" s="1356"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18">
        <f>'別紙様式2-3（６月以降分）'!AL318</f>
        <v>0</v>
      </c>
      <c r="AM318" s="1520" t="str">
        <f>IF('別紙様式2-3（６月以降分）'!AM318="","",'別紙様式2-3（６月以降分）'!AM318)</f>
        <v/>
      </c>
      <c r="AN318" s="1522" t="str">
        <f>IF('別紙様式2-3（６月以降分）'!AN318="","",'別紙様式2-3（６月以降分）'!AN318)</f>
        <v/>
      </c>
      <c r="AO318" s="1524" t="str">
        <f>IF('別紙様式2-3（６月以降分）'!AO318="","",'別紙様式2-3（６月以降分）'!AO318)</f>
        <v/>
      </c>
      <c r="AP318" s="1522" t="str">
        <f>IF('別紙様式2-3（６月以降分）'!AP318="","",'別紙様式2-3（６月以降分）'!AP318)</f>
        <v/>
      </c>
      <c r="AQ318" s="1487" t="str">
        <f>IF('別紙様式2-3（６月以降分）'!AQ318="","",'別紙様式2-3（６月以降分）'!AQ318)</f>
        <v/>
      </c>
      <c r="AR318" s="1490"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79"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0"/>
      <c r="K319" s="1259"/>
      <c r="L319" s="1426"/>
      <c r="M319" s="1376" t="str">
        <f>IF('別紙様式2-2（４・５月分）'!P243="","",'別紙様式2-2（４・５月分）'!P243)</f>
        <v/>
      </c>
      <c r="N319" s="1397"/>
      <c r="O319" s="1403"/>
      <c r="P319" s="1404"/>
      <c r="Q319" s="1405"/>
      <c r="R319" s="1539"/>
      <c r="S319" s="1409"/>
      <c r="T319" s="1535"/>
      <c r="U319" s="1537"/>
      <c r="V319" s="1415"/>
      <c r="W319" s="1355"/>
      <c r="X319" s="1355"/>
      <c r="Y319" s="1355"/>
      <c r="Z319" s="1355"/>
      <c r="AA319" s="1355"/>
      <c r="AB319" s="1355"/>
      <c r="AC319" s="1355"/>
      <c r="AD319" s="1355"/>
      <c r="AE319" s="1355"/>
      <c r="AF319" s="1355"/>
      <c r="AG319" s="1357"/>
      <c r="AH319" s="1527"/>
      <c r="AI319" s="1529"/>
      <c r="AJ319" s="1531"/>
      <c r="AK319" s="1533"/>
      <c r="AL319" s="1519"/>
      <c r="AM319" s="1521"/>
      <c r="AN319" s="1523"/>
      <c r="AO319" s="1525"/>
      <c r="AP319" s="1523"/>
      <c r="AQ319" s="1488"/>
      <c r="AR319" s="1491"/>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0"/>
      <c r="AY319" s="431"/>
      <c r="BD319" s="341"/>
      <c r="BE319" s="1310" t="str">
        <f>G318</f>
        <v/>
      </c>
      <c r="BF319" s="1310"/>
      <c r="BG319" s="1310"/>
    </row>
    <row r="320" spans="1:59" ht="15" customHeight="1">
      <c r="A320" s="1302"/>
      <c r="B320" s="1242"/>
      <c r="C320" s="1243"/>
      <c r="D320" s="1243"/>
      <c r="E320" s="1243"/>
      <c r="F320" s="1244"/>
      <c r="G320" s="1259"/>
      <c r="H320" s="1259"/>
      <c r="I320" s="1259"/>
      <c r="J320" s="1420"/>
      <c r="K320" s="1259"/>
      <c r="L320" s="1426"/>
      <c r="M320" s="1377"/>
      <c r="N320" s="1398"/>
      <c r="O320" s="1378" t="s">
        <v>2025</v>
      </c>
      <c r="P320" s="1430" t="str">
        <f>IFERROR(VLOOKUP('別紙様式2-2（４・５月分）'!AQ242,【参考】数式用!$AR$5:$AT$22,3,FALSE),"")</f>
        <v/>
      </c>
      <c r="Q320" s="1382" t="s">
        <v>2036</v>
      </c>
      <c r="R320" s="1514" t="str">
        <f>IFERROR(VLOOKUP(K318,【参考】数式用!$A$5:$AB$37,MATCH(P320,【参考】数式用!$B$4:$AB$4,0)+1,0),"")</f>
        <v/>
      </c>
      <c r="S320" s="1386" t="s">
        <v>2109</v>
      </c>
      <c r="T320" s="1516"/>
      <c r="U320" s="1512" t="str">
        <f>IFERROR(VLOOKUP(K318,【参考】数式用!$A$5:$AB$37,MATCH(T320,【参考】数式用!$B$4:$AB$4,0)+1,0),"")</f>
        <v/>
      </c>
      <c r="V320" s="1392" t="s">
        <v>15</v>
      </c>
      <c r="W320" s="1510"/>
      <c r="X320" s="1368" t="s">
        <v>10</v>
      </c>
      <c r="Y320" s="1510"/>
      <c r="Z320" s="1368" t="s">
        <v>38</v>
      </c>
      <c r="AA320" s="1510"/>
      <c r="AB320" s="1368" t="s">
        <v>10</v>
      </c>
      <c r="AC320" s="1510"/>
      <c r="AD320" s="1368" t="s">
        <v>2020</v>
      </c>
      <c r="AE320" s="1368" t="s">
        <v>20</v>
      </c>
      <c r="AF320" s="1368" t="str">
        <f>IF(W320&gt;=1,(AA320*12+AC320)-(W320*12+Y320)+1,"")</f>
        <v/>
      </c>
      <c r="AG320" s="1364" t="s">
        <v>33</v>
      </c>
      <c r="AH320" s="1370" t="str">
        <f t="shared" ref="AH320" si="527">IFERROR(ROUNDDOWN(ROUND(L318*U320,0),0)*AF320,"")</f>
        <v/>
      </c>
      <c r="AI320" s="1504" t="str">
        <f t="shared" ref="AI320" si="528">IFERROR(ROUNDDOWN(ROUND((L318*(U320-AW318)),0),0)*AF320,"")</f>
        <v/>
      </c>
      <c r="AJ320" s="1374" t="str">
        <f>IFERROR(ROUNDDOWN(ROUNDDOWN(ROUND(L318*VLOOKUP(K318,【参考】数式用!$A$5:$AB$27,MATCH("新加算Ⅳ",【参考】数式用!$B$4:$AB$4,0)+1,0),0),0)*AF320*0.5,0),"")</f>
        <v/>
      </c>
      <c r="AK320" s="1506"/>
      <c r="AL320" s="1508" t="str">
        <f>IFERROR(IF('別紙様式2-2（４・５月分）'!P320="ベア加算","", IF(OR(T320="新加算Ⅰ",T320="新加算Ⅱ",T320="新加算Ⅲ",T320="新加算Ⅳ"),ROUNDDOWN(ROUND(L318*VLOOKUP(K318,【参考】数式用!$A$5:$I$27,MATCH("ベア加算",【参考】数式用!$B$4:$I$4,0)+1,0),0),0)*AF320,"")),"")</f>
        <v/>
      </c>
      <c r="AM320" s="1500"/>
      <c r="AN320" s="1481"/>
      <c r="AO320" s="1502"/>
      <c r="AP320" s="1481"/>
      <c r="AQ320" s="1483"/>
      <c r="AR320" s="1485"/>
      <c r="AS320" s="1489"/>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78"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6"/>
      <c r="C321" s="1417"/>
      <c r="D321" s="1417"/>
      <c r="E321" s="1417"/>
      <c r="F321" s="1418"/>
      <c r="G321" s="1260"/>
      <c r="H321" s="1260"/>
      <c r="I321" s="1260"/>
      <c r="J321" s="1421"/>
      <c r="K321" s="1260"/>
      <c r="L321" s="1427"/>
      <c r="M321" s="556" t="str">
        <f>IF('別紙様式2-2（４・５月分）'!P244="","",'別紙様式2-2（４・５月分）'!P244)</f>
        <v/>
      </c>
      <c r="N321" s="1399"/>
      <c r="O321" s="1379"/>
      <c r="P321" s="1431"/>
      <c r="Q321" s="1383"/>
      <c r="R321" s="1515"/>
      <c r="S321" s="1387"/>
      <c r="T321" s="1517"/>
      <c r="U321" s="1513"/>
      <c r="V321" s="1393"/>
      <c r="W321" s="1511"/>
      <c r="X321" s="1369"/>
      <c r="Y321" s="1511"/>
      <c r="Z321" s="1369"/>
      <c r="AA321" s="1511"/>
      <c r="AB321" s="1369"/>
      <c r="AC321" s="1511"/>
      <c r="AD321" s="1369"/>
      <c r="AE321" s="1369"/>
      <c r="AF321" s="1369"/>
      <c r="AG321" s="1365"/>
      <c r="AH321" s="1371"/>
      <c r="AI321" s="1505"/>
      <c r="AJ321" s="1375"/>
      <c r="AK321" s="1507"/>
      <c r="AL321" s="1509"/>
      <c r="AM321" s="1501"/>
      <c r="AN321" s="1482"/>
      <c r="AO321" s="1503"/>
      <c r="AP321" s="1482"/>
      <c r="AQ321" s="1484"/>
      <c r="AR321" s="1486"/>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78"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0" t="str">
        <f>IF(基本情報入力シート!X131="","",基本情報入力シート!X131)</f>
        <v/>
      </c>
      <c r="K322" s="1259" t="str">
        <f>IF(基本情報入力シート!Y131="","",基本情報入力シート!Y131)</f>
        <v/>
      </c>
      <c r="L322" s="1426" t="str">
        <f>IF(基本情報入力シート!AB131="","",基本情報入力シート!AB131)</f>
        <v/>
      </c>
      <c r="M322" s="553" t="str">
        <f>IF('別紙様式2-2（４・５月分）'!P245="","",'別紙様式2-2（４・５月分）'!P245)</f>
        <v/>
      </c>
      <c r="N322" s="1396" t="str">
        <f>IF(SUM('別紙様式2-2（４・５月分）'!Q245:Q247)=0,"",SUM('別紙様式2-2（４・５月分）'!Q245:Q247))</f>
        <v/>
      </c>
      <c r="O322" s="1400" t="str">
        <f>IFERROR(VLOOKUP('別紙様式2-2（４・５月分）'!AQ245,【参考】数式用!$AR$5:$AS$22,2,FALSE),"")</f>
        <v/>
      </c>
      <c r="P322" s="1401"/>
      <c r="Q322" s="1402"/>
      <c r="R322" s="1538" t="str">
        <f>IFERROR(VLOOKUP(K322,【参考】数式用!$A$5:$AB$37,MATCH(O322,【参考】数式用!$B$4:$AB$4,0)+1,0),"")</f>
        <v/>
      </c>
      <c r="S322" s="1408" t="s">
        <v>2102</v>
      </c>
      <c r="T322" s="1534" t="str">
        <f>IF('別紙様式2-3（６月以降分）'!T322="","",'別紙様式2-3（６月以降分）'!T322)</f>
        <v/>
      </c>
      <c r="U322" s="1536" t="str">
        <f>IFERROR(VLOOKUP(K322,【参考】数式用!$A$5:$AB$37,MATCH(T322,【参考】数式用!$B$4:$AB$4,0)+1,0),"")</f>
        <v/>
      </c>
      <c r="V322" s="1414" t="s">
        <v>15</v>
      </c>
      <c r="W322" s="1354">
        <f>'別紙様式2-3（６月以降分）'!W322</f>
        <v>6</v>
      </c>
      <c r="X322" s="1354" t="s">
        <v>10</v>
      </c>
      <c r="Y322" s="1354">
        <f>'別紙様式2-3（６月以降分）'!Y322</f>
        <v>6</v>
      </c>
      <c r="Z322" s="1354" t="s">
        <v>38</v>
      </c>
      <c r="AA322" s="1354">
        <f>'別紙様式2-3（６月以降分）'!AA322</f>
        <v>7</v>
      </c>
      <c r="AB322" s="1354" t="s">
        <v>10</v>
      </c>
      <c r="AC322" s="1354">
        <f>'別紙様式2-3（６月以降分）'!AC322</f>
        <v>3</v>
      </c>
      <c r="AD322" s="1354" t="s">
        <v>2020</v>
      </c>
      <c r="AE322" s="1354" t="s">
        <v>20</v>
      </c>
      <c r="AF322" s="1354">
        <f>IF(W322&gt;=1,(AA322*12+AC322)-(W322*12+Y322)+1,"")</f>
        <v>10</v>
      </c>
      <c r="AG322" s="1356"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18">
        <f>'別紙様式2-3（６月以降分）'!AL322</f>
        <v>0</v>
      </c>
      <c r="AM322" s="1520" t="str">
        <f>IF('別紙様式2-3（６月以降分）'!AM322="","",'別紙様式2-3（６月以降分）'!AM322)</f>
        <v/>
      </c>
      <c r="AN322" s="1522" t="str">
        <f>IF('別紙様式2-3（６月以降分）'!AN322="","",'別紙様式2-3（６月以降分）'!AN322)</f>
        <v/>
      </c>
      <c r="AO322" s="1524" t="str">
        <f>IF('別紙様式2-3（６月以降分）'!AO322="","",'別紙様式2-3（６月以降分）'!AO322)</f>
        <v/>
      </c>
      <c r="AP322" s="1522" t="str">
        <f>IF('別紙様式2-3（６月以降分）'!AP322="","",'別紙様式2-3（６月以降分）'!AP322)</f>
        <v/>
      </c>
      <c r="AQ322" s="1487" t="str">
        <f>IF('別紙様式2-3（６月以降分）'!AQ322="","",'別紙様式2-3（６月以降分）'!AQ322)</f>
        <v/>
      </c>
      <c r="AR322" s="1490"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79"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0"/>
      <c r="K323" s="1259"/>
      <c r="L323" s="1426"/>
      <c r="M323" s="1376" t="str">
        <f>IF('別紙様式2-2（４・５月分）'!P246="","",'別紙様式2-2（４・５月分）'!P246)</f>
        <v/>
      </c>
      <c r="N323" s="1397"/>
      <c r="O323" s="1403"/>
      <c r="P323" s="1404"/>
      <c r="Q323" s="1405"/>
      <c r="R323" s="1539"/>
      <c r="S323" s="1409"/>
      <c r="T323" s="1535"/>
      <c r="U323" s="1537"/>
      <c r="V323" s="1415"/>
      <c r="W323" s="1355"/>
      <c r="X323" s="1355"/>
      <c r="Y323" s="1355"/>
      <c r="Z323" s="1355"/>
      <c r="AA323" s="1355"/>
      <c r="AB323" s="1355"/>
      <c r="AC323" s="1355"/>
      <c r="AD323" s="1355"/>
      <c r="AE323" s="1355"/>
      <c r="AF323" s="1355"/>
      <c r="AG323" s="1357"/>
      <c r="AH323" s="1527"/>
      <c r="AI323" s="1529"/>
      <c r="AJ323" s="1531"/>
      <c r="AK323" s="1533"/>
      <c r="AL323" s="1519"/>
      <c r="AM323" s="1521"/>
      <c r="AN323" s="1523"/>
      <c r="AO323" s="1525"/>
      <c r="AP323" s="1523"/>
      <c r="AQ323" s="1488"/>
      <c r="AR323" s="1491"/>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0"/>
      <c r="AY323" s="431"/>
      <c r="BD323" s="341"/>
      <c r="BE323" s="1310" t="str">
        <f>G322</f>
        <v/>
      </c>
      <c r="BF323" s="1310"/>
      <c r="BG323" s="1310"/>
    </row>
    <row r="324" spans="1:59" ht="15" customHeight="1">
      <c r="A324" s="1302"/>
      <c r="B324" s="1242"/>
      <c r="C324" s="1243"/>
      <c r="D324" s="1243"/>
      <c r="E324" s="1243"/>
      <c r="F324" s="1244"/>
      <c r="G324" s="1259"/>
      <c r="H324" s="1259"/>
      <c r="I324" s="1259"/>
      <c r="J324" s="1420"/>
      <c r="K324" s="1259"/>
      <c r="L324" s="1426"/>
      <c r="M324" s="1377"/>
      <c r="N324" s="1398"/>
      <c r="O324" s="1378" t="s">
        <v>2025</v>
      </c>
      <c r="P324" s="1430" t="str">
        <f>IFERROR(VLOOKUP('別紙様式2-2（４・５月分）'!AQ245,【参考】数式用!$AR$5:$AT$22,3,FALSE),"")</f>
        <v/>
      </c>
      <c r="Q324" s="1382" t="s">
        <v>2036</v>
      </c>
      <c r="R324" s="1514" t="str">
        <f>IFERROR(VLOOKUP(K322,【参考】数式用!$A$5:$AB$37,MATCH(P324,【参考】数式用!$B$4:$AB$4,0)+1,0),"")</f>
        <v/>
      </c>
      <c r="S324" s="1386" t="s">
        <v>2109</v>
      </c>
      <c r="T324" s="1516"/>
      <c r="U324" s="1512" t="str">
        <f>IFERROR(VLOOKUP(K322,【参考】数式用!$A$5:$AB$37,MATCH(T324,【参考】数式用!$B$4:$AB$4,0)+1,0),"")</f>
        <v/>
      </c>
      <c r="V324" s="1392" t="s">
        <v>15</v>
      </c>
      <c r="W324" s="1510"/>
      <c r="X324" s="1368" t="s">
        <v>10</v>
      </c>
      <c r="Y324" s="1510"/>
      <c r="Z324" s="1368" t="s">
        <v>38</v>
      </c>
      <c r="AA324" s="1510"/>
      <c r="AB324" s="1368" t="s">
        <v>10</v>
      </c>
      <c r="AC324" s="1510"/>
      <c r="AD324" s="1368" t="s">
        <v>2020</v>
      </c>
      <c r="AE324" s="1368" t="s">
        <v>20</v>
      </c>
      <c r="AF324" s="1368" t="str">
        <f>IF(W324&gt;=1,(AA324*12+AC324)-(W324*12+Y324)+1,"")</f>
        <v/>
      </c>
      <c r="AG324" s="1364" t="s">
        <v>33</v>
      </c>
      <c r="AH324" s="1370" t="str">
        <f t="shared" ref="AH324" si="534">IFERROR(ROUNDDOWN(ROUND(L322*U324,0),0)*AF324,"")</f>
        <v/>
      </c>
      <c r="AI324" s="1504" t="str">
        <f t="shared" ref="AI324" si="535">IFERROR(ROUNDDOWN(ROUND((L322*(U324-AW322)),0),0)*AF324,"")</f>
        <v/>
      </c>
      <c r="AJ324" s="1374" t="str">
        <f>IFERROR(ROUNDDOWN(ROUNDDOWN(ROUND(L322*VLOOKUP(K322,【参考】数式用!$A$5:$AB$27,MATCH("新加算Ⅳ",【参考】数式用!$B$4:$AB$4,0)+1,0),0),0)*AF324*0.5,0),"")</f>
        <v/>
      </c>
      <c r="AK324" s="1506"/>
      <c r="AL324" s="1508" t="str">
        <f>IFERROR(IF('別紙様式2-2（４・５月分）'!P324="ベア加算","", IF(OR(T324="新加算Ⅰ",T324="新加算Ⅱ",T324="新加算Ⅲ",T324="新加算Ⅳ"),ROUNDDOWN(ROUND(L322*VLOOKUP(K322,【参考】数式用!$A$5:$I$27,MATCH("ベア加算",【参考】数式用!$B$4:$I$4,0)+1,0),0),0)*AF324,"")),"")</f>
        <v/>
      </c>
      <c r="AM324" s="1500"/>
      <c r="AN324" s="1481"/>
      <c r="AO324" s="1502"/>
      <c r="AP324" s="1481"/>
      <c r="AQ324" s="1483"/>
      <c r="AR324" s="1485"/>
      <c r="AS324" s="1489"/>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78"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6"/>
      <c r="C325" s="1417"/>
      <c r="D325" s="1417"/>
      <c r="E325" s="1417"/>
      <c r="F325" s="1418"/>
      <c r="G325" s="1260"/>
      <c r="H325" s="1260"/>
      <c r="I325" s="1260"/>
      <c r="J325" s="1421"/>
      <c r="K325" s="1260"/>
      <c r="L325" s="1427"/>
      <c r="M325" s="556" t="str">
        <f>IF('別紙様式2-2（４・５月分）'!P247="","",'別紙様式2-2（４・５月分）'!P247)</f>
        <v/>
      </c>
      <c r="N325" s="1399"/>
      <c r="O325" s="1379"/>
      <c r="P325" s="1431"/>
      <c r="Q325" s="1383"/>
      <c r="R325" s="1515"/>
      <c r="S325" s="1387"/>
      <c r="T325" s="1517"/>
      <c r="U325" s="1513"/>
      <c r="V325" s="1393"/>
      <c r="W325" s="1511"/>
      <c r="X325" s="1369"/>
      <c r="Y325" s="1511"/>
      <c r="Z325" s="1369"/>
      <c r="AA325" s="1511"/>
      <c r="AB325" s="1369"/>
      <c r="AC325" s="1511"/>
      <c r="AD325" s="1369"/>
      <c r="AE325" s="1369"/>
      <c r="AF325" s="1369"/>
      <c r="AG325" s="1365"/>
      <c r="AH325" s="1371"/>
      <c r="AI325" s="1505"/>
      <c r="AJ325" s="1375"/>
      <c r="AK325" s="1507"/>
      <c r="AL325" s="1509"/>
      <c r="AM325" s="1501"/>
      <c r="AN325" s="1482"/>
      <c r="AO325" s="1503"/>
      <c r="AP325" s="1482"/>
      <c r="AQ325" s="1484"/>
      <c r="AR325" s="1486"/>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78"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19" t="str">
        <f>IF(基本情報入力シート!X132="","",基本情報入力シート!X132)</f>
        <v/>
      </c>
      <c r="K326" s="1258" t="str">
        <f>IF(基本情報入力シート!Y132="","",基本情報入力シート!Y132)</f>
        <v/>
      </c>
      <c r="L326" s="1432" t="str">
        <f>IF(基本情報入力シート!AB132="","",基本情報入力シート!AB132)</f>
        <v/>
      </c>
      <c r="M326" s="553" t="str">
        <f>IF('別紙様式2-2（４・５月分）'!P248="","",'別紙様式2-2（４・５月分）'!P248)</f>
        <v/>
      </c>
      <c r="N326" s="1396" t="str">
        <f>IF(SUM('別紙様式2-2（４・５月分）'!Q248:Q250)=0,"",SUM('別紙様式2-2（４・５月分）'!Q248:Q250))</f>
        <v/>
      </c>
      <c r="O326" s="1400" t="str">
        <f>IFERROR(VLOOKUP('別紙様式2-2（４・５月分）'!AQ248,【参考】数式用!$AR$5:$AS$22,2,FALSE),"")</f>
        <v/>
      </c>
      <c r="P326" s="1401"/>
      <c r="Q326" s="1402"/>
      <c r="R326" s="1538" t="str">
        <f>IFERROR(VLOOKUP(K326,【参考】数式用!$A$5:$AB$37,MATCH(O326,【参考】数式用!$B$4:$AB$4,0)+1,0),"")</f>
        <v/>
      </c>
      <c r="S326" s="1408" t="s">
        <v>2102</v>
      </c>
      <c r="T326" s="1534" t="str">
        <f>IF('別紙様式2-3（６月以降分）'!T326="","",'別紙様式2-3（６月以降分）'!T326)</f>
        <v/>
      </c>
      <c r="U326" s="1536" t="str">
        <f>IFERROR(VLOOKUP(K326,【参考】数式用!$A$5:$AB$37,MATCH(T326,【参考】数式用!$B$4:$AB$4,0)+1,0),"")</f>
        <v/>
      </c>
      <c r="V326" s="1414" t="s">
        <v>15</v>
      </c>
      <c r="W326" s="1354">
        <f>'別紙様式2-3（６月以降分）'!W326</f>
        <v>6</v>
      </c>
      <c r="X326" s="1354" t="s">
        <v>10</v>
      </c>
      <c r="Y326" s="1354">
        <f>'別紙様式2-3（６月以降分）'!Y326</f>
        <v>6</v>
      </c>
      <c r="Z326" s="1354" t="s">
        <v>38</v>
      </c>
      <c r="AA326" s="1354">
        <f>'別紙様式2-3（６月以降分）'!AA326</f>
        <v>7</v>
      </c>
      <c r="AB326" s="1354" t="s">
        <v>10</v>
      </c>
      <c r="AC326" s="1354">
        <f>'別紙様式2-3（６月以降分）'!AC326</f>
        <v>3</v>
      </c>
      <c r="AD326" s="1354" t="s">
        <v>2020</v>
      </c>
      <c r="AE326" s="1354" t="s">
        <v>20</v>
      </c>
      <c r="AF326" s="1354">
        <f>IF(W326&gt;=1,(AA326*12+AC326)-(W326*12+Y326)+1,"")</f>
        <v>10</v>
      </c>
      <c r="AG326" s="1356"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18">
        <f>'別紙様式2-3（６月以降分）'!AL326</f>
        <v>0</v>
      </c>
      <c r="AM326" s="1520" t="str">
        <f>IF('別紙様式2-3（６月以降分）'!AM326="","",'別紙様式2-3（６月以降分）'!AM326)</f>
        <v/>
      </c>
      <c r="AN326" s="1522" t="str">
        <f>IF('別紙様式2-3（６月以降分）'!AN326="","",'別紙様式2-3（６月以降分）'!AN326)</f>
        <v/>
      </c>
      <c r="AO326" s="1524" t="str">
        <f>IF('別紙様式2-3（６月以降分）'!AO326="","",'別紙様式2-3（６月以降分）'!AO326)</f>
        <v/>
      </c>
      <c r="AP326" s="1522" t="str">
        <f>IF('別紙様式2-3（６月以降分）'!AP326="","",'別紙様式2-3（６月以降分）'!AP326)</f>
        <v/>
      </c>
      <c r="AQ326" s="1487" t="str">
        <f>IF('別紙様式2-3（６月以降分）'!AQ326="","",'別紙様式2-3（６月以降分）'!AQ326)</f>
        <v/>
      </c>
      <c r="AR326" s="1490"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79"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0"/>
      <c r="K327" s="1259"/>
      <c r="L327" s="1426"/>
      <c r="M327" s="1376" t="str">
        <f>IF('別紙様式2-2（４・５月分）'!P249="","",'別紙様式2-2（４・５月分）'!P249)</f>
        <v/>
      </c>
      <c r="N327" s="1397"/>
      <c r="O327" s="1403"/>
      <c r="P327" s="1404"/>
      <c r="Q327" s="1405"/>
      <c r="R327" s="1539"/>
      <c r="S327" s="1409"/>
      <c r="T327" s="1535"/>
      <c r="U327" s="1537"/>
      <c r="V327" s="1415"/>
      <c r="W327" s="1355"/>
      <c r="X327" s="1355"/>
      <c r="Y327" s="1355"/>
      <c r="Z327" s="1355"/>
      <c r="AA327" s="1355"/>
      <c r="AB327" s="1355"/>
      <c r="AC327" s="1355"/>
      <c r="AD327" s="1355"/>
      <c r="AE327" s="1355"/>
      <c r="AF327" s="1355"/>
      <c r="AG327" s="1357"/>
      <c r="AH327" s="1527"/>
      <c r="AI327" s="1529"/>
      <c r="AJ327" s="1531"/>
      <c r="AK327" s="1533"/>
      <c r="AL327" s="1519"/>
      <c r="AM327" s="1521"/>
      <c r="AN327" s="1523"/>
      <c r="AO327" s="1525"/>
      <c r="AP327" s="1523"/>
      <c r="AQ327" s="1488"/>
      <c r="AR327" s="1491"/>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0"/>
      <c r="AY327" s="431"/>
      <c r="BD327" s="341"/>
      <c r="BE327" s="1310" t="str">
        <f>G326</f>
        <v/>
      </c>
      <c r="BF327" s="1310"/>
      <c r="BG327" s="1310"/>
    </row>
    <row r="328" spans="1:59" ht="15" customHeight="1">
      <c r="A328" s="1302"/>
      <c r="B328" s="1242"/>
      <c r="C328" s="1243"/>
      <c r="D328" s="1243"/>
      <c r="E328" s="1243"/>
      <c r="F328" s="1244"/>
      <c r="G328" s="1259"/>
      <c r="H328" s="1259"/>
      <c r="I328" s="1259"/>
      <c r="J328" s="1420"/>
      <c r="K328" s="1259"/>
      <c r="L328" s="1426"/>
      <c r="M328" s="1377"/>
      <c r="N328" s="1398"/>
      <c r="O328" s="1378" t="s">
        <v>2025</v>
      </c>
      <c r="P328" s="1430" t="str">
        <f>IFERROR(VLOOKUP('別紙様式2-2（４・５月分）'!AQ248,【参考】数式用!$AR$5:$AT$22,3,FALSE),"")</f>
        <v/>
      </c>
      <c r="Q328" s="1382" t="s">
        <v>2036</v>
      </c>
      <c r="R328" s="1514" t="str">
        <f>IFERROR(VLOOKUP(K326,【参考】数式用!$A$5:$AB$37,MATCH(P328,【参考】数式用!$B$4:$AB$4,0)+1,0),"")</f>
        <v/>
      </c>
      <c r="S328" s="1386" t="s">
        <v>2109</v>
      </c>
      <c r="T328" s="1516"/>
      <c r="U328" s="1512" t="str">
        <f>IFERROR(VLOOKUP(K326,【参考】数式用!$A$5:$AB$37,MATCH(T328,【参考】数式用!$B$4:$AB$4,0)+1,0),"")</f>
        <v/>
      </c>
      <c r="V328" s="1392" t="s">
        <v>15</v>
      </c>
      <c r="W328" s="1510"/>
      <c r="X328" s="1368" t="s">
        <v>10</v>
      </c>
      <c r="Y328" s="1510"/>
      <c r="Z328" s="1368" t="s">
        <v>38</v>
      </c>
      <c r="AA328" s="1510"/>
      <c r="AB328" s="1368" t="s">
        <v>10</v>
      </c>
      <c r="AC328" s="1510"/>
      <c r="AD328" s="1368" t="s">
        <v>2020</v>
      </c>
      <c r="AE328" s="1368" t="s">
        <v>20</v>
      </c>
      <c r="AF328" s="1368" t="str">
        <f>IF(W328&gt;=1,(AA328*12+AC328)-(W328*12+Y328)+1,"")</f>
        <v/>
      </c>
      <c r="AG328" s="1364" t="s">
        <v>33</v>
      </c>
      <c r="AH328" s="1370" t="str">
        <f t="shared" ref="AH328" si="541">IFERROR(ROUNDDOWN(ROUND(L326*U328,0),0)*AF328,"")</f>
        <v/>
      </c>
      <c r="AI328" s="1504" t="str">
        <f t="shared" ref="AI328" si="542">IFERROR(ROUNDDOWN(ROUND((L326*(U328-AW326)),0),0)*AF328,"")</f>
        <v/>
      </c>
      <c r="AJ328" s="1374" t="str">
        <f>IFERROR(ROUNDDOWN(ROUNDDOWN(ROUND(L326*VLOOKUP(K326,【参考】数式用!$A$5:$AB$27,MATCH("新加算Ⅳ",【参考】数式用!$B$4:$AB$4,0)+1,0),0),0)*AF328*0.5,0),"")</f>
        <v/>
      </c>
      <c r="AK328" s="1506"/>
      <c r="AL328" s="1508" t="str">
        <f>IFERROR(IF('別紙様式2-2（４・５月分）'!P328="ベア加算","", IF(OR(T328="新加算Ⅰ",T328="新加算Ⅱ",T328="新加算Ⅲ",T328="新加算Ⅳ"),ROUNDDOWN(ROUND(L326*VLOOKUP(K326,【参考】数式用!$A$5:$I$27,MATCH("ベア加算",【参考】数式用!$B$4:$I$4,0)+1,0),0),0)*AF328,"")),"")</f>
        <v/>
      </c>
      <c r="AM328" s="1500"/>
      <c r="AN328" s="1481"/>
      <c r="AO328" s="1502"/>
      <c r="AP328" s="1481"/>
      <c r="AQ328" s="1483"/>
      <c r="AR328" s="1485"/>
      <c r="AS328" s="1489"/>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78"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6"/>
      <c r="C329" s="1417"/>
      <c r="D329" s="1417"/>
      <c r="E329" s="1417"/>
      <c r="F329" s="1418"/>
      <c r="G329" s="1260"/>
      <c r="H329" s="1260"/>
      <c r="I329" s="1260"/>
      <c r="J329" s="1421"/>
      <c r="K329" s="1260"/>
      <c r="L329" s="1427"/>
      <c r="M329" s="556" t="str">
        <f>IF('別紙様式2-2（４・５月分）'!P250="","",'別紙様式2-2（４・５月分）'!P250)</f>
        <v/>
      </c>
      <c r="N329" s="1399"/>
      <c r="O329" s="1379"/>
      <c r="P329" s="1431"/>
      <c r="Q329" s="1383"/>
      <c r="R329" s="1515"/>
      <c r="S329" s="1387"/>
      <c r="T329" s="1517"/>
      <c r="U329" s="1513"/>
      <c r="V329" s="1393"/>
      <c r="W329" s="1511"/>
      <c r="X329" s="1369"/>
      <c r="Y329" s="1511"/>
      <c r="Z329" s="1369"/>
      <c r="AA329" s="1511"/>
      <c r="AB329" s="1369"/>
      <c r="AC329" s="1511"/>
      <c r="AD329" s="1369"/>
      <c r="AE329" s="1369"/>
      <c r="AF329" s="1369"/>
      <c r="AG329" s="1365"/>
      <c r="AH329" s="1371"/>
      <c r="AI329" s="1505"/>
      <c r="AJ329" s="1375"/>
      <c r="AK329" s="1507"/>
      <c r="AL329" s="1509"/>
      <c r="AM329" s="1501"/>
      <c r="AN329" s="1482"/>
      <c r="AO329" s="1503"/>
      <c r="AP329" s="1482"/>
      <c r="AQ329" s="1484"/>
      <c r="AR329" s="1486"/>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78"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0" t="str">
        <f>IF(基本情報入力シート!X133="","",基本情報入力シート!X133)</f>
        <v/>
      </c>
      <c r="K330" s="1259" t="str">
        <f>IF(基本情報入力シート!Y133="","",基本情報入力シート!Y133)</f>
        <v/>
      </c>
      <c r="L330" s="1426" t="str">
        <f>IF(基本情報入力シート!AB133="","",基本情報入力シート!AB133)</f>
        <v/>
      </c>
      <c r="M330" s="553" t="str">
        <f>IF('別紙様式2-2（４・５月分）'!P251="","",'別紙様式2-2（４・５月分）'!P251)</f>
        <v/>
      </c>
      <c r="N330" s="1396" t="str">
        <f>IF(SUM('別紙様式2-2（４・５月分）'!Q251:Q253)=0,"",SUM('別紙様式2-2（４・５月分）'!Q251:Q253))</f>
        <v/>
      </c>
      <c r="O330" s="1400" t="str">
        <f>IFERROR(VLOOKUP('別紙様式2-2（４・５月分）'!AQ251,【参考】数式用!$AR$5:$AS$22,2,FALSE),"")</f>
        <v/>
      </c>
      <c r="P330" s="1401"/>
      <c r="Q330" s="1402"/>
      <c r="R330" s="1538" t="str">
        <f>IFERROR(VLOOKUP(K330,【参考】数式用!$A$5:$AB$37,MATCH(O330,【参考】数式用!$B$4:$AB$4,0)+1,0),"")</f>
        <v/>
      </c>
      <c r="S330" s="1408" t="s">
        <v>2102</v>
      </c>
      <c r="T330" s="1534" t="str">
        <f>IF('別紙様式2-3（６月以降分）'!T330="","",'別紙様式2-3（６月以降分）'!T330)</f>
        <v/>
      </c>
      <c r="U330" s="1536" t="str">
        <f>IFERROR(VLOOKUP(K330,【参考】数式用!$A$5:$AB$37,MATCH(T330,【参考】数式用!$B$4:$AB$4,0)+1,0),"")</f>
        <v/>
      </c>
      <c r="V330" s="1414" t="s">
        <v>15</v>
      </c>
      <c r="W330" s="1354">
        <f>'別紙様式2-3（６月以降分）'!W330</f>
        <v>6</v>
      </c>
      <c r="X330" s="1354" t="s">
        <v>10</v>
      </c>
      <c r="Y330" s="1354">
        <f>'別紙様式2-3（６月以降分）'!Y330</f>
        <v>6</v>
      </c>
      <c r="Z330" s="1354" t="s">
        <v>38</v>
      </c>
      <c r="AA330" s="1354">
        <f>'別紙様式2-3（６月以降分）'!AA330</f>
        <v>7</v>
      </c>
      <c r="AB330" s="1354" t="s">
        <v>10</v>
      </c>
      <c r="AC330" s="1354">
        <f>'別紙様式2-3（６月以降分）'!AC330</f>
        <v>3</v>
      </c>
      <c r="AD330" s="1354" t="s">
        <v>2020</v>
      </c>
      <c r="AE330" s="1354" t="s">
        <v>20</v>
      </c>
      <c r="AF330" s="1354">
        <f>IF(W330&gt;=1,(AA330*12+AC330)-(W330*12+Y330)+1,"")</f>
        <v>10</v>
      </c>
      <c r="AG330" s="1356"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18">
        <f>'別紙様式2-3（６月以降分）'!AL330</f>
        <v>0</v>
      </c>
      <c r="AM330" s="1520" t="str">
        <f>IF('別紙様式2-3（６月以降分）'!AM330="","",'別紙様式2-3（６月以降分）'!AM330)</f>
        <v/>
      </c>
      <c r="AN330" s="1522" t="str">
        <f>IF('別紙様式2-3（６月以降分）'!AN330="","",'別紙様式2-3（６月以降分）'!AN330)</f>
        <v/>
      </c>
      <c r="AO330" s="1524" t="str">
        <f>IF('別紙様式2-3（６月以降分）'!AO330="","",'別紙様式2-3（６月以降分）'!AO330)</f>
        <v/>
      </c>
      <c r="AP330" s="1522" t="str">
        <f>IF('別紙様式2-3（６月以降分）'!AP330="","",'別紙様式2-3（６月以降分）'!AP330)</f>
        <v/>
      </c>
      <c r="AQ330" s="1487" t="str">
        <f>IF('別紙様式2-3（６月以降分）'!AQ330="","",'別紙様式2-3（６月以降分）'!AQ330)</f>
        <v/>
      </c>
      <c r="AR330" s="1490"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79"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0"/>
      <c r="K331" s="1259"/>
      <c r="L331" s="1426"/>
      <c r="M331" s="1376" t="str">
        <f>IF('別紙様式2-2（４・５月分）'!P252="","",'別紙様式2-2（４・５月分）'!P252)</f>
        <v/>
      </c>
      <c r="N331" s="1397"/>
      <c r="O331" s="1403"/>
      <c r="P331" s="1404"/>
      <c r="Q331" s="1405"/>
      <c r="R331" s="1539"/>
      <c r="S331" s="1409"/>
      <c r="T331" s="1535"/>
      <c r="U331" s="1537"/>
      <c r="V331" s="1415"/>
      <c r="W331" s="1355"/>
      <c r="X331" s="1355"/>
      <c r="Y331" s="1355"/>
      <c r="Z331" s="1355"/>
      <c r="AA331" s="1355"/>
      <c r="AB331" s="1355"/>
      <c r="AC331" s="1355"/>
      <c r="AD331" s="1355"/>
      <c r="AE331" s="1355"/>
      <c r="AF331" s="1355"/>
      <c r="AG331" s="1357"/>
      <c r="AH331" s="1527"/>
      <c r="AI331" s="1529"/>
      <c r="AJ331" s="1531"/>
      <c r="AK331" s="1533"/>
      <c r="AL331" s="1519"/>
      <c r="AM331" s="1521"/>
      <c r="AN331" s="1523"/>
      <c r="AO331" s="1525"/>
      <c r="AP331" s="1523"/>
      <c r="AQ331" s="1488"/>
      <c r="AR331" s="1491"/>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0"/>
      <c r="AY331" s="431"/>
      <c r="BD331" s="341"/>
      <c r="BE331" s="1310" t="str">
        <f>G330</f>
        <v/>
      </c>
      <c r="BF331" s="1310"/>
      <c r="BG331" s="1310"/>
    </row>
    <row r="332" spans="1:59" ht="15" customHeight="1">
      <c r="A332" s="1302"/>
      <c r="B332" s="1242"/>
      <c r="C332" s="1243"/>
      <c r="D332" s="1243"/>
      <c r="E332" s="1243"/>
      <c r="F332" s="1244"/>
      <c r="G332" s="1259"/>
      <c r="H332" s="1259"/>
      <c r="I332" s="1259"/>
      <c r="J332" s="1420"/>
      <c r="K332" s="1259"/>
      <c r="L332" s="1426"/>
      <c r="M332" s="1377"/>
      <c r="N332" s="1398"/>
      <c r="O332" s="1378" t="s">
        <v>2025</v>
      </c>
      <c r="P332" s="1430" t="str">
        <f>IFERROR(VLOOKUP('別紙様式2-2（４・５月分）'!AQ251,【参考】数式用!$AR$5:$AT$22,3,FALSE),"")</f>
        <v/>
      </c>
      <c r="Q332" s="1382" t="s">
        <v>2036</v>
      </c>
      <c r="R332" s="1514" t="str">
        <f>IFERROR(VLOOKUP(K330,【参考】数式用!$A$5:$AB$37,MATCH(P332,【参考】数式用!$B$4:$AB$4,0)+1,0),"")</f>
        <v/>
      </c>
      <c r="S332" s="1386" t="s">
        <v>2109</v>
      </c>
      <c r="T332" s="1516"/>
      <c r="U332" s="1512" t="str">
        <f>IFERROR(VLOOKUP(K330,【参考】数式用!$A$5:$AB$37,MATCH(T332,【参考】数式用!$B$4:$AB$4,0)+1,0),"")</f>
        <v/>
      </c>
      <c r="V332" s="1392" t="s">
        <v>15</v>
      </c>
      <c r="W332" s="1510"/>
      <c r="X332" s="1368" t="s">
        <v>10</v>
      </c>
      <c r="Y332" s="1510"/>
      <c r="Z332" s="1368" t="s">
        <v>38</v>
      </c>
      <c r="AA332" s="1510"/>
      <c r="AB332" s="1368" t="s">
        <v>10</v>
      </c>
      <c r="AC332" s="1510"/>
      <c r="AD332" s="1368" t="s">
        <v>2020</v>
      </c>
      <c r="AE332" s="1368" t="s">
        <v>20</v>
      </c>
      <c r="AF332" s="1368" t="str">
        <f>IF(W332&gt;=1,(AA332*12+AC332)-(W332*12+Y332)+1,"")</f>
        <v/>
      </c>
      <c r="AG332" s="1364" t="s">
        <v>33</v>
      </c>
      <c r="AH332" s="1370" t="str">
        <f t="shared" ref="AH332" si="548">IFERROR(ROUNDDOWN(ROUND(L330*U332,0),0)*AF332,"")</f>
        <v/>
      </c>
      <c r="AI332" s="1504" t="str">
        <f t="shared" ref="AI332" si="549">IFERROR(ROUNDDOWN(ROUND((L330*(U332-AW330)),0),0)*AF332,"")</f>
        <v/>
      </c>
      <c r="AJ332" s="1374" t="str">
        <f>IFERROR(ROUNDDOWN(ROUNDDOWN(ROUND(L330*VLOOKUP(K330,【参考】数式用!$A$5:$AB$27,MATCH("新加算Ⅳ",【参考】数式用!$B$4:$AB$4,0)+1,0),0),0)*AF332*0.5,0),"")</f>
        <v/>
      </c>
      <c r="AK332" s="1506"/>
      <c r="AL332" s="1508" t="str">
        <f>IFERROR(IF('別紙様式2-2（４・５月分）'!P332="ベア加算","", IF(OR(T332="新加算Ⅰ",T332="新加算Ⅱ",T332="新加算Ⅲ",T332="新加算Ⅳ"),ROUNDDOWN(ROUND(L330*VLOOKUP(K330,【参考】数式用!$A$5:$I$27,MATCH("ベア加算",【参考】数式用!$B$4:$I$4,0)+1,0),0),0)*AF332,"")),"")</f>
        <v/>
      </c>
      <c r="AM332" s="1500"/>
      <c r="AN332" s="1481"/>
      <c r="AO332" s="1502"/>
      <c r="AP332" s="1481"/>
      <c r="AQ332" s="1483"/>
      <c r="AR332" s="1485"/>
      <c r="AS332" s="1489"/>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78"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6"/>
      <c r="C333" s="1417"/>
      <c r="D333" s="1417"/>
      <c r="E333" s="1417"/>
      <c r="F333" s="1418"/>
      <c r="G333" s="1260"/>
      <c r="H333" s="1260"/>
      <c r="I333" s="1260"/>
      <c r="J333" s="1421"/>
      <c r="K333" s="1260"/>
      <c r="L333" s="1427"/>
      <c r="M333" s="556" t="str">
        <f>IF('別紙様式2-2（４・５月分）'!P253="","",'別紙様式2-2（４・５月分）'!P253)</f>
        <v/>
      </c>
      <c r="N333" s="1399"/>
      <c r="O333" s="1379"/>
      <c r="P333" s="1431"/>
      <c r="Q333" s="1383"/>
      <c r="R333" s="1515"/>
      <c r="S333" s="1387"/>
      <c r="T333" s="1517"/>
      <c r="U333" s="1513"/>
      <c r="V333" s="1393"/>
      <c r="W333" s="1511"/>
      <c r="X333" s="1369"/>
      <c r="Y333" s="1511"/>
      <c r="Z333" s="1369"/>
      <c r="AA333" s="1511"/>
      <c r="AB333" s="1369"/>
      <c r="AC333" s="1511"/>
      <c r="AD333" s="1369"/>
      <c r="AE333" s="1369"/>
      <c r="AF333" s="1369"/>
      <c r="AG333" s="1365"/>
      <c r="AH333" s="1371"/>
      <c r="AI333" s="1505"/>
      <c r="AJ333" s="1375"/>
      <c r="AK333" s="1507"/>
      <c r="AL333" s="1509"/>
      <c r="AM333" s="1501"/>
      <c r="AN333" s="1482"/>
      <c r="AO333" s="1503"/>
      <c r="AP333" s="1482"/>
      <c r="AQ333" s="1484"/>
      <c r="AR333" s="1486"/>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78"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19" t="str">
        <f>IF(基本情報入力シート!X134="","",基本情報入力シート!X134)</f>
        <v/>
      </c>
      <c r="K334" s="1258" t="str">
        <f>IF(基本情報入力シート!Y134="","",基本情報入力シート!Y134)</f>
        <v/>
      </c>
      <c r="L334" s="1432" t="str">
        <f>IF(基本情報入力シート!AB134="","",基本情報入力シート!AB134)</f>
        <v/>
      </c>
      <c r="M334" s="553" t="str">
        <f>IF('別紙様式2-2（４・５月分）'!P254="","",'別紙様式2-2（４・５月分）'!P254)</f>
        <v/>
      </c>
      <c r="N334" s="1396" t="str">
        <f>IF(SUM('別紙様式2-2（４・５月分）'!Q254:Q256)=0,"",SUM('別紙様式2-2（４・５月分）'!Q254:Q256))</f>
        <v/>
      </c>
      <c r="O334" s="1400" t="str">
        <f>IFERROR(VLOOKUP('別紙様式2-2（４・５月分）'!AQ254,【参考】数式用!$AR$5:$AS$22,2,FALSE),"")</f>
        <v/>
      </c>
      <c r="P334" s="1401"/>
      <c r="Q334" s="1402"/>
      <c r="R334" s="1538" t="str">
        <f>IFERROR(VLOOKUP(K334,【参考】数式用!$A$5:$AB$37,MATCH(O334,【参考】数式用!$B$4:$AB$4,0)+1,0),"")</f>
        <v/>
      </c>
      <c r="S334" s="1408" t="s">
        <v>2102</v>
      </c>
      <c r="T334" s="1534" t="str">
        <f>IF('別紙様式2-3（６月以降分）'!T334="","",'別紙様式2-3（６月以降分）'!T334)</f>
        <v/>
      </c>
      <c r="U334" s="1536" t="str">
        <f>IFERROR(VLOOKUP(K334,【参考】数式用!$A$5:$AB$37,MATCH(T334,【参考】数式用!$B$4:$AB$4,0)+1,0),"")</f>
        <v/>
      </c>
      <c r="V334" s="1414" t="s">
        <v>15</v>
      </c>
      <c r="W334" s="1354">
        <f>'別紙様式2-3（６月以降分）'!W334</f>
        <v>6</v>
      </c>
      <c r="X334" s="1354" t="s">
        <v>10</v>
      </c>
      <c r="Y334" s="1354">
        <f>'別紙様式2-3（６月以降分）'!Y334</f>
        <v>6</v>
      </c>
      <c r="Z334" s="1354" t="s">
        <v>38</v>
      </c>
      <c r="AA334" s="1354">
        <f>'別紙様式2-3（６月以降分）'!AA334</f>
        <v>7</v>
      </c>
      <c r="AB334" s="1354" t="s">
        <v>10</v>
      </c>
      <c r="AC334" s="1354">
        <f>'別紙様式2-3（６月以降分）'!AC334</f>
        <v>3</v>
      </c>
      <c r="AD334" s="1354" t="s">
        <v>2020</v>
      </c>
      <c r="AE334" s="1354" t="s">
        <v>20</v>
      </c>
      <c r="AF334" s="1354">
        <f>IF(W334&gt;=1,(AA334*12+AC334)-(W334*12+Y334)+1,"")</f>
        <v>10</v>
      </c>
      <c r="AG334" s="1356"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18">
        <f>'別紙様式2-3（６月以降分）'!AL334</f>
        <v>0</v>
      </c>
      <c r="AM334" s="1520" t="str">
        <f>IF('別紙様式2-3（６月以降分）'!AM334="","",'別紙様式2-3（６月以降分）'!AM334)</f>
        <v/>
      </c>
      <c r="AN334" s="1522" t="str">
        <f>IF('別紙様式2-3（６月以降分）'!AN334="","",'別紙様式2-3（６月以降分）'!AN334)</f>
        <v/>
      </c>
      <c r="AO334" s="1524" t="str">
        <f>IF('別紙様式2-3（６月以降分）'!AO334="","",'別紙様式2-3（６月以降分）'!AO334)</f>
        <v/>
      </c>
      <c r="AP334" s="1522" t="str">
        <f>IF('別紙様式2-3（６月以降分）'!AP334="","",'別紙様式2-3（６月以降分）'!AP334)</f>
        <v/>
      </c>
      <c r="AQ334" s="1487" t="str">
        <f>IF('別紙様式2-3（６月以降分）'!AQ334="","",'別紙様式2-3（６月以降分）'!AQ334)</f>
        <v/>
      </c>
      <c r="AR334" s="1490"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79"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0"/>
      <c r="K335" s="1259"/>
      <c r="L335" s="1426"/>
      <c r="M335" s="1376" t="str">
        <f>IF('別紙様式2-2（４・５月分）'!P255="","",'別紙様式2-2（４・５月分）'!P255)</f>
        <v/>
      </c>
      <c r="N335" s="1397"/>
      <c r="O335" s="1403"/>
      <c r="P335" s="1404"/>
      <c r="Q335" s="1405"/>
      <c r="R335" s="1539"/>
      <c r="S335" s="1409"/>
      <c r="T335" s="1535"/>
      <c r="U335" s="1537"/>
      <c r="V335" s="1415"/>
      <c r="W335" s="1355"/>
      <c r="X335" s="1355"/>
      <c r="Y335" s="1355"/>
      <c r="Z335" s="1355"/>
      <c r="AA335" s="1355"/>
      <c r="AB335" s="1355"/>
      <c r="AC335" s="1355"/>
      <c r="AD335" s="1355"/>
      <c r="AE335" s="1355"/>
      <c r="AF335" s="1355"/>
      <c r="AG335" s="1357"/>
      <c r="AH335" s="1527"/>
      <c r="AI335" s="1529"/>
      <c r="AJ335" s="1531"/>
      <c r="AK335" s="1533"/>
      <c r="AL335" s="1519"/>
      <c r="AM335" s="1521"/>
      <c r="AN335" s="1523"/>
      <c r="AO335" s="1525"/>
      <c r="AP335" s="1523"/>
      <c r="AQ335" s="1488"/>
      <c r="AR335" s="1491"/>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0"/>
      <c r="AY335" s="431"/>
      <c r="BD335" s="341"/>
      <c r="BE335" s="1310" t="str">
        <f>G334</f>
        <v/>
      </c>
      <c r="BF335" s="1310"/>
      <c r="BG335" s="1310"/>
    </row>
    <row r="336" spans="1:59" ht="15" customHeight="1">
      <c r="A336" s="1302"/>
      <c r="B336" s="1242"/>
      <c r="C336" s="1243"/>
      <c r="D336" s="1243"/>
      <c r="E336" s="1243"/>
      <c r="F336" s="1244"/>
      <c r="G336" s="1259"/>
      <c r="H336" s="1259"/>
      <c r="I336" s="1259"/>
      <c r="J336" s="1420"/>
      <c r="K336" s="1259"/>
      <c r="L336" s="1426"/>
      <c r="M336" s="1377"/>
      <c r="N336" s="1398"/>
      <c r="O336" s="1378" t="s">
        <v>2025</v>
      </c>
      <c r="P336" s="1430" t="str">
        <f>IFERROR(VLOOKUP('別紙様式2-2（４・５月分）'!AQ254,【参考】数式用!$AR$5:$AT$22,3,FALSE),"")</f>
        <v/>
      </c>
      <c r="Q336" s="1382" t="s">
        <v>2036</v>
      </c>
      <c r="R336" s="1514" t="str">
        <f>IFERROR(VLOOKUP(K334,【参考】数式用!$A$5:$AB$37,MATCH(P336,【参考】数式用!$B$4:$AB$4,0)+1,0),"")</f>
        <v/>
      </c>
      <c r="S336" s="1386" t="s">
        <v>2109</v>
      </c>
      <c r="T336" s="1516"/>
      <c r="U336" s="1512" t="str">
        <f>IFERROR(VLOOKUP(K334,【参考】数式用!$A$5:$AB$37,MATCH(T336,【参考】数式用!$B$4:$AB$4,0)+1,0),"")</f>
        <v/>
      </c>
      <c r="V336" s="1392" t="s">
        <v>15</v>
      </c>
      <c r="W336" s="1510"/>
      <c r="X336" s="1368" t="s">
        <v>10</v>
      </c>
      <c r="Y336" s="1510"/>
      <c r="Z336" s="1368" t="s">
        <v>38</v>
      </c>
      <c r="AA336" s="1510"/>
      <c r="AB336" s="1368" t="s">
        <v>10</v>
      </c>
      <c r="AC336" s="1510"/>
      <c r="AD336" s="1368" t="s">
        <v>2020</v>
      </c>
      <c r="AE336" s="1368" t="s">
        <v>20</v>
      </c>
      <c r="AF336" s="1368" t="str">
        <f>IF(W336&gt;=1,(AA336*12+AC336)-(W336*12+Y336)+1,"")</f>
        <v/>
      </c>
      <c r="AG336" s="1364" t="s">
        <v>33</v>
      </c>
      <c r="AH336" s="1370" t="str">
        <f t="shared" ref="AH336" si="555">IFERROR(ROUNDDOWN(ROUND(L334*U336,0),0)*AF336,"")</f>
        <v/>
      </c>
      <c r="AI336" s="1504" t="str">
        <f t="shared" ref="AI336" si="556">IFERROR(ROUNDDOWN(ROUND((L334*(U336-AW334)),0),0)*AF336,"")</f>
        <v/>
      </c>
      <c r="AJ336" s="1374" t="str">
        <f>IFERROR(ROUNDDOWN(ROUNDDOWN(ROUND(L334*VLOOKUP(K334,【参考】数式用!$A$5:$AB$27,MATCH("新加算Ⅳ",【参考】数式用!$B$4:$AB$4,0)+1,0),0),0)*AF336*0.5,0),"")</f>
        <v/>
      </c>
      <c r="AK336" s="1506"/>
      <c r="AL336" s="1508" t="str">
        <f>IFERROR(IF('別紙様式2-2（４・５月分）'!P336="ベア加算","", IF(OR(T336="新加算Ⅰ",T336="新加算Ⅱ",T336="新加算Ⅲ",T336="新加算Ⅳ"),ROUNDDOWN(ROUND(L334*VLOOKUP(K334,【参考】数式用!$A$5:$I$27,MATCH("ベア加算",【参考】数式用!$B$4:$I$4,0)+1,0),0),0)*AF336,"")),"")</f>
        <v/>
      </c>
      <c r="AM336" s="1500"/>
      <c r="AN336" s="1481"/>
      <c r="AO336" s="1502"/>
      <c r="AP336" s="1481"/>
      <c r="AQ336" s="1483"/>
      <c r="AR336" s="1485"/>
      <c r="AS336" s="1489"/>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78"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6"/>
      <c r="C337" s="1417"/>
      <c r="D337" s="1417"/>
      <c r="E337" s="1417"/>
      <c r="F337" s="1418"/>
      <c r="G337" s="1260"/>
      <c r="H337" s="1260"/>
      <c r="I337" s="1260"/>
      <c r="J337" s="1421"/>
      <c r="K337" s="1260"/>
      <c r="L337" s="1427"/>
      <c r="M337" s="556" t="str">
        <f>IF('別紙様式2-2（４・５月分）'!P256="","",'別紙様式2-2（４・５月分）'!P256)</f>
        <v/>
      </c>
      <c r="N337" s="1399"/>
      <c r="O337" s="1379"/>
      <c r="P337" s="1431"/>
      <c r="Q337" s="1383"/>
      <c r="R337" s="1515"/>
      <c r="S337" s="1387"/>
      <c r="T337" s="1517"/>
      <c r="U337" s="1513"/>
      <c r="V337" s="1393"/>
      <c r="W337" s="1511"/>
      <c r="X337" s="1369"/>
      <c r="Y337" s="1511"/>
      <c r="Z337" s="1369"/>
      <c r="AA337" s="1511"/>
      <c r="AB337" s="1369"/>
      <c r="AC337" s="1511"/>
      <c r="AD337" s="1369"/>
      <c r="AE337" s="1369"/>
      <c r="AF337" s="1369"/>
      <c r="AG337" s="1365"/>
      <c r="AH337" s="1371"/>
      <c r="AI337" s="1505"/>
      <c r="AJ337" s="1375"/>
      <c r="AK337" s="1507"/>
      <c r="AL337" s="1509"/>
      <c r="AM337" s="1501"/>
      <c r="AN337" s="1482"/>
      <c r="AO337" s="1503"/>
      <c r="AP337" s="1482"/>
      <c r="AQ337" s="1484"/>
      <c r="AR337" s="1486"/>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78"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0" t="str">
        <f>IF(基本情報入力シート!X135="","",基本情報入力シート!X135)</f>
        <v/>
      </c>
      <c r="K338" s="1259" t="str">
        <f>IF(基本情報入力シート!Y135="","",基本情報入力シート!Y135)</f>
        <v/>
      </c>
      <c r="L338" s="1426" t="str">
        <f>IF(基本情報入力シート!AB135="","",基本情報入力シート!AB135)</f>
        <v/>
      </c>
      <c r="M338" s="553" t="str">
        <f>IF('別紙様式2-2（４・５月分）'!P257="","",'別紙様式2-2（４・５月分）'!P257)</f>
        <v/>
      </c>
      <c r="N338" s="1396" t="str">
        <f>IF(SUM('別紙様式2-2（４・５月分）'!Q257:Q259)=0,"",SUM('別紙様式2-2（４・５月分）'!Q257:Q259))</f>
        <v/>
      </c>
      <c r="O338" s="1400" t="str">
        <f>IFERROR(VLOOKUP('別紙様式2-2（４・５月分）'!AQ257,【参考】数式用!$AR$5:$AS$22,2,FALSE),"")</f>
        <v/>
      </c>
      <c r="P338" s="1401"/>
      <c r="Q338" s="1402"/>
      <c r="R338" s="1538" t="str">
        <f>IFERROR(VLOOKUP(K338,【参考】数式用!$A$5:$AB$37,MATCH(O338,【参考】数式用!$B$4:$AB$4,0)+1,0),"")</f>
        <v/>
      </c>
      <c r="S338" s="1408" t="s">
        <v>2102</v>
      </c>
      <c r="T338" s="1534" t="str">
        <f>IF('別紙様式2-3（６月以降分）'!T338="","",'別紙様式2-3（６月以降分）'!T338)</f>
        <v/>
      </c>
      <c r="U338" s="1536" t="str">
        <f>IFERROR(VLOOKUP(K338,【参考】数式用!$A$5:$AB$37,MATCH(T338,【参考】数式用!$B$4:$AB$4,0)+1,0),"")</f>
        <v/>
      </c>
      <c r="V338" s="1414" t="s">
        <v>15</v>
      </c>
      <c r="W338" s="1354">
        <f>'別紙様式2-3（６月以降分）'!W338</f>
        <v>6</v>
      </c>
      <c r="X338" s="1354" t="s">
        <v>10</v>
      </c>
      <c r="Y338" s="1354">
        <f>'別紙様式2-3（６月以降分）'!Y338</f>
        <v>6</v>
      </c>
      <c r="Z338" s="1354" t="s">
        <v>38</v>
      </c>
      <c r="AA338" s="1354">
        <f>'別紙様式2-3（６月以降分）'!AA338</f>
        <v>7</v>
      </c>
      <c r="AB338" s="1354" t="s">
        <v>10</v>
      </c>
      <c r="AC338" s="1354">
        <f>'別紙様式2-3（６月以降分）'!AC338</f>
        <v>3</v>
      </c>
      <c r="AD338" s="1354" t="s">
        <v>2020</v>
      </c>
      <c r="AE338" s="1354" t="s">
        <v>20</v>
      </c>
      <c r="AF338" s="1354">
        <f>IF(W338&gt;=1,(AA338*12+AC338)-(W338*12+Y338)+1,"")</f>
        <v>10</v>
      </c>
      <c r="AG338" s="1356"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18">
        <f>'別紙様式2-3（６月以降分）'!AL338</f>
        <v>0</v>
      </c>
      <c r="AM338" s="1520" t="str">
        <f>IF('別紙様式2-3（６月以降分）'!AM338="","",'別紙様式2-3（６月以降分）'!AM338)</f>
        <v/>
      </c>
      <c r="AN338" s="1522" t="str">
        <f>IF('別紙様式2-3（６月以降分）'!AN338="","",'別紙様式2-3（６月以降分）'!AN338)</f>
        <v/>
      </c>
      <c r="AO338" s="1524" t="str">
        <f>IF('別紙様式2-3（６月以降分）'!AO338="","",'別紙様式2-3（６月以降分）'!AO338)</f>
        <v/>
      </c>
      <c r="AP338" s="1522" t="str">
        <f>IF('別紙様式2-3（６月以降分）'!AP338="","",'別紙様式2-3（６月以降分）'!AP338)</f>
        <v/>
      </c>
      <c r="AQ338" s="1487" t="str">
        <f>IF('別紙様式2-3（６月以降分）'!AQ338="","",'別紙様式2-3（６月以降分）'!AQ338)</f>
        <v/>
      </c>
      <c r="AR338" s="1490"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79"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0"/>
      <c r="K339" s="1259"/>
      <c r="L339" s="1426"/>
      <c r="M339" s="1376" t="str">
        <f>IF('別紙様式2-2（４・５月分）'!P258="","",'別紙様式2-2（４・５月分）'!P258)</f>
        <v/>
      </c>
      <c r="N339" s="1397"/>
      <c r="O339" s="1403"/>
      <c r="P339" s="1404"/>
      <c r="Q339" s="1405"/>
      <c r="R339" s="1539"/>
      <c r="S339" s="1409"/>
      <c r="T339" s="1535"/>
      <c r="U339" s="1537"/>
      <c r="V339" s="1415"/>
      <c r="W339" s="1355"/>
      <c r="X339" s="1355"/>
      <c r="Y339" s="1355"/>
      <c r="Z339" s="1355"/>
      <c r="AA339" s="1355"/>
      <c r="AB339" s="1355"/>
      <c r="AC339" s="1355"/>
      <c r="AD339" s="1355"/>
      <c r="AE339" s="1355"/>
      <c r="AF339" s="1355"/>
      <c r="AG339" s="1357"/>
      <c r="AH339" s="1527"/>
      <c r="AI339" s="1529"/>
      <c r="AJ339" s="1531"/>
      <c r="AK339" s="1533"/>
      <c r="AL339" s="1519"/>
      <c r="AM339" s="1521"/>
      <c r="AN339" s="1523"/>
      <c r="AO339" s="1525"/>
      <c r="AP339" s="1523"/>
      <c r="AQ339" s="1488"/>
      <c r="AR339" s="1491"/>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0"/>
      <c r="AY339" s="431"/>
      <c r="BD339" s="341"/>
      <c r="BE339" s="1310" t="str">
        <f>G338</f>
        <v/>
      </c>
      <c r="BF339" s="1310"/>
      <c r="BG339" s="1310"/>
    </row>
    <row r="340" spans="1:59" ht="15" customHeight="1">
      <c r="A340" s="1302"/>
      <c r="B340" s="1242"/>
      <c r="C340" s="1243"/>
      <c r="D340" s="1243"/>
      <c r="E340" s="1243"/>
      <c r="F340" s="1244"/>
      <c r="G340" s="1259"/>
      <c r="H340" s="1259"/>
      <c r="I340" s="1259"/>
      <c r="J340" s="1420"/>
      <c r="K340" s="1259"/>
      <c r="L340" s="1426"/>
      <c r="M340" s="1377"/>
      <c r="N340" s="1398"/>
      <c r="O340" s="1378" t="s">
        <v>2025</v>
      </c>
      <c r="P340" s="1430" t="str">
        <f>IFERROR(VLOOKUP('別紙様式2-2（４・５月分）'!AQ257,【参考】数式用!$AR$5:$AT$22,3,FALSE),"")</f>
        <v/>
      </c>
      <c r="Q340" s="1382" t="s">
        <v>2036</v>
      </c>
      <c r="R340" s="1514" t="str">
        <f>IFERROR(VLOOKUP(K338,【参考】数式用!$A$5:$AB$37,MATCH(P340,【参考】数式用!$B$4:$AB$4,0)+1,0),"")</f>
        <v/>
      </c>
      <c r="S340" s="1386" t="s">
        <v>2109</v>
      </c>
      <c r="T340" s="1516"/>
      <c r="U340" s="1512" t="str">
        <f>IFERROR(VLOOKUP(K338,【参考】数式用!$A$5:$AB$37,MATCH(T340,【参考】数式用!$B$4:$AB$4,0)+1,0),"")</f>
        <v/>
      </c>
      <c r="V340" s="1392" t="s">
        <v>15</v>
      </c>
      <c r="W340" s="1510"/>
      <c r="X340" s="1368" t="s">
        <v>10</v>
      </c>
      <c r="Y340" s="1510"/>
      <c r="Z340" s="1368" t="s">
        <v>38</v>
      </c>
      <c r="AA340" s="1510"/>
      <c r="AB340" s="1368" t="s">
        <v>10</v>
      </c>
      <c r="AC340" s="1510"/>
      <c r="AD340" s="1368" t="s">
        <v>2020</v>
      </c>
      <c r="AE340" s="1368" t="s">
        <v>20</v>
      </c>
      <c r="AF340" s="1368" t="str">
        <f>IF(W340&gt;=1,(AA340*12+AC340)-(W340*12+Y340)+1,"")</f>
        <v/>
      </c>
      <c r="AG340" s="1364" t="s">
        <v>33</v>
      </c>
      <c r="AH340" s="1370" t="str">
        <f t="shared" ref="AH340" si="562">IFERROR(ROUNDDOWN(ROUND(L338*U340,0),0)*AF340,"")</f>
        <v/>
      </c>
      <c r="AI340" s="1504" t="str">
        <f t="shared" ref="AI340" si="563">IFERROR(ROUNDDOWN(ROUND((L338*(U340-AW338)),0),0)*AF340,"")</f>
        <v/>
      </c>
      <c r="AJ340" s="1374" t="str">
        <f>IFERROR(ROUNDDOWN(ROUNDDOWN(ROUND(L338*VLOOKUP(K338,【参考】数式用!$A$5:$AB$27,MATCH("新加算Ⅳ",【参考】数式用!$B$4:$AB$4,0)+1,0),0),0)*AF340*0.5,0),"")</f>
        <v/>
      </c>
      <c r="AK340" s="1506"/>
      <c r="AL340" s="1508" t="str">
        <f>IFERROR(IF('別紙様式2-2（４・５月分）'!P340="ベア加算","", IF(OR(T340="新加算Ⅰ",T340="新加算Ⅱ",T340="新加算Ⅲ",T340="新加算Ⅳ"),ROUNDDOWN(ROUND(L338*VLOOKUP(K338,【参考】数式用!$A$5:$I$27,MATCH("ベア加算",【参考】数式用!$B$4:$I$4,0)+1,0),0),0)*AF340,"")),"")</f>
        <v/>
      </c>
      <c r="AM340" s="1500"/>
      <c r="AN340" s="1481"/>
      <c r="AO340" s="1502"/>
      <c r="AP340" s="1481"/>
      <c r="AQ340" s="1483"/>
      <c r="AR340" s="1485"/>
      <c r="AS340" s="1489"/>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78"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6"/>
      <c r="C341" s="1417"/>
      <c r="D341" s="1417"/>
      <c r="E341" s="1417"/>
      <c r="F341" s="1418"/>
      <c r="G341" s="1260"/>
      <c r="H341" s="1260"/>
      <c r="I341" s="1260"/>
      <c r="J341" s="1421"/>
      <c r="K341" s="1260"/>
      <c r="L341" s="1427"/>
      <c r="M341" s="556" t="str">
        <f>IF('別紙様式2-2（４・５月分）'!P259="","",'別紙様式2-2（４・５月分）'!P259)</f>
        <v/>
      </c>
      <c r="N341" s="1399"/>
      <c r="O341" s="1379"/>
      <c r="P341" s="1431"/>
      <c r="Q341" s="1383"/>
      <c r="R341" s="1515"/>
      <c r="S341" s="1387"/>
      <c r="T341" s="1517"/>
      <c r="U341" s="1513"/>
      <c r="V341" s="1393"/>
      <c r="W341" s="1511"/>
      <c r="X341" s="1369"/>
      <c r="Y341" s="1511"/>
      <c r="Z341" s="1369"/>
      <c r="AA341" s="1511"/>
      <c r="AB341" s="1369"/>
      <c r="AC341" s="1511"/>
      <c r="AD341" s="1369"/>
      <c r="AE341" s="1369"/>
      <c r="AF341" s="1369"/>
      <c r="AG341" s="1365"/>
      <c r="AH341" s="1371"/>
      <c r="AI341" s="1505"/>
      <c r="AJ341" s="1375"/>
      <c r="AK341" s="1507"/>
      <c r="AL341" s="1509"/>
      <c r="AM341" s="1501"/>
      <c r="AN341" s="1482"/>
      <c r="AO341" s="1503"/>
      <c r="AP341" s="1482"/>
      <c r="AQ341" s="1484"/>
      <c r="AR341" s="1486"/>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78"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19" t="str">
        <f>IF(基本情報入力シート!X136="","",基本情報入力シート!X136)</f>
        <v/>
      </c>
      <c r="K342" s="1258" t="str">
        <f>IF(基本情報入力シート!Y136="","",基本情報入力シート!Y136)</f>
        <v/>
      </c>
      <c r="L342" s="1432" t="str">
        <f>IF(基本情報入力シート!AB136="","",基本情報入力シート!AB136)</f>
        <v/>
      </c>
      <c r="M342" s="553" t="str">
        <f>IF('別紙様式2-2（４・５月分）'!P260="","",'別紙様式2-2（４・５月分）'!P260)</f>
        <v/>
      </c>
      <c r="N342" s="1396" t="str">
        <f>IF(SUM('別紙様式2-2（４・５月分）'!Q260:Q262)=0,"",SUM('別紙様式2-2（４・５月分）'!Q260:Q262))</f>
        <v/>
      </c>
      <c r="O342" s="1400" t="str">
        <f>IFERROR(VLOOKUP('別紙様式2-2（４・５月分）'!AQ260,【参考】数式用!$AR$5:$AS$22,2,FALSE),"")</f>
        <v/>
      </c>
      <c r="P342" s="1401"/>
      <c r="Q342" s="1402"/>
      <c r="R342" s="1538" t="str">
        <f>IFERROR(VLOOKUP(K342,【参考】数式用!$A$5:$AB$37,MATCH(O342,【参考】数式用!$B$4:$AB$4,0)+1,0),"")</f>
        <v/>
      </c>
      <c r="S342" s="1408" t="s">
        <v>2102</v>
      </c>
      <c r="T342" s="1534" t="str">
        <f>IF('別紙様式2-3（６月以降分）'!T342="","",'別紙様式2-3（６月以降分）'!T342)</f>
        <v/>
      </c>
      <c r="U342" s="1536" t="str">
        <f>IFERROR(VLOOKUP(K342,【参考】数式用!$A$5:$AB$37,MATCH(T342,【参考】数式用!$B$4:$AB$4,0)+1,0),"")</f>
        <v/>
      </c>
      <c r="V342" s="1414" t="s">
        <v>15</v>
      </c>
      <c r="W342" s="1354">
        <f>'別紙様式2-3（６月以降分）'!W342</f>
        <v>6</v>
      </c>
      <c r="X342" s="1354" t="s">
        <v>10</v>
      </c>
      <c r="Y342" s="1354">
        <f>'別紙様式2-3（６月以降分）'!Y342</f>
        <v>6</v>
      </c>
      <c r="Z342" s="1354" t="s">
        <v>38</v>
      </c>
      <c r="AA342" s="1354">
        <f>'別紙様式2-3（６月以降分）'!AA342</f>
        <v>7</v>
      </c>
      <c r="AB342" s="1354" t="s">
        <v>10</v>
      </c>
      <c r="AC342" s="1354">
        <f>'別紙様式2-3（６月以降分）'!AC342</f>
        <v>3</v>
      </c>
      <c r="AD342" s="1354" t="s">
        <v>2020</v>
      </c>
      <c r="AE342" s="1354" t="s">
        <v>20</v>
      </c>
      <c r="AF342" s="1354">
        <f>IF(W342&gt;=1,(AA342*12+AC342)-(W342*12+Y342)+1,"")</f>
        <v>10</v>
      </c>
      <c r="AG342" s="1356"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18">
        <f>'別紙様式2-3（６月以降分）'!AL342</f>
        <v>0</v>
      </c>
      <c r="AM342" s="1520" t="str">
        <f>IF('別紙様式2-3（６月以降分）'!AM342="","",'別紙様式2-3（６月以降分）'!AM342)</f>
        <v/>
      </c>
      <c r="AN342" s="1522" t="str">
        <f>IF('別紙様式2-3（６月以降分）'!AN342="","",'別紙様式2-3（６月以降分）'!AN342)</f>
        <v/>
      </c>
      <c r="AO342" s="1524" t="str">
        <f>IF('別紙様式2-3（６月以降分）'!AO342="","",'別紙様式2-3（６月以降分）'!AO342)</f>
        <v/>
      </c>
      <c r="AP342" s="1522" t="str">
        <f>IF('別紙様式2-3（６月以降分）'!AP342="","",'別紙様式2-3（６月以降分）'!AP342)</f>
        <v/>
      </c>
      <c r="AQ342" s="1487" t="str">
        <f>IF('別紙様式2-3（６月以降分）'!AQ342="","",'別紙様式2-3（６月以降分）'!AQ342)</f>
        <v/>
      </c>
      <c r="AR342" s="1490"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79"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0"/>
      <c r="K343" s="1259"/>
      <c r="L343" s="1426"/>
      <c r="M343" s="1376" t="str">
        <f>IF('別紙様式2-2（４・５月分）'!P261="","",'別紙様式2-2（４・５月分）'!P261)</f>
        <v/>
      </c>
      <c r="N343" s="1397"/>
      <c r="O343" s="1403"/>
      <c r="P343" s="1404"/>
      <c r="Q343" s="1405"/>
      <c r="R343" s="1539"/>
      <c r="S343" s="1409"/>
      <c r="T343" s="1535"/>
      <c r="U343" s="1537"/>
      <c r="V343" s="1415"/>
      <c r="W343" s="1355"/>
      <c r="X343" s="1355"/>
      <c r="Y343" s="1355"/>
      <c r="Z343" s="1355"/>
      <c r="AA343" s="1355"/>
      <c r="AB343" s="1355"/>
      <c r="AC343" s="1355"/>
      <c r="AD343" s="1355"/>
      <c r="AE343" s="1355"/>
      <c r="AF343" s="1355"/>
      <c r="AG343" s="1357"/>
      <c r="AH343" s="1527"/>
      <c r="AI343" s="1529"/>
      <c r="AJ343" s="1531"/>
      <c r="AK343" s="1533"/>
      <c r="AL343" s="1519"/>
      <c r="AM343" s="1521"/>
      <c r="AN343" s="1523"/>
      <c r="AO343" s="1525"/>
      <c r="AP343" s="1523"/>
      <c r="AQ343" s="1488"/>
      <c r="AR343" s="1491"/>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0"/>
      <c r="AY343" s="431"/>
      <c r="BD343" s="341"/>
      <c r="BE343" s="1310" t="str">
        <f>G342</f>
        <v/>
      </c>
      <c r="BF343" s="1310"/>
      <c r="BG343" s="1310"/>
    </row>
    <row r="344" spans="1:59" ht="15" customHeight="1">
      <c r="A344" s="1302"/>
      <c r="B344" s="1242"/>
      <c r="C344" s="1243"/>
      <c r="D344" s="1243"/>
      <c r="E344" s="1243"/>
      <c r="F344" s="1244"/>
      <c r="G344" s="1259"/>
      <c r="H344" s="1259"/>
      <c r="I344" s="1259"/>
      <c r="J344" s="1420"/>
      <c r="K344" s="1259"/>
      <c r="L344" s="1426"/>
      <c r="M344" s="1377"/>
      <c r="N344" s="1398"/>
      <c r="O344" s="1378" t="s">
        <v>2025</v>
      </c>
      <c r="P344" s="1430" t="str">
        <f>IFERROR(VLOOKUP('別紙様式2-2（４・５月分）'!AQ260,【参考】数式用!$AR$5:$AT$22,3,FALSE),"")</f>
        <v/>
      </c>
      <c r="Q344" s="1382" t="s">
        <v>2036</v>
      </c>
      <c r="R344" s="1514" t="str">
        <f>IFERROR(VLOOKUP(K342,【参考】数式用!$A$5:$AB$37,MATCH(P344,【参考】数式用!$B$4:$AB$4,0)+1,0),"")</f>
        <v/>
      </c>
      <c r="S344" s="1386" t="s">
        <v>2109</v>
      </c>
      <c r="T344" s="1516"/>
      <c r="U344" s="1512" t="str">
        <f>IFERROR(VLOOKUP(K342,【参考】数式用!$A$5:$AB$37,MATCH(T344,【参考】数式用!$B$4:$AB$4,0)+1,0),"")</f>
        <v/>
      </c>
      <c r="V344" s="1392" t="s">
        <v>15</v>
      </c>
      <c r="W344" s="1510"/>
      <c r="X344" s="1368" t="s">
        <v>10</v>
      </c>
      <c r="Y344" s="1510"/>
      <c r="Z344" s="1368" t="s">
        <v>38</v>
      </c>
      <c r="AA344" s="1510"/>
      <c r="AB344" s="1368" t="s">
        <v>10</v>
      </c>
      <c r="AC344" s="1510"/>
      <c r="AD344" s="1368" t="s">
        <v>2020</v>
      </c>
      <c r="AE344" s="1368" t="s">
        <v>20</v>
      </c>
      <c r="AF344" s="1368" t="str">
        <f>IF(W344&gt;=1,(AA344*12+AC344)-(W344*12+Y344)+1,"")</f>
        <v/>
      </c>
      <c r="AG344" s="1364" t="s">
        <v>33</v>
      </c>
      <c r="AH344" s="1370" t="str">
        <f t="shared" ref="AH344" si="569">IFERROR(ROUNDDOWN(ROUND(L342*U344,0),0)*AF344,"")</f>
        <v/>
      </c>
      <c r="AI344" s="1504" t="str">
        <f t="shared" ref="AI344" si="570">IFERROR(ROUNDDOWN(ROUND((L342*(U344-AW342)),0),0)*AF344,"")</f>
        <v/>
      </c>
      <c r="AJ344" s="1374" t="str">
        <f>IFERROR(ROUNDDOWN(ROUNDDOWN(ROUND(L342*VLOOKUP(K342,【参考】数式用!$A$5:$AB$27,MATCH("新加算Ⅳ",【参考】数式用!$B$4:$AB$4,0)+1,0),0),0)*AF344*0.5,0),"")</f>
        <v/>
      </c>
      <c r="AK344" s="1506"/>
      <c r="AL344" s="1508" t="str">
        <f>IFERROR(IF('別紙様式2-2（４・５月分）'!P344="ベア加算","", IF(OR(T344="新加算Ⅰ",T344="新加算Ⅱ",T344="新加算Ⅲ",T344="新加算Ⅳ"),ROUNDDOWN(ROUND(L342*VLOOKUP(K342,【参考】数式用!$A$5:$I$27,MATCH("ベア加算",【参考】数式用!$B$4:$I$4,0)+1,0),0),0)*AF344,"")),"")</f>
        <v/>
      </c>
      <c r="AM344" s="1500"/>
      <c r="AN344" s="1481"/>
      <c r="AO344" s="1502"/>
      <c r="AP344" s="1481"/>
      <c r="AQ344" s="1483"/>
      <c r="AR344" s="1485"/>
      <c r="AS344" s="1489"/>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78"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6"/>
      <c r="C345" s="1417"/>
      <c r="D345" s="1417"/>
      <c r="E345" s="1417"/>
      <c r="F345" s="1418"/>
      <c r="G345" s="1260"/>
      <c r="H345" s="1260"/>
      <c r="I345" s="1260"/>
      <c r="J345" s="1421"/>
      <c r="K345" s="1260"/>
      <c r="L345" s="1427"/>
      <c r="M345" s="556" t="str">
        <f>IF('別紙様式2-2（４・５月分）'!P262="","",'別紙様式2-2（４・５月分）'!P262)</f>
        <v/>
      </c>
      <c r="N345" s="1399"/>
      <c r="O345" s="1379"/>
      <c r="P345" s="1431"/>
      <c r="Q345" s="1383"/>
      <c r="R345" s="1515"/>
      <c r="S345" s="1387"/>
      <c r="T345" s="1517"/>
      <c r="U345" s="1513"/>
      <c r="V345" s="1393"/>
      <c r="W345" s="1511"/>
      <c r="X345" s="1369"/>
      <c r="Y345" s="1511"/>
      <c r="Z345" s="1369"/>
      <c r="AA345" s="1511"/>
      <c r="AB345" s="1369"/>
      <c r="AC345" s="1511"/>
      <c r="AD345" s="1369"/>
      <c r="AE345" s="1369"/>
      <c r="AF345" s="1369"/>
      <c r="AG345" s="1365"/>
      <c r="AH345" s="1371"/>
      <c r="AI345" s="1505"/>
      <c r="AJ345" s="1375"/>
      <c r="AK345" s="1507"/>
      <c r="AL345" s="1509"/>
      <c r="AM345" s="1501"/>
      <c r="AN345" s="1482"/>
      <c r="AO345" s="1503"/>
      <c r="AP345" s="1482"/>
      <c r="AQ345" s="1484"/>
      <c r="AR345" s="1486"/>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78"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0" t="str">
        <f>IF(基本情報入力シート!X137="","",基本情報入力シート!X137)</f>
        <v/>
      </c>
      <c r="K346" s="1259" t="str">
        <f>IF(基本情報入力シート!Y137="","",基本情報入力シート!Y137)</f>
        <v/>
      </c>
      <c r="L346" s="1426" t="str">
        <f>IF(基本情報入力シート!AB137="","",基本情報入力シート!AB137)</f>
        <v/>
      </c>
      <c r="M346" s="553" t="str">
        <f>IF('別紙様式2-2（４・５月分）'!P263="","",'別紙様式2-2（４・５月分）'!P263)</f>
        <v/>
      </c>
      <c r="N346" s="1396" t="str">
        <f>IF(SUM('別紙様式2-2（４・５月分）'!Q263:Q265)=0,"",SUM('別紙様式2-2（４・５月分）'!Q263:Q265))</f>
        <v/>
      </c>
      <c r="O346" s="1400" t="str">
        <f>IFERROR(VLOOKUP('別紙様式2-2（４・５月分）'!AQ263,【参考】数式用!$AR$5:$AS$22,2,FALSE),"")</f>
        <v/>
      </c>
      <c r="P346" s="1401"/>
      <c r="Q346" s="1402"/>
      <c r="R346" s="1538" t="str">
        <f>IFERROR(VLOOKUP(K346,【参考】数式用!$A$5:$AB$37,MATCH(O346,【参考】数式用!$B$4:$AB$4,0)+1,0),"")</f>
        <v/>
      </c>
      <c r="S346" s="1408" t="s">
        <v>2102</v>
      </c>
      <c r="T346" s="1534" t="str">
        <f>IF('別紙様式2-3（６月以降分）'!T346="","",'別紙様式2-3（６月以降分）'!T346)</f>
        <v/>
      </c>
      <c r="U346" s="1536" t="str">
        <f>IFERROR(VLOOKUP(K346,【参考】数式用!$A$5:$AB$37,MATCH(T346,【参考】数式用!$B$4:$AB$4,0)+1,0),"")</f>
        <v/>
      </c>
      <c r="V346" s="1414" t="s">
        <v>15</v>
      </c>
      <c r="W346" s="1354">
        <f>'別紙様式2-3（６月以降分）'!W346</f>
        <v>6</v>
      </c>
      <c r="X346" s="1354" t="s">
        <v>10</v>
      </c>
      <c r="Y346" s="1354">
        <f>'別紙様式2-3（６月以降分）'!Y346</f>
        <v>6</v>
      </c>
      <c r="Z346" s="1354" t="s">
        <v>38</v>
      </c>
      <c r="AA346" s="1354">
        <f>'別紙様式2-3（６月以降分）'!AA346</f>
        <v>7</v>
      </c>
      <c r="AB346" s="1354" t="s">
        <v>10</v>
      </c>
      <c r="AC346" s="1354">
        <f>'別紙様式2-3（６月以降分）'!AC346</f>
        <v>3</v>
      </c>
      <c r="AD346" s="1354" t="s">
        <v>2020</v>
      </c>
      <c r="AE346" s="1354" t="s">
        <v>20</v>
      </c>
      <c r="AF346" s="1354">
        <f>IF(W346&gt;=1,(AA346*12+AC346)-(W346*12+Y346)+1,"")</f>
        <v>10</v>
      </c>
      <c r="AG346" s="1356"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18">
        <f>'別紙様式2-3（６月以降分）'!AL346</f>
        <v>0</v>
      </c>
      <c r="AM346" s="1520" t="str">
        <f>IF('別紙様式2-3（６月以降分）'!AM346="","",'別紙様式2-3（６月以降分）'!AM346)</f>
        <v/>
      </c>
      <c r="AN346" s="1522" t="str">
        <f>IF('別紙様式2-3（６月以降分）'!AN346="","",'別紙様式2-3（６月以降分）'!AN346)</f>
        <v/>
      </c>
      <c r="AO346" s="1524" t="str">
        <f>IF('別紙様式2-3（６月以降分）'!AO346="","",'別紙様式2-3（６月以降分）'!AO346)</f>
        <v/>
      </c>
      <c r="AP346" s="1522" t="str">
        <f>IF('別紙様式2-3（６月以降分）'!AP346="","",'別紙様式2-3（６月以降分）'!AP346)</f>
        <v/>
      </c>
      <c r="AQ346" s="1487" t="str">
        <f>IF('別紙様式2-3（６月以降分）'!AQ346="","",'別紙様式2-3（６月以降分）'!AQ346)</f>
        <v/>
      </c>
      <c r="AR346" s="1490"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79"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0"/>
      <c r="K347" s="1259"/>
      <c r="L347" s="1426"/>
      <c r="M347" s="1376" t="str">
        <f>IF('別紙様式2-2（４・５月分）'!P264="","",'別紙様式2-2（４・５月分）'!P264)</f>
        <v/>
      </c>
      <c r="N347" s="1397"/>
      <c r="O347" s="1403"/>
      <c r="P347" s="1404"/>
      <c r="Q347" s="1405"/>
      <c r="R347" s="1539"/>
      <c r="S347" s="1409"/>
      <c r="T347" s="1535"/>
      <c r="U347" s="1537"/>
      <c r="V347" s="1415"/>
      <c r="W347" s="1355"/>
      <c r="X347" s="1355"/>
      <c r="Y347" s="1355"/>
      <c r="Z347" s="1355"/>
      <c r="AA347" s="1355"/>
      <c r="AB347" s="1355"/>
      <c r="AC347" s="1355"/>
      <c r="AD347" s="1355"/>
      <c r="AE347" s="1355"/>
      <c r="AF347" s="1355"/>
      <c r="AG347" s="1357"/>
      <c r="AH347" s="1527"/>
      <c r="AI347" s="1529"/>
      <c r="AJ347" s="1531"/>
      <c r="AK347" s="1533"/>
      <c r="AL347" s="1519"/>
      <c r="AM347" s="1521"/>
      <c r="AN347" s="1523"/>
      <c r="AO347" s="1525"/>
      <c r="AP347" s="1523"/>
      <c r="AQ347" s="1488"/>
      <c r="AR347" s="1491"/>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0"/>
      <c r="AY347" s="431"/>
      <c r="BD347" s="341"/>
      <c r="BE347" s="1310" t="str">
        <f>G346</f>
        <v/>
      </c>
      <c r="BF347" s="1310"/>
      <c r="BG347" s="1310"/>
    </row>
    <row r="348" spans="1:59" ht="15" customHeight="1">
      <c r="A348" s="1302"/>
      <c r="B348" s="1242"/>
      <c r="C348" s="1243"/>
      <c r="D348" s="1243"/>
      <c r="E348" s="1243"/>
      <c r="F348" s="1244"/>
      <c r="G348" s="1259"/>
      <c r="H348" s="1259"/>
      <c r="I348" s="1259"/>
      <c r="J348" s="1420"/>
      <c r="K348" s="1259"/>
      <c r="L348" s="1426"/>
      <c r="M348" s="1377"/>
      <c r="N348" s="1398"/>
      <c r="O348" s="1378" t="s">
        <v>2025</v>
      </c>
      <c r="P348" s="1430" t="str">
        <f>IFERROR(VLOOKUP('別紙様式2-2（４・５月分）'!AQ263,【参考】数式用!$AR$5:$AT$22,3,FALSE),"")</f>
        <v/>
      </c>
      <c r="Q348" s="1382" t="s">
        <v>2036</v>
      </c>
      <c r="R348" s="1514" t="str">
        <f>IFERROR(VLOOKUP(K346,【参考】数式用!$A$5:$AB$37,MATCH(P348,【参考】数式用!$B$4:$AB$4,0)+1,0),"")</f>
        <v/>
      </c>
      <c r="S348" s="1386" t="s">
        <v>2109</v>
      </c>
      <c r="T348" s="1516"/>
      <c r="U348" s="1512" t="str">
        <f>IFERROR(VLOOKUP(K346,【参考】数式用!$A$5:$AB$37,MATCH(T348,【参考】数式用!$B$4:$AB$4,0)+1,0),"")</f>
        <v/>
      </c>
      <c r="V348" s="1392" t="s">
        <v>15</v>
      </c>
      <c r="W348" s="1510"/>
      <c r="X348" s="1368" t="s">
        <v>10</v>
      </c>
      <c r="Y348" s="1510"/>
      <c r="Z348" s="1368" t="s">
        <v>38</v>
      </c>
      <c r="AA348" s="1510"/>
      <c r="AB348" s="1368" t="s">
        <v>10</v>
      </c>
      <c r="AC348" s="1510"/>
      <c r="AD348" s="1368" t="s">
        <v>2020</v>
      </c>
      <c r="AE348" s="1368" t="s">
        <v>20</v>
      </c>
      <c r="AF348" s="1368" t="str">
        <f>IF(W348&gt;=1,(AA348*12+AC348)-(W348*12+Y348)+1,"")</f>
        <v/>
      </c>
      <c r="AG348" s="1364" t="s">
        <v>33</v>
      </c>
      <c r="AH348" s="1370" t="str">
        <f t="shared" ref="AH348" si="576">IFERROR(ROUNDDOWN(ROUND(L346*U348,0),0)*AF348,"")</f>
        <v/>
      </c>
      <c r="AI348" s="1504" t="str">
        <f t="shared" ref="AI348" si="577">IFERROR(ROUNDDOWN(ROUND((L346*(U348-AW346)),0),0)*AF348,"")</f>
        <v/>
      </c>
      <c r="AJ348" s="1374" t="str">
        <f>IFERROR(ROUNDDOWN(ROUNDDOWN(ROUND(L346*VLOOKUP(K346,【参考】数式用!$A$5:$AB$27,MATCH("新加算Ⅳ",【参考】数式用!$B$4:$AB$4,0)+1,0),0),0)*AF348*0.5,0),"")</f>
        <v/>
      </c>
      <c r="AK348" s="1506"/>
      <c r="AL348" s="1508" t="str">
        <f>IFERROR(IF('別紙様式2-2（４・５月分）'!P348="ベア加算","", IF(OR(T348="新加算Ⅰ",T348="新加算Ⅱ",T348="新加算Ⅲ",T348="新加算Ⅳ"),ROUNDDOWN(ROUND(L346*VLOOKUP(K346,【参考】数式用!$A$5:$I$27,MATCH("ベア加算",【参考】数式用!$B$4:$I$4,0)+1,0),0),0)*AF348,"")),"")</f>
        <v/>
      </c>
      <c r="AM348" s="1500"/>
      <c r="AN348" s="1481"/>
      <c r="AO348" s="1502"/>
      <c r="AP348" s="1481"/>
      <c r="AQ348" s="1483"/>
      <c r="AR348" s="1485"/>
      <c r="AS348" s="1489"/>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78"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6"/>
      <c r="C349" s="1417"/>
      <c r="D349" s="1417"/>
      <c r="E349" s="1417"/>
      <c r="F349" s="1418"/>
      <c r="G349" s="1260"/>
      <c r="H349" s="1260"/>
      <c r="I349" s="1260"/>
      <c r="J349" s="1421"/>
      <c r="K349" s="1260"/>
      <c r="L349" s="1427"/>
      <c r="M349" s="556" t="str">
        <f>IF('別紙様式2-2（４・５月分）'!P265="","",'別紙様式2-2（４・５月分）'!P265)</f>
        <v/>
      </c>
      <c r="N349" s="1399"/>
      <c r="O349" s="1379"/>
      <c r="P349" s="1431"/>
      <c r="Q349" s="1383"/>
      <c r="R349" s="1515"/>
      <c r="S349" s="1387"/>
      <c r="T349" s="1517"/>
      <c r="U349" s="1513"/>
      <c r="V349" s="1393"/>
      <c r="W349" s="1511"/>
      <c r="X349" s="1369"/>
      <c r="Y349" s="1511"/>
      <c r="Z349" s="1369"/>
      <c r="AA349" s="1511"/>
      <c r="AB349" s="1369"/>
      <c r="AC349" s="1511"/>
      <c r="AD349" s="1369"/>
      <c r="AE349" s="1369"/>
      <c r="AF349" s="1369"/>
      <c r="AG349" s="1365"/>
      <c r="AH349" s="1371"/>
      <c r="AI349" s="1505"/>
      <c r="AJ349" s="1375"/>
      <c r="AK349" s="1507"/>
      <c r="AL349" s="1509"/>
      <c r="AM349" s="1501"/>
      <c r="AN349" s="1482"/>
      <c r="AO349" s="1503"/>
      <c r="AP349" s="1482"/>
      <c r="AQ349" s="1484"/>
      <c r="AR349" s="1486"/>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78"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19" t="str">
        <f>IF(基本情報入力シート!X138="","",基本情報入力シート!X138)</f>
        <v/>
      </c>
      <c r="K350" s="1258" t="str">
        <f>IF(基本情報入力シート!Y138="","",基本情報入力シート!Y138)</f>
        <v/>
      </c>
      <c r="L350" s="1432" t="str">
        <f>IF(基本情報入力シート!AB138="","",基本情報入力シート!AB138)</f>
        <v/>
      </c>
      <c r="M350" s="553" t="str">
        <f>IF('別紙様式2-2（４・５月分）'!P266="","",'別紙様式2-2（４・５月分）'!P266)</f>
        <v/>
      </c>
      <c r="N350" s="1396" t="str">
        <f>IF(SUM('別紙様式2-2（４・５月分）'!Q266:Q268)=0,"",SUM('別紙様式2-2（４・５月分）'!Q266:Q268))</f>
        <v/>
      </c>
      <c r="O350" s="1400" t="str">
        <f>IFERROR(VLOOKUP('別紙様式2-2（４・５月分）'!AQ266,【参考】数式用!$AR$5:$AS$22,2,FALSE),"")</f>
        <v/>
      </c>
      <c r="P350" s="1401"/>
      <c r="Q350" s="1402"/>
      <c r="R350" s="1538" t="str">
        <f>IFERROR(VLOOKUP(K350,【参考】数式用!$A$5:$AB$37,MATCH(O350,【参考】数式用!$B$4:$AB$4,0)+1,0),"")</f>
        <v/>
      </c>
      <c r="S350" s="1408" t="s">
        <v>2102</v>
      </c>
      <c r="T350" s="1534" t="str">
        <f>IF('別紙様式2-3（６月以降分）'!T350="","",'別紙様式2-3（６月以降分）'!T350)</f>
        <v/>
      </c>
      <c r="U350" s="1536" t="str">
        <f>IFERROR(VLOOKUP(K350,【参考】数式用!$A$5:$AB$37,MATCH(T350,【参考】数式用!$B$4:$AB$4,0)+1,0),"")</f>
        <v/>
      </c>
      <c r="V350" s="1414" t="s">
        <v>15</v>
      </c>
      <c r="W350" s="1354">
        <f>'別紙様式2-3（６月以降分）'!W350</f>
        <v>6</v>
      </c>
      <c r="X350" s="1354" t="s">
        <v>10</v>
      </c>
      <c r="Y350" s="1354">
        <f>'別紙様式2-3（６月以降分）'!Y350</f>
        <v>6</v>
      </c>
      <c r="Z350" s="1354" t="s">
        <v>38</v>
      </c>
      <c r="AA350" s="1354">
        <f>'別紙様式2-3（６月以降分）'!AA350</f>
        <v>7</v>
      </c>
      <c r="AB350" s="1354" t="s">
        <v>10</v>
      </c>
      <c r="AC350" s="1354">
        <f>'別紙様式2-3（６月以降分）'!AC350</f>
        <v>3</v>
      </c>
      <c r="AD350" s="1354" t="s">
        <v>2020</v>
      </c>
      <c r="AE350" s="1354" t="s">
        <v>20</v>
      </c>
      <c r="AF350" s="1354">
        <f>IF(W350&gt;=1,(AA350*12+AC350)-(W350*12+Y350)+1,"")</f>
        <v>10</v>
      </c>
      <c r="AG350" s="1356"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18">
        <f>'別紙様式2-3（６月以降分）'!AL350</f>
        <v>0</v>
      </c>
      <c r="AM350" s="1520" t="str">
        <f>IF('別紙様式2-3（６月以降分）'!AM350="","",'別紙様式2-3（６月以降分）'!AM350)</f>
        <v/>
      </c>
      <c r="AN350" s="1522" t="str">
        <f>IF('別紙様式2-3（６月以降分）'!AN350="","",'別紙様式2-3（６月以降分）'!AN350)</f>
        <v/>
      </c>
      <c r="AO350" s="1524" t="str">
        <f>IF('別紙様式2-3（６月以降分）'!AO350="","",'別紙様式2-3（６月以降分）'!AO350)</f>
        <v/>
      </c>
      <c r="AP350" s="1522" t="str">
        <f>IF('別紙様式2-3（６月以降分）'!AP350="","",'別紙様式2-3（６月以降分）'!AP350)</f>
        <v/>
      </c>
      <c r="AQ350" s="1487" t="str">
        <f>IF('別紙様式2-3（６月以降分）'!AQ350="","",'別紙様式2-3（６月以降分）'!AQ350)</f>
        <v/>
      </c>
      <c r="AR350" s="1490"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79"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0"/>
      <c r="K351" s="1259"/>
      <c r="L351" s="1426"/>
      <c r="M351" s="1376" t="str">
        <f>IF('別紙様式2-2（４・５月分）'!P267="","",'別紙様式2-2（４・５月分）'!P267)</f>
        <v/>
      </c>
      <c r="N351" s="1397"/>
      <c r="O351" s="1403"/>
      <c r="P351" s="1404"/>
      <c r="Q351" s="1405"/>
      <c r="R351" s="1539"/>
      <c r="S351" s="1409"/>
      <c r="T351" s="1535"/>
      <c r="U351" s="1537"/>
      <c r="V351" s="1415"/>
      <c r="W351" s="1355"/>
      <c r="X351" s="1355"/>
      <c r="Y351" s="1355"/>
      <c r="Z351" s="1355"/>
      <c r="AA351" s="1355"/>
      <c r="AB351" s="1355"/>
      <c r="AC351" s="1355"/>
      <c r="AD351" s="1355"/>
      <c r="AE351" s="1355"/>
      <c r="AF351" s="1355"/>
      <c r="AG351" s="1357"/>
      <c r="AH351" s="1527"/>
      <c r="AI351" s="1529"/>
      <c r="AJ351" s="1531"/>
      <c r="AK351" s="1533"/>
      <c r="AL351" s="1519"/>
      <c r="AM351" s="1521"/>
      <c r="AN351" s="1523"/>
      <c r="AO351" s="1525"/>
      <c r="AP351" s="1523"/>
      <c r="AQ351" s="1488"/>
      <c r="AR351" s="1491"/>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0"/>
      <c r="AY351" s="431"/>
      <c r="BD351" s="341"/>
      <c r="BE351" s="1310" t="str">
        <f>G350</f>
        <v/>
      </c>
      <c r="BF351" s="1310"/>
      <c r="BG351" s="1310"/>
    </row>
    <row r="352" spans="1:59" ht="15" customHeight="1">
      <c r="A352" s="1302"/>
      <c r="B352" s="1242"/>
      <c r="C352" s="1243"/>
      <c r="D352" s="1243"/>
      <c r="E352" s="1243"/>
      <c r="F352" s="1244"/>
      <c r="G352" s="1259"/>
      <c r="H352" s="1259"/>
      <c r="I352" s="1259"/>
      <c r="J352" s="1420"/>
      <c r="K352" s="1259"/>
      <c r="L352" s="1426"/>
      <c r="M352" s="1377"/>
      <c r="N352" s="1398"/>
      <c r="O352" s="1378" t="s">
        <v>2025</v>
      </c>
      <c r="P352" s="1430" t="str">
        <f>IFERROR(VLOOKUP('別紙様式2-2（４・５月分）'!AQ266,【参考】数式用!$AR$5:$AT$22,3,FALSE),"")</f>
        <v/>
      </c>
      <c r="Q352" s="1382" t="s">
        <v>2036</v>
      </c>
      <c r="R352" s="1514" t="str">
        <f>IFERROR(VLOOKUP(K350,【参考】数式用!$A$5:$AB$37,MATCH(P352,【参考】数式用!$B$4:$AB$4,0)+1,0),"")</f>
        <v/>
      </c>
      <c r="S352" s="1386" t="s">
        <v>2109</v>
      </c>
      <c r="T352" s="1516"/>
      <c r="U352" s="1512" t="str">
        <f>IFERROR(VLOOKUP(K350,【参考】数式用!$A$5:$AB$37,MATCH(T352,【参考】数式用!$B$4:$AB$4,0)+1,0),"")</f>
        <v/>
      </c>
      <c r="V352" s="1392" t="s">
        <v>15</v>
      </c>
      <c r="W352" s="1510"/>
      <c r="X352" s="1368" t="s">
        <v>10</v>
      </c>
      <c r="Y352" s="1510"/>
      <c r="Z352" s="1368" t="s">
        <v>38</v>
      </c>
      <c r="AA352" s="1510"/>
      <c r="AB352" s="1368" t="s">
        <v>10</v>
      </c>
      <c r="AC352" s="1510"/>
      <c r="AD352" s="1368" t="s">
        <v>2020</v>
      </c>
      <c r="AE352" s="1368" t="s">
        <v>20</v>
      </c>
      <c r="AF352" s="1368" t="str">
        <f>IF(W352&gt;=1,(AA352*12+AC352)-(W352*12+Y352)+1,"")</f>
        <v/>
      </c>
      <c r="AG352" s="1364" t="s">
        <v>33</v>
      </c>
      <c r="AH352" s="1370" t="str">
        <f t="shared" ref="AH352" si="583">IFERROR(ROUNDDOWN(ROUND(L350*U352,0),0)*AF352,"")</f>
        <v/>
      </c>
      <c r="AI352" s="1504" t="str">
        <f t="shared" ref="AI352" si="584">IFERROR(ROUNDDOWN(ROUND((L350*(U352-AW350)),0),0)*AF352,"")</f>
        <v/>
      </c>
      <c r="AJ352" s="1374" t="str">
        <f>IFERROR(ROUNDDOWN(ROUNDDOWN(ROUND(L350*VLOOKUP(K350,【参考】数式用!$A$5:$AB$27,MATCH("新加算Ⅳ",【参考】数式用!$B$4:$AB$4,0)+1,0),0),0)*AF352*0.5,0),"")</f>
        <v/>
      </c>
      <c r="AK352" s="1506"/>
      <c r="AL352" s="1508" t="str">
        <f>IFERROR(IF('別紙様式2-2（４・５月分）'!P352="ベア加算","", IF(OR(T352="新加算Ⅰ",T352="新加算Ⅱ",T352="新加算Ⅲ",T352="新加算Ⅳ"),ROUNDDOWN(ROUND(L350*VLOOKUP(K350,【参考】数式用!$A$5:$I$27,MATCH("ベア加算",【参考】数式用!$B$4:$I$4,0)+1,0),0),0)*AF352,"")),"")</f>
        <v/>
      </c>
      <c r="AM352" s="1500"/>
      <c r="AN352" s="1481"/>
      <c r="AO352" s="1502"/>
      <c r="AP352" s="1481"/>
      <c r="AQ352" s="1483"/>
      <c r="AR352" s="1485"/>
      <c r="AS352" s="1489"/>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78"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6"/>
      <c r="C353" s="1417"/>
      <c r="D353" s="1417"/>
      <c r="E353" s="1417"/>
      <c r="F353" s="1418"/>
      <c r="G353" s="1260"/>
      <c r="H353" s="1260"/>
      <c r="I353" s="1260"/>
      <c r="J353" s="1421"/>
      <c r="K353" s="1260"/>
      <c r="L353" s="1427"/>
      <c r="M353" s="556" t="str">
        <f>IF('別紙様式2-2（４・５月分）'!P268="","",'別紙様式2-2（４・５月分）'!P268)</f>
        <v/>
      </c>
      <c r="N353" s="1399"/>
      <c r="O353" s="1379"/>
      <c r="P353" s="1431"/>
      <c r="Q353" s="1383"/>
      <c r="R353" s="1515"/>
      <c r="S353" s="1387"/>
      <c r="T353" s="1517"/>
      <c r="U353" s="1513"/>
      <c r="V353" s="1393"/>
      <c r="W353" s="1511"/>
      <c r="X353" s="1369"/>
      <c r="Y353" s="1511"/>
      <c r="Z353" s="1369"/>
      <c r="AA353" s="1511"/>
      <c r="AB353" s="1369"/>
      <c r="AC353" s="1511"/>
      <c r="AD353" s="1369"/>
      <c r="AE353" s="1369"/>
      <c r="AF353" s="1369"/>
      <c r="AG353" s="1365"/>
      <c r="AH353" s="1371"/>
      <c r="AI353" s="1505"/>
      <c r="AJ353" s="1375"/>
      <c r="AK353" s="1507"/>
      <c r="AL353" s="1509"/>
      <c r="AM353" s="1501"/>
      <c r="AN353" s="1482"/>
      <c r="AO353" s="1503"/>
      <c r="AP353" s="1482"/>
      <c r="AQ353" s="1484"/>
      <c r="AR353" s="1486"/>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78"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0" t="str">
        <f>IF(基本情報入力シート!X139="","",基本情報入力シート!X139)</f>
        <v/>
      </c>
      <c r="K354" s="1259" t="str">
        <f>IF(基本情報入力シート!Y139="","",基本情報入力シート!Y139)</f>
        <v/>
      </c>
      <c r="L354" s="1426" t="str">
        <f>IF(基本情報入力シート!AB139="","",基本情報入力シート!AB139)</f>
        <v/>
      </c>
      <c r="M354" s="553" t="str">
        <f>IF('別紙様式2-2（４・５月分）'!P269="","",'別紙様式2-2（４・５月分）'!P269)</f>
        <v/>
      </c>
      <c r="N354" s="1396" t="str">
        <f>IF(SUM('別紙様式2-2（４・５月分）'!Q269:Q271)=0,"",SUM('別紙様式2-2（４・５月分）'!Q269:Q271))</f>
        <v/>
      </c>
      <c r="O354" s="1400" t="str">
        <f>IFERROR(VLOOKUP('別紙様式2-2（４・５月分）'!AQ269,【参考】数式用!$AR$5:$AS$22,2,FALSE),"")</f>
        <v/>
      </c>
      <c r="P354" s="1401"/>
      <c r="Q354" s="1402"/>
      <c r="R354" s="1538" t="str">
        <f>IFERROR(VLOOKUP(K354,【参考】数式用!$A$5:$AB$37,MATCH(O354,【参考】数式用!$B$4:$AB$4,0)+1,0),"")</f>
        <v/>
      </c>
      <c r="S354" s="1408" t="s">
        <v>2102</v>
      </c>
      <c r="T354" s="1534" t="str">
        <f>IF('別紙様式2-3（６月以降分）'!T354="","",'別紙様式2-3（６月以降分）'!T354)</f>
        <v/>
      </c>
      <c r="U354" s="1536" t="str">
        <f>IFERROR(VLOOKUP(K354,【参考】数式用!$A$5:$AB$37,MATCH(T354,【参考】数式用!$B$4:$AB$4,0)+1,0),"")</f>
        <v/>
      </c>
      <c r="V354" s="1414" t="s">
        <v>15</v>
      </c>
      <c r="W354" s="1354">
        <f>'別紙様式2-3（６月以降分）'!W354</f>
        <v>6</v>
      </c>
      <c r="X354" s="1354" t="s">
        <v>10</v>
      </c>
      <c r="Y354" s="1354">
        <f>'別紙様式2-3（６月以降分）'!Y354</f>
        <v>6</v>
      </c>
      <c r="Z354" s="1354" t="s">
        <v>38</v>
      </c>
      <c r="AA354" s="1354">
        <f>'別紙様式2-3（６月以降分）'!AA354</f>
        <v>7</v>
      </c>
      <c r="AB354" s="1354" t="s">
        <v>10</v>
      </c>
      <c r="AC354" s="1354">
        <f>'別紙様式2-3（６月以降分）'!AC354</f>
        <v>3</v>
      </c>
      <c r="AD354" s="1354" t="s">
        <v>2020</v>
      </c>
      <c r="AE354" s="1354" t="s">
        <v>20</v>
      </c>
      <c r="AF354" s="1354">
        <f>IF(W354&gt;=1,(AA354*12+AC354)-(W354*12+Y354)+1,"")</f>
        <v>10</v>
      </c>
      <c r="AG354" s="1356"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18">
        <f>'別紙様式2-3（６月以降分）'!AL354</f>
        <v>0</v>
      </c>
      <c r="AM354" s="1520" t="str">
        <f>IF('別紙様式2-3（６月以降分）'!AM354="","",'別紙様式2-3（６月以降分）'!AM354)</f>
        <v/>
      </c>
      <c r="AN354" s="1522" t="str">
        <f>IF('別紙様式2-3（６月以降分）'!AN354="","",'別紙様式2-3（６月以降分）'!AN354)</f>
        <v/>
      </c>
      <c r="AO354" s="1524" t="str">
        <f>IF('別紙様式2-3（６月以降分）'!AO354="","",'別紙様式2-3（６月以降分）'!AO354)</f>
        <v/>
      </c>
      <c r="AP354" s="1522" t="str">
        <f>IF('別紙様式2-3（６月以降分）'!AP354="","",'別紙様式2-3（６月以降分）'!AP354)</f>
        <v/>
      </c>
      <c r="AQ354" s="1487" t="str">
        <f>IF('別紙様式2-3（６月以降分）'!AQ354="","",'別紙様式2-3（６月以降分）'!AQ354)</f>
        <v/>
      </c>
      <c r="AR354" s="1490"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79"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0"/>
      <c r="K355" s="1259"/>
      <c r="L355" s="1426"/>
      <c r="M355" s="1376" t="str">
        <f>IF('別紙様式2-2（４・５月分）'!P270="","",'別紙様式2-2（４・５月分）'!P270)</f>
        <v/>
      </c>
      <c r="N355" s="1397"/>
      <c r="O355" s="1403"/>
      <c r="P355" s="1404"/>
      <c r="Q355" s="1405"/>
      <c r="R355" s="1539"/>
      <c r="S355" s="1409"/>
      <c r="T355" s="1535"/>
      <c r="U355" s="1537"/>
      <c r="V355" s="1415"/>
      <c r="W355" s="1355"/>
      <c r="X355" s="1355"/>
      <c r="Y355" s="1355"/>
      <c r="Z355" s="1355"/>
      <c r="AA355" s="1355"/>
      <c r="AB355" s="1355"/>
      <c r="AC355" s="1355"/>
      <c r="AD355" s="1355"/>
      <c r="AE355" s="1355"/>
      <c r="AF355" s="1355"/>
      <c r="AG355" s="1357"/>
      <c r="AH355" s="1527"/>
      <c r="AI355" s="1529"/>
      <c r="AJ355" s="1531"/>
      <c r="AK355" s="1533"/>
      <c r="AL355" s="1519"/>
      <c r="AM355" s="1521"/>
      <c r="AN355" s="1523"/>
      <c r="AO355" s="1525"/>
      <c r="AP355" s="1523"/>
      <c r="AQ355" s="1488"/>
      <c r="AR355" s="1491"/>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0"/>
      <c r="AY355" s="431"/>
      <c r="BD355" s="341"/>
      <c r="BE355" s="1310" t="str">
        <f>G354</f>
        <v/>
      </c>
      <c r="BF355" s="1310"/>
      <c r="BG355" s="1310"/>
    </row>
    <row r="356" spans="1:59" ht="15" customHeight="1">
      <c r="A356" s="1302"/>
      <c r="B356" s="1242"/>
      <c r="C356" s="1243"/>
      <c r="D356" s="1243"/>
      <c r="E356" s="1243"/>
      <c r="F356" s="1244"/>
      <c r="G356" s="1259"/>
      <c r="H356" s="1259"/>
      <c r="I356" s="1259"/>
      <c r="J356" s="1420"/>
      <c r="K356" s="1259"/>
      <c r="L356" s="1426"/>
      <c r="M356" s="1377"/>
      <c r="N356" s="1398"/>
      <c r="O356" s="1378" t="s">
        <v>2025</v>
      </c>
      <c r="P356" s="1430" t="str">
        <f>IFERROR(VLOOKUP('別紙様式2-2（４・５月分）'!AQ269,【参考】数式用!$AR$5:$AT$22,3,FALSE),"")</f>
        <v/>
      </c>
      <c r="Q356" s="1382" t="s">
        <v>2036</v>
      </c>
      <c r="R356" s="1514" t="str">
        <f>IFERROR(VLOOKUP(K354,【参考】数式用!$A$5:$AB$37,MATCH(P356,【参考】数式用!$B$4:$AB$4,0)+1,0),"")</f>
        <v/>
      </c>
      <c r="S356" s="1386" t="s">
        <v>2109</v>
      </c>
      <c r="T356" s="1516"/>
      <c r="U356" s="1512" t="str">
        <f>IFERROR(VLOOKUP(K354,【参考】数式用!$A$5:$AB$37,MATCH(T356,【参考】数式用!$B$4:$AB$4,0)+1,0),"")</f>
        <v/>
      </c>
      <c r="V356" s="1392" t="s">
        <v>15</v>
      </c>
      <c r="W356" s="1510"/>
      <c r="X356" s="1368" t="s">
        <v>10</v>
      </c>
      <c r="Y356" s="1510"/>
      <c r="Z356" s="1368" t="s">
        <v>38</v>
      </c>
      <c r="AA356" s="1510"/>
      <c r="AB356" s="1368" t="s">
        <v>10</v>
      </c>
      <c r="AC356" s="1510"/>
      <c r="AD356" s="1368" t="s">
        <v>2020</v>
      </c>
      <c r="AE356" s="1368" t="s">
        <v>20</v>
      </c>
      <c r="AF356" s="1368" t="str">
        <f>IF(W356&gt;=1,(AA356*12+AC356)-(W356*12+Y356)+1,"")</f>
        <v/>
      </c>
      <c r="AG356" s="1364" t="s">
        <v>33</v>
      </c>
      <c r="AH356" s="1370" t="str">
        <f t="shared" ref="AH356" si="590">IFERROR(ROUNDDOWN(ROUND(L354*U356,0),0)*AF356,"")</f>
        <v/>
      </c>
      <c r="AI356" s="1504" t="str">
        <f t="shared" ref="AI356" si="591">IFERROR(ROUNDDOWN(ROUND((L354*(U356-AW354)),0),0)*AF356,"")</f>
        <v/>
      </c>
      <c r="AJ356" s="1374" t="str">
        <f>IFERROR(ROUNDDOWN(ROUNDDOWN(ROUND(L354*VLOOKUP(K354,【参考】数式用!$A$5:$AB$27,MATCH("新加算Ⅳ",【参考】数式用!$B$4:$AB$4,0)+1,0),0),0)*AF356*0.5,0),"")</f>
        <v/>
      </c>
      <c r="AK356" s="1506"/>
      <c r="AL356" s="1508" t="str">
        <f>IFERROR(IF('別紙様式2-2（４・５月分）'!P356="ベア加算","", IF(OR(T356="新加算Ⅰ",T356="新加算Ⅱ",T356="新加算Ⅲ",T356="新加算Ⅳ"),ROUNDDOWN(ROUND(L354*VLOOKUP(K354,【参考】数式用!$A$5:$I$27,MATCH("ベア加算",【参考】数式用!$B$4:$I$4,0)+1,0),0),0)*AF356,"")),"")</f>
        <v/>
      </c>
      <c r="AM356" s="1500"/>
      <c r="AN356" s="1481"/>
      <c r="AO356" s="1502"/>
      <c r="AP356" s="1481"/>
      <c r="AQ356" s="1483"/>
      <c r="AR356" s="1485"/>
      <c r="AS356" s="1489"/>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78"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6"/>
      <c r="C357" s="1417"/>
      <c r="D357" s="1417"/>
      <c r="E357" s="1417"/>
      <c r="F357" s="1418"/>
      <c r="G357" s="1260"/>
      <c r="H357" s="1260"/>
      <c r="I357" s="1260"/>
      <c r="J357" s="1421"/>
      <c r="K357" s="1260"/>
      <c r="L357" s="1427"/>
      <c r="M357" s="556" t="str">
        <f>IF('別紙様式2-2（４・５月分）'!P271="","",'別紙様式2-2（４・５月分）'!P271)</f>
        <v/>
      </c>
      <c r="N357" s="1399"/>
      <c r="O357" s="1379"/>
      <c r="P357" s="1431"/>
      <c r="Q357" s="1383"/>
      <c r="R357" s="1515"/>
      <c r="S357" s="1387"/>
      <c r="T357" s="1517"/>
      <c r="U357" s="1513"/>
      <c r="V357" s="1393"/>
      <c r="W357" s="1511"/>
      <c r="X357" s="1369"/>
      <c r="Y357" s="1511"/>
      <c r="Z357" s="1369"/>
      <c r="AA357" s="1511"/>
      <c r="AB357" s="1369"/>
      <c r="AC357" s="1511"/>
      <c r="AD357" s="1369"/>
      <c r="AE357" s="1369"/>
      <c r="AF357" s="1369"/>
      <c r="AG357" s="1365"/>
      <c r="AH357" s="1371"/>
      <c r="AI357" s="1505"/>
      <c r="AJ357" s="1375"/>
      <c r="AK357" s="1507"/>
      <c r="AL357" s="1509"/>
      <c r="AM357" s="1501"/>
      <c r="AN357" s="1482"/>
      <c r="AO357" s="1503"/>
      <c r="AP357" s="1482"/>
      <c r="AQ357" s="1484"/>
      <c r="AR357" s="1486"/>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78"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19" t="str">
        <f>IF(基本情報入力シート!X140="","",基本情報入力シート!X140)</f>
        <v/>
      </c>
      <c r="K358" s="1258" t="str">
        <f>IF(基本情報入力シート!Y140="","",基本情報入力シート!Y140)</f>
        <v/>
      </c>
      <c r="L358" s="1432" t="str">
        <f>IF(基本情報入力シート!AB140="","",基本情報入力シート!AB140)</f>
        <v/>
      </c>
      <c r="M358" s="553" t="str">
        <f>IF('別紙様式2-2（４・５月分）'!P272="","",'別紙様式2-2（４・５月分）'!P272)</f>
        <v/>
      </c>
      <c r="N358" s="1396" t="str">
        <f>IF(SUM('別紙様式2-2（４・５月分）'!Q272:Q274)=0,"",SUM('別紙様式2-2（４・５月分）'!Q272:Q274))</f>
        <v/>
      </c>
      <c r="O358" s="1400" t="str">
        <f>IFERROR(VLOOKUP('別紙様式2-2（４・５月分）'!AQ272,【参考】数式用!$AR$5:$AS$22,2,FALSE),"")</f>
        <v/>
      </c>
      <c r="P358" s="1401"/>
      <c r="Q358" s="1402"/>
      <c r="R358" s="1538" t="str">
        <f>IFERROR(VLOOKUP(K358,【参考】数式用!$A$5:$AB$37,MATCH(O358,【参考】数式用!$B$4:$AB$4,0)+1,0),"")</f>
        <v/>
      </c>
      <c r="S358" s="1408" t="s">
        <v>2102</v>
      </c>
      <c r="T358" s="1534" t="str">
        <f>IF('別紙様式2-3（６月以降分）'!T358="","",'別紙様式2-3（６月以降分）'!T358)</f>
        <v/>
      </c>
      <c r="U358" s="1536" t="str">
        <f>IFERROR(VLOOKUP(K358,【参考】数式用!$A$5:$AB$37,MATCH(T358,【参考】数式用!$B$4:$AB$4,0)+1,0),"")</f>
        <v/>
      </c>
      <c r="V358" s="1414" t="s">
        <v>15</v>
      </c>
      <c r="W358" s="1354">
        <f>'別紙様式2-3（６月以降分）'!W358</f>
        <v>6</v>
      </c>
      <c r="X358" s="1354" t="s">
        <v>10</v>
      </c>
      <c r="Y358" s="1354">
        <f>'別紙様式2-3（６月以降分）'!Y358</f>
        <v>6</v>
      </c>
      <c r="Z358" s="1354" t="s">
        <v>38</v>
      </c>
      <c r="AA358" s="1354">
        <f>'別紙様式2-3（６月以降分）'!AA358</f>
        <v>7</v>
      </c>
      <c r="AB358" s="1354" t="s">
        <v>10</v>
      </c>
      <c r="AC358" s="1354">
        <f>'別紙様式2-3（６月以降分）'!AC358</f>
        <v>3</v>
      </c>
      <c r="AD358" s="1354" t="s">
        <v>2020</v>
      </c>
      <c r="AE358" s="1354" t="s">
        <v>20</v>
      </c>
      <c r="AF358" s="1354">
        <f>IF(W358&gt;=1,(AA358*12+AC358)-(W358*12+Y358)+1,"")</f>
        <v>10</v>
      </c>
      <c r="AG358" s="1356"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18">
        <f>'別紙様式2-3（６月以降分）'!AL358</f>
        <v>0</v>
      </c>
      <c r="AM358" s="1520" t="str">
        <f>IF('別紙様式2-3（６月以降分）'!AM358="","",'別紙様式2-3（６月以降分）'!AM358)</f>
        <v/>
      </c>
      <c r="AN358" s="1522" t="str">
        <f>IF('別紙様式2-3（６月以降分）'!AN358="","",'別紙様式2-3（６月以降分）'!AN358)</f>
        <v/>
      </c>
      <c r="AO358" s="1524" t="str">
        <f>IF('別紙様式2-3（６月以降分）'!AO358="","",'別紙様式2-3（６月以降分）'!AO358)</f>
        <v/>
      </c>
      <c r="AP358" s="1522" t="str">
        <f>IF('別紙様式2-3（６月以降分）'!AP358="","",'別紙様式2-3（６月以降分）'!AP358)</f>
        <v/>
      </c>
      <c r="AQ358" s="1487" t="str">
        <f>IF('別紙様式2-3（６月以降分）'!AQ358="","",'別紙様式2-3（６月以降分）'!AQ358)</f>
        <v/>
      </c>
      <c r="AR358" s="1490"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79"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0"/>
      <c r="K359" s="1259"/>
      <c r="L359" s="1426"/>
      <c r="M359" s="1376" t="str">
        <f>IF('別紙様式2-2（４・５月分）'!P273="","",'別紙様式2-2（４・５月分）'!P273)</f>
        <v/>
      </c>
      <c r="N359" s="1397"/>
      <c r="O359" s="1403"/>
      <c r="P359" s="1404"/>
      <c r="Q359" s="1405"/>
      <c r="R359" s="1539"/>
      <c r="S359" s="1409"/>
      <c r="T359" s="1535"/>
      <c r="U359" s="1537"/>
      <c r="V359" s="1415"/>
      <c r="W359" s="1355"/>
      <c r="X359" s="1355"/>
      <c r="Y359" s="1355"/>
      <c r="Z359" s="1355"/>
      <c r="AA359" s="1355"/>
      <c r="AB359" s="1355"/>
      <c r="AC359" s="1355"/>
      <c r="AD359" s="1355"/>
      <c r="AE359" s="1355"/>
      <c r="AF359" s="1355"/>
      <c r="AG359" s="1357"/>
      <c r="AH359" s="1527"/>
      <c r="AI359" s="1529"/>
      <c r="AJ359" s="1531"/>
      <c r="AK359" s="1533"/>
      <c r="AL359" s="1519"/>
      <c r="AM359" s="1521"/>
      <c r="AN359" s="1523"/>
      <c r="AO359" s="1525"/>
      <c r="AP359" s="1523"/>
      <c r="AQ359" s="1488"/>
      <c r="AR359" s="1491"/>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0"/>
      <c r="AY359" s="431"/>
      <c r="BD359" s="341"/>
      <c r="BE359" s="1310" t="str">
        <f>G358</f>
        <v/>
      </c>
      <c r="BF359" s="1310"/>
      <c r="BG359" s="1310"/>
    </row>
    <row r="360" spans="1:59" ht="15" customHeight="1">
      <c r="A360" s="1302"/>
      <c r="B360" s="1242"/>
      <c r="C360" s="1243"/>
      <c r="D360" s="1243"/>
      <c r="E360" s="1243"/>
      <c r="F360" s="1244"/>
      <c r="G360" s="1259"/>
      <c r="H360" s="1259"/>
      <c r="I360" s="1259"/>
      <c r="J360" s="1420"/>
      <c r="K360" s="1259"/>
      <c r="L360" s="1426"/>
      <c r="M360" s="1377"/>
      <c r="N360" s="1398"/>
      <c r="O360" s="1378" t="s">
        <v>2025</v>
      </c>
      <c r="P360" s="1430" t="str">
        <f>IFERROR(VLOOKUP('別紙様式2-2（４・５月分）'!AQ272,【参考】数式用!$AR$5:$AT$22,3,FALSE),"")</f>
        <v/>
      </c>
      <c r="Q360" s="1382" t="s">
        <v>2036</v>
      </c>
      <c r="R360" s="1514" t="str">
        <f>IFERROR(VLOOKUP(K358,【参考】数式用!$A$5:$AB$37,MATCH(P360,【参考】数式用!$B$4:$AB$4,0)+1,0),"")</f>
        <v/>
      </c>
      <c r="S360" s="1386" t="s">
        <v>2109</v>
      </c>
      <c r="T360" s="1516"/>
      <c r="U360" s="1512" t="str">
        <f>IFERROR(VLOOKUP(K358,【参考】数式用!$A$5:$AB$37,MATCH(T360,【参考】数式用!$B$4:$AB$4,0)+1,0),"")</f>
        <v/>
      </c>
      <c r="V360" s="1392" t="s">
        <v>15</v>
      </c>
      <c r="W360" s="1510"/>
      <c r="X360" s="1368" t="s">
        <v>10</v>
      </c>
      <c r="Y360" s="1510"/>
      <c r="Z360" s="1368" t="s">
        <v>38</v>
      </c>
      <c r="AA360" s="1510"/>
      <c r="AB360" s="1368" t="s">
        <v>10</v>
      </c>
      <c r="AC360" s="1510"/>
      <c r="AD360" s="1368" t="s">
        <v>2020</v>
      </c>
      <c r="AE360" s="1368" t="s">
        <v>20</v>
      </c>
      <c r="AF360" s="1368" t="str">
        <f>IF(W360&gt;=1,(AA360*12+AC360)-(W360*12+Y360)+1,"")</f>
        <v/>
      </c>
      <c r="AG360" s="1364" t="s">
        <v>33</v>
      </c>
      <c r="AH360" s="1370" t="str">
        <f t="shared" ref="AH360" si="597">IFERROR(ROUNDDOWN(ROUND(L358*U360,0),0)*AF360,"")</f>
        <v/>
      </c>
      <c r="AI360" s="1504" t="str">
        <f t="shared" ref="AI360" si="598">IFERROR(ROUNDDOWN(ROUND((L358*(U360-AW358)),0),0)*AF360,"")</f>
        <v/>
      </c>
      <c r="AJ360" s="1374" t="str">
        <f>IFERROR(ROUNDDOWN(ROUNDDOWN(ROUND(L358*VLOOKUP(K358,【参考】数式用!$A$5:$AB$27,MATCH("新加算Ⅳ",【参考】数式用!$B$4:$AB$4,0)+1,0),0),0)*AF360*0.5,0),"")</f>
        <v/>
      </c>
      <c r="AK360" s="1506"/>
      <c r="AL360" s="1508" t="str">
        <f>IFERROR(IF('別紙様式2-2（４・５月分）'!P360="ベア加算","", IF(OR(T360="新加算Ⅰ",T360="新加算Ⅱ",T360="新加算Ⅲ",T360="新加算Ⅳ"),ROUNDDOWN(ROUND(L358*VLOOKUP(K358,【参考】数式用!$A$5:$I$27,MATCH("ベア加算",【参考】数式用!$B$4:$I$4,0)+1,0),0),0)*AF360,"")),"")</f>
        <v/>
      </c>
      <c r="AM360" s="1500"/>
      <c r="AN360" s="1481"/>
      <c r="AO360" s="1502"/>
      <c r="AP360" s="1481"/>
      <c r="AQ360" s="1483"/>
      <c r="AR360" s="1485"/>
      <c r="AS360" s="1489"/>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78"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6"/>
      <c r="C361" s="1417"/>
      <c r="D361" s="1417"/>
      <c r="E361" s="1417"/>
      <c r="F361" s="1418"/>
      <c r="G361" s="1260"/>
      <c r="H361" s="1260"/>
      <c r="I361" s="1260"/>
      <c r="J361" s="1421"/>
      <c r="K361" s="1260"/>
      <c r="L361" s="1427"/>
      <c r="M361" s="556" t="str">
        <f>IF('別紙様式2-2（４・５月分）'!P274="","",'別紙様式2-2（４・５月分）'!P274)</f>
        <v/>
      </c>
      <c r="N361" s="1399"/>
      <c r="O361" s="1379"/>
      <c r="P361" s="1431"/>
      <c r="Q361" s="1383"/>
      <c r="R361" s="1515"/>
      <c r="S361" s="1387"/>
      <c r="T361" s="1517"/>
      <c r="U361" s="1513"/>
      <c r="V361" s="1393"/>
      <c r="W361" s="1511"/>
      <c r="X361" s="1369"/>
      <c r="Y361" s="1511"/>
      <c r="Z361" s="1369"/>
      <c r="AA361" s="1511"/>
      <c r="AB361" s="1369"/>
      <c r="AC361" s="1511"/>
      <c r="AD361" s="1369"/>
      <c r="AE361" s="1369"/>
      <c r="AF361" s="1369"/>
      <c r="AG361" s="1365"/>
      <c r="AH361" s="1371"/>
      <c r="AI361" s="1505"/>
      <c r="AJ361" s="1375"/>
      <c r="AK361" s="1507"/>
      <c r="AL361" s="1509"/>
      <c r="AM361" s="1501"/>
      <c r="AN361" s="1482"/>
      <c r="AO361" s="1503"/>
      <c r="AP361" s="1482"/>
      <c r="AQ361" s="1484"/>
      <c r="AR361" s="1486"/>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78"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0" t="str">
        <f>IF(基本情報入力シート!X141="","",基本情報入力シート!X141)</f>
        <v/>
      </c>
      <c r="K362" s="1259" t="str">
        <f>IF(基本情報入力シート!Y141="","",基本情報入力シート!Y141)</f>
        <v/>
      </c>
      <c r="L362" s="1426" t="str">
        <f>IF(基本情報入力シート!AB141="","",基本情報入力シート!AB141)</f>
        <v/>
      </c>
      <c r="M362" s="553" t="str">
        <f>IF('別紙様式2-2（４・５月分）'!P275="","",'別紙様式2-2（４・５月分）'!P275)</f>
        <v/>
      </c>
      <c r="N362" s="1396" t="str">
        <f>IF(SUM('別紙様式2-2（４・５月分）'!Q275:Q277)=0,"",SUM('別紙様式2-2（４・５月分）'!Q275:Q277))</f>
        <v/>
      </c>
      <c r="O362" s="1400" t="str">
        <f>IFERROR(VLOOKUP('別紙様式2-2（４・５月分）'!AQ275,【参考】数式用!$AR$5:$AS$22,2,FALSE),"")</f>
        <v/>
      </c>
      <c r="P362" s="1401"/>
      <c r="Q362" s="1402"/>
      <c r="R362" s="1538" t="str">
        <f>IFERROR(VLOOKUP(K362,【参考】数式用!$A$5:$AB$37,MATCH(O362,【参考】数式用!$B$4:$AB$4,0)+1,0),"")</f>
        <v/>
      </c>
      <c r="S362" s="1408" t="s">
        <v>2102</v>
      </c>
      <c r="T362" s="1534" t="str">
        <f>IF('別紙様式2-3（６月以降分）'!T362="","",'別紙様式2-3（６月以降分）'!T362)</f>
        <v/>
      </c>
      <c r="U362" s="1536" t="str">
        <f>IFERROR(VLOOKUP(K362,【参考】数式用!$A$5:$AB$37,MATCH(T362,【参考】数式用!$B$4:$AB$4,0)+1,0),"")</f>
        <v/>
      </c>
      <c r="V362" s="1414" t="s">
        <v>15</v>
      </c>
      <c r="W362" s="1354">
        <f>'別紙様式2-3（６月以降分）'!W362</f>
        <v>6</v>
      </c>
      <c r="X362" s="1354" t="s">
        <v>10</v>
      </c>
      <c r="Y362" s="1354">
        <f>'別紙様式2-3（６月以降分）'!Y362</f>
        <v>6</v>
      </c>
      <c r="Z362" s="1354" t="s">
        <v>38</v>
      </c>
      <c r="AA362" s="1354">
        <f>'別紙様式2-3（６月以降分）'!AA362</f>
        <v>7</v>
      </c>
      <c r="AB362" s="1354" t="s">
        <v>10</v>
      </c>
      <c r="AC362" s="1354">
        <f>'別紙様式2-3（６月以降分）'!AC362</f>
        <v>3</v>
      </c>
      <c r="AD362" s="1354" t="s">
        <v>2020</v>
      </c>
      <c r="AE362" s="1354" t="s">
        <v>20</v>
      </c>
      <c r="AF362" s="1354">
        <f>IF(W362&gt;=1,(AA362*12+AC362)-(W362*12+Y362)+1,"")</f>
        <v>10</v>
      </c>
      <c r="AG362" s="1356"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18">
        <f>'別紙様式2-3（６月以降分）'!AL362</f>
        <v>0</v>
      </c>
      <c r="AM362" s="1520" t="str">
        <f>IF('別紙様式2-3（６月以降分）'!AM362="","",'別紙様式2-3（６月以降分）'!AM362)</f>
        <v/>
      </c>
      <c r="AN362" s="1522" t="str">
        <f>IF('別紙様式2-3（６月以降分）'!AN362="","",'別紙様式2-3（６月以降分）'!AN362)</f>
        <v/>
      </c>
      <c r="AO362" s="1524" t="str">
        <f>IF('別紙様式2-3（６月以降分）'!AO362="","",'別紙様式2-3（６月以降分）'!AO362)</f>
        <v/>
      </c>
      <c r="AP362" s="1522" t="str">
        <f>IF('別紙様式2-3（６月以降分）'!AP362="","",'別紙様式2-3（６月以降分）'!AP362)</f>
        <v/>
      </c>
      <c r="AQ362" s="1487" t="str">
        <f>IF('別紙様式2-3（６月以降分）'!AQ362="","",'別紙様式2-3（６月以降分）'!AQ362)</f>
        <v/>
      </c>
      <c r="AR362" s="1490"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79"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0"/>
      <c r="K363" s="1259"/>
      <c r="L363" s="1426"/>
      <c r="M363" s="1376" t="str">
        <f>IF('別紙様式2-2（４・５月分）'!P276="","",'別紙様式2-2（４・５月分）'!P276)</f>
        <v/>
      </c>
      <c r="N363" s="1397"/>
      <c r="O363" s="1403"/>
      <c r="P363" s="1404"/>
      <c r="Q363" s="1405"/>
      <c r="R363" s="1539"/>
      <c r="S363" s="1409"/>
      <c r="T363" s="1535"/>
      <c r="U363" s="1537"/>
      <c r="V363" s="1415"/>
      <c r="W363" s="1355"/>
      <c r="X363" s="1355"/>
      <c r="Y363" s="1355"/>
      <c r="Z363" s="1355"/>
      <c r="AA363" s="1355"/>
      <c r="AB363" s="1355"/>
      <c r="AC363" s="1355"/>
      <c r="AD363" s="1355"/>
      <c r="AE363" s="1355"/>
      <c r="AF363" s="1355"/>
      <c r="AG363" s="1357"/>
      <c r="AH363" s="1527"/>
      <c r="AI363" s="1529"/>
      <c r="AJ363" s="1531"/>
      <c r="AK363" s="1533"/>
      <c r="AL363" s="1519"/>
      <c r="AM363" s="1521"/>
      <c r="AN363" s="1523"/>
      <c r="AO363" s="1525"/>
      <c r="AP363" s="1523"/>
      <c r="AQ363" s="1488"/>
      <c r="AR363" s="1491"/>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0"/>
      <c r="AY363" s="431"/>
      <c r="BD363" s="341"/>
      <c r="BE363" s="1310" t="str">
        <f>G362</f>
        <v/>
      </c>
      <c r="BF363" s="1310"/>
      <c r="BG363" s="1310"/>
    </row>
    <row r="364" spans="1:59" ht="15" customHeight="1">
      <c r="A364" s="1302"/>
      <c r="B364" s="1242"/>
      <c r="C364" s="1243"/>
      <c r="D364" s="1243"/>
      <c r="E364" s="1243"/>
      <c r="F364" s="1244"/>
      <c r="G364" s="1259"/>
      <c r="H364" s="1259"/>
      <c r="I364" s="1259"/>
      <c r="J364" s="1420"/>
      <c r="K364" s="1259"/>
      <c r="L364" s="1426"/>
      <c r="M364" s="1377"/>
      <c r="N364" s="1398"/>
      <c r="O364" s="1378" t="s">
        <v>2025</v>
      </c>
      <c r="P364" s="1430" t="str">
        <f>IFERROR(VLOOKUP('別紙様式2-2（４・５月分）'!AQ275,【参考】数式用!$AR$5:$AT$22,3,FALSE),"")</f>
        <v/>
      </c>
      <c r="Q364" s="1382" t="s">
        <v>2036</v>
      </c>
      <c r="R364" s="1514" t="str">
        <f>IFERROR(VLOOKUP(K362,【参考】数式用!$A$5:$AB$37,MATCH(P364,【参考】数式用!$B$4:$AB$4,0)+1,0),"")</f>
        <v/>
      </c>
      <c r="S364" s="1386" t="s">
        <v>2109</v>
      </c>
      <c r="T364" s="1516"/>
      <c r="U364" s="1512" t="str">
        <f>IFERROR(VLOOKUP(K362,【参考】数式用!$A$5:$AB$37,MATCH(T364,【参考】数式用!$B$4:$AB$4,0)+1,0),"")</f>
        <v/>
      </c>
      <c r="V364" s="1392" t="s">
        <v>15</v>
      </c>
      <c r="W364" s="1510"/>
      <c r="X364" s="1368" t="s">
        <v>10</v>
      </c>
      <c r="Y364" s="1510"/>
      <c r="Z364" s="1368" t="s">
        <v>38</v>
      </c>
      <c r="AA364" s="1510"/>
      <c r="AB364" s="1368" t="s">
        <v>10</v>
      </c>
      <c r="AC364" s="1510"/>
      <c r="AD364" s="1368" t="s">
        <v>2020</v>
      </c>
      <c r="AE364" s="1368" t="s">
        <v>20</v>
      </c>
      <c r="AF364" s="1368" t="str">
        <f>IF(W364&gt;=1,(AA364*12+AC364)-(W364*12+Y364)+1,"")</f>
        <v/>
      </c>
      <c r="AG364" s="1364" t="s">
        <v>33</v>
      </c>
      <c r="AH364" s="1370" t="str">
        <f t="shared" ref="AH364" si="604">IFERROR(ROUNDDOWN(ROUND(L362*U364,0),0)*AF364,"")</f>
        <v/>
      </c>
      <c r="AI364" s="1504" t="str">
        <f t="shared" ref="AI364" si="605">IFERROR(ROUNDDOWN(ROUND((L362*(U364-AW362)),0),0)*AF364,"")</f>
        <v/>
      </c>
      <c r="AJ364" s="1374" t="str">
        <f>IFERROR(ROUNDDOWN(ROUNDDOWN(ROUND(L362*VLOOKUP(K362,【参考】数式用!$A$5:$AB$27,MATCH("新加算Ⅳ",【参考】数式用!$B$4:$AB$4,0)+1,0),0),0)*AF364*0.5,0),"")</f>
        <v/>
      </c>
      <c r="AK364" s="1506"/>
      <c r="AL364" s="1508" t="str">
        <f>IFERROR(IF('別紙様式2-2（４・５月分）'!P364="ベア加算","", IF(OR(T364="新加算Ⅰ",T364="新加算Ⅱ",T364="新加算Ⅲ",T364="新加算Ⅳ"),ROUNDDOWN(ROUND(L362*VLOOKUP(K362,【参考】数式用!$A$5:$I$27,MATCH("ベア加算",【参考】数式用!$B$4:$I$4,0)+1,0),0),0)*AF364,"")),"")</f>
        <v/>
      </c>
      <c r="AM364" s="1500"/>
      <c r="AN364" s="1481"/>
      <c r="AO364" s="1502"/>
      <c r="AP364" s="1481"/>
      <c r="AQ364" s="1483"/>
      <c r="AR364" s="1485"/>
      <c r="AS364" s="1489"/>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78"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6"/>
      <c r="C365" s="1417"/>
      <c r="D365" s="1417"/>
      <c r="E365" s="1417"/>
      <c r="F365" s="1418"/>
      <c r="G365" s="1260"/>
      <c r="H365" s="1260"/>
      <c r="I365" s="1260"/>
      <c r="J365" s="1421"/>
      <c r="K365" s="1260"/>
      <c r="L365" s="1427"/>
      <c r="M365" s="556" t="str">
        <f>IF('別紙様式2-2（４・５月分）'!P277="","",'別紙様式2-2（４・５月分）'!P277)</f>
        <v/>
      </c>
      <c r="N365" s="1399"/>
      <c r="O365" s="1379"/>
      <c r="P365" s="1431"/>
      <c r="Q365" s="1383"/>
      <c r="R365" s="1515"/>
      <c r="S365" s="1387"/>
      <c r="T365" s="1517"/>
      <c r="U365" s="1513"/>
      <c r="V365" s="1393"/>
      <c r="W365" s="1511"/>
      <c r="X365" s="1369"/>
      <c r="Y365" s="1511"/>
      <c r="Z365" s="1369"/>
      <c r="AA365" s="1511"/>
      <c r="AB365" s="1369"/>
      <c r="AC365" s="1511"/>
      <c r="AD365" s="1369"/>
      <c r="AE365" s="1369"/>
      <c r="AF365" s="1369"/>
      <c r="AG365" s="1365"/>
      <c r="AH365" s="1371"/>
      <c r="AI365" s="1505"/>
      <c r="AJ365" s="1375"/>
      <c r="AK365" s="1507"/>
      <c r="AL365" s="1509"/>
      <c r="AM365" s="1501"/>
      <c r="AN365" s="1482"/>
      <c r="AO365" s="1503"/>
      <c r="AP365" s="1482"/>
      <c r="AQ365" s="1484"/>
      <c r="AR365" s="1486"/>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78"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19" t="str">
        <f>IF(基本情報入力シート!X142="","",基本情報入力シート!X142)</f>
        <v/>
      </c>
      <c r="K366" s="1258" t="str">
        <f>IF(基本情報入力シート!Y142="","",基本情報入力シート!Y142)</f>
        <v/>
      </c>
      <c r="L366" s="1432" t="str">
        <f>IF(基本情報入力シート!AB142="","",基本情報入力シート!AB142)</f>
        <v/>
      </c>
      <c r="M366" s="553" t="str">
        <f>IF('別紙様式2-2（４・５月分）'!P278="","",'別紙様式2-2（４・５月分）'!P278)</f>
        <v/>
      </c>
      <c r="N366" s="1396" t="str">
        <f>IF(SUM('別紙様式2-2（４・５月分）'!Q278:Q280)=0,"",SUM('別紙様式2-2（４・５月分）'!Q278:Q280))</f>
        <v/>
      </c>
      <c r="O366" s="1400" t="str">
        <f>IFERROR(VLOOKUP('別紙様式2-2（４・５月分）'!AQ278,【参考】数式用!$AR$5:$AS$22,2,FALSE),"")</f>
        <v/>
      </c>
      <c r="P366" s="1401"/>
      <c r="Q366" s="1402"/>
      <c r="R366" s="1538" t="str">
        <f>IFERROR(VLOOKUP(K366,【参考】数式用!$A$5:$AB$37,MATCH(O366,【参考】数式用!$B$4:$AB$4,0)+1,0),"")</f>
        <v/>
      </c>
      <c r="S366" s="1408" t="s">
        <v>2102</v>
      </c>
      <c r="T366" s="1534" t="str">
        <f>IF('別紙様式2-3（６月以降分）'!T366="","",'別紙様式2-3（６月以降分）'!T366)</f>
        <v/>
      </c>
      <c r="U366" s="1536" t="str">
        <f>IFERROR(VLOOKUP(K366,【参考】数式用!$A$5:$AB$37,MATCH(T366,【参考】数式用!$B$4:$AB$4,0)+1,0),"")</f>
        <v/>
      </c>
      <c r="V366" s="1414" t="s">
        <v>15</v>
      </c>
      <c r="W366" s="1354">
        <f>'別紙様式2-3（６月以降分）'!W366</f>
        <v>6</v>
      </c>
      <c r="X366" s="1354" t="s">
        <v>10</v>
      </c>
      <c r="Y366" s="1354">
        <f>'別紙様式2-3（６月以降分）'!Y366</f>
        <v>6</v>
      </c>
      <c r="Z366" s="1354" t="s">
        <v>38</v>
      </c>
      <c r="AA366" s="1354">
        <f>'別紙様式2-3（６月以降分）'!AA366</f>
        <v>7</v>
      </c>
      <c r="AB366" s="1354" t="s">
        <v>10</v>
      </c>
      <c r="AC366" s="1354">
        <f>'別紙様式2-3（６月以降分）'!AC366</f>
        <v>3</v>
      </c>
      <c r="AD366" s="1354" t="s">
        <v>2020</v>
      </c>
      <c r="AE366" s="1354" t="s">
        <v>20</v>
      </c>
      <c r="AF366" s="1354">
        <f>IF(W366&gt;=1,(AA366*12+AC366)-(W366*12+Y366)+1,"")</f>
        <v>10</v>
      </c>
      <c r="AG366" s="1356"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18">
        <f>'別紙様式2-3（６月以降分）'!AL366</f>
        <v>0</v>
      </c>
      <c r="AM366" s="1520" t="str">
        <f>IF('別紙様式2-3（６月以降分）'!AM366="","",'別紙様式2-3（６月以降分）'!AM366)</f>
        <v/>
      </c>
      <c r="AN366" s="1522" t="str">
        <f>IF('別紙様式2-3（６月以降分）'!AN366="","",'別紙様式2-3（６月以降分）'!AN366)</f>
        <v/>
      </c>
      <c r="AO366" s="1524" t="str">
        <f>IF('別紙様式2-3（６月以降分）'!AO366="","",'別紙様式2-3（６月以降分）'!AO366)</f>
        <v/>
      </c>
      <c r="AP366" s="1522" t="str">
        <f>IF('別紙様式2-3（６月以降分）'!AP366="","",'別紙様式2-3（６月以降分）'!AP366)</f>
        <v/>
      </c>
      <c r="AQ366" s="1487" t="str">
        <f>IF('別紙様式2-3（６月以降分）'!AQ366="","",'別紙様式2-3（６月以降分）'!AQ366)</f>
        <v/>
      </c>
      <c r="AR366" s="1490"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79"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0"/>
      <c r="K367" s="1259"/>
      <c r="L367" s="1426"/>
      <c r="M367" s="1376" t="str">
        <f>IF('別紙様式2-2（４・５月分）'!P279="","",'別紙様式2-2（４・５月分）'!P279)</f>
        <v/>
      </c>
      <c r="N367" s="1397"/>
      <c r="O367" s="1403"/>
      <c r="P367" s="1404"/>
      <c r="Q367" s="1405"/>
      <c r="R367" s="1539"/>
      <c r="S367" s="1409"/>
      <c r="T367" s="1535"/>
      <c r="U367" s="1537"/>
      <c r="V367" s="1415"/>
      <c r="W367" s="1355"/>
      <c r="X367" s="1355"/>
      <c r="Y367" s="1355"/>
      <c r="Z367" s="1355"/>
      <c r="AA367" s="1355"/>
      <c r="AB367" s="1355"/>
      <c r="AC367" s="1355"/>
      <c r="AD367" s="1355"/>
      <c r="AE367" s="1355"/>
      <c r="AF367" s="1355"/>
      <c r="AG367" s="1357"/>
      <c r="AH367" s="1527"/>
      <c r="AI367" s="1529"/>
      <c r="AJ367" s="1531"/>
      <c r="AK367" s="1533"/>
      <c r="AL367" s="1519"/>
      <c r="AM367" s="1521"/>
      <c r="AN367" s="1523"/>
      <c r="AO367" s="1525"/>
      <c r="AP367" s="1523"/>
      <c r="AQ367" s="1488"/>
      <c r="AR367" s="1491"/>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0"/>
      <c r="AY367" s="431"/>
      <c r="BD367" s="341"/>
      <c r="BE367" s="1310" t="str">
        <f>G366</f>
        <v/>
      </c>
      <c r="BF367" s="1310"/>
      <c r="BG367" s="1310"/>
    </row>
    <row r="368" spans="1:59" ht="15" customHeight="1">
      <c r="A368" s="1302"/>
      <c r="B368" s="1242"/>
      <c r="C368" s="1243"/>
      <c r="D368" s="1243"/>
      <c r="E368" s="1243"/>
      <c r="F368" s="1244"/>
      <c r="G368" s="1259"/>
      <c r="H368" s="1259"/>
      <c r="I368" s="1259"/>
      <c r="J368" s="1420"/>
      <c r="K368" s="1259"/>
      <c r="L368" s="1426"/>
      <c r="M368" s="1377"/>
      <c r="N368" s="1398"/>
      <c r="O368" s="1378" t="s">
        <v>2025</v>
      </c>
      <c r="P368" s="1430" t="str">
        <f>IFERROR(VLOOKUP('別紙様式2-2（４・５月分）'!AQ278,【参考】数式用!$AR$5:$AT$22,3,FALSE),"")</f>
        <v/>
      </c>
      <c r="Q368" s="1382" t="s">
        <v>2036</v>
      </c>
      <c r="R368" s="1514" t="str">
        <f>IFERROR(VLOOKUP(K366,【参考】数式用!$A$5:$AB$37,MATCH(P368,【参考】数式用!$B$4:$AB$4,0)+1,0),"")</f>
        <v/>
      </c>
      <c r="S368" s="1386" t="s">
        <v>2109</v>
      </c>
      <c r="T368" s="1516"/>
      <c r="U368" s="1512" t="str">
        <f>IFERROR(VLOOKUP(K366,【参考】数式用!$A$5:$AB$37,MATCH(T368,【参考】数式用!$B$4:$AB$4,0)+1,0),"")</f>
        <v/>
      </c>
      <c r="V368" s="1392" t="s">
        <v>15</v>
      </c>
      <c r="W368" s="1510"/>
      <c r="X368" s="1368" t="s">
        <v>10</v>
      </c>
      <c r="Y368" s="1510"/>
      <c r="Z368" s="1368" t="s">
        <v>38</v>
      </c>
      <c r="AA368" s="1510"/>
      <c r="AB368" s="1368" t="s">
        <v>10</v>
      </c>
      <c r="AC368" s="1510"/>
      <c r="AD368" s="1368" t="s">
        <v>2020</v>
      </c>
      <c r="AE368" s="1368" t="s">
        <v>20</v>
      </c>
      <c r="AF368" s="1368" t="str">
        <f>IF(W368&gt;=1,(AA368*12+AC368)-(W368*12+Y368)+1,"")</f>
        <v/>
      </c>
      <c r="AG368" s="1364" t="s">
        <v>33</v>
      </c>
      <c r="AH368" s="1370" t="str">
        <f t="shared" ref="AH368" si="611">IFERROR(ROUNDDOWN(ROUND(L366*U368,0),0)*AF368,"")</f>
        <v/>
      </c>
      <c r="AI368" s="1504" t="str">
        <f t="shared" ref="AI368" si="612">IFERROR(ROUNDDOWN(ROUND((L366*(U368-AW366)),0),0)*AF368,"")</f>
        <v/>
      </c>
      <c r="AJ368" s="1374" t="str">
        <f>IFERROR(ROUNDDOWN(ROUNDDOWN(ROUND(L366*VLOOKUP(K366,【参考】数式用!$A$5:$AB$27,MATCH("新加算Ⅳ",【参考】数式用!$B$4:$AB$4,0)+1,0),0),0)*AF368*0.5,0),"")</f>
        <v/>
      </c>
      <c r="AK368" s="1506"/>
      <c r="AL368" s="1508" t="str">
        <f>IFERROR(IF('別紙様式2-2（４・５月分）'!P368="ベア加算","", IF(OR(T368="新加算Ⅰ",T368="新加算Ⅱ",T368="新加算Ⅲ",T368="新加算Ⅳ"),ROUNDDOWN(ROUND(L366*VLOOKUP(K366,【参考】数式用!$A$5:$I$27,MATCH("ベア加算",【参考】数式用!$B$4:$I$4,0)+1,0),0),0)*AF368,"")),"")</f>
        <v/>
      </c>
      <c r="AM368" s="1500"/>
      <c r="AN368" s="1481"/>
      <c r="AO368" s="1502"/>
      <c r="AP368" s="1481"/>
      <c r="AQ368" s="1483"/>
      <c r="AR368" s="1485"/>
      <c r="AS368" s="1489"/>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78"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6"/>
      <c r="C369" s="1417"/>
      <c r="D369" s="1417"/>
      <c r="E369" s="1417"/>
      <c r="F369" s="1418"/>
      <c r="G369" s="1260"/>
      <c r="H369" s="1260"/>
      <c r="I369" s="1260"/>
      <c r="J369" s="1421"/>
      <c r="K369" s="1260"/>
      <c r="L369" s="1427"/>
      <c r="M369" s="556" t="str">
        <f>IF('別紙様式2-2（４・５月分）'!P280="","",'別紙様式2-2（４・５月分）'!P280)</f>
        <v/>
      </c>
      <c r="N369" s="1399"/>
      <c r="O369" s="1379"/>
      <c r="P369" s="1431"/>
      <c r="Q369" s="1383"/>
      <c r="R369" s="1515"/>
      <c r="S369" s="1387"/>
      <c r="T369" s="1517"/>
      <c r="U369" s="1513"/>
      <c r="V369" s="1393"/>
      <c r="W369" s="1511"/>
      <c r="X369" s="1369"/>
      <c r="Y369" s="1511"/>
      <c r="Z369" s="1369"/>
      <c r="AA369" s="1511"/>
      <c r="AB369" s="1369"/>
      <c r="AC369" s="1511"/>
      <c r="AD369" s="1369"/>
      <c r="AE369" s="1369"/>
      <c r="AF369" s="1369"/>
      <c r="AG369" s="1365"/>
      <c r="AH369" s="1371"/>
      <c r="AI369" s="1505"/>
      <c r="AJ369" s="1375"/>
      <c r="AK369" s="1507"/>
      <c r="AL369" s="1509"/>
      <c r="AM369" s="1501"/>
      <c r="AN369" s="1482"/>
      <c r="AO369" s="1503"/>
      <c r="AP369" s="1482"/>
      <c r="AQ369" s="1484"/>
      <c r="AR369" s="1486"/>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78"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0" t="str">
        <f>IF(基本情報入力シート!X143="","",基本情報入力シート!X143)</f>
        <v/>
      </c>
      <c r="K370" s="1259" t="str">
        <f>IF(基本情報入力シート!Y143="","",基本情報入力シート!Y143)</f>
        <v/>
      </c>
      <c r="L370" s="1426" t="str">
        <f>IF(基本情報入力シート!AB143="","",基本情報入力シート!AB143)</f>
        <v/>
      </c>
      <c r="M370" s="553" t="str">
        <f>IF('別紙様式2-2（４・５月分）'!P281="","",'別紙様式2-2（４・５月分）'!P281)</f>
        <v/>
      </c>
      <c r="N370" s="1396" t="str">
        <f>IF(SUM('別紙様式2-2（４・５月分）'!Q281:Q283)=0,"",SUM('別紙様式2-2（４・５月分）'!Q281:Q283))</f>
        <v/>
      </c>
      <c r="O370" s="1400" t="str">
        <f>IFERROR(VLOOKUP('別紙様式2-2（４・５月分）'!AQ281,【参考】数式用!$AR$5:$AS$22,2,FALSE),"")</f>
        <v/>
      </c>
      <c r="P370" s="1401"/>
      <c r="Q370" s="1402"/>
      <c r="R370" s="1538" t="str">
        <f>IFERROR(VLOOKUP(K370,【参考】数式用!$A$5:$AB$37,MATCH(O370,【参考】数式用!$B$4:$AB$4,0)+1,0),"")</f>
        <v/>
      </c>
      <c r="S370" s="1408" t="s">
        <v>2102</v>
      </c>
      <c r="T370" s="1534" t="str">
        <f>IF('別紙様式2-3（６月以降分）'!T370="","",'別紙様式2-3（６月以降分）'!T370)</f>
        <v/>
      </c>
      <c r="U370" s="1536" t="str">
        <f>IFERROR(VLOOKUP(K370,【参考】数式用!$A$5:$AB$37,MATCH(T370,【参考】数式用!$B$4:$AB$4,0)+1,0),"")</f>
        <v/>
      </c>
      <c r="V370" s="1414" t="s">
        <v>15</v>
      </c>
      <c r="W370" s="1354">
        <f>'別紙様式2-3（６月以降分）'!W370</f>
        <v>6</v>
      </c>
      <c r="X370" s="1354" t="s">
        <v>10</v>
      </c>
      <c r="Y370" s="1354">
        <f>'別紙様式2-3（６月以降分）'!Y370</f>
        <v>6</v>
      </c>
      <c r="Z370" s="1354" t="s">
        <v>38</v>
      </c>
      <c r="AA370" s="1354">
        <f>'別紙様式2-3（６月以降分）'!AA370</f>
        <v>7</v>
      </c>
      <c r="AB370" s="1354" t="s">
        <v>10</v>
      </c>
      <c r="AC370" s="1354">
        <f>'別紙様式2-3（６月以降分）'!AC370</f>
        <v>3</v>
      </c>
      <c r="AD370" s="1354" t="s">
        <v>2020</v>
      </c>
      <c r="AE370" s="1354" t="s">
        <v>20</v>
      </c>
      <c r="AF370" s="1354">
        <f>IF(W370&gt;=1,(AA370*12+AC370)-(W370*12+Y370)+1,"")</f>
        <v>10</v>
      </c>
      <c r="AG370" s="1356"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18">
        <f>'別紙様式2-3（６月以降分）'!AL370</f>
        <v>0</v>
      </c>
      <c r="AM370" s="1520" t="str">
        <f>IF('別紙様式2-3（６月以降分）'!AM370="","",'別紙様式2-3（６月以降分）'!AM370)</f>
        <v/>
      </c>
      <c r="AN370" s="1522" t="str">
        <f>IF('別紙様式2-3（６月以降分）'!AN370="","",'別紙様式2-3（６月以降分）'!AN370)</f>
        <v/>
      </c>
      <c r="AO370" s="1524" t="str">
        <f>IF('別紙様式2-3（６月以降分）'!AO370="","",'別紙様式2-3（６月以降分）'!AO370)</f>
        <v/>
      </c>
      <c r="AP370" s="1522" t="str">
        <f>IF('別紙様式2-3（６月以降分）'!AP370="","",'別紙様式2-3（６月以降分）'!AP370)</f>
        <v/>
      </c>
      <c r="AQ370" s="1487" t="str">
        <f>IF('別紙様式2-3（６月以降分）'!AQ370="","",'別紙様式2-3（６月以降分）'!AQ370)</f>
        <v/>
      </c>
      <c r="AR370" s="1490"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79"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0"/>
      <c r="K371" s="1259"/>
      <c r="L371" s="1426"/>
      <c r="M371" s="1376" t="str">
        <f>IF('別紙様式2-2（４・５月分）'!P282="","",'別紙様式2-2（４・５月分）'!P282)</f>
        <v/>
      </c>
      <c r="N371" s="1397"/>
      <c r="O371" s="1403"/>
      <c r="P371" s="1404"/>
      <c r="Q371" s="1405"/>
      <c r="R371" s="1539"/>
      <c r="S371" s="1409"/>
      <c r="T371" s="1535"/>
      <c r="U371" s="1537"/>
      <c r="V371" s="1415"/>
      <c r="W371" s="1355"/>
      <c r="X371" s="1355"/>
      <c r="Y371" s="1355"/>
      <c r="Z371" s="1355"/>
      <c r="AA371" s="1355"/>
      <c r="AB371" s="1355"/>
      <c r="AC371" s="1355"/>
      <c r="AD371" s="1355"/>
      <c r="AE371" s="1355"/>
      <c r="AF371" s="1355"/>
      <c r="AG371" s="1357"/>
      <c r="AH371" s="1527"/>
      <c r="AI371" s="1529"/>
      <c r="AJ371" s="1531"/>
      <c r="AK371" s="1533"/>
      <c r="AL371" s="1519"/>
      <c r="AM371" s="1521"/>
      <c r="AN371" s="1523"/>
      <c r="AO371" s="1525"/>
      <c r="AP371" s="1523"/>
      <c r="AQ371" s="1488"/>
      <c r="AR371" s="1491"/>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0"/>
      <c r="AY371" s="431"/>
      <c r="BD371" s="341"/>
      <c r="BE371" s="1310" t="str">
        <f>G370</f>
        <v/>
      </c>
      <c r="BF371" s="1310"/>
      <c r="BG371" s="1310"/>
    </row>
    <row r="372" spans="1:59" ht="15" customHeight="1">
      <c r="A372" s="1302"/>
      <c r="B372" s="1242"/>
      <c r="C372" s="1243"/>
      <c r="D372" s="1243"/>
      <c r="E372" s="1243"/>
      <c r="F372" s="1244"/>
      <c r="G372" s="1259"/>
      <c r="H372" s="1259"/>
      <c r="I372" s="1259"/>
      <c r="J372" s="1420"/>
      <c r="K372" s="1259"/>
      <c r="L372" s="1426"/>
      <c r="M372" s="1377"/>
      <c r="N372" s="1398"/>
      <c r="O372" s="1378" t="s">
        <v>2025</v>
      </c>
      <c r="P372" s="1430" t="str">
        <f>IFERROR(VLOOKUP('別紙様式2-2（４・５月分）'!AQ281,【参考】数式用!$AR$5:$AT$22,3,FALSE),"")</f>
        <v/>
      </c>
      <c r="Q372" s="1382" t="s">
        <v>2036</v>
      </c>
      <c r="R372" s="1514" t="str">
        <f>IFERROR(VLOOKUP(K370,【参考】数式用!$A$5:$AB$37,MATCH(P372,【参考】数式用!$B$4:$AB$4,0)+1,0),"")</f>
        <v/>
      </c>
      <c r="S372" s="1386" t="s">
        <v>2109</v>
      </c>
      <c r="T372" s="1516"/>
      <c r="U372" s="1512" t="str">
        <f>IFERROR(VLOOKUP(K370,【参考】数式用!$A$5:$AB$37,MATCH(T372,【参考】数式用!$B$4:$AB$4,0)+1,0),"")</f>
        <v/>
      </c>
      <c r="V372" s="1392" t="s">
        <v>15</v>
      </c>
      <c r="W372" s="1510"/>
      <c r="X372" s="1368" t="s">
        <v>10</v>
      </c>
      <c r="Y372" s="1510"/>
      <c r="Z372" s="1368" t="s">
        <v>38</v>
      </c>
      <c r="AA372" s="1510"/>
      <c r="AB372" s="1368" t="s">
        <v>10</v>
      </c>
      <c r="AC372" s="1510"/>
      <c r="AD372" s="1368" t="s">
        <v>2020</v>
      </c>
      <c r="AE372" s="1368" t="s">
        <v>20</v>
      </c>
      <c r="AF372" s="1368" t="str">
        <f>IF(W372&gt;=1,(AA372*12+AC372)-(W372*12+Y372)+1,"")</f>
        <v/>
      </c>
      <c r="AG372" s="1364" t="s">
        <v>33</v>
      </c>
      <c r="AH372" s="1370" t="str">
        <f t="shared" ref="AH372" si="618">IFERROR(ROUNDDOWN(ROUND(L370*U372,0),0)*AF372,"")</f>
        <v/>
      </c>
      <c r="AI372" s="1504" t="str">
        <f t="shared" ref="AI372" si="619">IFERROR(ROUNDDOWN(ROUND((L370*(U372-AW370)),0),0)*AF372,"")</f>
        <v/>
      </c>
      <c r="AJ372" s="1374" t="str">
        <f>IFERROR(ROUNDDOWN(ROUNDDOWN(ROUND(L370*VLOOKUP(K370,【参考】数式用!$A$5:$AB$27,MATCH("新加算Ⅳ",【参考】数式用!$B$4:$AB$4,0)+1,0),0),0)*AF372*0.5,0),"")</f>
        <v/>
      </c>
      <c r="AK372" s="1506"/>
      <c r="AL372" s="1508" t="str">
        <f>IFERROR(IF('別紙様式2-2（４・５月分）'!P372="ベア加算","", IF(OR(T372="新加算Ⅰ",T372="新加算Ⅱ",T372="新加算Ⅲ",T372="新加算Ⅳ"),ROUNDDOWN(ROUND(L370*VLOOKUP(K370,【参考】数式用!$A$5:$I$27,MATCH("ベア加算",【参考】数式用!$B$4:$I$4,0)+1,0),0),0)*AF372,"")),"")</f>
        <v/>
      </c>
      <c r="AM372" s="1500"/>
      <c r="AN372" s="1481"/>
      <c r="AO372" s="1502"/>
      <c r="AP372" s="1481"/>
      <c r="AQ372" s="1483"/>
      <c r="AR372" s="1485"/>
      <c r="AS372" s="1489"/>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78"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6"/>
      <c r="C373" s="1417"/>
      <c r="D373" s="1417"/>
      <c r="E373" s="1417"/>
      <c r="F373" s="1418"/>
      <c r="G373" s="1260"/>
      <c r="H373" s="1260"/>
      <c r="I373" s="1260"/>
      <c r="J373" s="1421"/>
      <c r="K373" s="1260"/>
      <c r="L373" s="1427"/>
      <c r="M373" s="556" t="str">
        <f>IF('別紙様式2-2（４・５月分）'!P283="","",'別紙様式2-2（４・５月分）'!P283)</f>
        <v/>
      </c>
      <c r="N373" s="1399"/>
      <c r="O373" s="1379"/>
      <c r="P373" s="1431"/>
      <c r="Q373" s="1383"/>
      <c r="R373" s="1515"/>
      <c r="S373" s="1387"/>
      <c r="T373" s="1517"/>
      <c r="U373" s="1513"/>
      <c r="V373" s="1393"/>
      <c r="W373" s="1511"/>
      <c r="X373" s="1369"/>
      <c r="Y373" s="1511"/>
      <c r="Z373" s="1369"/>
      <c r="AA373" s="1511"/>
      <c r="AB373" s="1369"/>
      <c r="AC373" s="1511"/>
      <c r="AD373" s="1369"/>
      <c r="AE373" s="1369"/>
      <c r="AF373" s="1369"/>
      <c r="AG373" s="1365"/>
      <c r="AH373" s="1371"/>
      <c r="AI373" s="1505"/>
      <c r="AJ373" s="1375"/>
      <c r="AK373" s="1507"/>
      <c r="AL373" s="1509"/>
      <c r="AM373" s="1501"/>
      <c r="AN373" s="1482"/>
      <c r="AO373" s="1503"/>
      <c r="AP373" s="1482"/>
      <c r="AQ373" s="1484"/>
      <c r="AR373" s="1486"/>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78"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0" t="str">
        <f>IF(基本情報入力シート!X144="","",基本情報入力シート!X144)</f>
        <v/>
      </c>
      <c r="K374" s="1259" t="str">
        <f>IF(基本情報入力シート!Y144="","",基本情報入力シート!Y144)</f>
        <v/>
      </c>
      <c r="L374" s="1426" t="str">
        <f>IF(基本情報入力シート!AB144="","",基本情報入力シート!AB144)</f>
        <v/>
      </c>
      <c r="M374" s="553" t="str">
        <f>IF('別紙様式2-2（４・５月分）'!P284="","",'別紙様式2-2（４・５月分）'!P284)</f>
        <v/>
      </c>
      <c r="N374" s="1396" t="str">
        <f>IF(SUM('別紙様式2-2（４・５月分）'!Q284:Q286)=0,"",SUM('別紙様式2-2（４・５月分）'!Q284:Q286))</f>
        <v/>
      </c>
      <c r="O374" s="1400" t="str">
        <f>IFERROR(VLOOKUP('別紙様式2-2（４・５月分）'!AQ284,【参考】数式用!$AR$5:$AS$22,2,FALSE),"")</f>
        <v/>
      </c>
      <c r="P374" s="1401"/>
      <c r="Q374" s="1402"/>
      <c r="R374" s="1538" t="str">
        <f>IFERROR(VLOOKUP(K374,【参考】数式用!$A$5:$AB$37,MATCH(O374,【参考】数式用!$B$4:$AB$4,0)+1,0),"")</f>
        <v/>
      </c>
      <c r="S374" s="1408" t="s">
        <v>2102</v>
      </c>
      <c r="T374" s="1534" t="str">
        <f>IF('別紙様式2-3（６月以降分）'!T374="","",'別紙様式2-3（６月以降分）'!T374)</f>
        <v/>
      </c>
      <c r="U374" s="1536" t="str">
        <f>IFERROR(VLOOKUP(K374,【参考】数式用!$A$5:$AB$37,MATCH(T374,【参考】数式用!$B$4:$AB$4,0)+1,0),"")</f>
        <v/>
      </c>
      <c r="V374" s="1414" t="s">
        <v>15</v>
      </c>
      <c r="W374" s="1354">
        <f>'別紙様式2-3（６月以降分）'!W374</f>
        <v>6</v>
      </c>
      <c r="X374" s="1354" t="s">
        <v>10</v>
      </c>
      <c r="Y374" s="1354">
        <f>'別紙様式2-3（６月以降分）'!Y374</f>
        <v>6</v>
      </c>
      <c r="Z374" s="1354" t="s">
        <v>38</v>
      </c>
      <c r="AA374" s="1354">
        <f>'別紙様式2-3（６月以降分）'!AA374</f>
        <v>7</v>
      </c>
      <c r="AB374" s="1354" t="s">
        <v>10</v>
      </c>
      <c r="AC374" s="1354">
        <f>'別紙様式2-3（６月以降分）'!AC374</f>
        <v>3</v>
      </c>
      <c r="AD374" s="1354" t="s">
        <v>2020</v>
      </c>
      <c r="AE374" s="1354" t="s">
        <v>20</v>
      </c>
      <c r="AF374" s="1354">
        <f>IF(W374&gt;=1,(AA374*12+AC374)-(W374*12+Y374)+1,"")</f>
        <v>10</v>
      </c>
      <c r="AG374" s="1356"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18">
        <f>'別紙様式2-3（６月以降分）'!AL374</f>
        <v>0</v>
      </c>
      <c r="AM374" s="1520" t="str">
        <f>IF('別紙様式2-3（６月以降分）'!AM374="","",'別紙様式2-3（６月以降分）'!AM374)</f>
        <v/>
      </c>
      <c r="AN374" s="1522" t="str">
        <f>IF('別紙様式2-3（６月以降分）'!AN374="","",'別紙様式2-3（６月以降分）'!AN374)</f>
        <v/>
      </c>
      <c r="AO374" s="1524" t="str">
        <f>IF('別紙様式2-3（６月以降分）'!AO374="","",'別紙様式2-3（６月以降分）'!AO374)</f>
        <v/>
      </c>
      <c r="AP374" s="1522" t="str">
        <f>IF('別紙様式2-3（６月以降分）'!AP374="","",'別紙様式2-3（６月以降分）'!AP374)</f>
        <v/>
      </c>
      <c r="AQ374" s="1487" t="str">
        <f>IF('別紙様式2-3（６月以降分）'!AQ374="","",'別紙様式2-3（６月以降分）'!AQ374)</f>
        <v/>
      </c>
      <c r="AR374" s="1490"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79"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0"/>
      <c r="K375" s="1259"/>
      <c r="L375" s="1426"/>
      <c r="M375" s="1376" t="str">
        <f>IF('別紙様式2-2（４・５月分）'!P285="","",'別紙様式2-2（４・５月分）'!P285)</f>
        <v/>
      </c>
      <c r="N375" s="1397"/>
      <c r="O375" s="1403"/>
      <c r="P375" s="1404"/>
      <c r="Q375" s="1405"/>
      <c r="R375" s="1539"/>
      <c r="S375" s="1409"/>
      <c r="T375" s="1535"/>
      <c r="U375" s="1537"/>
      <c r="V375" s="1415"/>
      <c r="W375" s="1355"/>
      <c r="X375" s="1355"/>
      <c r="Y375" s="1355"/>
      <c r="Z375" s="1355"/>
      <c r="AA375" s="1355"/>
      <c r="AB375" s="1355"/>
      <c r="AC375" s="1355"/>
      <c r="AD375" s="1355"/>
      <c r="AE375" s="1355"/>
      <c r="AF375" s="1355"/>
      <c r="AG375" s="1357"/>
      <c r="AH375" s="1527"/>
      <c r="AI375" s="1529"/>
      <c r="AJ375" s="1531"/>
      <c r="AK375" s="1533"/>
      <c r="AL375" s="1519"/>
      <c r="AM375" s="1521"/>
      <c r="AN375" s="1523"/>
      <c r="AO375" s="1525"/>
      <c r="AP375" s="1523"/>
      <c r="AQ375" s="1488"/>
      <c r="AR375" s="1491"/>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0"/>
      <c r="AY375" s="431"/>
      <c r="BD375" s="341"/>
      <c r="BE375" s="1310" t="str">
        <f>G374</f>
        <v/>
      </c>
      <c r="BF375" s="1310"/>
      <c r="BG375" s="1310"/>
    </row>
    <row r="376" spans="1:59" ht="15" customHeight="1">
      <c r="A376" s="1302"/>
      <c r="B376" s="1242"/>
      <c r="C376" s="1243"/>
      <c r="D376" s="1243"/>
      <c r="E376" s="1243"/>
      <c r="F376" s="1244"/>
      <c r="G376" s="1259"/>
      <c r="H376" s="1259"/>
      <c r="I376" s="1259"/>
      <c r="J376" s="1420"/>
      <c r="K376" s="1259"/>
      <c r="L376" s="1426"/>
      <c r="M376" s="1377"/>
      <c r="N376" s="1398"/>
      <c r="O376" s="1378" t="s">
        <v>2025</v>
      </c>
      <c r="P376" s="1430" t="str">
        <f>IFERROR(VLOOKUP('別紙様式2-2（４・５月分）'!AQ284,【参考】数式用!$AR$5:$AT$22,3,FALSE),"")</f>
        <v/>
      </c>
      <c r="Q376" s="1382" t="s">
        <v>2036</v>
      </c>
      <c r="R376" s="1514" t="str">
        <f>IFERROR(VLOOKUP(K374,【参考】数式用!$A$5:$AB$37,MATCH(P376,【参考】数式用!$B$4:$AB$4,0)+1,0),"")</f>
        <v/>
      </c>
      <c r="S376" s="1386" t="s">
        <v>2109</v>
      </c>
      <c r="T376" s="1516"/>
      <c r="U376" s="1512" t="str">
        <f>IFERROR(VLOOKUP(K374,【参考】数式用!$A$5:$AB$37,MATCH(T376,【参考】数式用!$B$4:$AB$4,0)+1,0),"")</f>
        <v/>
      </c>
      <c r="V376" s="1392" t="s">
        <v>15</v>
      </c>
      <c r="W376" s="1510"/>
      <c r="X376" s="1368" t="s">
        <v>10</v>
      </c>
      <c r="Y376" s="1510"/>
      <c r="Z376" s="1368" t="s">
        <v>38</v>
      </c>
      <c r="AA376" s="1510"/>
      <c r="AB376" s="1368" t="s">
        <v>10</v>
      </c>
      <c r="AC376" s="1510"/>
      <c r="AD376" s="1368" t="s">
        <v>2020</v>
      </c>
      <c r="AE376" s="1368" t="s">
        <v>20</v>
      </c>
      <c r="AF376" s="1368" t="str">
        <f>IF(W376&gt;=1,(AA376*12+AC376)-(W376*12+Y376)+1,"")</f>
        <v/>
      </c>
      <c r="AG376" s="1364" t="s">
        <v>33</v>
      </c>
      <c r="AH376" s="1370" t="str">
        <f t="shared" ref="AH376" si="625">IFERROR(ROUNDDOWN(ROUND(L374*U376,0),0)*AF376,"")</f>
        <v/>
      </c>
      <c r="AI376" s="1504" t="str">
        <f t="shared" ref="AI376" si="626">IFERROR(ROUNDDOWN(ROUND((L374*(U376-AW374)),0),0)*AF376,"")</f>
        <v/>
      </c>
      <c r="AJ376" s="1374" t="str">
        <f>IFERROR(ROUNDDOWN(ROUNDDOWN(ROUND(L374*VLOOKUP(K374,【参考】数式用!$A$5:$AB$27,MATCH("新加算Ⅳ",【参考】数式用!$B$4:$AB$4,0)+1,0),0),0)*AF376*0.5,0),"")</f>
        <v/>
      </c>
      <c r="AK376" s="1506"/>
      <c r="AL376" s="1508" t="str">
        <f>IFERROR(IF('別紙様式2-2（４・５月分）'!P376="ベア加算","", IF(OR(T376="新加算Ⅰ",T376="新加算Ⅱ",T376="新加算Ⅲ",T376="新加算Ⅳ"),ROUNDDOWN(ROUND(L374*VLOOKUP(K374,【参考】数式用!$A$5:$I$27,MATCH("ベア加算",【参考】数式用!$B$4:$I$4,0)+1,0),0),0)*AF376,"")),"")</f>
        <v/>
      </c>
      <c r="AM376" s="1500"/>
      <c r="AN376" s="1481"/>
      <c r="AO376" s="1502"/>
      <c r="AP376" s="1481"/>
      <c r="AQ376" s="1483"/>
      <c r="AR376" s="1485"/>
      <c r="AS376" s="1489"/>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78"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6"/>
      <c r="C377" s="1417"/>
      <c r="D377" s="1417"/>
      <c r="E377" s="1417"/>
      <c r="F377" s="1418"/>
      <c r="G377" s="1260"/>
      <c r="H377" s="1260"/>
      <c r="I377" s="1260"/>
      <c r="J377" s="1421"/>
      <c r="K377" s="1260"/>
      <c r="L377" s="1427"/>
      <c r="M377" s="556" t="str">
        <f>IF('別紙様式2-2（４・５月分）'!P286="","",'別紙様式2-2（４・５月分）'!P286)</f>
        <v/>
      </c>
      <c r="N377" s="1399"/>
      <c r="O377" s="1379"/>
      <c r="P377" s="1431"/>
      <c r="Q377" s="1383"/>
      <c r="R377" s="1515"/>
      <c r="S377" s="1387"/>
      <c r="T377" s="1517"/>
      <c r="U377" s="1513"/>
      <c r="V377" s="1393"/>
      <c r="W377" s="1511"/>
      <c r="X377" s="1369"/>
      <c r="Y377" s="1511"/>
      <c r="Z377" s="1369"/>
      <c r="AA377" s="1511"/>
      <c r="AB377" s="1369"/>
      <c r="AC377" s="1511"/>
      <c r="AD377" s="1369"/>
      <c r="AE377" s="1369"/>
      <c r="AF377" s="1369"/>
      <c r="AG377" s="1365"/>
      <c r="AH377" s="1371"/>
      <c r="AI377" s="1505"/>
      <c r="AJ377" s="1375"/>
      <c r="AK377" s="1507"/>
      <c r="AL377" s="1509"/>
      <c r="AM377" s="1501"/>
      <c r="AN377" s="1482"/>
      <c r="AO377" s="1503"/>
      <c r="AP377" s="1482"/>
      <c r="AQ377" s="1484"/>
      <c r="AR377" s="1486"/>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78"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19" t="str">
        <f>IF(基本情報入力シート!X145="","",基本情報入力シート!X145)</f>
        <v/>
      </c>
      <c r="K378" s="1258" t="str">
        <f>IF(基本情報入力シート!Y145="","",基本情報入力シート!Y145)</f>
        <v/>
      </c>
      <c r="L378" s="1432" t="str">
        <f>IF(基本情報入力シート!AB145="","",基本情報入力シート!AB145)</f>
        <v/>
      </c>
      <c r="M378" s="553" t="str">
        <f>IF('別紙様式2-2（４・５月分）'!P287="","",'別紙様式2-2（４・５月分）'!P287)</f>
        <v/>
      </c>
      <c r="N378" s="1396" t="str">
        <f>IF(SUM('別紙様式2-2（４・５月分）'!Q287:Q289)=0,"",SUM('別紙様式2-2（４・５月分）'!Q287:Q289))</f>
        <v/>
      </c>
      <c r="O378" s="1400" t="str">
        <f>IFERROR(VLOOKUP('別紙様式2-2（４・５月分）'!AQ287,【参考】数式用!$AR$5:$AS$22,2,FALSE),"")</f>
        <v/>
      </c>
      <c r="P378" s="1401"/>
      <c r="Q378" s="1402"/>
      <c r="R378" s="1538" t="str">
        <f>IFERROR(VLOOKUP(K378,【参考】数式用!$A$5:$AB$37,MATCH(O378,【参考】数式用!$B$4:$AB$4,0)+1,0),"")</f>
        <v/>
      </c>
      <c r="S378" s="1408" t="s">
        <v>2102</v>
      </c>
      <c r="T378" s="1534" t="str">
        <f>IF('別紙様式2-3（６月以降分）'!T378="","",'別紙様式2-3（６月以降分）'!T378)</f>
        <v/>
      </c>
      <c r="U378" s="1536" t="str">
        <f>IFERROR(VLOOKUP(K378,【参考】数式用!$A$5:$AB$37,MATCH(T378,【参考】数式用!$B$4:$AB$4,0)+1,0),"")</f>
        <v/>
      </c>
      <c r="V378" s="1414" t="s">
        <v>15</v>
      </c>
      <c r="W378" s="1354">
        <f>'別紙様式2-3（６月以降分）'!W378</f>
        <v>6</v>
      </c>
      <c r="X378" s="1354" t="s">
        <v>10</v>
      </c>
      <c r="Y378" s="1354">
        <f>'別紙様式2-3（６月以降分）'!Y378</f>
        <v>6</v>
      </c>
      <c r="Z378" s="1354" t="s">
        <v>38</v>
      </c>
      <c r="AA378" s="1354">
        <f>'別紙様式2-3（６月以降分）'!AA378</f>
        <v>7</v>
      </c>
      <c r="AB378" s="1354" t="s">
        <v>10</v>
      </c>
      <c r="AC378" s="1354">
        <f>'別紙様式2-3（６月以降分）'!AC378</f>
        <v>3</v>
      </c>
      <c r="AD378" s="1354" t="s">
        <v>2020</v>
      </c>
      <c r="AE378" s="1354" t="s">
        <v>20</v>
      </c>
      <c r="AF378" s="1354">
        <f>IF(W378&gt;=1,(AA378*12+AC378)-(W378*12+Y378)+1,"")</f>
        <v>10</v>
      </c>
      <c r="AG378" s="1356"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18">
        <f>'別紙様式2-3（６月以降分）'!AL378</f>
        <v>0</v>
      </c>
      <c r="AM378" s="1520" t="str">
        <f>IF('別紙様式2-3（６月以降分）'!AM378="","",'別紙様式2-3（６月以降分）'!AM378)</f>
        <v/>
      </c>
      <c r="AN378" s="1522" t="str">
        <f>IF('別紙様式2-3（６月以降分）'!AN378="","",'別紙様式2-3（６月以降分）'!AN378)</f>
        <v/>
      </c>
      <c r="AO378" s="1524" t="str">
        <f>IF('別紙様式2-3（６月以降分）'!AO378="","",'別紙様式2-3（６月以降分）'!AO378)</f>
        <v/>
      </c>
      <c r="AP378" s="1522" t="str">
        <f>IF('別紙様式2-3（６月以降分）'!AP378="","",'別紙様式2-3（６月以降分）'!AP378)</f>
        <v/>
      </c>
      <c r="AQ378" s="1487" t="str">
        <f>IF('別紙様式2-3（６月以降分）'!AQ378="","",'別紙様式2-3（６月以降分）'!AQ378)</f>
        <v/>
      </c>
      <c r="AR378" s="1490"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79"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0"/>
      <c r="K379" s="1259"/>
      <c r="L379" s="1426"/>
      <c r="M379" s="1376" t="str">
        <f>IF('別紙様式2-2（４・５月分）'!P288="","",'別紙様式2-2（４・５月分）'!P288)</f>
        <v/>
      </c>
      <c r="N379" s="1397"/>
      <c r="O379" s="1403"/>
      <c r="P379" s="1404"/>
      <c r="Q379" s="1405"/>
      <c r="R379" s="1539"/>
      <c r="S379" s="1409"/>
      <c r="T379" s="1535"/>
      <c r="U379" s="1537"/>
      <c r="V379" s="1415"/>
      <c r="W379" s="1355"/>
      <c r="X379" s="1355"/>
      <c r="Y379" s="1355"/>
      <c r="Z379" s="1355"/>
      <c r="AA379" s="1355"/>
      <c r="AB379" s="1355"/>
      <c r="AC379" s="1355"/>
      <c r="AD379" s="1355"/>
      <c r="AE379" s="1355"/>
      <c r="AF379" s="1355"/>
      <c r="AG379" s="1357"/>
      <c r="AH379" s="1527"/>
      <c r="AI379" s="1529"/>
      <c r="AJ379" s="1531"/>
      <c r="AK379" s="1533"/>
      <c r="AL379" s="1519"/>
      <c r="AM379" s="1521"/>
      <c r="AN379" s="1523"/>
      <c r="AO379" s="1525"/>
      <c r="AP379" s="1523"/>
      <c r="AQ379" s="1488"/>
      <c r="AR379" s="1491"/>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0"/>
      <c r="AY379" s="431"/>
      <c r="BD379" s="341"/>
      <c r="BE379" s="1310" t="str">
        <f>G378</f>
        <v/>
      </c>
      <c r="BF379" s="1310"/>
      <c r="BG379" s="1310"/>
    </row>
    <row r="380" spans="1:59" ht="15" customHeight="1">
      <c r="A380" s="1302"/>
      <c r="B380" s="1242"/>
      <c r="C380" s="1243"/>
      <c r="D380" s="1243"/>
      <c r="E380" s="1243"/>
      <c r="F380" s="1244"/>
      <c r="G380" s="1259"/>
      <c r="H380" s="1259"/>
      <c r="I380" s="1259"/>
      <c r="J380" s="1420"/>
      <c r="K380" s="1259"/>
      <c r="L380" s="1426"/>
      <c r="M380" s="1377"/>
      <c r="N380" s="1398"/>
      <c r="O380" s="1378" t="s">
        <v>2025</v>
      </c>
      <c r="P380" s="1430" t="str">
        <f>IFERROR(VLOOKUP('別紙様式2-2（４・５月分）'!AQ287,【参考】数式用!$AR$5:$AT$22,3,FALSE),"")</f>
        <v/>
      </c>
      <c r="Q380" s="1382" t="s">
        <v>2036</v>
      </c>
      <c r="R380" s="1514" t="str">
        <f>IFERROR(VLOOKUP(K378,【参考】数式用!$A$5:$AB$37,MATCH(P380,【参考】数式用!$B$4:$AB$4,0)+1,0),"")</f>
        <v/>
      </c>
      <c r="S380" s="1386" t="s">
        <v>2109</v>
      </c>
      <c r="T380" s="1516"/>
      <c r="U380" s="1512" t="str">
        <f>IFERROR(VLOOKUP(K378,【参考】数式用!$A$5:$AB$37,MATCH(T380,【参考】数式用!$B$4:$AB$4,0)+1,0),"")</f>
        <v/>
      </c>
      <c r="V380" s="1392" t="s">
        <v>15</v>
      </c>
      <c r="W380" s="1510"/>
      <c r="X380" s="1368" t="s">
        <v>10</v>
      </c>
      <c r="Y380" s="1510"/>
      <c r="Z380" s="1368" t="s">
        <v>38</v>
      </c>
      <c r="AA380" s="1510"/>
      <c r="AB380" s="1368" t="s">
        <v>10</v>
      </c>
      <c r="AC380" s="1510"/>
      <c r="AD380" s="1368" t="s">
        <v>2020</v>
      </c>
      <c r="AE380" s="1368" t="s">
        <v>20</v>
      </c>
      <c r="AF380" s="1368" t="str">
        <f>IF(W380&gt;=1,(AA380*12+AC380)-(W380*12+Y380)+1,"")</f>
        <v/>
      </c>
      <c r="AG380" s="1364" t="s">
        <v>33</v>
      </c>
      <c r="AH380" s="1370" t="str">
        <f t="shared" ref="AH380" si="632">IFERROR(ROUNDDOWN(ROUND(L378*U380,0),0)*AF380,"")</f>
        <v/>
      </c>
      <c r="AI380" s="1504" t="str">
        <f t="shared" ref="AI380" si="633">IFERROR(ROUNDDOWN(ROUND((L378*(U380-AW378)),0),0)*AF380,"")</f>
        <v/>
      </c>
      <c r="AJ380" s="1374" t="str">
        <f>IFERROR(ROUNDDOWN(ROUNDDOWN(ROUND(L378*VLOOKUP(K378,【参考】数式用!$A$5:$AB$27,MATCH("新加算Ⅳ",【参考】数式用!$B$4:$AB$4,0)+1,0),0),0)*AF380*0.5,0),"")</f>
        <v/>
      </c>
      <c r="AK380" s="1506"/>
      <c r="AL380" s="1508" t="str">
        <f>IFERROR(IF('別紙様式2-2（４・５月分）'!P380="ベア加算","", IF(OR(T380="新加算Ⅰ",T380="新加算Ⅱ",T380="新加算Ⅲ",T380="新加算Ⅳ"),ROUNDDOWN(ROUND(L378*VLOOKUP(K378,【参考】数式用!$A$5:$I$27,MATCH("ベア加算",【参考】数式用!$B$4:$I$4,0)+1,0),0),0)*AF380,"")),"")</f>
        <v/>
      </c>
      <c r="AM380" s="1500"/>
      <c r="AN380" s="1481"/>
      <c r="AO380" s="1502"/>
      <c r="AP380" s="1481"/>
      <c r="AQ380" s="1483"/>
      <c r="AR380" s="1485"/>
      <c r="AS380" s="1489"/>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78"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6"/>
      <c r="C381" s="1417"/>
      <c r="D381" s="1417"/>
      <c r="E381" s="1417"/>
      <c r="F381" s="1418"/>
      <c r="G381" s="1260"/>
      <c r="H381" s="1260"/>
      <c r="I381" s="1260"/>
      <c r="J381" s="1421"/>
      <c r="K381" s="1260"/>
      <c r="L381" s="1427"/>
      <c r="M381" s="556" t="str">
        <f>IF('別紙様式2-2（４・５月分）'!P289="","",'別紙様式2-2（４・５月分）'!P289)</f>
        <v/>
      </c>
      <c r="N381" s="1399"/>
      <c r="O381" s="1379"/>
      <c r="P381" s="1431"/>
      <c r="Q381" s="1383"/>
      <c r="R381" s="1515"/>
      <c r="S381" s="1387"/>
      <c r="T381" s="1517"/>
      <c r="U381" s="1513"/>
      <c r="V381" s="1393"/>
      <c r="W381" s="1511"/>
      <c r="X381" s="1369"/>
      <c r="Y381" s="1511"/>
      <c r="Z381" s="1369"/>
      <c r="AA381" s="1511"/>
      <c r="AB381" s="1369"/>
      <c r="AC381" s="1511"/>
      <c r="AD381" s="1369"/>
      <c r="AE381" s="1369"/>
      <c r="AF381" s="1369"/>
      <c r="AG381" s="1365"/>
      <c r="AH381" s="1371"/>
      <c r="AI381" s="1505"/>
      <c r="AJ381" s="1375"/>
      <c r="AK381" s="1507"/>
      <c r="AL381" s="1509"/>
      <c r="AM381" s="1501"/>
      <c r="AN381" s="1482"/>
      <c r="AO381" s="1503"/>
      <c r="AP381" s="1482"/>
      <c r="AQ381" s="1484"/>
      <c r="AR381" s="1486"/>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78"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0" t="str">
        <f>IF(基本情報入力シート!X146="","",基本情報入力シート!X146)</f>
        <v/>
      </c>
      <c r="K382" s="1259" t="str">
        <f>IF(基本情報入力シート!Y146="","",基本情報入力シート!Y146)</f>
        <v/>
      </c>
      <c r="L382" s="1426" t="str">
        <f>IF(基本情報入力シート!AB146="","",基本情報入力シート!AB146)</f>
        <v/>
      </c>
      <c r="M382" s="553" t="str">
        <f>IF('別紙様式2-2（４・５月分）'!P290="","",'別紙様式2-2（４・５月分）'!P290)</f>
        <v/>
      </c>
      <c r="N382" s="1396" t="str">
        <f>IF(SUM('別紙様式2-2（４・５月分）'!Q290:Q292)=0,"",SUM('別紙様式2-2（４・５月分）'!Q290:Q292))</f>
        <v/>
      </c>
      <c r="O382" s="1400" t="str">
        <f>IFERROR(VLOOKUP('別紙様式2-2（４・５月分）'!AQ290,【参考】数式用!$AR$5:$AS$22,2,FALSE),"")</f>
        <v/>
      </c>
      <c r="P382" s="1401"/>
      <c r="Q382" s="1402"/>
      <c r="R382" s="1538" t="str">
        <f>IFERROR(VLOOKUP(K382,【参考】数式用!$A$5:$AB$37,MATCH(O382,【参考】数式用!$B$4:$AB$4,0)+1,0),"")</f>
        <v/>
      </c>
      <c r="S382" s="1408" t="s">
        <v>2102</v>
      </c>
      <c r="T382" s="1534" t="str">
        <f>IF('別紙様式2-3（６月以降分）'!T382="","",'別紙様式2-3（６月以降分）'!T382)</f>
        <v/>
      </c>
      <c r="U382" s="1536" t="str">
        <f>IFERROR(VLOOKUP(K382,【参考】数式用!$A$5:$AB$37,MATCH(T382,【参考】数式用!$B$4:$AB$4,0)+1,0),"")</f>
        <v/>
      </c>
      <c r="V382" s="1414" t="s">
        <v>15</v>
      </c>
      <c r="W382" s="1354">
        <f>'別紙様式2-3（６月以降分）'!W382</f>
        <v>6</v>
      </c>
      <c r="X382" s="1354" t="s">
        <v>10</v>
      </c>
      <c r="Y382" s="1354">
        <f>'別紙様式2-3（６月以降分）'!Y382</f>
        <v>6</v>
      </c>
      <c r="Z382" s="1354" t="s">
        <v>38</v>
      </c>
      <c r="AA382" s="1354">
        <f>'別紙様式2-3（６月以降分）'!AA382</f>
        <v>7</v>
      </c>
      <c r="AB382" s="1354" t="s">
        <v>10</v>
      </c>
      <c r="AC382" s="1354">
        <f>'別紙様式2-3（６月以降分）'!AC382</f>
        <v>3</v>
      </c>
      <c r="AD382" s="1354" t="s">
        <v>2020</v>
      </c>
      <c r="AE382" s="1354" t="s">
        <v>20</v>
      </c>
      <c r="AF382" s="1354">
        <f>IF(W382&gt;=1,(AA382*12+AC382)-(W382*12+Y382)+1,"")</f>
        <v>10</v>
      </c>
      <c r="AG382" s="1356"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18">
        <f>'別紙様式2-3（６月以降分）'!AL382</f>
        <v>0</v>
      </c>
      <c r="AM382" s="1520" t="str">
        <f>IF('別紙様式2-3（６月以降分）'!AM382="","",'別紙様式2-3（６月以降分）'!AM382)</f>
        <v/>
      </c>
      <c r="AN382" s="1522" t="str">
        <f>IF('別紙様式2-3（６月以降分）'!AN382="","",'別紙様式2-3（６月以降分）'!AN382)</f>
        <v/>
      </c>
      <c r="AO382" s="1524" t="str">
        <f>IF('別紙様式2-3（６月以降分）'!AO382="","",'別紙様式2-3（６月以降分）'!AO382)</f>
        <v/>
      </c>
      <c r="AP382" s="1522" t="str">
        <f>IF('別紙様式2-3（６月以降分）'!AP382="","",'別紙様式2-3（６月以降分）'!AP382)</f>
        <v/>
      </c>
      <c r="AQ382" s="1487" t="str">
        <f>IF('別紙様式2-3（６月以降分）'!AQ382="","",'別紙様式2-3（６月以降分）'!AQ382)</f>
        <v/>
      </c>
      <c r="AR382" s="1490"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79"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0"/>
      <c r="K383" s="1259"/>
      <c r="L383" s="1426"/>
      <c r="M383" s="1376" t="str">
        <f>IF('別紙様式2-2（４・５月分）'!P291="","",'別紙様式2-2（４・５月分）'!P291)</f>
        <v/>
      </c>
      <c r="N383" s="1397"/>
      <c r="O383" s="1403"/>
      <c r="P383" s="1404"/>
      <c r="Q383" s="1405"/>
      <c r="R383" s="1539"/>
      <c r="S383" s="1409"/>
      <c r="T383" s="1535"/>
      <c r="U383" s="1537"/>
      <c r="V383" s="1415"/>
      <c r="W383" s="1355"/>
      <c r="X383" s="1355"/>
      <c r="Y383" s="1355"/>
      <c r="Z383" s="1355"/>
      <c r="AA383" s="1355"/>
      <c r="AB383" s="1355"/>
      <c r="AC383" s="1355"/>
      <c r="AD383" s="1355"/>
      <c r="AE383" s="1355"/>
      <c r="AF383" s="1355"/>
      <c r="AG383" s="1357"/>
      <c r="AH383" s="1527"/>
      <c r="AI383" s="1529"/>
      <c r="AJ383" s="1531"/>
      <c r="AK383" s="1533"/>
      <c r="AL383" s="1519"/>
      <c r="AM383" s="1521"/>
      <c r="AN383" s="1523"/>
      <c r="AO383" s="1525"/>
      <c r="AP383" s="1523"/>
      <c r="AQ383" s="1488"/>
      <c r="AR383" s="1491"/>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0"/>
      <c r="AY383" s="431"/>
      <c r="BD383" s="341"/>
      <c r="BE383" s="1310" t="str">
        <f>G382</f>
        <v/>
      </c>
      <c r="BF383" s="1310"/>
      <c r="BG383" s="1310"/>
    </row>
    <row r="384" spans="1:59" ht="15" customHeight="1">
      <c r="A384" s="1302"/>
      <c r="B384" s="1242"/>
      <c r="C384" s="1243"/>
      <c r="D384" s="1243"/>
      <c r="E384" s="1243"/>
      <c r="F384" s="1244"/>
      <c r="G384" s="1259"/>
      <c r="H384" s="1259"/>
      <c r="I384" s="1259"/>
      <c r="J384" s="1420"/>
      <c r="K384" s="1259"/>
      <c r="L384" s="1426"/>
      <c r="M384" s="1377"/>
      <c r="N384" s="1398"/>
      <c r="O384" s="1378" t="s">
        <v>2025</v>
      </c>
      <c r="P384" s="1430" t="str">
        <f>IFERROR(VLOOKUP('別紙様式2-2（４・５月分）'!AQ290,【参考】数式用!$AR$5:$AT$22,3,FALSE),"")</f>
        <v/>
      </c>
      <c r="Q384" s="1382" t="s">
        <v>2036</v>
      </c>
      <c r="R384" s="1514" t="str">
        <f>IFERROR(VLOOKUP(K382,【参考】数式用!$A$5:$AB$37,MATCH(P384,【参考】数式用!$B$4:$AB$4,0)+1,0),"")</f>
        <v/>
      </c>
      <c r="S384" s="1386" t="s">
        <v>2109</v>
      </c>
      <c r="T384" s="1516"/>
      <c r="U384" s="1512" t="str">
        <f>IFERROR(VLOOKUP(K382,【参考】数式用!$A$5:$AB$37,MATCH(T384,【参考】数式用!$B$4:$AB$4,0)+1,0),"")</f>
        <v/>
      </c>
      <c r="V384" s="1392" t="s">
        <v>15</v>
      </c>
      <c r="W384" s="1510"/>
      <c r="X384" s="1368" t="s">
        <v>10</v>
      </c>
      <c r="Y384" s="1510"/>
      <c r="Z384" s="1368" t="s">
        <v>38</v>
      </c>
      <c r="AA384" s="1510"/>
      <c r="AB384" s="1368" t="s">
        <v>10</v>
      </c>
      <c r="AC384" s="1510"/>
      <c r="AD384" s="1368" t="s">
        <v>2020</v>
      </c>
      <c r="AE384" s="1368" t="s">
        <v>20</v>
      </c>
      <c r="AF384" s="1368" t="str">
        <f>IF(W384&gt;=1,(AA384*12+AC384)-(W384*12+Y384)+1,"")</f>
        <v/>
      </c>
      <c r="AG384" s="1364" t="s">
        <v>33</v>
      </c>
      <c r="AH384" s="1370" t="str">
        <f t="shared" ref="AH384" si="639">IFERROR(ROUNDDOWN(ROUND(L382*U384,0),0)*AF384,"")</f>
        <v/>
      </c>
      <c r="AI384" s="1504" t="str">
        <f t="shared" ref="AI384" si="640">IFERROR(ROUNDDOWN(ROUND((L382*(U384-AW382)),0),0)*AF384,"")</f>
        <v/>
      </c>
      <c r="AJ384" s="1374" t="str">
        <f>IFERROR(ROUNDDOWN(ROUNDDOWN(ROUND(L382*VLOOKUP(K382,【参考】数式用!$A$5:$AB$27,MATCH("新加算Ⅳ",【参考】数式用!$B$4:$AB$4,0)+1,0),0),0)*AF384*0.5,0),"")</f>
        <v/>
      </c>
      <c r="AK384" s="1506"/>
      <c r="AL384" s="1508" t="str">
        <f>IFERROR(IF('別紙様式2-2（４・５月分）'!P384="ベア加算","", IF(OR(T384="新加算Ⅰ",T384="新加算Ⅱ",T384="新加算Ⅲ",T384="新加算Ⅳ"),ROUNDDOWN(ROUND(L382*VLOOKUP(K382,【参考】数式用!$A$5:$I$27,MATCH("ベア加算",【参考】数式用!$B$4:$I$4,0)+1,0),0),0)*AF384,"")),"")</f>
        <v/>
      </c>
      <c r="AM384" s="1500"/>
      <c r="AN384" s="1481"/>
      <c r="AO384" s="1502"/>
      <c r="AP384" s="1481"/>
      <c r="AQ384" s="1483"/>
      <c r="AR384" s="1485"/>
      <c r="AS384" s="1489"/>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78"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6"/>
      <c r="C385" s="1417"/>
      <c r="D385" s="1417"/>
      <c r="E385" s="1417"/>
      <c r="F385" s="1418"/>
      <c r="G385" s="1260"/>
      <c r="H385" s="1260"/>
      <c r="I385" s="1260"/>
      <c r="J385" s="1421"/>
      <c r="K385" s="1260"/>
      <c r="L385" s="1427"/>
      <c r="M385" s="556" t="str">
        <f>IF('別紙様式2-2（４・５月分）'!P292="","",'別紙様式2-2（４・５月分）'!P292)</f>
        <v/>
      </c>
      <c r="N385" s="1399"/>
      <c r="O385" s="1379"/>
      <c r="P385" s="1431"/>
      <c r="Q385" s="1383"/>
      <c r="R385" s="1515"/>
      <c r="S385" s="1387"/>
      <c r="T385" s="1517"/>
      <c r="U385" s="1513"/>
      <c r="V385" s="1393"/>
      <c r="W385" s="1511"/>
      <c r="X385" s="1369"/>
      <c r="Y385" s="1511"/>
      <c r="Z385" s="1369"/>
      <c r="AA385" s="1511"/>
      <c r="AB385" s="1369"/>
      <c r="AC385" s="1511"/>
      <c r="AD385" s="1369"/>
      <c r="AE385" s="1369"/>
      <c r="AF385" s="1369"/>
      <c r="AG385" s="1365"/>
      <c r="AH385" s="1371"/>
      <c r="AI385" s="1505"/>
      <c r="AJ385" s="1375"/>
      <c r="AK385" s="1507"/>
      <c r="AL385" s="1509"/>
      <c r="AM385" s="1501"/>
      <c r="AN385" s="1482"/>
      <c r="AO385" s="1503"/>
      <c r="AP385" s="1482"/>
      <c r="AQ385" s="1484"/>
      <c r="AR385" s="1486"/>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78"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19" t="str">
        <f>IF(基本情報入力シート!X147="","",基本情報入力シート!X147)</f>
        <v/>
      </c>
      <c r="K386" s="1258" t="str">
        <f>IF(基本情報入力シート!Y147="","",基本情報入力シート!Y147)</f>
        <v/>
      </c>
      <c r="L386" s="1432" t="str">
        <f>IF(基本情報入力シート!AB147="","",基本情報入力シート!AB147)</f>
        <v/>
      </c>
      <c r="M386" s="553" t="str">
        <f>IF('別紙様式2-2（４・５月分）'!P293="","",'別紙様式2-2（４・５月分）'!P293)</f>
        <v/>
      </c>
      <c r="N386" s="1396" t="str">
        <f>IF(SUM('別紙様式2-2（４・５月分）'!Q293:Q295)=0,"",SUM('別紙様式2-2（４・５月分）'!Q293:Q295))</f>
        <v/>
      </c>
      <c r="O386" s="1400" t="str">
        <f>IFERROR(VLOOKUP('別紙様式2-2（４・５月分）'!AQ293,【参考】数式用!$AR$5:$AS$22,2,FALSE),"")</f>
        <v/>
      </c>
      <c r="P386" s="1401"/>
      <c r="Q386" s="1402"/>
      <c r="R386" s="1538" t="str">
        <f>IFERROR(VLOOKUP(K386,【参考】数式用!$A$5:$AB$37,MATCH(O386,【参考】数式用!$B$4:$AB$4,0)+1,0),"")</f>
        <v/>
      </c>
      <c r="S386" s="1408" t="s">
        <v>2102</v>
      </c>
      <c r="T386" s="1534" t="str">
        <f>IF('別紙様式2-3（６月以降分）'!T386="","",'別紙様式2-3（６月以降分）'!T386)</f>
        <v/>
      </c>
      <c r="U386" s="1536" t="str">
        <f>IFERROR(VLOOKUP(K386,【参考】数式用!$A$5:$AB$37,MATCH(T386,【参考】数式用!$B$4:$AB$4,0)+1,0),"")</f>
        <v/>
      </c>
      <c r="V386" s="1414" t="s">
        <v>15</v>
      </c>
      <c r="W386" s="1354">
        <f>'別紙様式2-3（６月以降分）'!W386</f>
        <v>6</v>
      </c>
      <c r="X386" s="1354" t="s">
        <v>10</v>
      </c>
      <c r="Y386" s="1354">
        <f>'別紙様式2-3（６月以降分）'!Y386</f>
        <v>6</v>
      </c>
      <c r="Z386" s="1354" t="s">
        <v>38</v>
      </c>
      <c r="AA386" s="1354">
        <f>'別紙様式2-3（６月以降分）'!AA386</f>
        <v>7</v>
      </c>
      <c r="AB386" s="1354" t="s">
        <v>10</v>
      </c>
      <c r="AC386" s="1354">
        <f>'別紙様式2-3（６月以降分）'!AC386</f>
        <v>3</v>
      </c>
      <c r="AD386" s="1354" t="s">
        <v>2020</v>
      </c>
      <c r="AE386" s="1354" t="s">
        <v>20</v>
      </c>
      <c r="AF386" s="1354">
        <f>IF(W386&gt;=1,(AA386*12+AC386)-(W386*12+Y386)+1,"")</f>
        <v>10</v>
      </c>
      <c r="AG386" s="1356"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18">
        <f>'別紙様式2-3（６月以降分）'!AL386</f>
        <v>0</v>
      </c>
      <c r="AM386" s="1520" t="str">
        <f>IF('別紙様式2-3（６月以降分）'!AM386="","",'別紙様式2-3（６月以降分）'!AM386)</f>
        <v/>
      </c>
      <c r="AN386" s="1522" t="str">
        <f>IF('別紙様式2-3（６月以降分）'!AN386="","",'別紙様式2-3（６月以降分）'!AN386)</f>
        <v/>
      </c>
      <c r="AO386" s="1524" t="str">
        <f>IF('別紙様式2-3（６月以降分）'!AO386="","",'別紙様式2-3（６月以降分）'!AO386)</f>
        <v/>
      </c>
      <c r="AP386" s="1522" t="str">
        <f>IF('別紙様式2-3（６月以降分）'!AP386="","",'別紙様式2-3（６月以降分）'!AP386)</f>
        <v/>
      </c>
      <c r="AQ386" s="1487" t="str">
        <f>IF('別紙様式2-3（６月以降分）'!AQ386="","",'別紙様式2-3（６月以降分）'!AQ386)</f>
        <v/>
      </c>
      <c r="AR386" s="1490"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79"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0"/>
      <c r="K387" s="1259"/>
      <c r="L387" s="1426"/>
      <c r="M387" s="1376" t="str">
        <f>IF('別紙様式2-2（４・５月分）'!P294="","",'別紙様式2-2（４・５月分）'!P294)</f>
        <v/>
      </c>
      <c r="N387" s="1397"/>
      <c r="O387" s="1403"/>
      <c r="P387" s="1404"/>
      <c r="Q387" s="1405"/>
      <c r="R387" s="1539"/>
      <c r="S387" s="1409"/>
      <c r="T387" s="1535"/>
      <c r="U387" s="1537"/>
      <c r="V387" s="1415"/>
      <c r="W387" s="1355"/>
      <c r="X387" s="1355"/>
      <c r="Y387" s="1355"/>
      <c r="Z387" s="1355"/>
      <c r="AA387" s="1355"/>
      <c r="AB387" s="1355"/>
      <c r="AC387" s="1355"/>
      <c r="AD387" s="1355"/>
      <c r="AE387" s="1355"/>
      <c r="AF387" s="1355"/>
      <c r="AG387" s="1357"/>
      <c r="AH387" s="1527"/>
      <c r="AI387" s="1529"/>
      <c r="AJ387" s="1531"/>
      <c r="AK387" s="1533"/>
      <c r="AL387" s="1519"/>
      <c r="AM387" s="1521"/>
      <c r="AN387" s="1523"/>
      <c r="AO387" s="1525"/>
      <c r="AP387" s="1523"/>
      <c r="AQ387" s="1488"/>
      <c r="AR387" s="1491"/>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0"/>
      <c r="AY387" s="431"/>
      <c r="BD387" s="341"/>
      <c r="BE387" s="1310" t="str">
        <f>G386</f>
        <v/>
      </c>
      <c r="BF387" s="1310"/>
      <c r="BG387" s="1310"/>
    </row>
    <row r="388" spans="1:59" ht="15" customHeight="1">
      <c r="A388" s="1302"/>
      <c r="B388" s="1242"/>
      <c r="C388" s="1243"/>
      <c r="D388" s="1243"/>
      <c r="E388" s="1243"/>
      <c r="F388" s="1244"/>
      <c r="G388" s="1259"/>
      <c r="H388" s="1259"/>
      <c r="I388" s="1259"/>
      <c r="J388" s="1420"/>
      <c r="K388" s="1259"/>
      <c r="L388" s="1426"/>
      <c r="M388" s="1377"/>
      <c r="N388" s="1398"/>
      <c r="O388" s="1378" t="s">
        <v>2025</v>
      </c>
      <c r="P388" s="1430" t="str">
        <f>IFERROR(VLOOKUP('別紙様式2-2（４・５月分）'!AQ293,【参考】数式用!$AR$5:$AT$22,3,FALSE),"")</f>
        <v/>
      </c>
      <c r="Q388" s="1382" t="s">
        <v>2036</v>
      </c>
      <c r="R388" s="1514" t="str">
        <f>IFERROR(VLOOKUP(K386,【参考】数式用!$A$5:$AB$37,MATCH(P388,【参考】数式用!$B$4:$AB$4,0)+1,0),"")</f>
        <v/>
      </c>
      <c r="S388" s="1386" t="s">
        <v>2109</v>
      </c>
      <c r="T388" s="1516"/>
      <c r="U388" s="1512" t="str">
        <f>IFERROR(VLOOKUP(K386,【参考】数式用!$A$5:$AB$37,MATCH(T388,【参考】数式用!$B$4:$AB$4,0)+1,0),"")</f>
        <v/>
      </c>
      <c r="V388" s="1392" t="s">
        <v>15</v>
      </c>
      <c r="W388" s="1510"/>
      <c r="X388" s="1368" t="s">
        <v>10</v>
      </c>
      <c r="Y388" s="1510"/>
      <c r="Z388" s="1368" t="s">
        <v>38</v>
      </c>
      <c r="AA388" s="1510"/>
      <c r="AB388" s="1368" t="s">
        <v>10</v>
      </c>
      <c r="AC388" s="1510"/>
      <c r="AD388" s="1368" t="s">
        <v>2020</v>
      </c>
      <c r="AE388" s="1368" t="s">
        <v>20</v>
      </c>
      <c r="AF388" s="1368" t="str">
        <f>IF(W388&gt;=1,(AA388*12+AC388)-(W388*12+Y388)+1,"")</f>
        <v/>
      </c>
      <c r="AG388" s="1364" t="s">
        <v>33</v>
      </c>
      <c r="AH388" s="1370" t="str">
        <f t="shared" ref="AH388" si="646">IFERROR(ROUNDDOWN(ROUND(L386*U388,0),0)*AF388,"")</f>
        <v/>
      </c>
      <c r="AI388" s="1504" t="str">
        <f t="shared" ref="AI388" si="647">IFERROR(ROUNDDOWN(ROUND((L386*(U388-AW386)),0),0)*AF388,"")</f>
        <v/>
      </c>
      <c r="AJ388" s="1374" t="str">
        <f>IFERROR(ROUNDDOWN(ROUNDDOWN(ROUND(L386*VLOOKUP(K386,【参考】数式用!$A$5:$AB$27,MATCH("新加算Ⅳ",【参考】数式用!$B$4:$AB$4,0)+1,0),0),0)*AF388*0.5,0),"")</f>
        <v/>
      </c>
      <c r="AK388" s="1506"/>
      <c r="AL388" s="1508" t="str">
        <f>IFERROR(IF('別紙様式2-2（４・５月分）'!P388="ベア加算","", IF(OR(T388="新加算Ⅰ",T388="新加算Ⅱ",T388="新加算Ⅲ",T388="新加算Ⅳ"),ROUNDDOWN(ROUND(L386*VLOOKUP(K386,【参考】数式用!$A$5:$I$27,MATCH("ベア加算",【参考】数式用!$B$4:$I$4,0)+1,0),0),0)*AF388,"")),"")</f>
        <v/>
      </c>
      <c r="AM388" s="1500"/>
      <c r="AN388" s="1481"/>
      <c r="AO388" s="1502"/>
      <c r="AP388" s="1481"/>
      <c r="AQ388" s="1483"/>
      <c r="AR388" s="1485"/>
      <c r="AS388" s="1489"/>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78"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6"/>
      <c r="C389" s="1417"/>
      <c r="D389" s="1417"/>
      <c r="E389" s="1417"/>
      <c r="F389" s="1418"/>
      <c r="G389" s="1260"/>
      <c r="H389" s="1260"/>
      <c r="I389" s="1260"/>
      <c r="J389" s="1421"/>
      <c r="K389" s="1260"/>
      <c r="L389" s="1427"/>
      <c r="M389" s="556" t="str">
        <f>IF('別紙様式2-2（４・５月分）'!P295="","",'別紙様式2-2（４・５月分）'!P295)</f>
        <v/>
      </c>
      <c r="N389" s="1399"/>
      <c r="O389" s="1379"/>
      <c r="P389" s="1431"/>
      <c r="Q389" s="1383"/>
      <c r="R389" s="1515"/>
      <c r="S389" s="1387"/>
      <c r="T389" s="1517"/>
      <c r="U389" s="1513"/>
      <c r="V389" s="1393"/>
      <c r="W389" s="1511"/>
      <c r="X389" s="1369"/>
      <c r="Y389" s="1511"/>
      <c r="Z389" s="1369"/>
      <c r="AA389" s="1511"/>
      <c r="AB389" s="1369"/>
      <c r="AC389" s="1511"/>
      <c r="AD389" s="1369"/>
      <c r="AE389" s="1369"/>
      <c r="AF389" s="1369"/>
      <c r="AG389" s="1365"/>
      <c r="AH389" s="1371"/>
      <c r="AI389" s="1505"/>
      <c r="AJ389" s="1375"/>
      <c r="AK389" s="1507"/>
      <c r="AL389" s="1509"/>
      <c r="AM389" s="1501"/>
      <c r="AN389" s="1482"/>
      <c r="AO389" s="1503"/>
      <c r="AP389" s="1482"/>
      <c r="AQ389" s="1484"/>
      <c r="AR389" s="1486"/>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78"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0" t="str">
        <f>IF(基本情報入力シート!X148="","",基本情報入力シート!X148)</f>
        <v/>
      </c>
      <c r="K390" s="1259" t="str">
        <f>IF(基本情報入力シート!Y148="","",基本情報入力シート!Y148)</f>
        <v/>
      </c>
      <c r="L390" s="1426" t="str">
        <f>IF(基本情報入力シート!AB148="","",基本情報入力シート!AB148)</f>
        <v/>
      </c>
      <c r="M390" s="553" t="str">
        <f>IF('別紙様式2-2（４・５月分）'!P296="","",'別紙様式2-2（４・５月分）'!P296)</f>
        <v/>
      </c>
      <c r="N390" s="1396" t="str">
        <f>IF(SUM('別紙様式2-2（４・５月分）'!Q296:Q298)=0,"",SUM('別紙様式2-2（４・５月分）'!Q296:Q298))</f>
        <v/>
      </c>
      <c r="O390" s="1400" t="str">
        <f>IFERROR(VLOOKUP('別紙様式2-2（４・５月分）'!AQ296,【参考】数式用!$AR$5:$AS$22,2,FALSE),"")</f>
        <v/>
      </c>
      <c r="P390" s="1401"/>
      <c r="Q390" s="1402"/>
      <c r="R390" s="1538" t="str">
        <f>IFERROR(VLOOKUP(K390,【参考】数式用!$A$5:$AB$37,MATCH(O390,【参考】数式用!$B$4:$AB$4,0)+1,0),"")</f>
        <v/>
      </c>
      <c r="S390" s="1408" t="s">
        <v>2102</v>
      </c>
      <c r="T390" s="1534" t="str">
        <f>IF('別紙様式2-3（６月以降分）'!T390="","",'別紙様式2-3（６月以降分）'!T390)</f>
        <v/>
      </c>
      <c r="U390" s="1536" t="str">
        <f>IFERROR(VLOOKUP(K390,【参考】数式用!$A$5:$AB$37,MATCH(T390,【参考】数式用!$B$4:$AB$4,0)+1,0),"")</f>
        <v/>
      </c>
      <c r="V390" s="1414" t="s">
        <v>15</v>
      </c>
      <c r="W390" s="1354">
        <f>'別紙様式2-3（６月以降分）'!W390</f>
        <v>6</v>
      </c>
      <c r="X390" s="1354" t="s">
        <v>10</v>
      </c>
      <c r="Y390" s="1354">
        <f>'別紙様式2-3（６月以降分）'!Y390</f>
        <v>6</v>
      </c>
      <c r="Z390" s="1354" t="s">
        <v>38</v>
      </c>
      <c r="AA390" s="1354">
        <f>'別紙様式2-3（６月以降分）'!AA390</f>
        <v>7</v>
      </c>
      <c r="AB390" s="1354" t="s">
        <v>10</v>
      </c>
      <c r="AC390" s="1354">
        <f>'別紙様式2-3（６月以降分）'!AC390</f>
        <v>3</v>
      </c>
      <c r="AD390" s="1354" t="s">
        <v>2020</v>
      </c>
      <c r="AE390" s="1354" t="s">
        <v>20</v>
      </c>
      <c r="AF390" s="1354">
        <f>IF(W390&gt;=1,(AA390*12+AC390)-(W390*12+Y390)+1,"")</f>
        <v>10</v>
      </c>
      <c r="AG390" s="1356"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18">
        <f>'別紙様式2-3（６月以降分）'!AL390</f>
        <v>0</v>
      </c>
      <c r="AM390" s="1520" t="str">
        <f>IF('別紙様式2-3（６月以降分）'!AM390="","",'別紙様式2-3（６月以降分）'!AM390)</f>
        <v/>
      </c>
      <c r="AN390" s="1522" t="str">
        <f>IF('別紙様式2-3（６月以降分）'!AN390="","",'別紙様式2-3（６月以降分）'!AN390)</f>
        <v/>
      </c>
      <c r="AO390" s="1524" t="str">
        <f>IF('別紙様式2-3（６月以降分）'!AO390="","",'別紙様式2-3（６月以降分）'!AO390)</f>
        <v/>
      </c>
      <c r="AP390" s="1522" t="str">
        <f>IF('別紙様式2-3（６月以降分）'!AP390="","",'別紙様式2-3（６月以降分）'!AP390)</f>
        <v/>
      </c>
      <c r="AQ390" s="1487" t="str">
        <f>IF('別紙様式2-3（６月以降分）'!AQ390="","",'別紙様式2-3（６月以降分）'!AQ390)</f>
        <v/>
      </c>
      <c r="AR390" s="1490"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79"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0"/>
      <c r="K391" s="1259"/>
      <c r="L391" s="1426"/>
      <c r="M391" s="1376" t="str">
        <f>IF('別紙様式2-2（４・５月分）'!P297="","",'別紙様式2-2（４・５月分）'!P297)</f>
        <v/>
      </c>
      <c r="N391" s="1397"/>
      <c r="O391" s="1403"/>
      <c r="P391" s="1404"/>
      <c r="Q391" s="1405"/>
      <c r="R391" s="1539"/>
      <c r="S391" s="1409"/>
      <c r="T391" s="1535"/>
      <c r="U391" s="1537"/>
      <c r="V391" s="1415"/>
      <c r="W391" s="1355"/>
      <c r="X391" s="1355"/>
      <c r="Y391" s="1355"/>
      <c r="Z391" s="1355"/>
      <c r="AA391" s="1355"/>
      <c r="AB391" s="1355"/>
      <c r="AC391" s="1355"/>
      <c r="AD391" s="1355"/>
      <c r="AE391" s="1355"/>
      <c r="AF391" s="1355"/>
      <c r="AG391" s="1357"/>
      <c r="AH391" s="1527"/>
      <c r="AI391" s="1529"/>
      <c r="AJ391" s="1531"/>
      <c r="AK391" s="1533"/>
      <c r="AL391" s="1519"/>
      <c r="AM391" s="1521"/>
      <c r="AN391" s="1523"/>
      <c r="AO391" s="1525"/>
      <c r="AP391" s="1523"/>
      <c r="AQ391" s="1488"/>
      <c r="AR391" s="1491"/>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0"/>
      <c r="AY391" s="431"/>
      <c r="BD391" s="341"/>
      <c r="BE391" s="1310" t="str">
        <f>G390</f>
        <v/>
      </c>
      <c r="BF391" s="1310"/>
      <c r="BG391" s="1310"/>
    </row>
    <row r="392" spans="1:59" ht="15" customHeight="1">
      <c r="A392" s="1302"/>
      <c r="B392" s="1242"/>
      <c r="C392" s="1243"/>
      <c r="D392" s="1243"/>
      <c r="E392" s="1243"/>
      <c r="F392" s="1244"/>
      <c r="G392" s="1259"/>
      <c r="H392" s="1259"/>
      <c r="I392" s="1259"/>
      <c r="J392" s="1420"/>
      <c r="K392" s="1259"/>
      <c r="L392" s="1426"/>
      <c r="M392" s="1377"/>
      <c r="N392" s="1398"/>
      <c r="O392" s="1378" t="s">
        <v>2025</v>
      </c>
      <c r="P392" s="1430" t="str">
        <f>IFERROR(VLOOKUP('別紙様式2-2（４・５月分）'!AQ296,【参考】数式用!$AR$5:$AT$22,3,FALSE),"")</f>
        <v/>
      </c>
      <c r="Q392" s="1382" t="s">
        <v>2036</v>
      </c>
      <c r="R392" s="1514" t="str">
        <f>IFERROR(VLOOKUP(K390,【参考】数式用!$A$5:$AB$37,MATCH(P392,【参考】数式用!$B$4:$AB$4,0)+1,0),"")</f>
        <v/>
      </c>
      <c r="S392" s="1386" t="s">
        <v>2109</v>
      </c>
      <c r="T392" s="1516"/>
      <c r="U392" s="1512" t="str">
        <f>IFERROR(VLOOKUP(K390,【参考】数式用!$A$5:$AB$37,MATCH(T392,【参考】数式用!$B$4:$AB$4,0)+1,0),"")</f>
        <v/>
      </c>
      <c r="V392" s="1392" t="s">
        <v>15</v>
      </c>
      <c r="W392" s="1510"/>
      <c r="X392" s="1368" t="s">
        <v>10</v>
      </c>
      <c r="Y392" s="1510"/>
      <c r="Z392" s="1368" t="s">
        <v>38</v>
      </c>
      <c r="AA392" s="1510"/>
      <c r="AB392" s="1368" t="s">
        <v>10</v>
      </c>
      <c r="AC392" s="1510"/>
      <c r="AD392" s="1368" t="s">
        <v>2020</v>
      </c>
      <c r="AE392" s="1368" t="s">
        <v>20</v>
      </c>
      <c r="AF392" s="1368" t="str">
        <f>IF(W392&gt;=1,(AA392*12+AC392)-(W392*12+Y392)+1,"")</f>
        <v/>
      </c>
      <c r="AG392" s="1364" t="s">
        <v>33</v>
      </c>
      <c r="AH392" s="1370" t="str">
        <f t="shared" ref="AH392" si="653">IFERROR(ROUNDDOWN(ROUND(L390*U392,0),0)*AF392,"")</f>
        <v/>
      </c>
      <c r="AI392" s="1504" t="str">
        <f t="shared" ref="AI392" si="654">IFERROR(ROUNDDOWN(ROUND((L390*(U392-AW390)),0),0)*AF392,"")</f>
        <v/>
      </c>
      <c r="AJ392" s="1374" t="str">
        <f>IFERROR(ROUNDDOWN(ROUNDDOWN(ROUND(L390*VLOOKUP(K390,【参考】数式用!$A$5:$AB$27,MATCH("新加算Ⅳ",【参考】数式用!$B$4:$AB$4,0)+1,0),0),0)*AF392*0.5,0),"")</f>
        <v/>
      </c>
      <c r="AK392" s="1506"/>
      <c r="AL392" s="1508" t="str">
        <f>IFERROR(IF('別紙様式2-2（４・５月分）'!P392="ベア加算","", IF(OR(T392="新加算Ⅰ",T392="新加算Ⅱ",T392="新加算Ⅲ",T392="新加算Ⅳ"),ROUNDDOWN(ROUND(L390*VLOOKUP(K390,【参考】数式用!$A$5:$I$27,MATCH("ベア加算",【参考】数式用!$B$4:$I$4,0)+1,0),0),0)*AF392,"")),"")</f>
        <v/>
      </c>
      <c r="AM392" s="1500"/>
      <c r="AN392" s="1481"/>
      <c r="AO392" s="1502"/>
      <c r="AP392" s="1481"/>
      <c r="AQ392" s="1483"/>
      <c r="AR392" s="1485"/>
      <c r="AS392" s="1489"/>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78"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6"/>
      <c r="C393" s="1417"/>
      <c r="D393" s="1417"/>
      <c r="E393" s="1417"/>
      <c r="F393" s="1418"/>
      <c r="G393" s="1260"/>
      <c r="H393" s="1260"/>
      <c r="I393" s="1260"/>
      <c r="J393" s="1421"/>
      <c r="K393" s="1260"/>
      <c r="L393" s="1427"/>
      <c r="M393" s="556" t="str">
        <f>IF('別紙様式2-2（４・５月分）'!P298="","",'別紙様式2-2（４・５月分）'!P298)</f>
        <v/>
      </c>
      <c r="N393" s="1399"/>
      <c r="O393" s="1379"/>
      <c r="P393" s="1431"/>
      <c r="Q393" s="1383"/>
      <c r="R393" s="1515"/>
      <c r="S393" s="1387"/>
      <c r="T393" s="1517"/>
      <c r="U393" s="1513"/>
      <c r="V393" s="1393"/>
      <c r="W393" s="1511"/>
      <c r="X393" s="1369"/>
      <c r="Y393" s="1511"/>
      <c r="Z393" s="1369"/>
      <c r="AA393" s="1511"/>
      <c r="AB393" s="1369"/>
      <c r="AC393" s="1511"/>
      <c r="AD393" s="1369"/>
      <c r="AE393" s="1369"/>
      <c r="AF393" s="1369"/>
      <c r="AG393" s="1365"/>
      <c r="AH393" s="1371"/>
      <c r="AI393" s="1505"/>
      <c r="AJ393" s="1375"/>
      <c r="AK393" s="1507"/>
      <c r="AL393" s="1509"/>
      <c r="AM393" s="1501"/>
      <c r="AN393" s="1482"/>
      <c r="AO393" s="1503"/>
      <c r="AP393" s="1482"/>
      <c r="AQ393" s="1484"/>
      <c r="AR393" s="1486"/>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78"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19" t="str">
        <f>IF(基本情報入力シート!X149="","",基本情報入力シート!X149)</f>
        <v/>
      </c>
      <c r="K394" s="1258" t="str">
        <f>IF(基本情報入力シート!Y149="","",基本情報入力シート!Y149)</f>
        <v/>
      </c>
      <c r="L394" s="1432" t="str">
        <f>IF(基本情報入力シート!AB149="","",基本情報入力シート!AB149)</f>
        <v/>
      </c>
      <c r="M394" s="553" t="str">
        <f>IF('別紙様式2-2（４・５月分）'!P299="","",'別紙様式2-2（４・５月分）'!P299)</f>
        <v/>
      </c>
      <c r="N394" s="1396" t="str">
        <f>IF(SUM('別紙様式2-2（４・５月分）'!Q299:Q301)=0,"",SUM('別紙様式2-2（４・５月分）'!Q299:Q301))</f>
        <v/>
      </c>
      <c r="O394" s="1400" t="str">
        <f>IFERROR(VLOOKUP('別紙様式2-2（４・５月分）'!AQ299,【参考】数式用!$AR$5:$AS$22,2,FALSE),"")</f>
        <v/>
      </c>
      <c r="P394" s="1401"/>
      <c r="Q394" s="1402"/>
      <c r="R394" s="1538" t="str">
        <f>IFERROR(VLOOKUP(K394,【参考】数式用!$A$5:$AB$37,MATCH(O394,【参考】数式用!$B$4:$AB$4,0)+1,0),"")</f>
        <v/>
      </c>
      <c r="S394" s="1408" t="s">
        <v>2102</v>
      </c>
      <c r="T394" s="1534" t="str">
        <f>IF('別紙様式2-3（６月以降分）'!T394="","",'別紙様式2-3（６月以降分）'!T394)</f>
        <v/>
      </c>
      <c r="U394" s="1536" t="str">
        <f>IFERROR(VLOOKUP(K394,【参考】数式用!$A$5:$AB$37,MATCH(T394,【参考】数式用!$B$4:$AB$4,0)+1,0),"")</f>
        <v/>
      </c>
      <c r="V394" s="1414" t="s">
        <v>15</v>
      </c>
      <c r="W394" s="1354">
        <f>'別紙様式2-3（６月以降分）'!W394</f>
        <v>6</v>
      </c>
      <c r="X394" s="1354" t="s">
        <v>10</v>
      </c>
      <c r="Y394" s="1354">
        <f>'別紙様式2-3（６月以降分）'!Y394</f>
        <v>6</v>
      </c>
      <c r="Z394" s="1354" t="s">
        <v>38</v>
      </c>
      <c r="AA394" s="1354">
        <f>'別紙様式2-3（６月以降分）'!AA394</f>
        <v>7</v>
      </c>
      <c r="AB394" s="1354" t="s">
        <v>10</v>
      </c>
      <c r="AC394" s="1354">
        <f>'別紙様式2-3（６月以降分）'!AC394</f>
        <v>3</v>
      </c>
      <c r="AD394" s="1354" t="s">
        <v>2020</v>
      </c>
      <c r="AE394" s="1354" t="s">
        <v>20</v>
      </c>
      <c r="AF394" s="1354">
        <f>IF(W394&gt;=1,(AA394*12+AC394)-(W394*12+Y394)+1,"")</f>
        <v>10</v>
      </c>
      <c r="AG394" s="1356"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18">
        <f>'別紙様式2-3（６月以降分）'!AL394</f>
        <v>0</v>
      </c>
      <c r="AM394" s="1520" t="str">
        <f>IF('別紙様式2-3（６月以降分）'!AM394="","",'別紙様式2-3（６月以降分）'!AM394)</f>
        <v/>
      </c>
      <c r="AN394" s="1522" t="str">
        <f>IF('別紙様式2-3（６月以降分）'!AN394="","",'別紙様式2-3（６月以降分）'!AN394)</f>
        <v/>
      </c>
      <c r="AO394" s="1524" t="str">
        <f>IF('別紙様式2-3（６月以降分）'!AO394="","",'別紙様式2-3（６月以降分）'!AO394)</f>
        <v/>
      </c>
      <c r="AP394" s="1522" t="str">
        <f>IF('別紙様式2-3（６月以降分）'!AP394="","",'別紙様式2-3（６月以降分）'!AP394)</f>
        <v/>
      </c>
      <c r="AQ394" s="1487" t="str">
        <f>IF('別紙様式2-3（６月以降分）'!AQ394="","",'別紙様式2-3（６月以降分）'!AQ394)</f>
        <v/>
      </c>
      <c r="AR394" s="1490"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79"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0"/>
      <c r="K395" s="1259"/>
      <c r="L395" s="1426"/>
      <c r="M395" s="1376" t="str">
        <f>IF('別紙様式2-2（４・５月分）'!P300="","",'別紙様式2-2（４・５月分）'!P300)</f>
        <v/>
      </c>
      <c r="N395" s="1397"/>
      <c r="O395" s="1403"/>
      <c r="P395" s="1404"/>
      <c r="Q395" s="1405"/>
      <c r="R395" s="1539"/>
      <c r="S395" s="1409"/>
      <c r="T395" s="1535"/>
      <c r="U395" s="1537"/>
      <c r="V395" s="1415"/>
      <c r="W395" s="1355"/>
      <c r="X395" s="1355"/>
      <c r="Y395" s="1355"/>
      <c r="Z395" s="1355"/>
      <c r="AA395" s="1355"/>
      <c r="AB395" s="1355"/>
      <c r="AC395" s="1355"/>
      <c r="AD395" s="1355"/>
      <c r="AE395" s="1355"/>
      <c r="AF395" s="1355"/>
      <c r="AG395" s="1357"/>
      <c r="AH395" s="1527"/>
      <c r="AI395" s="1529"/>
      <c r="AJ395" s="1531"/>
      <c r="AK395" s="1533"/>
      <c r="AL395" s="1519"/>
      <c r="AM395" s="1521"/>
      <c r="AN395" s="1523"/>
      <c r="AO395" s="1525"/>
      <c r="AP395" s="1523"/>
      <c r="AQ395" s="1488"/>
      <c r="AR395" s="1491"/>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0"/>
      <c r="AY395" s="431"/>
      <c r="BD395" s="341"/>
      <c r="BE395" s="1310" t="str">
        <f>G394</f>
        <v/>
      </c>
      <c r="BF395" s="1310"/>
      <c r="BG395" s="1310"/>
    </row>
    <row r="396" spans="1:59" ht="15" customHeight="1">
      <c r="A396" s="1302"/>
      <c r="B396" s="1242"/>
      <c r="C396" s="1243"/>
      <c r="D396" s="1243"/>
      <c r="E396" s="1243"/>
      <c r="F396" s="1244"/>
      <c r="G396" s="1259"/>
      <c r="H396" s="1259"/>
      <c r="I396" s="1259"/>
      <c r="J396" s="1420"/>
      <c r="K396" s="1259"/>
      <c r="L396" s="1426"/>
      <c r="M396" s="1377"/>
      <c r="N396" s="1398"/>
      <c r="O396" s="1378" t="s">
        <v>2025</v>
      </c>
      <c r="P396" s="1430" t="str">
        <f>IFERROR(VLOOKUP('別紙様式2-2（４・５月分）'!AQ299,【参考】数式用!$AR$5:$AT$22,3,FALSE),"")</f>
        <v/>
      </c>
      <c r="Q396" s="1382" t="s">
        <v>2036</v>
      </c>
      <c r="R396" s="1514" t="str">
        <f>IFERROR(VLOOKUP(K394,【参考】数式用!$A$5:$AB$37,MATCH(P396,【参考】数式用!$B$4:$AB$4,0)+1,0),"")</f>
        <v/>
      </c>
      <c r="S396" s="1386" t="s">
        <v>2109</v>
      </c>
      <c r="T396" s="1516"/>
      <c r="U396" s="1512" t="str">
        <f>IFERROR(VLOOKUP(K394,【参考】数式用!$A$5:$AB$37,MATCH(T396,【参考】数式用!$B$4:$AB$4,0)+1,0),"")</f>
        <v/>
      </c>
      <c r="V396" s="1392" t="s">
        <v>15</v>
      </c>
      <c r="W396" s="1510"/>
      <c r="X396" s="1368" t="s">
        <v>10</v>
      </c>
      <c r="Y396" s="1510"/>
      <c r="Z396" s="1368" t="s">
        <v>38</v>
      </c>
      <c r="AA396" s="1510"/>
      <c r="AB396" s="1368" t="s">
        <v>10</v>
      </c>
      <c r="AC396" s="1510"/>
      <c r="AD396" s="1368" t="s">
        <v>2020</v>
      </c>
      <c r="AE396" s="1368" t="s">
        <v>20</v>
      </c>
      <c r="AF396" s="1368" t="str">
        <f>IF(W396&gt;=1,(AA396*12+AC396)-(W396*12+Y396)+1,"")</f>
        <v/>
      </c>
      <c r="AG396" s="1364" t="s">
        <v>33</v>
      </c>
      <c r="AH396" s="1370" t="str">
        <f t="shared" ref="AH396" si="660">IFERROR(ROUNDDOWN(ROUND(L394*U396,0),0)*AF396,"")</f>
        <v/>
      </c>
      <c r="AI396" s="1504" t="str">
        <f t="shared" ref="AI396" si="661">IFERROR(ROUNDDOWN(ROUND((L394*(U396-AW394)),0),0)*AF396,"")</f>
        <v/>
      </c>
      <c r="AJ396" s="1374" t="str">
        <f>IFERROR(ROUNDDOWN(ROUNDDOWN(ROUND(L394*VLOOKUP(K394,【参考】数式用!$A$5:$AB$27,MATCH("新加算Ⅳ",【参考】数式用!$B$4:$AB$4,0)+1,0),0),0)*AF396*0.5,0),"")</f>
        <v/>
      </c>
      <c r="AK396" s="1506"/>
      <c r="AL396" s="1508" t="str">
        <f>IFERROR(IF('別紙様式2-2（４・５月分）'!P396="ベア加算","", IF(OR(T396="新加算Ⅰ",T396="新加算Ⅱ",T396="新加算Ⅲ",T396="新加算Ⅳ"),ROUNDDOWN(ROUND(L394*VLOOKUP(K394,【参考】数式用!$A$5:$I$27,MATCH("ベア加算",【参考】数式用!$B$4:$I$4,0)+1,0),0),0)*AF396,"")),"")</f>
        <v/>
      </c>
      <c r="AM396" s="1500"/>
      <c r="AN396" s="1481"/>
      <c r="AO396" s="1502"/>
      <c r="AP396" s="1481"/>
      <c r="AQ396" s="1483"/>
      <c r="AR396" s="1485"/>
      <c r="AS396" s="1489"/>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78"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6"/>
      <c r="C397" s="1417"/>
      <c r="D397" s="1417"/>
      <c r="E397" s="1417"/>
      <c r="F397" s="1418"/>
      <c r="G397" s="1260"/>
      <c r="H397" s="1260"/>
      <c r="I397" s="1260"/>
      <c r="J397" s="1421"/>
      <c r="K397" s="1260"/>
      <c r="L397" s="1427"/>
      <c r="M397" s="556" t="str">
        <f>IF('別紙様式2-2（４・５月分）'!P301="","",'別紙様式2-2（４・５月分）'!P301)</f>
        <v/>
      </c>
      <c r="N397" s="1399"/>
      <c r="O397" s="1379"/>
      <c r="P397" s="1431"/>
      <c r="Q397" s="1383"/>
      <c r="R397" s="1515"/>
      <c r="S397" s="1387"/>
      <c r="T397" s="1517"/>
      <c r="U397" s="1513"/>
      <c r="V397" s="1393"/>
      <c r="W397" s="1511"/>
      <c r="X397" s="1369"/>
      <c r="Y397" s="1511"/>
      <c r="Z397" s="1369"/>
      <c r="AA397" s="1511"/>
      <c r="AB397" s="1369"/>
      <c r="AC397" s="1511"/>
      <c r="AD397" s="1369"/>
      <c r="AE397" s="1369"/>
      <c r="AF397" s="1369"/>
      <c r="AG397" s="1365"/>
      <c r="AH397" s="1371"/>
      <c r="AI397" s="1505"/>
      <c r="AJ397" s="1375"/>
      <c r="AK397" s="1507"/>
      <c r="AL397" s="1509"/>
      <c r="AM397" s="1501"/>
      <c r="AN397" s="1482"/>
      <c r="AO397" s="1503"/>
      <c r="AP397" s="1482"/>
      <c r="AQ397" s="1484"/>
      <c r="AR397" s="1486"/>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78"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0" t="str">
        <f>IF(基本情報入力シート!X150="","",基本情報入力シート!X150)</f>
        <v/>
      </c>
      <c r="K398" s="1259" t="str">
        <f>IF(基本情報入力シート!Y150="","",基本情報入力シート!Y150)</f>
        <v/>
      </c>
      <c r="L398" s="1426" t="str">
        <f>IF(基本情報入力シート!AB150="","",基本情報入力シート!AB150)</f>
        <v/>
      </c>
      <c r="M398" s="553" t="str">
        <f>IF('別紙様式2-2（４・５月分）'!P302="","",'別紙様式2-2（４・５月分）'!P302)</f>
        <v/>
      </c>
      <c r="N398" s="1396" t="str">
        <f>IF(SUM('別紙様式2-2（４・５月分）'!Q302:Q304)=0,"",SUM('別紙様式2-2（４・５月分）'!Q302:Q304))</f>
        <v/>
      </c>
      <c r="O398" s="1400" t="str">
        <f>IFERROR(VLOOKUP('別紙様式2-2（４・５月分）'!AQ302,【参考】数式用!$AR$5:$AS$22,2,FALSE),"")</f>
        <v/>
      </c>
      <c r="P398" s="1401"/>
      <c r="Q398" s="1402"/>
      <c r="R398" s="1538" t="str">
        <f>IFERROR(VLOOKUP(K398,【参考】数式用!$A$5:$AB$37,MATCH(O398,【参考】数式用!$B$4:$AB$4,0)+1,0),"")</f>
        <v/>
      </c>
      <c r="S398" s="1408" t="s">
        <v>2102</v>
      </c>
      <c r="T398" s="1534" t="str">
        <f>IF('別紙様式2-3（６月以降分）'!T398="","",'別紙様式2-3（６月以降分）'!T398)</f>
        <v/>
      </c>
      <c r="U398" s="1536" t="str">
        <f>IFERROR(VLOOKUP(K398,【参考】数式用!$A$5:$AB$37,MATCH(T398,【参考】数式用!$B$4:$AB$4,0)+1,0),"")</f>
        <v/>
      </c>
      <c r="V398" s="1414" t="s">
        <v>15</v>
      </c>
      <c r="W398" s="1354">
        <f>'別紙様式2-3（６月以降分）'!W398</f>
        <v>6</v>
      </c>
      <c r="X398" s="1354" t="s">
        <v>10</v>
      </c>
      <c r="Y398" s="1354">
        <f>'別紙様式2-3（６月以降分）'!Y398</f>
        <v>6</v>
      </c>
      <c r="Z398" s="1354" t="s">
        <v>38</v>
      </c>
      <c r="AA398" s="1354">
        <f>'別紙様式2-3（６月以降分）'!AA398</f>
        <v>7</v>
      </c>
      <c r="AB398" s="1354" t="s">
        <v>10</v>
      </c>
      <c r="AC398" s="1354">
        <f>'別紙様式2-3（６月以降分）'!AC398</f>
        <v>3</v>
      </c>
      <c r="AD398" s="1354" t="s">
        <v>2020</v>
      </c>
      <c r="AE398" s="1354" t="s">
        <v>20</v>
      </c>
      <c r="AF398" s="1354">
        <f>IF(W398&gt;=1,(AA398*12+AC398)-(W398*12+Y398)+1,"")</f>
        <v>10</v>
      </c>
      <c r="AG398" s="1356"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18">
        <f>'別紙様式2-3（６月以降分）'!AL398</f>
        <v>0</v>
      </c>
      <c r="AM398" s="1520" t="str">
        <f>IF('別紙様式2-3（６月以降分）'!AM398="","",'別紙様式2-3（６月以降分）'!AM398)</f>
        <v/>
      </c>
      <c r="AN398" s="1522" t="str">
        <f>IF('別紙様式2-3（６月以降分）'!AN398="","",'別紙様式2-3（６月以降分）'!AN398)</f>
        <v/>
      </c>
      <c r="AO398" s="1524" t="str">
        <f>IF('別紙様式2-3（６月以降分）'!AO398="","",'別紙様式2-3（６月以降分）'!AO398)</f>
        <v/>
      </c>
      <c r="AP398" s="1522" t="str">
        <f>IF('別紙様式2-3（６月以降分）'!AP398="","",'別紙様式2-3（６月以降分）'!AP398)</f>
        <v/>
      </c>
      <c r="AQ398" s="1487" t="str">
        <f>IF('別紙様式2-3（６月以降分）'!AQ398="","",'別紙様式2-3（６月以降分）'!AQ398)</f>
        <v/>
      </c>
      <c r="AR398" s="1490"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79"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0"/>
      <c r="K399" s="1259"/>
      <c r="L399" s="1426"/>
      <c r="M399" s="1376" t="str">
        <f>IF('別紙様式2-2（４・５月分）'!P303="","",'別紙様式2-2（４・５月分）'!P303)</f>
        <v/>
      </c>
      <c r="N399" s="1397"/>
      <c r="O399" s="1403"/>
      <c r="P399" s="1404"/>
      <c r="Q399" s="1405"/>
      <c r="R399" s="1539"/>
      <c r="S399" s="1409"/>
      <c r="T399" s="1535"/>
      <c r="U399" s="1537"/>
      <c r="V399" s="1415"/>
      <c r="W399" s="1355"/>
      <c r="X399" s="1355"/>
      <c r="Y399" s="1355"/>
      <c r="Z399" s="1355"/>
      <c r="AA399" s="1355"/>
      <c r="AB399" s="1355"/>
      <c r="AC399" s="1355"/>
      <c r="AD399" s="1355"/>
      <c r="AE399" s="1355"/>
      <c r="AF399" s="1355"/>
      <c r="AG399" s="1357"/>
      <c r="AH399" s="1527"/>
      <c r="AI399" s="1529"/>
      <c r="AJ399" s="1531"/>
      <c r="AK399" s="1533"/>
      <c r="AL399" s="1519"/>
      <c r="AM399" s="1521"/>
      <c r="AN399" s="1523"/>
      <c r="AO399" s="1525"/>
      <c r="AP399" s="1523"/>
      <c r="AQ399" s="1488"/>
      <c r="AR399" s="1491"/>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0"/>
      <c r="AY399" s="431"/>
      <c r="BD399" s="341"/>
      <c r="BE399" s="1310" t="str">
        <f>G398</f>
        <v/>
      </c>
      <c r="BF399" s="1310"/>
      <c r="BG399" s="1310"/>
    </row>
    <row r="400" spans="1:59" ht="15" customHeight="1">
      <c r="A400" s="1302"/>
      <c r="B400" s="1242"/>
      <c r="C400" s="1243"/>
      <c r="D400" s="1243"/>
      <c r="E400" s="1243"/>
      <c r="F400" s="1244"/>
      <c r="G400" s="1259"/>
      <c r="H400" s="1259"/>
      <c r="I400" s="1259"/>
      <c r="J400" s="1420"/>
      <c r="K400" s="1259"/>
      <c r="L400" s="1426"/>
      <c r="M400" s="1377"/>
      <c r="N400" s="1398"/>
      <c r="O400" s="1378" t="s">
        <v>2025</v>
      </c>
      <c r="P400" s="1430" t="str">
        <f>IFERROR(VLOOKUP('別紙様式2-2（４・５月分）'!AQ302,【参考】数式用!$AR$5:$AT$22,3,FALSE),"")</f>
        <v/>
      </c>
      <c r="Q400" s="1382" t="s">
        <v>2036</v>
      </c>
      <c r="R400" s="1514" t="str">
        <f>IFERROR(VLOOKUP(K398,【参考】数式用!$A$5:$AB$37,MATCH(P400,【参考】数式用!$B$4:$AB$4,0)+1,0),"")</f>
        <v/>
      </c>
      <c r="S400" s="1386" t="s">
        <v>2109</v>
      </c>
      <c r="T400" s="1516"/>
      <c r="U400" s="1512" t="str">
        <f>IFERROR(VLOOKUP(K398,【参考】数式用!$A$5:$AB$37,MATCH(T400,【参考】数式用!$B$4:$AB$4,0)+1,0),"")</f>
        <v/>
      </c>
      <c r="V400" s="1392" t="s">
        <v>15</v>
      </c>
      <c r="W400" s="1510"/>
      <c r="X400" s="1368" t="s">
        <v>10</v>
      </c>
      <c r="Y400" s="1510"/>
      <c r="Z400" s="1368" t="s">
        <v>38</v>
      </c>
      <c r="AA400" s="1510"/>
      <c r="AB400" s="1368" t="s">
        <v>10</v>
      </c>
      <c r="AC400" s="1510"/>
      <c r="AD400" s="1368" t="s">
        <v>2020</v>
      </c>
      <c r="AE400" s="1368" t="s">
        <v>20</v>
      </c>
      <c r="AF400" s="1368" t="str">
        <f>IF(W400&gt;=1,(AA400*12+AC400)-(W400*12+Y400)+1,"")</f>
        <v/>
      </c>
      <c r="AG400" s="1364" t="s">
        <v>33</v>
      </c>
      <c r="AH400" s="1370" t="str">
        <f t="shared" ref="AH400" si="667">IFERROR(ROUNDDOWN(ROUND(L398*U400,0),0)*AF400,"")</f>
        <v/>
      </c>
      <c r="AI400" s="1504" t="str">
        <f t="shared" ref="AI400" si="668">IFERROR(ROUNDDOWN(ROUND((L398*(U400-AW398)),0),0)*AF400,"")</f>
        <v/>
      </c>
      <c r="AJ400" s="1374" t="str">
        <f>IFERROR(ROUNDDOWN(ROUNDDOWN(ROUND(L398*VLOOKUP(K398,【参考】数式用!$A$5:$AB$27,MATCH("新加算Ⅳ",【参考】数式用!$B$4:$AB$4,0)+1,0),0),0)*AF400*0.5,0),"")</f>
        <v/>
      </c>
      <c r="AK400" s="1506"/>
      <c r="AL400" s="1508" t="str">
        <f>IFERROR(IF('別紙様式2-2（４・５月分）'!P400="ベア加算","", IF(OR(T400="新加算Ⅰ",T400="新加算Ⅱ",T400="新加算Ⅲ",T400="新加算Ⅳ"),ROUNDDOWN(ROUND(L398*VLOOKUP(K398,【参考】数式用!$A$5:$I$27,MATCH("ベア加算",【参考】数式用!$B$4:$I$4,0)+1,0),0),0)*AF400,"")),"")</f>
        <v/>
      </c>
      <c r="AM400" s="1500"/>
      <c r="AN400" s="1481"/>
      <c r="AO400" s="1502"/>
      <c r="AP400" s="1481"/>
      <c r="AQ400" s="1483"/>
      <c r="AR400" s="1485"/>
      <c r="AS400" s="1489"/>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78"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6"/>
      <c r="C401" s="1417"/>
      <c r="D401" s="1417"/>
      <c r="E401" s="1417"/>
      <c r="F401" s="1418"/>
      <c r="G401" s="1260"/>
      <c r="H401" s="1260"/>
      <c r="I401" s="1260"/>
      <c r="J401" s="1421"/>
      <c r="K401" s="1260"/>
      <c r="L401" s="1427"/>
      <c r="M401" s="556" t="str">
        <f>IF('別紙様式2-2（４・５月分）'!P304="","",'別紙様式2-2（４・５月分）'!P304)</f>
        <v/>
      </c>
      <c r="N401" s="1399"/>
      <c r="O401" s="1379"/>
      <c r="P401" s="1431"/>
      <c r="Q401" s="1383"/>
      <c r="R401" s="1515"/>
      <c r="S401" s="1387"/>
      <c r="T401" s="1517"/>
      <c r="U401" s="1513"/>
      <c r="V401" s="1393"/>
      <c r="W401" s="1511"/>
      <c r="X401" s="1369"/>
      <c r="Y401" s="1511"/>
      <c r="Z401" s="1369"/>
      <c r="AA401" s="1511"/>
      <c r="AB401" s="1369"/>
      <c r="AC401" s="1511"/>
      <c r="AD401" s="1369"/>
      <c r="AE401" s="1369"/>
      <c r="AF401" s="1369"/>
      <c r="AG401" s="1365"/>
      <c r="AH401" s="1371"/>
      <c r="AI401" s="1505"/>
      <c r="AJ401" s="1375"/>
      <c r="AK401" s="1507"/>
      <c r="AL401" s="1509"/>
      <c r="AM401" s="1501"/>
      <c r="AN401" s="1482"/>
      <c r="AO401" s="1503"/>
      <c r="AP401" s="1482"/>
      <c r="AQ401" s="1484"/>
      <c r="AR401" s="1486"/>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78"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19" t="str">
        <f>IF(基本情報入力シート!X151="","",基本情報入力シート!X151)</f>
        <v/>
      </c>
      <c r="K402" s="1258" t="str">
        <f>IF(基本情報入力シート!Y151="","",基本情報入力シート!Y151)</f>
        <v/>
      </c>
      <c r="L402" s="1432" t="str">
        <f>IF(基本情報入力シート!AB151="","",基本情報入力シート!AB151)</f>
        <v/>
      </c>
      <c r="M402" s="553" t="str">
        <f>IF('別紙様式2-2（４・５月分）'!P305="","",'別紙様式2-2（４・５月分）'!P305)</f>
        <v/>
      </c>
      <c r="N402" s="1396" t="str">
        <f>IF(SUM('別紙様式2-2（４・５月分）'!Q305:Q307)=0,"",SUM('別紙様式2-2（４・５月分）'!Q305:Q307))</f>
        <v/>
      </c>
      <c r="O402" s="1400" t="str">
        <f>IFERROR(VLOOKUP('別紙様式2-2（４・５月分）'!AQ305,【参考】数式用!$AR$5:$AS$22,2,FALSE),"")</f>
        <v/>
      </c>
      <c r="P402" s="1401"/>
      <c r="Q402" s="1402"/>
      <c r="R402" s="1538" t="str">
        <f>IFERROR(VLOOKUP(K402,【参考】数式用!$A$5:$AB$37,MATCH(O402,【参考】数式用!$B$4:$AB$4,0)+1,0),"")</f>
        <v/>
      </c>
      <c r="S402" s="1408" t="s">
        <v>2102</v>
      </c>
      <c r="T402" s="1534" t="str">
        <f>IF('別紙様式2-3（６月以降分）'!T402="","",'別紙様式2-3（６月以降分）'!T402)</f>
        <v/>
      </c>
      <c r="U402" s="1536" t="str">
        <f>IFERROR(VLOOKUP(K402,【参考】数式用!$A$5:$AB$37,MATCH(T402,【参考】数式用!$B$4:$AB$4,0)+1,0),"")</f>
        <v/>
      </c>
      <c r="V402" s="1414" t="s">
        <v>15</v>
      </c>
      <c r="W402" s="1354">
        <f>'別紙様式2-3（６月以降分）'!W402</f>
        <v>6</v>
      </c>
      <c r="X402" s="1354" t="s">
        <v>10</v>
      </c>
      <c r="Y402" s="1354">
        <f>'別紙様式2-3（６月以降分）'!Y402</f>
        <v>6</v>
      </c>
      <c r="Z402" s="1354" t="s">
        <v>38</v>
      </c>
      <c r="AA402" s="1354">
        <f>'別紙様式2-3（６月以降分）'!AA402</f>
        <v>7</v>
      </c>
      <c r="AB402" s="1354" t="s">
        <v>10</v>
      </c>
      <c r="AC402" s="1354">
        <f>'別紙様式2-3（６月以降分）'!AC402</f>
        <v>3</v>
      </c>
      <c r="AD402" s="1354" t="s">
        <v>2020</v>
      </c>
      <c r="AE402" s="1354" t="s">
        <v>20</v>
      </c>
      <c r="AF402" s="1354">
        <f>IF(W402&gt;=1,(AA402*12+AC402)-(W402*12+Y402)+1,"")</f>
        <v>10</v>
      </c>
      <c r="AG402" s="1356"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18">
        <f>'別紙様式2-3（６月以降分）'!AL402</f>
        <v>0</v>
      </c>
      <c r="AM402" s="1520" t="str">
        <f>IF('別紙様式2-3（６月以降分）'!AM402="","",'別紙様式2-3（６月以降分）'!AM402)</f>
        <v/>
      </c>
      <c r="AN402" s="1522" t="str">
        <f>IF('別紙様式2-3（６月以降分）'!AN402="","",'別紙様式2-3（６月以降分）'!AN402)</f>
        <v/>
      </c>
      <c r="AO402" s="1524" t="str">
        <f>IF('別紙様式2-3（６月以降分）'!AO402="","",'別紙様式2-3（６月以降分）'!AO402)</f>
        <v/>
      </c>
      <c r="AP402" s="1522" t="str">
        <f>IF('別紙様式2-3（６月以降分）'!AP402="","",'別紙様式2-3（６月以降分）'!AP402)</f>
        <v/>
      </c>
      <c r="AQ402" s="1487" t="str">
        <f>IF('別紙様式2-3（６月以降分）'!AQ402="","",'別紙様式2-3（６月以降分）'!AQ402)</f>
        <v/>
      </c>
      <c r="AR402" s="1490"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79"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0"/>
      <c r="K403" s="1259"/>
      <c r="L403" s="1426"/>
      <c r="M403" s="1376" t="str">
        <f>IF('別紙様式2-2（４・５月分）'!P306="","",'別紙様式2-2（４・５月分）'!P306)</f>
        <v/>
      </c>
      <c r="N403" s="1397"/>
      <c r="O403" s="1403"/>
      <c r="P403" s="1404"/>
      <c r="Q403" s="1405"/>
      <c r="R403" s="1539"/>
      <c r="S403" s="1409"/>
      <c r="T403" s="1535"/>
      <c r="U403" s="1537"/>
      <c r="V403" s="1415"/>
      <c r="W403" s="1355"/>
      <c r="X403" s="1355"/>
      <c r="Y403" s="1355"/>
      <c r="Z403" s="1355"/>
      <c r="AA403" s="1355"/>
      <c r="AB403" s="1355"/>
      <c r="AC403" s="1355"/>
      <c r="AD403" s="1355"/>
      <c r="AE403" s="1355"/>
      <c r="AF403" s="1355"/>
      <c r="AG403" s="1357"/>
      <c r="AH403" s="1527"/>
      <c r="AI403" s="1529"/>
      <c r="AJ403" s="1531"/>
      <c r="AK403" s="1533"/>
      <c r="AL403" s="1519"/>
      <c r="AM403" s="1521"/>
      <c r="AN403" s="1523"/>
      <c r="AO403" s="1525"/>
      <c r="AP403" s="1523"/>
      <c r="AQ403" s="1488"/>
      <c r="AR403" s="1491"/>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0"/>
      <c r="AY403" s="431"/>
      <c r="BD403" s="341"/>
      <c r="BE403" s="1310" t="str">
        <f>G402</f>
        <v/>
      </c>
      <c r="BF403" s="1310"/>
      <c r="BG403" s="1310"/>
    </row>
    <row r="404" spans="1:59" ht="15" customHeight="1">
      <c r="A404" s="1302"/>
      <c r="B404" s="1242"/>
      <c r="C404" s="1243"/>
      <c r="D404" s="1243"/>
      <c r="E404" s="1243"/>
      <c r="F404" s="1244"/>
      <c r="G404" s="1259"/>
      <c r="H404" s="1259"/>
      <c r="I404" s="1259"/>
      <c r="J404" s="1420"/>
      <c r="K404" s="1259"/>
      <c r="L404" s="1426"/>
      <c r="M404" s="1377"/>
      <c r="N404" s="1398"/>
      <c r="O404" s="1378" t="s">
        <v>2025</v>
      </c>
      <c r="P404" s="1430" t="str">
        <f>IFERROR(VLOOKUP('別紙様式2-2（４・５月分）'!AQ305,【参考】数式用!$AR$5:$AT$22,3,FALSE),"")</f>
        <v/>
      </c>
      <c r="Q404" s="1382" t="s">
        <v>2036</v>
      </c>
      <c r="R404" s="1514" t="str">
        <f>IFERROR(VLOOKUP(K402,【参考】数式用!$A$5:$AB$37,MATCH(P404,【参考】数式用!$B$4:$AB$4,0)+1,0),"")</f>
        <v/>
      </c>
      <c r="S404" s="1386" t="s">
        <v>2109</v>
      </c>
      <c r="T404" s="1516"/>
      <c r="U404" s="1512" t="str">
        <f>IFERROR(VLOOKUP(K402,【参考】数式用!$A$5:$AB$37,MATCH(T404,【参考】数式用!$B$4:$AB$4,0)+1,0),"")</f>
        <v/>
      </c>
      <c r="V404" s="1392" t="s">
        <v>15</v>
      </c>
      <c r="W404" s="1510"/>
      <c r="X404" s="1368" t="s">
        <v>10</v>
      </c>
      <c r="Y404" s="1510"/>
      <c r="Z404" s="1368" t="s">
        <v>38</v>
      </c>
      <c r="AA404" s="1510"/>
      <c r="AB404" s="1368" t="s">
        <v>10</v>
      </c>
      <c r="AC404" s="1510"/>
      <c r="AD404" s="1368" t="s">
        <v>2020</v>
      </c>
      <c r="AE404" s="1368" t="s">
        <v>20</v>
      </c>
      <c r="AF404" s="1368" t="str">
        <f>IF(W404&gt;=1,(AA404*12+AC404)-(W404*12+Y404)+1,"")</f>
        <v/>
      </c>
      <c r="AG404" s="1364" t="s">
        <v>33</v>
      </c>
      <c r="AH404" s="1370" t="str">
        <f t="shared" ref="AH404" si="674">IFERROR(ROUNDDOWN(ROUND(L402*U404,0),0)*AF404,"")</f>
        <v/>
      </c>
      <c r="AI404" s="1504" t="str">
        <f t="shared" ref="AI404" si="675">IFERROR(ROUNDDOWN(ROUND((L402*(U404-AW402)),0),0)*AF404,"")</f>
        <v/>
      </c>
      <c r="AJ404" s="1374" t="str">
        <f>IFERROR(ROUNDDOWN(ROUNDDOWN(ROUND(L402*VLOOKUP(K402,【参考】数式用!$A$5:$AB$27,MATCH("新加算Ⅳ",【参考】数式用!$B$4:$AB$4,0)+1,0),0),0)*AF404*0.5,0),"")</f>
        <v/>
      </c>
      <c r="AK404" s="1506"/>
      <c r="AL404" s="1508" t="str">
        <f>IFERROR(IF('別紙様式2-2（４・５月分）'!P404="ベア加算","", IF(OR(T404="新加算Ⅰ",T404="新加算Ⅱ",T404="新加算Ⅲ",T404="新加算Ⅳ"),ROUNDDOWN(ROUND(L402*VLOOKUP(K402,【参考】数式用!$A$5:$I$27,MATCH("ベア加算",【参考】数式用!$B$4:$I$4,0)+1,0),0),0)*AF404,"")),"")</f>
        <v/>
      </c>
      <c r="AM404" s="1500"/>
      <c r="AN404" s="1481"/>
      <c r="AO404" s="1502"/>
      <c r="AP404" s="1481"/>
      <c r="AQ404" s="1483"/>
      <c r="AR404" s="1485"/>
      <c r="AS404" s="1489"/>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78"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6"/>
      <c r="C405" s="1417"/>
      <c r="D405" s="1417"/>
      <c r="E405" s="1417"/>
      <c r="F405" s="1418"/>
      <c r="G405" s="1260"/>
      <c r="H405" s="1260"/>
      <c r="I405" s="1260"/>
      <c r="J405" s="1421"/>
      <c r="K405" s="1260"/>
      <c r="L405" s="1427"/>
      <c r="M405" s="556" t="str">
        <f>IF('別紙様式2-2（４・５月分）'!P307="","",'別紙様式2-2（４・５月分）'!P307)</f>
        <v/>
      </c>
      <c r="N405" s="1399"/>
      <c r="O405" s="1379"/>
      <c r="P405" s="1431"/>
      <c r="Q405" s="1383"/>
      <c r="R405" s="1515"/>
      <c r="S405" s="1387"/>
      <c r="T405" s="1517"/>
      <c r="U405" s="1513"/>
      <c r="V405" s="1393"/>
      <c r="W405" s="1511"/>
      <c r="X405" s="1369"/>
      <c r="Y405" s="1511"/>
      <c r="Z405" s="1369"/>
      <c r="AA405" s="1511"/>
      <c r="AB405" s="1369"/>
      <c r="AC405" s="1511"/>
      <c r="AD405" s="1369"/>
      <c r="AE405" s="1369"/>
      <c r="AF405" s="1369"/>
      <c r="AG405" s="1365"/>
      <c r="AH405" s="1371"/>
      <c r="AI405" s="1505"/>
      <c r="AJ405" s="1375"/>
      <c r="AK405" s="1507"/>
      <c r="AL405" s="1509"/>
      <c r="AM405" s="1501"/>
      <c r="AN405" s="1482"/>
      <c r="AO405" s="1503"/>
      <c r="AP405" s="1482"/>
      <c r="AQ405" s="1484"/>
      <c r="AR405" s="1486"/>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78"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0" t="str">
        <f>IF(基本情報入力シート!X152="","",基本情報入力シート!X152)</f>
        <v/>
      </c>
      <c r="K406" s="1259" t="str">
        <f>IF(基本情報入力シート!Y152="","",基本情報入力シート!Y152)</f>
        <v/>
      </c>
      <c r="L406" s="1426" t="str">
        <f>IF(基本情報入力シート!AB152="","",基本情報入力シート!AB152)</f>
        <v/>
      </c>
      <c r="M406" s="553" t="str">
        <f>IF('別紙様式2-2（４・５月分）'!P308="","",'別紙様式2-2（４・５月分）'!P308)</f>
        <v/>
      </c>
      <c r="N406" s="1396" t="str">
        <f>IF(SUM('別紙様式2-2（４・５月分）'!Q308:Q310)=0,"",SUM('別紙様式2-2（４・５月分）'!Q308:Q310))</f>
        <v/>
      </c>
      <c r="O406" s="1400" t="str">
        <f>IFERROR(VLOOKUP('別紙様式2-2（４・５月分）'!AQ308,【参考】数式用!$AR$5:$AS$22,2,FALSE),"")</f>
        <v/>
      </c>
      <c r="P406" s="1401"/>
      <c r="Q406" s="1402"/>
      <c r="R406" s="1538" t="str">
        <f>IFERROR(VLOOKUP(K406,【参考】数式用!$A$5:$AB$37,MATCH(O406,【参考】数式用!$B$4:$AB$4,0)+1,0),"")</f>
        <v/>
      </c>
      <c r="S406" s="1408" t="s">
        <v>2102</v>
      </c>
      <c r="T406" s="1534" t="str">
        <f>IF('別紙様式2-3（６月以降分）'!T406="","",'別紙様式2-3（６月以降分）'!T406)</f>
        <v/>
      </c>
      <c r="U406" s="1536" t="str">
        <f>IFERROR(VLOOKUP(K406,【参考】数式用!$A$5:$AB$37,MATCH(T406,【参考】数式用!$B$4:$AB$4,0)+1,0),"")</f>
        <v/>
      </c>
      <c r="V406" s="1414" t="s">
        <v>15</v>
      </c>
      <c r="W406" s="1354">
        <f>'別紙様式2-3（６月以降分）'!W406</f>
        <v>6</v>
      </c>
      <c r="X406" s="1354" t="s">
        <v>10</v>
      </c>
      <c r="Y406" s="1354">
        <f>'別紙様式2-3（６月以降分）'!Y406</f>
        <v>6</v>
      </c>
      <c r="Z406" s="1354" t="s">
        <v>38</v>
      </c>
      <c r="AA406" s="1354">
        <f>'別紙様式2-3（６月以降分）'!AA406</f>
        <v>7</v>
      </c>
      <c r="AB406" s="1354" t="s">
        <v>10</v>
      </c>
      <c r="AC406" s="1354">
        <f>'別紙様式2-3（６月以降分）'!AC406</f>
        <v>3</v>
      </c>
      <c r="AD406" s="1354" t="s">
        <v>2020</v>
      </c>
      <c r="AE406" s="1354" t="s">
        <v>20</v>
      </c>
      <c r="AF406" s="1354">
        <f>IF(W406&gt;=1,(AA406*12+AC406)-(W406*12+Y406)+1,"")</f>
        <v>10</v>
      </c>
      <c r="AG406" s="1356"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18">
        <f>'別紙様式2-3（６月以降分）'!AL406</f>
        <v>0</v>
      </c>
      <c r="AM406" s="1520" t="str">
        <f>IF('別紙様式2-3（６月以降分）'!AM406="","",'別紙様式2-3（６月以降分）'!AM406)</f>
        <v/>
      </c>
      <c r="AN406" s="1522" t="str">
        <f>IF('別紙様式2-3（６月以降分）'!AN406="","",'別紙様式2-3（６月以降分）'!AN406)</f>
        <v/>
      </c>
      <c r="AO406" s="1524" t="str">
        <f>IF('別紙様式2-3（６月以降分）'!AO406="","",'別紙様式2-3（６月以降分）'!AO406)</f>
        <v/>
      </c>
      <c r="AP406" s="1522" t="str">
        <f>IF('別紙様式2-3（６月以降分）'!AP406="","",'別紙様式2-3（６月以降分）'!AP406)</f>
        <v/>
      </c>
      <c r="AQ406" s="1487" t="str">
        <f>IF('別紙様式2-3（６月以降分）'!AQ406="","",'別紙様式2-3（６月以降分）'!AQ406)</f>
        <v/>
      </c>
      <c r="AR406" s="1490"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79"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0"/>
      <c r="K407" s="1259"/>
      <c r="L407" s="1426"/>
      <c r="M407" s="1376" t="str">
        <f>IF('別紙様式2-2（４・５月分）'!P309="","",'別紙様式2-2（４・５月分）'!P309)</f>
        <v/>
      </c>
      <c r="N407" s="1397"/>
      <c r="O407" s="1403"/>
      <c r="P407" s="1404"/>
      <c r="Q407" s="1405"/>
      <c r="R407" s="1539"/>
      <c r="S407" s="1409"/>
      <c r="T407" s="1535"/>
      <c r="U407" s="1537"/>
      <c r="V407" s="1415"/>
      <c r="W407" s="1355"/>
      <c r="X407" s="1355"/>
      <c r="Y407" s="1355"/>
      <c r="Z407" s="1355"/>
      <c r="AA407" s="1355"/>
      <c r="AB407" s="1355"/>
      <c r="AC407" s="1355"/>
      <c r="AD407" s="1355"/>
      <c r="AE407" s="1355"/>
      <c r="AF407" s="1355"/>
      <c r="AG407" s="1357"/>
      <c r="AH407" s="1527"/>
      <c r="AI407" s="1529"/>
      <c r="AJ407" s="1531"/>
      <c r="AK407" s="1533"/>
      <c r="AL407" s="1519"/>
      <c r="AM407" s="1521"/>
      <c r="AN407" s="1523"/>
      <c r="AO407" s="1525"/>
      <c r="AP407" s="1523"/>
      <c r="AQ407" s="1488"/>
      <c r="AR407" s="1491"/>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0"/>
      <c r="AY407" s="431"/>
      <c r="BD407" s="341"/>
      <c r="BE407" s="1310" t="str">
        <f>G406</f>
        <v/>
      </c>
      <c r="BF407" s="1310"/>
      <c r="BG407" s="1310"/>
    </row>
    <row r="408" spans="1:59" ht="15" customHeight="1">
      <c r="A408" s="1302"/>
      <c r="B408" s="1242"/>
      <c r="C408" s="1243"/>
      <c r="D408" s="1243"/>
      <c r="E408" s="1243"/>
      <c r="F408" s="1244"/>
      <c r="G408" s="1259"/>
      <c r="H408" s="1259"/>
      <c r="I408" s="1259"/>
      <c r="J408" s="1420"/>
      <c r="K408" s="1259"/>
      <c r="L408" s="1426"/>
      <c r="M408" s="1377"/>
      <c r="N408" s="1398"/>
      <c r="O408" s="1378" t="s">
        <v>2025</v>
      </c>
      <c r="P408" s="1430" t="str">
        <f>IFERROR(VLOOKUP('別紙様式2-2（４・５月分）'!AQ308,【参考】数式用!$AR$5:$AT$22,3,FALSE),"")</f>
        <v/>
      </c>
      <c r="Q408" s="1382" t="s">
        <v>2036</v>
      </c>
      <c r="R408" s="1514" t="str">
        <f>IFERROR(VLOOKUP(K406,【参考】数式用!$A$5:$AB$37,MATCH(P408,【参考】数式用!$B$4:$AB$4,0)+1,0),"")</f>
        <v/>
      </c>
      <c r="S408" s="1386" t="s">
        <v>2109</v>
      </c>
      <c r="T408" s="1516"/>
      <c r="U408" s="1512" t="str">
        <f>IFERROR(VLOOKUP(K406,【参考】数式用!$A$5:$AB$37,MATCH(T408,【参考】数式用!$B$4:$AB$4,0)+1,0),"")</f>
        <v/>
      </c>
      <c r="V408" s="1392" t="s">
        <v>15</v>
      </c>
      <c r="W408" s="1510"/>
      <c r="X408" s="1368" t="s">
        <v>10</v>
      </c>
      <c r="Y408" s="1510"/>
      <c r="Z408" s="1368" t="s">
        <v>38</v>
      </c>
      <c r="AA408" s="1510"/>
      <c r="AB408" s="1368" t="s">
        <v>10</v>
      </c>
      <c r="AC408" s="1510"/>
      <c r="AD408" s="1368" t="s">
        <v>2020</v>
      </c>
      <c r="AE408" s="1368" t="s">
        <v>20</v>
      </c>
      <c r="AF408" s="1368" t="str">
        <f>IF(W408&gt;=1,(AA408*12+AC408)-(W408*12+Y408)+1,"")</f>
        <v/>
      </c>
      <c r="AG408" s="1364" t="s">
        <v>33</v>
      </c>
      <c r="AH408" s="1370" t="str">
        <f t="shared" ref="AH408" si="681">IFERROR(ROUNDDOWN(ROUND(L406*U408,0),0)*AF408,"")</f>
        <v/>
      </c>
      <c r="AI408" s="1504" t="str">
        <f t="shared" ref="AI408" si="682">IFERROR(ROUNDDOWN(ROUND((L406*(U408-AW406)),0),0)*AF408,"")</f>
        <v/>
      </c>
      <c r="AJ408" s="1374" t="str">
        <f>IFERROR(ROUNDDOWN(ROUNDDOWN(ROUND(L406*VLOOKUP(K406,【参考】数式用!$A$5:$AB$27,MATCH("新加算Ⅳ",【参考】数式用!$B$4:$AB$4,0)+1,0),0),0)*AF408*0.5,0),"")</f>
        <v/>
      </c>
      <c r="AK408" s="1506"/>
      <c r="AL408" s="1508" t="str">
        <f>IFERROR(IF('別紙様式2-2（４・５月分）'!P408="ベア加算","", IF(OR(T408="新加算Ⅰ",T408="新加算Ⅱ",T408="新加算Ⅲ",T408="新加算Ⅳ"),ROUNDDOWN(ROUND(L406*VLOOKUP(K406,【参考】数式用!$A$5:$I$27,MATCH("ベア加算",【参考】数式用!$B$4:$I$4,0)+1,0),0),0)*AF408,"")),"")</f>
        <v/>
      </c>
      <c r="AM408" s="1500"/>
      <c r="AN408" s="1481"/>
      <c r="AO408" s="1502"/>
      <c r="AP408" s="1481"/>
      <c r="AQ408" s="1483"/>
      <c r="AR408" s="1485"/>
      <c r="AS408" s="1489"/>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78"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6"/>
      <c r="C409" s="1417"/>
      <c r="D409" s="1417"/>
      <c r="E409" s="1417"/>
      <c r="F409" s="1418"/>
      <c r="G409" s="1260"/>
      <c r="H409" s="1260"/>
      <c r="I409" s="1260"/>
      <c r="J409" s="1421"/>
      <c r="K409" s="1260"/>
      <c r="L409" s="1427"/>
      <c r="M409" s="556" t="str">
        <f>IF('別紙様式2-2（４・５月分）'!P310="","",'別紙様式2-2（４・５月分）'!P310)</f>
        <v/>
      </c>
      <c r="N409" s="1399"/>
      <c r="O409" s="1379"/>
      <c r="P409" s="1431"/>
      <c r="Q409" s="1383"/>
      <c r="R409" s="1515"/>
      <c r="S409" s="1387"/>
      <c r="T409" s="1517"/>
      <c r="U409" s="1513"/>
      <c r="V409" s="1393"/>
      <c r="W409" s="1511"/>
      <c r="X409" s="1369"/>
      <c r="Y409" s="1511"/>
      <c r="Z409" s="1369"/>
      <c r="AA409" s="1511"/>
      <c r="AB409" s="1369"/>
      <c r="AC409" s="1511"/>
      <c r="AD409" s="1369"/>
      <c r="AE409" s="1369"/>
      <c r="AF409" s="1369"/>
      <c r="AG409" s="1365"/>
      <c r="AH409" s="1371"/>
      <c r="AI409" s="1505"/>
      <c r="AJ409" s="1375"/>
      <c r="AK409" s="1507"/>
      <c r="AL409" s="1509"/>
      <c r="AM409" s="1501"/>
      <c r="AN409" s="1482"/>
      <c r="AO409" s="1503"/>
      <c r="AP409" s="1482"/>
      <c r="AQ409" s="1484"/>
      <c r="AR409" s="1486"/>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78"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19" t="str">
        <f>IF(基本情報入力シート!X153="","",基本情報入力シート!X153)</f>
        <v/>
      </c>
      <c r="K410" s="1258" t="str">
        <f>IF(基本情報入力シート!Y153="","",基本情報入力シート!Y153)</f>
        <v/>
      </c>
      <c r="L410" s="1432" t="str">
        <f>IF(基本情報入力シート!AB153="","",基本情報入力シート!AB153)</f>
        <v/>
      </c>
      <c r="M410" s="553" t="str">
        <f>IF('別紙様式2-2（４・５月分）'!P311="","",'別紙様式2-2（４・５月分）'!P311)</f>
        <v/>
      </c>
      <c r="N410" s="1396" t="str">
        <f>IF(SUM('別紙様式2-2（４・５月分）'!Q311:Q313)=0,"",SUM('別紙様式2-2（４・５月分）'!Q311:Q313))</f>
        <v/>
      </c>
      <c r="O410" s="1400" t="str">
        <f>IFERROR(VLOOKUP('別紙様式2-2（４・５月分）'!AQ311,【参考】数式用!$AR$5:$AS$22,2,FALSE),"")</f>
        <v/>
      </c>
      <c r="P410" s="1401"/>
      <c r="Q410" s="1402"/>
      <c r="R410" s="1538" t="str">
        <f>IFERROR(VLOOKUP(K410,【参考】数式用!$A$5:$AB$37,MATCH(O410,【参考】数式用!$B$4:$AB$4,0)+1,0),"")</f>
        <v/>
      </c>
      <c r="S410" s="1408" t="s">
        <v>2102</v>
      </c>
      <c r="T410" s="1534" t="str">
        <f>IF('別紙様式2-3（６月以降分）'!T410="","",'別紙様式2-3（６月以降分）'!T410)</f>
        <v/>
      </c>
      <c r="U410" s="1536" t="str">
        <f>IFERROR(VLOOKUP(K410,【参考】数式用!$A$5:$AB$37,MATCH(T410,【参考】数式用!$B$4:$AB$4,0)+1,0),"")</f>
        <v/>
      </c>
      <c r="V410" s="1414" t="s">
        <v>15</v>
      </c>
      <c r="W410" s="1354">
        <f>'別紙様式2-3（６月以降分）'!W410</f>
        <v>6</v>
      </c>
      <c r="X410" s="1354" t="s">
        <v>10</v>
      </c>
      <c r="Y410" s="1354">
        <f>'別紙様式2-3（６月以降分）'!Y410</f>
        <v>6</v>
      </c>
      <c r="Z410" s="1354" t="s">
        <v>38</v>
      </c>
      <c r="AA410" s="1354">
        <f>'別紙様式2-3（６月以降分）'!AA410</f>
        <v>7</v>
      </c>
      <c r="AB410" s="1354" t="s">
        <v>10</v>
      </c>
      <c r="AC410" s="1354">
        <f>'別紙様式2-3（６月以降分）'!AC410</f>
        <v>3</v>
      </c>
      <c r="AD410" s="1354" t="s">
        <v>2020</v>
      </c>
      <c r="AE410" s="1354" t="s">
        <v>20</v>
      </c>
      <c r="AF410" s="1354">
        <f>IF(W410&gt;=1,(AA410*12+AC410)-(W410*12+Y410)+1,"")</f>
        <v>10</v>
      </c>
      <c r="AG410" s="1356"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18">
        <f>'別紙様式2-3（６月以降分）'!AL410</f>
        <v>0</v>
      </c>
      <c r="AM410" s="1520" t="str">
        <f>IF('別紙様式2-3（６月以降分）'!AM410="","",'別紙様式2-3（６月以降分）'!AM410)</f>
        <v/>
      </c>
      <c r="AN410" s="1522" t="str">
        <f>IF('別紙様式2-3（６月以降分）'!AN410="","",'別紙様式2-3（６月以降分）'!AN410)</f>
        <v/>
      </c>
      <c r="AO410" s="1524" t="str">
        <f>IF('別紙様式2-3（６月以降分）'!AO410="","",'別紙様式2-3（６月以降分）'!AO410)</f>
        <v/>
      </c>
      <c r="AP410" s="1522" t="str">
        <f>IF('別紙様式2-3（６月以降分）'!AP410="","",'別紙様式2-3（６月以降分）'!AP410)</f>
        <v/>
      </c>
      <c r="AQ410" s="1487" t="str">
        <f>IF('別紙様式2-3（６月以降分）'!AQ410="","",'別紙様式2-3（６月以降分）'!AQ410)</f>
        <v/>
      </c>
      <c r="AR410" s="1490"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79"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0"/>
      <c r="K411" s="1259"/>
      <c r="L411" s="1426"/>
      <c r="M411" s="1376" t="str">
        <f>IF('別紙様式2-2（４・５月分）'!P312="","",'別紙様式2-2（４・５月分）'!P312)</f>
        <v/>
      </c>
      <c r="N411" s="1397"/>
      <c r="O411" s="1403"/>
      <c r="P411" s="1404"/>
      <c r="Q411" s="1405"/>
      <c r="R411" s="1539"/>
      <c r="S411" s="1409"/>
      <c r="T411" s="1535"/>
      <c r="U411" s="1537"/>
      <c r="V411" s="1415"/>
      <c r="W411" s="1355"/>
      <c r="X411" s="1355"/>
      <c r="Y411" s="1355"/>
      <c r="Z411" s="1355"/>
      <c r="AA411" s="1355"/>
      <c r="AB411" s="1355"/>
      <c r="AC411" s="1355"/>
      <c r="AD411" s="1355"/>
      <c r="AE411" s="1355"/>
      <c r="AF411" s="1355"/>
      <c r="AG411" s="1357"/>
      <c r="AH411" s="1527"/>
      <c r="AI411" s="1529"/>
      <c r="AJ411" s="1531"/>
      <c r="AK411" s="1533"/>
      <c r="AL411" s="1519"/>
      <c r="AM411" s="1521"/>
      <c r="AN411" s="1523"/>
      <c r="AO411" s="1525"/>
      <c r="AP411" s="1523"/>
      <c r="AQ411" s="1488"/>
      <c r="AR411" s="1491"/>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0"/>
      <c r="AY411" s="431"/>
      <c r="BD411" s="341"/>
      <c r="BE411" s="1310" t="str">
        <f>G410</f>
        <v/>
      </c>
      <c r="BF411" s="1310"/>
      <c r="BG411" s="1310"/>
    </row>
    <row r="412" spans="1:59" ht="15" customHeight="1">
      <c r="A412" s="1302"/>
      <c r="B412" s="1242"/>
      <c r="C412" s="1243"/>
      <c r="D412" s="1243"/>
      <c r="E412" s="1243"/>
      <c r="F412" s="1244"/>
      <c r="G412" s="1259"/>
      <c r="H412" s="1259"/>
      <c r="I412" s="1259"/>
      <c r="J412" s="1420"/>
      <c r="K412" s="1259"/>
      <c r="L412" s="1426"/>
      <c r="M412" s="1377"/>
      <c r="N412" s="1398"/>
      <c r="O412" s="1378" t="s">
        <v>2025</v>
      </c>
      <c r="P412" s="1430" t="str">
        <f>IFERROR(VLOOKUP('別紙様式2-2（４・５月分）'!AQ311,【参考】数式用!$AR$5:$AT$22,3,FALSE),"")</f>
        <v/>
      </c>
      <c r="Q412" s="1382" t="s">
        <v>2036</v>
      </c>
      <c r="R412" s="1514" t="str">
        <f>IFERROR(VLOOKUP(K410,【参考】数式用!$A$5:$AB$37,MATCH(P412,【参考】数式用!$B$4:$AB$4,0)+1,0),"")</f>
        <v/>
      </c>
      <c r="S412" s="1386" t="s">
        <v>2109</v>
      </c>
      <c r="T412" s="1516"/>
      <c r="U412" s="1512" t="str">
        <f>IFERROR(VLOOKUP(K410,【参考】数式用!$A$5:$AB$37,MATCH(T412,【参考】数式用!$B$4:$AB$4,0)+1,0),"")</f>
        <v/>
      </c>
      <c r="V412" s="1392" t="s">
        <v>15</v>
      </c>
      <c r="W412" s="1510"/>
      <c r="X412" s="1368" t="s">
        <v>10</v>
      </c>
      <c r="Y412" s="1510"/>
      <c r="Z412" s="1368" t="s">
        <v>38</v>
      </c>
      <c r="AA412" s="1510"/>
      <c r="AB412" s="1368" t="s">
        <v>10</v>
      </c>
      <c r="AC412" s="1510"/>
      <c r="AD412" s="1368" t="s">
        <v>2020</v>
      </c>
      <c r="AE412" s="1368" t="s">
        <v>20</v>
      </c>
      <c r="AF412" s="1368" t="str">
        <f>IF(W412&gt;=1,(AA412*12+AC412)-(W412*12+Y412)+1,"")</f>
        <v/>
      </c>
      <c r="AG412" s="1364" t="s">
        <v>33</v>
      </c>
      <c r="AH412" s="1370" t="str">
        <f t="shared" ref="AH412" si="688">IFERROR(ROUNDDOWN(ROUND(L410*U412,0),0)*AF412,"")</f>
        <v/>
      </c>
      <c r="AI412" s="1504" t="str">
        <f t="shared" ref="AI412" si="689">IFERROR(ROUNDDOWN(ROUND((L410*(U412-AW410)),0),0)*AF412,"")</f>
        <v/>
      </c>
      <c r="AJ412" s="1374" t="str">
        <f>IFERROR(ROUNDDOWN(ROUNDDOWN(ROUND(L410*VLOOKUP(K410,【参考】数式用!$A$5:$AB$27,MATCH("新加算Ⅳ",【参考】数式用!$B$4:$AB$4,0)+1,0),0),0)*AF412*0.5,0),"")</f>
        <v/>
      </c>
      <c r="AK412" s="1506"/>
      <c r="AL412" s="1508" t="str">
        <f>IFERROR(IF('別紙様式2-2（４・５月分）'!P412="ベア加算","", IF(OR(T412="新加算Ⅰ",T412="新加算Ⅱ",T412="新加算Ⅲ",T412="新加算Ⅳ"),ROUNDDOWN(ROUND(L410*VLOOKUP(K410,【参考】数式用!$A$5:$I$27,MATCH("ベア加算",【参考】数式用!$B$4:$I$4,0)+1,0),0),0)*AF412,"")),"")</f>
        <v/>
      </c>
      <c r="AM412" s="1500"/>
      <c r="AN412" s="1481"/>
      <c r="AO412" s="1502"/>
      <c r="AP412" s="1481"/>
      <c r="AQ412" s="1483"/>
      <c r="AR412" s="1485"/>
      <c r="AS412" s="1489"/>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78"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6"/>
      <c r="C413" s="1417"/>
      <c r="D413" s="1417"/>
      <c r="E413" s="1417"/>
      <c r="F413" s="1418"/>
      <c r="G413" s="1260"/>
      <c r="H413" s="1260"/>
      <c r="I413" s="1260"/>
      <c r="J413" s="1421"/>
      <c r="K413" s="1260"/>
      <c r="L413" s="1427"/>
      <c r="M413" s="556" t="str">
        <f>IF('別紙様式2-2（４・５月分）'!P313="","",'別紙様式2-2（４・５月分）'!P313)</f>
        <v/>
      </c>
      <c r="N413" s="1399"/>
      <c r="O413" s="1379"/>
      <c r="P413" s="1431"/>
      <c r="Q413" s="1383"/>
      <c r="R413" s="1515"/>
      <c r="S413" s="1387"/>
      <c r="T413" s="1517"/>
      <c r="U413" s="1513"/>
      <c r="V413" s="1393"/>
      <c r="W413" s="1511"/>
      <c r="X413" s="1369"/>
      <c r="Y413" s="1511"/>
      <c r="Z413" s="1369"/>
      <c r="AA413" s="1511"/>
      <c r="AB413" s="1369"/>
      <c r="AC413" s="1511"/>
      <c r="AD413" s="1369"/>
      <c r="AE413" s="1369"/>
      <c r="AF413" s="1369"/>
      <c r="AG413" s="1365"/>
      <c r="AH413" s="1371"/>
      <c r="AI413" s="1505"/>
      <c r="AJ413" s="1375"/>
      <c r="AK413" s="1507"/>
      <c r="AL413" s="1509"/>
      <c r="AM413" s="1501"/>
      <c r="AN413" s="1482"/>
      <c r="AO413" s="1503"/>
      <c r="AP413" s="1482"/>
      <c r="AQ413" s="1484"/>
      <c r="AR413" s="1486"/>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78"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algorithmName="SHA-512" hashValue="du//K/WNPdRI08KYmiVHpSMkvdbmgsKgiO6tnlp05SRSqMhcQxGGRrRJaoIsDndcGI8vXnqaRYcQhFrLr8y/6Q==" saltValue="c66UFmgGrmY6cz40fncocQ==" spinCount="100000" sheet="1"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2024-04-12T06:24:05Z</dcterms:modified>
</cp:coreProperties>
</file>