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10.2.41.141\disk1\薬事グループ\★★電子処方箋補助事業\★★★jGrants\"/>
    </mc:Choice>
  </mc:AlternateContent>
  <xr:revisionPtr revIDLastSave="0" documentId="13_ncr:1_{8FB22471-4FC4-4590-8255-A9982EC84337}" xr6:coauthVersionLast="47" xr6:coauthVersionMax="47" xr10:uidLastSave="{00000000-0000-0000-0000-000000000000}"/>
  <bookViews>
    <workbookView xWindow="-120" yWindow="-120" windowWidth="20730" windowHeight="11160" xr2:uid="{E02BC757-2D78-451B-A9B6-4F0F65D3936D}"/>
  </bookViews>
  <sheets>
    <sheet name="様式第１別紙１" sheetId="1" r:id="rId1"/>
    <sheet name="リスト" sheetId="2" r:id="rId2"/>
  </sheets>
  <externalReferences>
    <externalReference r:id="rId3"/>
  </externalReferences>
  <definedNames>
    <definedName name="_xlnm.Print_Area" localSheetId="0">様式第１別紙１!$A$1:$M$120</definedName>
    <definedName name="_xlnm.Print_Titles" localSheetId="0">様式第１別紙１!$7:$10</definedName>
    <definedName name="Q21_ユニオン">#REF!</definedName>
    <definedName name="事業分類">[1]事業分類・区分!$B$2:$H$2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1" l="1" a="1"/>
  <c r="K13" i="1" s="1"/>
  <c r="K15" i="1" a="1"/>
  <c r="K15" i="1" s="1"/>
  <c r="K17" i="1" a="1"/>
  <c r="K17" i="1" s="1"/>
  <c r="K19" i="1" a="1"/>
  <c r="K19" i="1" s="1"/>
  <c r="K21" i="1" a="1"/>
  <c r="K21" i="1" s="1"/>
  <c r="K23" i="1" a="1"/>
  <c r="K23" i="1" s="1"/>
  <c r="K25" i="1" a="1"/>
  <c r="K25" i="1" s="1"/>
  <c r="K27" i="1" a="1"/>
  <c r="K27" i="1" s="1"/>
  <c r="K29" i="1" a="1"/>
  <c r="K29" i="1" s="1"/>
  <c r="K31" i="1" a="1"/>
  <c r="K31" i="1" s="1"/>
  <c r="K33" i="1" a="1"/>
  <c r="K33" i="1" s="1"/>
  <c r="K35" i="1" a="1"/>
  <c r="K35" i="1" s="1"/>
  <c r="K37" i="1" a="1"/>
  <c r="K37" i="1" s="1"/>
  <c r="K39" i="1" a="1"/>
  <c r="K39" i="1" s="1"/>
  <c r="K41" i="1" a="1"/>
  <c r="K41" i="1" s="1"/>
  <c r="K43" i="1" a="1"/>
  <c r="K43" i="1" s="1"/>
  <c r="K45" i="1" a="1"/>
  <c r="K45" i="1" s="1"/>
  <c r="K47" i="1" a="1"/>
  <c r="K47" i="1" s="1"/>
  <c r="K49" i="1" a="1"/>
  <c r="K49" i="1" s="1"/>
  <c r="K51" i="1" a="1"/>
  <c r="K51" i="1" s="1"/>
  <c r="K53" i="1" a="1"/>
  <c r="K53" i="1" s="1"/>
  <c r="K55" i="1" a="1"/>
  <c r="K55" i="1" s="1"/>
  <c r="K57" i="1" a="1"/>
  <c r="K57" i="1" s="1"/>
  <c r="K59" i="1" a="1"/>
  <c r="K59" i="1" s="1"/>
  <c r="K61" i="1" a="1"/>
  <c r="K61" i="1" s="1"/>
  <c r="K63" i="1" a="1"/>
  <c r="K63" i="1" s="1"/>
  <c r="K65" i="1" a="1"/>
  <c r="K65" i="1" s="1"/>
  <c r="K67" i="1" a="1"/>
  <c r="K67" i="1" s="1"/>
  <c r="K69" i="1" a="1"/>
  <c r="K69" i="1" s="1"/>
  <c r="K71" i="1" a="1"/>
  <c r="K71" i="1" s="1"/>
  <c r="K73" i="1" a="1"/>
  <c r="K73" i="1" s="1"/>
  <c r="K75" i="1" a="1"/>
  <c r="K75" i="1" s="1"/>
  <c r="K77" i="1" a="1"/>
  <c r="K77" i="1" s="1"/>
  <c r="K79" i="1" a="1"/>
  <c r="K79" i="1" s="1"/>
  <c r="K81" i="1" a="1"/>
  <c r="K81" i="1" s="1"/>
  <c r="K83" i="1" a="1"/>
  <c r="K83" i="1" s="1"/>
  <c r="K85" i="1" a="1"/>
  <c r="K85" i="1" s="1"/>
  <c r="K87" i="1" a="1"/>
  <c r="K87" i="1" s="1"/>
  <c r="K89" i="1" a="1"/>
  <c r="K89" i="1" s="1"/>
  <c r="K91" i="1" a="1"/>
  <c r="K91" i="1" s="1"/>
  <c r="K93" i="1" a="1"/>
  <c r="K93" i="1" s="1"/>
  <c r="K95" i="1" a="1"/>
  <c r="K95" i="1" s="1"/>
  <c r="K97" i="1" a="1"/>
  <c r="K97" i="1" s="1"/>
  <c r="K99" i="1" a="1"/>
  <c r="K99" i="1" s="1"/>
  <c r="K101" i="1" a="1"/>
  <c r="K101" i="1" s="1"/>
  <c r="K103" i="1" a="1"/>
  <c r="K103" i="1" s="1"/>
  <c r="K105" i="1" a="1"/>
  <c r="K105" i="1" s="1"/>
  <c r="K107" i="1" a="1"/>
  <c r="K107" i="1" s="1"/>
  <c r="K109" i="1" a="1"/>
  <c r="K109" i="1" s="1"/>
  <c r="H111" i="1"/>
  <c r="E111" i="1" s="1"/>
  <c r="E13" i="1"/>
  <c r="E15" i="1"/>
  <c r="G15" i="1" s="1"/>
  <c r="E17" i="1"/>
  <c r="G17" i="1" s="1"/>
  <c r="E19" i="1"/>
  <c r="G19" i="1" s="1"/>
  <c r="E21" i="1"/>
  <c r="G21" i="1" s="1"/>
  <c r="E23" i="1"/>
  <c r="G23" i="1" s="1"/>
  <c r="E25" i="1"/>
  <c r="G25" i="1" s="1"/>
  <c r="E27" i="1"/>
  <c r="G27" i="1" s="1"/>
  <c r="E29" i="1"/>
  <c r="G29" i="1" s="1"/>
  <c r="E31" i="1"/>
  <c r="G31" i="1" s="1"/>
  <c r="E33" i="1"/>
  <c r="G33" i="1" s="1"/>
  <c r="E35" i="1"/>
  <c r="G35" i="1" s="1"/>
  <c r="E37" i="1"/>
  <c r="E39" i="1"/>
  <c r="G39" i="1" s="1"/>
  <c r="E41" i="1"/>
  <c r="G41" i="1" s="1"/>
  <c r="E43" i="1"/>
  <c r="E45" i="1"/>
  <c r="G45" i="1" s="1"/>
  <c r="E47" i="1"/>
  <c r="G47" i="1" s="1"/>
  <c r="E49" i="1"/>
  <c r="G49" i="1" s="1"/>
  <c r="E51" i="1"/>
  <c r="G51" i="1" s="1"/>
  <c r="E53" i="1"/>
  <c r="G53" i="1" s="1"/>
  <c r="E55" i="1"/>
  <c r="G55" i="1" s="1"/>
  <c r="E57" i="1"/>
  <c r="G57" i="1" s="1"/>
  <c r="E59" i="1"/>
  <c r="G59" i="1" s="1"/>
  <c r="E61" i="1"/>
  <c r="E63" i="1"/>
  <c r="G63" i="1" s="1"/>
  <c r="E65" i="1"/>
  <c r="G65" i="1" s="1"/>
  <c r="E67" i="1"/>
  <c r="G67" i="1" s="1"/>
  <c r="E69" i="1"/>
  <c r="G69" i="1" s="1"/>
  <c r="E71" i="1"/>
  <c r="G71" i="1" s="1"/>
  <c r="E73" i="1"/>
  <c r="G73" i="1" s="1"/>
  <c r="E75" i="1"/>
  <c r="G75" i="1" s="1"/>
  <c r="E77" i="1"/>
  <c r="G77" i="1" s="1"/>
  <c r="E79" i="1"/>
  <c r="G79" i="1" s="1"/>
  <c r="E81" i="1"/>
  <c r="G81" i="1" s="1"/>
  <c r="E83" i="1"/>
  <c r="G83" i="1" s="1"/>
  <c r="E85" i="1"/>
  <c r="E87" i="1"/>
  <c r="G87" i="1" s="1"/>
  <c r="E89" i="1"/>
  <c r="G89" i="1" s="1"/>
  <c r="E91" i="1"/>
  <c r="G91" i="1" s="1"/>
  <c r="E93" i="1"/>
  <c r="G93" i="1" s="1"/>
  <c r="E95" i="1"/>
  <c r="E97" i="1"/>
  <c r="G97" i="1" s="1"/>
  <c r="E99" i="1"/>
  <c r="G99" i="1" s="1"/>
  <c r="E101" i="1"/>
  <c r="G101" i="1" s="1"/>
  <c r="E103" i="1"/>
  <c r="G103" i="1" s="1"/>
  <c r="E105" i="1"/>
  <c r="G105" i="1" s="1"/>
  <c r="E107" i="1"/>
  <c r="G107" i="1" s="1"/>
  <c r="E109" i="1"/>
  <c r="G109" i="1" s="1"/>
  <c r="E11" i="1"/>
  <c r="I109" i="1" a="1"/>
  <c r="I109" i="1" s="1"/>
  <c r="J109" i="1" s="1"/>
  <c r="I107" i="1" a="1"/>
  <c r="I107" i="1" s="1"/>
  <c r="J107" i="1" s="1"/>
  <c r="L107" i="1" s="1"/>
  <c r="I105" i="1" a="1"/>
  <c r="I105" i="1" s="1"/>
  <c r="J105" i="1" s="1"/>
  <c r="I103" i="1" a="1"/>
  <c r="I103" i="1" s="1"/>
  <c r="J103" i="1" s="1"/>
  <c r="I101" i="1" a="1"/>
  <c r="I101" i="1" s="1"/>
  <c r="J101" i="1" s="1"/>
  <c r="I99" i="1" a="1"/>
  <c r="I99" i="1" s="1"/>
  <c r="J99" i="1" s="1"/>
  <c r="I97" i="1" a="1"/>
  <c r="I97" i="1" s="1"/>
  <c r="J97" i="1" s="1"/>
  <c r="I95" i="1" a="1"/>
  <c r="I95" i="1" s="1"/>
  <c r="J95" i="1" s="1"/>
  <c r="G95" i="1"/>
  <c r="I93" i="1" a="1"/>
  <c r="I93" i="1" s="1"/>
  <c r="J93" i="1" s="1"/>
  <c r="I91" i="1" a="1"/>
  <c r="I91" i="1" s="1"/>
  <c r="J91" i="1" s="1"/>
  <c r="I89" i="1" a="1"/>
  <c r="I89" i="1" s="1"/>
  <c r="J89" i="1" s="1"/>
  <c r="L89" i="1" s="1"/>
  <c r="I87" i="1" a="1"/>
  <c r="I87" i="1" s="1"/>
  <c r="J87" i="1" s="1"/>
  <c r="I85" i="1" a="1"/>
  <c r="I85" i="1" s="1"/>
  <c r="J85" i="1" s="1"/>
  <c r="G85" i="1"/>
  <c r="I83" i="1" a="1"/>
  <c r="I83" i="1" s="1"/>
  <c r="J83" i="1" s="1"/>
  <c r="I81" i="1" a="1"/>
  <c r="I81" i="1" s="1"/>
  <c r="J81" i="1" s="1"/>
  <c r="I79" i="1" a="1"/>
  <c r="I79" i="1" s="1"/>
  <c r="J79" i="1" s="1"/>
  <c r="L79" i="1" s="1"/>
  <c r="I77" i="1" a="1"/>
  <c r="I77" i="1" s="1"/>
  <c r="J77" i="1" s="1"/>
  <c r="I75" i="1" a="1"/>
  <c r="I75" i="1" s="1"/>
  <c r="J75" i="1" s="1"/>
  <c r="I73" i="1" a="1"/>
  <c r="I73" i="1" s="1"/>
  <c r="J73" i="1" s="1"/>
  <c r="I71" i="1" a="1"/>
  <c r="I71" i="1" s="1"/>
  <c r="J71" i="1" s="1"/>
  <c r="I69" i="1" a="1"/>
  <c r="I69" i="1" s="1"/>
  <c r="J69" i="1" s="1"/>
  <c r="I67" i="1" a="1"/>
  <c r="I67" i="1" s="1"/>
  <c r="J67" i="1" s="1"/>
  <c r="L67" i="1" s="1"/>
  <c r="I65" i="1" a="1"/>
  <c r="I65" i="1" s="1"/>
  <c r="J65" i="1" s="1"/>
  <c r="I63" i="1" a="1"/>
  <c r="I63" i="1" s="1"/>
  <c r="J63" i="1" s="1"/>
  <c r="I61" i="1" a="1"/>
  <c r="I61" i="1" s="1"/>
  <c r="J61" i="1" s="1"/>
  <c r="G61" i="1"/>
  <c r="I59" i="1" a="1"/>
  <c r="I59" i="1" s="1"/>
  <c r="J59" i="1" s="1"/>
  <c r="I57" i="1" a="1"/>
  <c r="I57" i="1" s="1"/>
  <c r="J57" i="1" s="1"/>
  <c r="I55" i="1" a="1"/>
  <c r="I55" i="1" s="1"/>
  <c r="J55" i="1" s="1"/>
  <c r="I53" i="1" a="1"/>
  <c r="I53" i="1" s="1"/>
  <c r="J53" i="1" s="1"/>
  <c r="I51" i="1" a="1"/>
  <c r="I51" i="1" s="1"/>
  <c r="J51" i="1" s="1"/>
  <c r="I49" i="1" a="1"/>
  <c r="I49" i="1" s="1"/>
  <c r="J49" i="1" s="1"/>
  <c r="I47" i="1" a="1"/>
  <c r="I47" i="1" s="1"/>
  <c r="J47" i="1" s="1"/>
  <c r="I45" i="1" a="1"/>
  <c r="I45" i="1" s="1"/>
  <c r="J45" i="1" s="1"/>
  <c r="I43" i="1" a="1"/>
  <c r="I43" i="1" s="1"/>
  <c r="J43" i="1" s="1"/>
  <c r="G43" i="1"/>
  <c r="I41" i="1" a="1"/>
  <c r="I41" i="1" s="1"/>
  <c r="J41" i="1" s="1"/>
  <c r="I39" i="1" a="1"/>
  <c r="I39" i="1" s="1"/>
  <c r="J39" i="1" s="1"/>
  <c r="I37" i="1" a="1"/>
  <c r="I37" i="1" s="1"/>
  <c r="J37" i="1" s="1"/>
  <c r="G37" i="1"/>
  <c r="I35" i="1" a="1"/>
  <c r="I35" i="1" s="1"/>
  <c r="J35" i="1" s="1"/>
  <c r="I33" i="1" a="1"/>
  <c r="I33" i="1" s="1"/>
  <c r="J33" i="1" s="1"/>
  <c r="I31" i="1" a="1"/>
  <c r="I31" i="1" s="1"/>
  <c r="J31" i="1" s="1"/>
  <c r="I29" i="1" a="1"/>
  <c r="I29" i="1" s="1"/>
  <c r="J29" i="1" s="1"/>
  <c r="I27" i="1" a="1"/>
  <c r="I27" i="1" s="1"/>
  <c r="J27" i="1" s="1"/>
  <c r="I25" i="1" a="1"/>
  <c r="I25" i="1" s="1"/>
  <c r="J25" i="1" s="1"/>
  <c r="I23" i="1" a="1"/>
  <c r="I23" i="1" s="1"/>
  <c r="J23" i="1" s="1"/>
  <c r="I21" i="1" a="1"/>
  <c r="I21" i="1" s="1"/>
  <c r="J21" i="1" s="1"/>
  <c r="I19" i="1" a="1"/>
  <c r="I19" i="1" s="1"/>
  <c r="J19" i="1" s="1"/>
  <c r="I17" i="1" a="1"/>
  <c r="I17" i="1" s="1"/>
  <c r="J17" i="1" s="1"/>
  <c r="I13" i="1" a="1"/>
  <c r="I13" i="1" s="1"/>
  <c r="J13" i="1" s="1"/>
  <c r="L13" i="1" s="1"/>
  <c r="I15" i="1" a="1"/>
  <c r="I15" i="1" s="1"/>
  <c r="J15" i="1" s="1"/>
  <c r="L15" i="1" s="1"/>
  <c r="K11" i="1" a="1"/>
  <c r="K11" i="1" s="1"/>
  <c r="I11" i="1" a="1"/>
  <c r="I11" i="1" s="1"/>
  <c r="J11" i="1" s="1"/>
  <c r="L11" i="1" s="1"/>
  <c r="G13" i="1"/>
  <c r="L81" i="1" l="1"/>
  <c r="M81" i="1" s="1"/>
  <c r="L103" i="1"/>
  <c r="M103" i="1" s="1"/>
  <c r="L57" i="1"/>
  <c r="M57" i="1" s="1"/>
  <c r="L27" i="1"/>
  <c r="L91" i="1"/>
  <c r="M91" i="1" s="1"/>
  <c r="L25" i="1"/>
  <c r="M25" i="1" s="1"/>
  <c r="L45" i="1"/>
  <c r="M45" i="1" s="1"/>
  <c r="L69" i="1"/>
  <c r="M69" i="1" s="1"/>
  <c r="L29" i="1"/>
  <c r="M29" i="1" s="1"/>
  <c r="L49" i="1"/>
  <c r="M49" i="1" s="1"/>
  <c r="L31" i="1"/>
  <c r="M31" i="1" s="1"/>
  <c r="L51" i="1"/>
  <c r="M51" i="1" s="1"/>
  <c r="L73" i="1"/>
  <c r="M73" i="1" s="1"/>
  <c r="L33" i="1"/>
  <c r="M33" i="1" s="1"/>
  <c r="L53" i="1"/>
  <c r="M53" i="1" s="1"/>
  <c r="L75" i="1"/>
  <c r="M75" i="1" s="1"/>
  <c r="L35" i="1"/>
  <c r="M35" i="1" s="1"/>
  <c r="L55" i="1"/>
  <c r="M55" i="1" s="1"/>
  <c r="L77" i="1"/>
  <c r="M77" i="1" s="1"/>
  <c r="L97" i="1"/>
  <c r="M97" i="1" s="1"/>
  <c r="L99" i="1"/>
  <c r="M99" i="1" s="1"/>
  <c r="L101" i="1"/>
  <c r="M101" i="1" s="1"/>
  <c r="L93" i="1"/>
  <c r="M93" i="1" s="1"/>
  <c r="L95" i="1"/>
  <c r="M95" i="1" s="1"/>
  <c r="L37" i="1"/>
  <c r="M37" i="1" s="1"/>
  <c r="L17" i="1"/>
  <c r="M17" i="1" s="1"/>
  <c r="L83" i="1"/>
  <c r="M83" i="1" s="1"/>
  <c r="L105" i="1"/>
  <c r="M105" i="1" s="1"/>
  <c r="L71" i="1"/>
  <c r="M71" i="1" s="1"/>
  <c r="L41" i="1"/>
  <c r="M41" i="1" s="1"/>
  <c r="L21" i="1"/>
  <c r="M21" i="1" s="1"/>
  <c r="L63" i="1"/>
  <c r="M63" i="1" s="1"/>
  <c r="L85" i="1"/>
  <c r="M85" i="1" s="1"/>
  <c r="L47" i="1"/>
  <c r="M47" i="1" s="1"/>
  <c r="L59" i="1"/>
  <c r="M59" i="1" s="1"/>
  <c r="L39" i="1"/>
  <c r="M39" i="1" s="1"/>
  <c r="L19" i="1"/>
  <c r="M19" i="1" s="1"/>
  <c r="L61" i="1"/>
  <c r="M61" i="1" s="1"/>
  <c r="L23" i="1"/>
  <c r="M23" i="1" s="1"/>
  <c r="L43" i="1"/>
  <c r="M43" i="1" s="1"/>
  <c r="L65" i="1"/>
  <c r="M65" i="1" s="1"/>
  <c r="L87" i="1"/>
  <c r="M87" i="1" s="1"/>
  <c r="L109" i="1"/>
  <c r="M109" i="1" s="1"/>
  <c r="M107" i="1"/>
  <c r="M79" i="1"/>
  <c r="M89" i="1"/>
  <c r="M67" i="1"/>
  <c r="M27" i="1"/>
  <c r="M15" i="1"/>
  <c r="M13" i="1"/>
  <c r="G11" i="1" l="1"/>
  <c r="M11" i="1" l="1"/>
  <c r="M11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<sst xmlns="http://schemas.openxmlformats.org/spreadsheetml/2006/main" count="150" uniqueCount="40">
  <si>
    <t>施設の種別</t>
    <rPh sb="0" eb="2">
      <t>シセツ</t>
    </rPh>
    <rPh sb="3" eb="5">
      <t>シュベツ</t>
    </rPh>
    <phoneticPr fontId="3"/>
  </si>
  <si>
    <t>補助金の区分</t>
    <rPh sb="0" eb="3">
      <t>ホジョキン</t>
    </rPh>
    <rPh sb="4" eb="6">
      <t>クブン</t>
    </rPh>
    <phoneticPr fontId="3"/>
  </si>
  <si>
    <t>（単位：円）</t>
    <rPh sb="1" eb="3">
      <t>タンイ</t>
    </rPh>
    <rPh sb="4" eb="5">
      <t>エン</t>
    </rPh>
    <phoneticPr fontId="4"/>
  </si>
  <si>
    <t>【基準額】</t>
    <phoneticPr fontId="3"/>
  </si>
  <si>
    <t>差引額
C＝A-B</t>
    <rPh sb="0" eb="3">
      <t>サシヒキガク</t>
    </rPh>
    <phoneticPr fontId="4"/>
  </si>
  <si>
    <t>総事業費
A</t>
    <rPh sb="0" eb="1">
      <t>ソウ</t>
    </rPh>
    <rPh sb="1" eb="4">
      <t>ジギョウヒ</t>
    </rPh>
    <phoneticPr fontId="4"/>
  </si>
  <si>
    <t>寄付金その他の
収入額
B</t>
    <rPh sb="0" eb="3">
      <t>キフキン</t>
    </rPh>
    <rPh sb="5" eb="6">
      <t>タ</t>
    </rPh>
    <rPh sb="8" eb="11">
      <t>シュウニュウガク</t>
    </rPh>
    <phoneticPr fontId="4"/>
  </si>
  <si>
    <t>対象経費の
実支出額
D</t>
    <rPh sb="0" eb="2">
      <t>タイショウ</t>
    </rPh>
    <rPh sb="2" eb="4">
      <t>ケイヒ</t>
    </rPh>
    <rPh sb="6" eb="7">
      <t>ジツ</t>
    </rPh>
    <rPh sb="7" eb="10">
      <t>シシュツガク</t>
    </rPh>
    <phoneticPr fontId="4"/>
  </si>
  <si>
    <t>大規模病院（病床数200床以上）</t>
    <rPh sb="0" eb="5">
      <t>ダイキボビョウイン</t>
    </rPh>
    <rPh sb="6" eb="9">
      <t>ビョウショウスウ</t>
    </rPh>
    <rPh sb="12" eb="13">
      <t>ショウ</t>
    </rPh>
    <rPh sb="13" eb="15">
      <t>イジョウ</t>
    </rPh>
    <phoneticPr fontId="3"/>
  </si>
  <si>
    <t>病院（大規模病院以外）</t>
    <rPh sb="0" eb="2">
      <t>ビョウイン</t>
    </rPh>
    <rPh sb="3" eb="8">
      <t>ダイキボビョウイン</t>
    </rPh>
    <rPh sb="8" eb="10">
      <t>イガイ</t>
    </rPh>
    <phoneticPr fontId="3"/>
  </si>
  <si>
    <t>診療所</t>
    <rPh sb="0" eb="3">
      <t>シンリョウジョ</t>
    </rPh>
    <phoneticPr fontId="3"/>
  </si>
  <si>
    <t>薬局</t>
    <rPh sb="0" eb="2">
      <t>ヤッキョク</t>
    </rPh>
    <phoneticPr fontId="3"/>
  </si>
  <si>
    <t>県交付要綱第３条(１)</t>
    <rPh sb="0" eb="1">
      <t>ケン</t>
    </rPh>
    <rPh sb="1" eb="5">
      <t>コウフヨウコウ</t>
    </rPh>
    <rPh sb="5" eb="6">
      <t>ダイ</t>
    </rPh>
    <rPh sb="7" eb="8">
      <t>ジョウ</t>
    </rPh>
    <phoneticPr fontId="3"/>
  </si>
  <si>
    <t>県交付要綱第３条(２)</t>
    <rPh sb="0" eb="1">
      <t>ケン</t>
    </rPh>
    <rPh sb="1" eb="5">
      <t>コウフヨウコウ</t>
    </rPh>
    <rPh sb="5" eb="6">
      <t>ダイ</t>
    </rPh>
    <rPh sb="7" eb="8">
      <t>ジョウ</t>
    </rPh>
    <phoneticPr fontId="3"/>
  </si>
  <si>
    <t>県交付要綱第３条(３)</t>
    <rPh sb="0" eb="1">
      <t>ケン</t>
    </rPh>
    <rPh sb="1" eb="5">
      <t>コウフヨウコウ</t>
    </rPh>
    <rPh sb="5" eb="6">
      <t>ダイ</t>
    </rPh>
    <rPh sb="7" eb="8">
      <t>ジョウ</t>
    </rPh>
    <phoneticPr fontId="3"/>
  </si>
  <si>
    <t>１　着色したセル以外は自動計算のため、入力しないこと。</t>
    <phoneticPr fontId="3"/>
  </si>
  <si>
    <t>２　A欄は本事業に要する全ての経費を記入すること。</t>
    <rPh sb="3" eb="4">
      <t>ラン</t>
    </rPh>
    <rPh sb="5" eb="6">
      <t>ホン</t>
    </rPh>
    <rPh sb="6" eb="8">
      <t>ジギョウ</t>
    </rPh>
    <rPh sb="9" eb="10">
      <t>ヨウ</t>
    </rPh>
    <rPh sb="12" eb="13">
      <t>スベ</t>
    </rPh>
    <rPh sb="15" eb="17">
      <t>ケイヒ</t>
    </rPh>
    <rPh sb="18" eb="20">
      <t>キニュウ</t>
    </rPh>
    <phoneticPr fontId="4"/>
  </si>
  <si>
    <t>３　B欄は県交付要綱第５条にいう寄付金その他の収入額を記入すること。</t>
    <rPh sb="3" eb="4">
      <t>ラン</t>
    </rPh>
    <rPh sb="5" eb="6">
      <t>ケン</t>
    </rPh>
    <rPh sb="6" eb="8">
      <t>コウフ</t>
    </rPh>
    <rPh sb="8" eb="10">
      <t>ヨウコウ</t>
    </rPh>
    <rPh sb="10" eb="11">
      <t>ダイ</t>
    </rPh>
    <rPh sb="12" eb="13">
      <t>ジョウ</t>
    </rPh>
    <rPh sb="16" eb="19">
      <t>キフキン</t>
    </rPh>
    <rPh sb="21" eb="22">
      <t>タ</t>
    </rPh>
    <rPh sb="23" eb="26">
      <t>シュウニュウガク</t>
    </rPh>
    <rPh sb="27" eb="29">
      <t>キニュウ</t>
    </rPh>
    <phoneticPr fontId="4"/>
  </si>
  <si>
    <t>　　ただし、「医療提供体制設備整備交付金実施要領（電子処方箋管理サービス）」により社会保険診療報酬支払基金から交付された補助金は記載不要。</t>
    <phoneticPr fontId="3"/>
  </si>
  <si>
    <t>４　D欄は県交付要綱の第５条にいう対象経費の実支出額を記入すること。</t>
    <rPh sb="3" eb="4">
      <t>ラン</t>
    </rPh>
    <rPh sb="5" eb="6">
      <t>ケン</t>
    </rPh>
    <rPh sb="6" eb="8">
      <t>コウフ</t>
    </rPh>
    <rPh sb="8" eb="10">
      <t>ヨウコウ</t>
    </rPh>
    <rPh sb="11" eb="12">
      <t>ダイ</t>
    </rPh>
    <rPh sb="13" eb="14">
      <t>ジョウ</t>
    </rPh>
    <rPh sb="17" eb="21">
      <t>タイショウケイヒ</t>
    </rPh>
    <rPh sb="22" eb="23">
      <t>ジツ</t>
    </rPh>
    <rPh sb="23" eb="25">
      <t>シシュツ</t>
    </rPh>
    <rPh sb="25" eb="26">
      <t>ガク</t>
    </rPh>
    <rPh sb="27" eb="29">
      <t>キニュウ</t>
    </rPh>
    <phoneticPr fontId="4"/>
  </si>
  <si>
    <t>補助率
E</t>
    <rPh sb="0" eb="3">
      <t>ホジョリツ</t>
    </rPh>
    <phoneticPr fontId="3"/>
  </si>
  <si>
    <t>補助限度額
G</t>
    <rPh sb="0" eb="2">
      <t>ホジョ</t>
    </rPh>
    <rPh sb="2" eb="4">
      <t>ゲンド</t>
    </rPh>
    <rPh sb="4" eb="5">
      <t>ガク</t>
    </rPh>
    <phoneticPr fontId="4"/>
  </si>
  <si>
    <t>※１　１円未満切り捨て</t>
    <rPh sb="4" eb="5">
      <t>エン</t>
    </rPh>
    <rPh sb="5" eb="7">
      <t>ミマン</t>
    </rPh>
    <rPh sb="7" eb="8">
      <t>キ</t>
    </rPh>
    <rPh sb="9" eb="10">
      <t>ス</t>
    </rPh>
    <phoneticPr fontId="3"/>
  </si>
  <si>
    <t>※２　千円未満切り捨て</t>
    <rPh sb="3" eb="4">
      <t>セン</t>
    </rPh>
    <rPh sb="4" eb="5">
      <t>エン</t>
    </rPh>
    <rPh sb="5" eb="7">
      <t>ミマン</t>
    </rPh>
    <rPh sb="7" eb="8">
      <t>キ</t>
    </rPh>
    <rPh sb="9" eb="10">
      <t>ス</t>
    </rPh>
    <phoneticPr fontId="3"/>
  </si>
  <si>
    <t>比較額
※１
F=D×E</t>
    <rPh sb="0" eb="3">
      <t>ヒカクガク</t>
    </rPh>
    <phoneticPr fontId="3"/>
  </si>
  <si>
    <r>
      <t xml:space="preserve">選定額　※１
</t>
    </r>
    <r>
      <rPr>
        <sz val="8"/>
        <rFont val="游ゴシック"/>
        <family val="3"/>
        <charset val="128"/>
        <scheme val="minor"/>
      </rPr>
      <t>FとGのうち低い方の額</t>
    </r>
    <r>
      <rPr>
        <sz val="11"/>
        <rFont val="游ゴシック"/>
        <family val="3"/>
        <charset val="128"/>
        <scheme val="minor"/>
      </rPr>
      <t xml:space="preserve">
H＝MIN(F,G)</t>
    </r>
    <rPh sb="13" eb="14">
      <t>ヒク</t>
    </rPh>
    <rPh sb="15" eb="16">
      <t>ホウ</t>
    </rPh>
    <rPh sb="17" eb="18">
      <t>ガク</t>
    </rPh>
    <phoneticPr fontId="4"/>
  </si>
  <si>
    <r>
      <t xml:space="preserve">申請額　※２
</t>
    </r>
    <r>
      <rPr>
        <sz val="8"/>
        <rFont val="游ゴシック"/>
        <family val="3"/>
        <charset val="128"/>
        <scheme val="minor"/>
      </rPr>
      <t>CとHのうち低い方の額</t>
    </r>
    <r>
      <rPr>
        <sz val="11"/>
        <rFont val="游ゴシック"/>
        <family val="3"/>
        <charset val="128"/>
        <scheme val="minor"/>
      </rPr>
      <t xml:space="preserve">
I＝MIN(C,H)</t>
    </r>
    <rPh sb="0" eb="2">
      <t>シンセイ</t>
    </rPh>
    <rPh sb="2" eb="3">
      <t>ガク</t>
    </rPh>
    <rPh sb="13" eb="14">
      <t>ヒク</t>
    </rPh>
    <rPh sb="15" eb="16">
      <t>ホウ</t>
    </rPh>
    <rPh sb="17" eb="18">
      <t>ガク</t>
    </rPh>
    <phoneticPr fontId="4"/>
  </si>
  <si>
    <t>大規模病院（200床以上）</t>
    <rPh sb="0" eb="5">
      <t>ダイキボビョウイン</t>
    </rPh>
    <rPh sb="9" eb="10">
      <t>ショウ</t>
    </rPh>
    <rPh sb="10" eb="12">
      <t>イジョウ</t>
    </rPh>
    <phoneticPr fontId="3"/>
  </si>
  <si>
    <t>病院（200床未満）</t>
    <rPh sb="0" eb="2">
      <t>ビョウイン</t>
    </rPh>
    <rPh sb="6" eb="7">
      <t>ショウ</t>
    </rPh>
    <rPh sb="7" eb="9">
      <t>ミマン</t>
    </rPh>
    <phoneticPr fontId="3"/>
  </si>
  <si>
    <t>医科診療所</t>
    <rPh sb="0" eb="2">
      <t>イカ</t>
    </rPh>
    <rPh sb="2" eb="5">
      <t>シンリョウジョ</t>
    </rPh>
    <phoneticPr fontId="3"/>
  </si>
  <si>
    <t>歯科診療所</t>
    <rPh sb="0" eb="2">
      <t>シカ</t>
    </rPh>
    <rPh sb="2" eb="5">
      <t>シンリョウジョ</t>
    </rPh>
    <phoneticPr fontId="3"/>
  </si>
  <si>
    <t>交付要綱第３条(１)の事業</t>
    <phoneticPr fontId="3"/>
  </si>
  <si>
    <t>交付要綱第３条(３)の事業</t>
  </si>
  <si>
    <t>交付要綱第３条(２)の事業</t>
    <phoneticPr fontId="3"/>
  </si>
  <si>
    <t>令和６年度愛知県電子処方箋活用普及促進事業費補助金　経費精算書（一括申請用）</t>
    <rPh sb="32" eb="34">
      <t>イッカツ</t>
    </rPh>
    <rPh sb="34" eb="36">
      <t>シンセイ</t>
    </rPh>
    <rPh sb="36" eb="37">
      <t>ヨウ</t>
    </rPh>
    <phoneticPr fontId="3"/>
  </si>
  <si>
    <t>施設の名称</t>
    <rPh sb="0" eb="2">
      <t>シセツ</t>
    </rPh>
    <rPh sb="3" eb="5">
      <t>メイショウ</t>
    </rPh>
    <phoneticPr fontId="3"/>
  </si>
  <si>
    <t>施設の所在地</t>
    <rPh sb="0" eb="2">
      <t>シセツ</t>
    </rPh>
    <rPh sb="3" eb="6">
      <t>ショザイチ</t>
    </rPh>
    <phoneticPr fontId="3"/>
  </si>
  <si>
    <t>保険医療機関コード（７桁）</t>
    <rPh sb="0" eb="2">
      <t>ホケン</t>
    </rPh>
    <rPh sb="2" eb="6">
      <t>イリョウキカン</t>
    </rPh>
    <rPh sb="11" eb="12">
      <t>ケタ</t>
    </rPh>
    <phoneticPr fontId="3"/>
  </si>
  <si>
    <t>計</t>
    <rPh sb="0" eb="1">
      <t>ケイ</t>
    </rPh>
    <phoneticPr fontId="3"/>
  </si>
  <si>
    <t>‐</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</si>
</sst>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quot;円&quot;"/>
  </numFmts>
  <fonts count="9" x14ac:knownFonts="1">
    <font>
      <sz val="11"/>
      <color theme="1"/>
      <name val="游ゴシック"/>
      <family val="2"/>
      <charset val="128"/>
      <scheme val="minor"/>
    </font>
    <font>
      <sz val="11"/>
      <color theme="1"/>
      <name val="游ゴシック"/>
      <family val="2"/>
      <scheme val="minor"/>
    </font>
    <font>
      <sz val="11"/>
      <name val="游ゴシック"/>
      <family val="3"/>
      <charset val="128"/>
      <scheme val="minor"/>
    </font>
    <font>
      <sz val="6"/>
      <name val="游ゴシック"/>
      <family val="2"/>
      <charset val="128"/>
      <scheme val="minor"/>
    </font>
    <font>
      <sz val="6"/>
      <name val="游ゴシック"/>
      <family val="3"/>
      <charset val="128"/>
      <scheme val="minor"/>
    </font>
    <font>
      <b/>
      <sz val="11"/>
      <name val="游ゴシック"/>
      <family val="3"/>
      <charset val="128"/>
      <scheme val="minor"/>
    </font>
    <font>
      <b/>
      <sz val="11"/>
      <color theme="1"/>
      <name val="游ゴシック"/>
      <family val="3"/>
      <charset val="128"/>
      <scheme val="minor"/>
    </font>
    <font>
      <sz val="8"/>
      <name val="游ゴシック"/>
      <family val="3"/>
      <charset val="128"/>
      <scheme val="minor"/>
    </font>
    <font>
      <sz val="11"/>
      <color theme="1"/>
      <name val="メイリオ"/>
      <family val="3"/>
      <charset val="128"/>
    </font>
  </fonts>
  <fills count="3">
    <fill>
      <patternFill patternType="none"/>
    </fill>
    <fill>
      <patternFill patternType="gray125"/>
    </fill>
    <fill>
      <patternFill patternType="solid">
        <fgColor rgb="FFFFFF00"/>
        <bgColor indexed="64"/>
      </patternFill>
    </fill>
  </fills>
  <borders count="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1" fillId="0" borderId="0"/>
  </cellStyleXfs>
  <cellXfs count="62">
    <xf numFmtId="0" fontId="0" fillId="0" borderId="0" xfId="0">
      <alignment vertical="center"/>
    </xf>
    <xf numFmtId="0" fontId="0" fillId="0" borderId="3" xfId="0" applyBorder="1">
      <alignment vertical="center"/>
    </xf>
    <xf numFmtId="0" fontId="8" fillId="0" borderId="3" xfId="0" applyFont="1" applyBorder="1">
      <alignment vertical="center"/>
    </xf>
    <xf numFmtId="0" fontId="0" fillId="2" borderId="3" xfId="0" applyFill="1" applyBorder="1">
      <alignment vertical="center"/>
    </xf>
    <xf numFmtId="0" fontId="2" fillId="0" borderId="0" xfId="1" applyFont="1" applyProtection="1"/>
    <xf numFmtId="0" fontId="5" fillId="0" borderId="0" xfId="1" applyFont="1" applyAlignment="1" applyProtection="1">
      <alignment horizontal="center"/>
    </xf>
    <xf numFmtId="0" fontId="6" fillId="0" borderId="0" xfId="0" applyFont="1" applyProtection="1">
      <alignment vertical="center"/>
    </xf>
    <xf numFmtId="0" fontId="6" fillId="0" borderId="0" xfId="0" applyFont="1" applyAlignment="1" applyProtection="1">
      <alignment horizontal="center" vertical="center"/>
    </xf>
    <xf numFmtId="3" fontId="6" fillId="0" borderId="0" xfId="0" applyNumberFormat="1" applyFont="1" applyProtection="1">
      <alignment vertical="center"/>
    </xf>
    <xf numFmtId="0" fontId="6" fillId="0" borderId="0" xfId="0" applyFont="1" applyAlignment="1" applyProtection="1">
      <alignment horizontal="center" vertical="center" shrinkToFit="1"/>
    </xf>
    <xf numFmtId="0" fontId="2" fillId="0" borderId="0" xfId="1" applyFont="1" applyAlignment="1" applyProtection="1">
      <alignment horizontal="center"/>
    </xf>
    <xf numFmtId="0" fontId="2" fillId="0" borderId="0" xfId="1" applyFont="1" applyAlignment="1" applyProtection="1">
      <alignment horizontal="right"/>
    </xf>
    <xf numFmtId="0" fontId="2" fillId="0" borderId="2" xfId="1" applyFont="1" applyBorder="1" applyAlignment="1" applyProtection="1">
      <alignment vertical="center"/>
    </xf>
    <xf numFmtId="0" fontId="2" fillId="0" borderId="2" xfId="1" applyFont="1" applyBorder="1" applyAlignment="1" applyProtection="1">
      <alignment horizontal="center" vertical="center"/>
    </xf>
    <xf numFmtId="0" fontId="2" fillId="0" borderId="1" xfId="1" applyFont="1" applyBorder="1" applyAlignment="1" applyProtection="1">
      <alignment vertical="center"/>
    </xf>
    <xf numFmtId="0" fontId="2" fillId="0" borderId="13" xfId="1" applyFont="1" applyBorder="1" applyAlignment="1" applyProtection="1">
      <alignment horizontal="center" vertical="center" wrapText="1"/>
    </xf>
    <xf numFmtId="0" fontId="2" fillId="0" borderId="5" xfId="1" applyFont="1" applyBorder="1" applyAlignment="1" applyProtection="1">
      <alignment horizontal="center" vertical="center" wrapText="1"/>
    </xf>
    <xf numFmtId="0" fontId="6" fillId="0" borderId="3" xfId="0" applyFont="1" applyBorder="1" applyProtection="1">
      <alignment vertical="center"/>
    </xf>
    <xf numFmtId="0" fontId="6" fillId="0" borderId="3" xfId="0" applyFont="1" applyBorder="1" applyAlignment="1" applyProtection="1">
      <alignment horizontal="center" vertical="center" wrapText="1"/>
    </xf>
    <xf numFmtId="0" fontId="6" fillId="0" borderId="3" xfId="0" applyFont="1" applyBorder="1" applyAlignment="1" applyProtection="1">
      <alignment horizontal="center" vertical="center"/>
    </xf>
    <xf numFmtId="177" fontId="6" fillId="0" borderId="3" xfId="0" applyNumberFormat="1" applyFont="1" applyBorder="1" applyProtection="1">
      <alignment vertical="center"/>
    </xf>
    <xf numFmtId="0" fontId="6" fillId="0" borderId="0" xfId="0" applyFont="1" applyBorder="1" applyProtection="1">
      <alignment vertical="center"/>
    </xf>
    <xf numFmtId="177" fontId="6" fillId="0" borderId="0" xfId="0" applyNumberFormat="1" applyFont="1" applyBorder="1" applyProtection="1">
      <alignment vertical="center"/>
    </xf>
    <xf numFmtId="176" fontId="2" fillId="0" borderId="0" xfId="1" applyNumberFormat="1" applyFont="1" applyAlignment="1" applyProtection="1">
      <alignment horizontal="right" vertical="center"/>
    </xf>
    <xf numFmtId="176" fontId="2" fillId="0" borderId="0" xfId="1" applyNumberFormat="1" applyFont="1" applyAlignment="1" applyProtection="1">
      <alignment horizontal="left" vertical="center"/>
    </xf>
    <xf numFmtId="177" fontId="6" fillId="0" borderId="0" xfId="0" applyNumberFormat="1" applyFont="1" applyProtection="1">
      <alignment vertical="center"/>
    </xf>
    <xf numFmtId="0" fontId="2" fillId="0" borderId="3" xfId="1" applyFont="1" applyBorder="1" applyProtection="1"/>
    <xf numFmtId="0" fontId="2" fillId="0" borderId="18" xfId="1" applyFont="1" applyBorder="1" applyAlignment="1" applyProtection="1">
      <alignment horizontal="center" vertical="center"/>
    </xf>
    <xf numFmtId="0" fontId="6" fillId="2" borderId="16" xfId="0" applyFont="1" applyFill="1" applyBorder="1" applyAlignment="1" applyProtection="1">
      <alignment horizontal="center" vertical="center" shrinkToFit="1"/>
      <protection locked="0"/>
    </xf>
    <xf numFmtId="0" fontId="6" fillId="2" borderId="17" xfId="0" applyFont="1" applyFill="1" applyBorder="1" applyAlignment="1" applyProtection="1">
      <alignment horizontal="center" vertical="center" shrinkToFit="1"/>
      <protection locked="0"/>
    </xf>
    <xf numFmtId="176" fontId="2" fillId="0" borderId="5" xfId="1" applyNumberFormat="1" applyFont="1" applyBorder="1" applyAlignment="1" applyProtection="1">
      <alignment horizontal="right" vertical="center"/>
    </xf>
    <xf numFmtId="176" fontId="2" fillId="0" borderId="6" xfId="1" applyNumberFormat="1" applyFont="1" applyBorder="1" applyAlignment="1" applyProtection="1">
      <alignment horizontal="right" vertical="center"/>
    </xf>
    <xf numFmtId="0" fontId="2" fillId="2" borderId="14" xfId="1" applyFont="1" applyFill="1" applyBorder="1" applyAlignment="1" applyProtection="1">
      <alignment horizontal="left" vertical="center"/>
      <protection locked="0"/>
    </xf>
    <xf numFmtId="0" fontId="2" fillId="2" borderId="15" xfId="1" applyFont="1" applyFill="1" applyBorder="1" applyAlignment="1" applyProtection="1">
      <alignment horizontal="left" vertical="center"/>
      <protection locked="0"/>
    </xf>
    <xf numFmtId="176" fontId="2" fillId="0" borderId="1" xfId="1" applyNumberFormat="1" applyFont="1" applyFill="1" applyBorder="1" applyAlignment="1" applyProtection="1">
      <alignment horizontal="right" vertical="center"/>
    </xf>
    <xf numFmtId="176" fontId="2" fillId="2" borderId="7" xfId="1" applyNumberFormat="1" applyFont="1" applyFill="1" applyBorder="1" applyAlignment="1" applyProtection="1">
      <alignment horizontal="right" vertical="center"/>
      <protection locked="0"/>
    </xf>
    <xf numFmtId="176" fontId="2" fillId="2" borderId="8" xfId="1" applyNumberFormat="1" applyFont="1" applyFill="1" applyBorder="1" applyAlignment="1" applyProtection="1">
      <alignment horizontal="right" vertical="center"/>
      <protection locked="0"/>
    </xf>
    <xf numFmtId="176" fontId="2" fillId="0" borderId="9" xfId="1" applyNumberFormat="1" applyFont="1" applyBorder="1" applyAlignment="1" applyProtection="1">
      <alignment horizontal="right" vertical="center"/>
    </xf>
    <xf numFmtId="176" fontId="2" fillId="0" borderId="10" xfId="1" applyNumberFormat="1" applyFont="1" applyBorder="1" applyAlignment="1" applyProtection="1">
      <alignment horizontal="right" vertical="center"/>
    </xf>
    <xf numFmtId="12" fontId="2" fillId="0" borderId="11" xfId="1" applyNumberFormat="1" applyFont="1" applyFill="1" applyBorder="1" applyAlignment="1" applyProtection="1">
      <alignment horizontal="center" vertical="center"/>
    </xf>
    <xf numFmtId="12" fontId="2" fillId="0" borderId="12" xfId="1" applyNumberFormat="1" applyFont="1" applyFill="1" applyBorder="1" applyAlignment="1" applyProtection="1">
      <alignment horizontal="center" vertical="center"/>
    </xf>
    <xf numFmtId="176" fontId="2" fillId="0" borderId="5" xfId="1" applyNumberFormat="1" applyFont="1" applyFill="1" applyBorder="1" applyAlignment="1" applyProtection="1">
      <alignment horizontal="center" vertical="center"/>
    </xf>
    <xf numFmtId="176" fontId="2" fillId="0" borderId="6" xfId="1" applyNumberFormat="1" applyFont="1" applyFill="1" applyBorder="1" applyAlignment="1" applyProtection="1">
      <alignment horizontal="center" vertical="center"/>
    </xf>
    <xf numFmtId="0" fontId="5" fillId="0" borderId="0" xfId="1" applyFont="1" applyAlignment="1" applyProtection="1">
      <alignment horizontal="center"/>
    </xf>
    <xf numFmtId="0" fontId="2" fillId="0" borderId="3" xfId="1" applyFont="1" applyBorder="1" applyAlignment="1" applyProtection="1">
      <alignment horizontal="center" vertical="center" wrapText="1"/>
    </xf>
    <xf numFmtId="0" fontId="2" fillId="0" borderId="3" xfId="1" applyFont="1" applyBorder="1" applyAlignment="1" applyProtection="1">
      <alignment horizontal="center" vertical="center"/>
    </xf>
    <xf numFmtId="0" fontId="2" fillId="0" borderId="4" xfId="1" applyFont="1" applyBorder="1" applyAlignment="1" applyProtection="1">
      <alignment horizontal="center" vertical="center" wrapText="1"/>
    </xf>
    <xf numFmtId="0" fontId="2" fillId="0" borderId="14" xfId="1" applyFont="1" applyBorder="1" applyAlignment="1" applyProtection="1">
      <alignment horizontal="center" vertical="center"/>
    </xf>
    <xf numFmtId="0" fontId="2" fillId="0" borderId="19" xfId="1" applyFont="1" applyBorder="1" applyAlignment="1" applyProtection="1">
      <alignment horizontal="center" vertical="center"/>
    </xf>
    <xf numFmtId="0" fontId="2" fillId="0" borderId="13" xfId="1" applyFont="1" applyBorder="1" applyAlignment="1" applyProtection="1">
      <alignment horizontal="center" vertical="center"/>
    </xf>
    <xf numFmtId="0" fontId="2" fillId="0" borderId="15" xfId="1" applyFont="1" applyBorder="1" applyAlignment="1" applyProtection="1">
      <alignment horizontal="center" vertical="center"/>
    </xf>
    <xf numFmtId="0" fontId="2" fillId="0" borderId="20" xfId="1" applyFont="1" applyBorder="1" applyAlignment="1" applyProtection="1">
      <alignment horizontal="center" vertical="center"/>
    </xf>
    <xf numFmtId="0" fontId="2" fillId="0" borderId="21" xfId="1" applyFont="1" applyBorder="1" applyAlignment="1" applyProtection="1">
      <alignment horizontal="center" vertical="center"/>
    </xf>
    <xf numFmtId="12" fontId="2" fillId="0" borderId="6" xfId="1" applyNumberFormat="1" applyFont="1" applyFill="1" applyBorder="1" applyAlignment="1" applyProtection="1">
      <alignment horizontal="center" vertical="center"/>
    </xf>
    <xf numFmtId="12" fontId="2" fillId="0" borderId="3" xfId="1" applyNumberFormat="1" applyFont="1" applyFill="1" applyBorder="1" applyAlignment="1" applyProtection="1">
      <alignment horizontal="center" vertical="center"/>
    </xf>
    <xf numFmtId="12" fontId="2" fillId="0" borderId="13" xfId="1" applyNumberFormat="1" applyFont="1" applyFill="1" applyBorder="1" applyAlignment="1" applyProtection="1">
      <alignment horizontal="center" vertical="center"/>
    </xf>
    <xf numFmtId="12" fontId="2" fillId="0" borderId="21" xfId="1" applyNumberFormat="1" applyFont="1" applyFill="1" applyBorder="1" applyAlignment="1" applyProtection="1">
      <alignment horizontal="center" vertical="center"/>
    </xf>
    <xf numFmtId="176" fontId="2" fillId="0" borderId="6" xfId="1" applyNumberFormat="1" applyFont="1" applyFill="1" applyBorder="1" applyAlignment="1" applyProtection="1">
      <alignment horizontal="right" vertical="center"/>
    </xf>
    <xf numFmtId="176" fontId="2" fillId="0" borderId="3" xfId="1" applyNumberFormat="1" applyFont="1" applyFill="1" applyBorder="1" applyAlignment="1" applyProtection="1">
      <alignment horizontal="right" vertical="center"/>
    </xf>
    <xf numFmtId="12" fontId="2" fillId="0" borderId="5" xfId="1" applyNumberFormat="1" applyFont="1" applyFill="1" applyBorder="1" applyAlignment="1" applyProtection="1">
      <alignment horizontal="center" vertical="center"/>
    </xf>
    <xf numFmtId="49" fontId="2" fillId="2" borderId="5" xfId="1" applyNumberFormat="1" applyFont="1" applyFill="1" applyBorder="1" applyAlignment="1" applyProtection="1">
      <alignment horizontal="left" vertical="center"/>
      <protection locked="0"/>
    </xf>
    <xf numFmtId="49" fontId="2" fillId="2" borderId="6" xfId="1" applyNumberFormat="1" applyFont="1" applyFill="1" applyBorder="1" applyAlignment="1" applyProtection="1">
      <alignment horizontal="left" vertical="center"/>
      <protection locked="0"/>
    </xf>
  </cellXfs>
  <cellStyles count="2">
    <cellStyle name="標準" xfId="0" builtinId="0"/>
    <cellStyle name="標準 4" xfId="1" xr:uid="{ECBCAB51-2031-4139-8C3E-265023D62FF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27770;&#31639;&#31532;&#19968;&#20418;\&#20132;&#20184;&#35201;&#32177;&#12539;&#23455;&#26045;&#35201;&#32177;\29&#24180;&#24230;&#65288;&#12467;&#12473;&#12488;&#21066;&#28187;&#12289;&#27096;&#24335;&#35211;&#30452;&#12375;&#65289;\&#20132;04_&#21307;&#30274;&#25552;&#20379;&#20307;&#21046;&#25512;&#36914;&#20107;&#26989;&#36027;&#35036;&#21161;&#37329;&#20132;&#20184;&#35201;&#32177;\&#27096;&#24335;\&#32113;&#21512;&#35036;&#21161;&#37329;_&#21029;&#32025;&#65297;&#65374;&#21029;&#32025;6&#65288;&#26696;&#65289;_&#20462;&#27491;&#21453;&#2614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方法"/>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B2" t="str">
            <v>救急医療対策事業</v>
          </cell>
          <cell r="C2" t="str">
            <v>周産期医療対策事業等</v>
          </cell>
          <cell r="D2" t="str">
            <v>看護職員確保対策事業</v>
          </cell>
          <cell r="E2" t="str">
            <v>歯科保健医療対策事業</v>
          </cell>
          <cell r="F2" t="str">
            <v>院内感染地域支援ネットワーク事業</v>
          </cell>
          <cell r="G2" t="str">
            <v>地域医療対策事業</v>
          </cell>
          <cell r="H2" t="str">
            <v>医療提供体制設備整備事業</v>
          </cell>
        </row>
      </sheetData>
      <sheetData sheetId="1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4467B-287A-471E-BB95-92CDD1780F48}">
  <sheetPr>
    <pageSetUpPr fitToPage="1"/>
  </sheetPr>
  <dimension ref="A2:AC120"/>
  <sheetViews>
    <sheetView tabSelected="1" zoomScale="83" zoomScaleNormal="83" workbookViewId="0"/>
  </sheetViews>
  <sheetFormatPr defaultColWidth="8.25" defaultRowHeight="18.75" x14ac:dyDescent="0.4"/>
  <cols>
    <col min="1" max="1" width="4.875" style="4" customWidth="1"/>
    <col min="2" max="2" width="14.375" style="4" customWidth="1"/>
    <col min="3" max="3" width="19.875" style="4" customWidth="1"/>
    <col min="4" max="4" width="26.125" style="4" customWidth="1"/>
    <col min="5" max="5" width="14.375" style="4" customWidth="1"/>
    <col min="6" max="6" width="14.375" style="10" customWidth="1"/>
    <col min="7" max="8" width="14.375" style="4" customWidth="1"/>
    <col min="9" max="9" width="12.625" style="4" customWidth="1"/>
    <col min="10" max="11" width="14.375" style="4" customWidth="1"/>
    <col min="12" max="13" width="15.625" style="4" customWidth="1"/>
    <col min="14" max="14" width="2.25" style="4" customWidth="1"/>
    <col min="15" max="15" width="8.25" style="4"/>
    <col min="16" max="17" width="8.25" style="4" customWidth="1"/>
    <col min="18" max="24" width="8.25" style="4"/>
    <col min="25" max="25" width="20" style="4" bestFit="1" customWidth="1"/>
    <col min="26" max="29" width="29.625" style="4" customWidth="1"/>
    <col min="30" max="31" width="19.625" style="4" customWidth="1"/>
    <col min="32" max="16384" width="8.25" style="4"/>
  </cols>
  <sheetData>
    <row r="2" spans="1:29" x14ac:dyDescent="0.4">
      <c r="B2" s="43" t="s">
        <v>34</v>
      </c>
      <c r="C2" s="43"/>
      <c r="D2" s="43"/>
      <c r="E2" s="43"/>
      <c r="F2" s="43"/>
      <c r="G2" s="43"/>
      <c r="H2" s="43"/>
      <c r="I2" s="43"/>
      <c r="J2" s="43"/>
      <c r="K2" s="43"/>
      <c r="L2" s="43"/>
      <c r="M2" s="43"/>
    </row>
    <row r="3" spans="1:29" ht="19.5" thickBot="1" x14ac:dyDescent="0.45">
      <c r="E3" s="5"/>
      <c r="F3" s="5"/>
      <c r="G3" s="5"/>
      <c r="H3" s="5"/>
      <c r="I3" s="5"/>
      <c r="J3" s="5"/>
      <c r="K3" s="5"/>
      <c r="L3" s="5"/>
      <c r="M3" s="5"/>
    </row>
    <row r="4" spans="1:29" s="6" customFormat="1" ht="24.95" customHeight="1" thickBot="1" x14ac:dyDescent="0.45">
      <c r="E4" s="7"/>
      <c r="F4" s="7"/>
      <c r="G4" s="7"/>
      <c r="H4" s="7"/>
      <c r="I4" s="7"/>
      <c r="J4" s="7"/>
      <c r="K4" s="7" t="s">
        <v>0</v>
      </c>
      <c r="L4" s="28"/>
      <c r="M4" s="29"/>
      <c r="O4" s="7"/>
      <c r="S4" s="8"/>
    </row>
    <row r="5" spans="1:29" s="6" customFormat="1" ht="24.95" customHeight="1" thickBot="1" x14ac:dyDescent="0.45">
      <c r="E5" s="7"/>
      <c r="F5" s="7"/>
      <c r="G5" s="7"/>
      <c r="H5" s="7"/>
      <c r="I5" s="7"/>
      <c r="J5" s="7"/>
      <c r="K5" s="7" t="s">
        <v>1</v>
      </c>
      <c r="L5" s="28"/>
      <c r="M5" s="29"/>
      <c r="O5" s="7"/>
      <c r="S5" s="8"/>
    </row>
    <row r="6" spans="1:29" s="6" customFormat="1" ht="24.95" customHeight="1" x14ac:dyDescent="0.4">
      <c r="E6" s="7"/>
      <c r="F6" s="7"/>
      <c r="G6" s="7"/>
      <c r="H6" s="7"/>
      <c r="I6" s="7"/>
      <c r="J6" s="7"/>
      <c r="K6" s="7"/>
      <c r="L6" s="9"/>
      <c r="M6" s="9"/>
      <c r="O6" s="7"/>
      <c r="S6" s="8"/>
    </row>
    <row r="7" spans="1:29" x14ac:dyDescent="0.4">
      <c r="M7" s="11" t="s">
        <v>2</v>
      </c>
      <c r="Y7" s="4" t="s">
        <v>3</v>
      </c>
    </row>
    <row r="8" spans="1:29" ht="6" customHeight="1" x14ac:dyDescent="0.4">
      <c r="B8" s="44" t="s">
        <v>37</v>
      </c>
      <c r="C8" s="44" t="s">
        <v>35</v>
      </c>
      <c r="D8" s="44" t="s">
        <v>36</v>
      </c>
      <c r="E8" s="12"/>
      <c r="F8" s="13"/>
      <c r="G8" s="12"/>
      <c r="H8" s="12"/>
      <c r="I8" s="12"/>
      <c r="J8" s="12"/>
      <c r="K8" s="12"/>
      <c r="L8" s="12"/>
      <c r="M8" s="44" t="s">
        <v>26</v>
      </c>
    </row>
    <row r="9" spans="1:29" ht="6" customHeight="1" x14ac:dyDescent="0.4">
      <c r="B9" s="44"/>
      <c r="C9" s="44"/>
      <c r="D9" s="44"/>
      <c r="E9" s="12"/>
      <c r="F9" s="13"/>
      <c r="G9" s="46" t="s">
        <v>4</v>
      </c>
      <c r="H9" s="14"/>
      <c r="I9" s="12"/>
      <c r="J9" s="12"/>
      <c r="K9" s="12"/>
      <c r="L9" s="46" t="s">
        <v>25</v>
      </c>
      <c r="M9" s="45"/>
      <c r="Y9" s="6"/>
      <c r="Z9" s="6"/>
      <c r="AA9" s="6"/>
      <c r="AB9" s="6"/>
      <c r="AC9" s="6"/>
    </row>
    <row r="10" spans="1:29" ht="57" thickBot="1" x14ac:dyDescent="0.45">
      <c r="B10" s="44"/>
      <c r="C10" s="44"/>
      <c r="D10" s="44"/>
      <c r="E10" s="15" t="s">
        <v>5</v>
      </c>
      <c r="F10" s="16" t="s">
        <v>6</v>
      </c>
      <c r="G10" s="45"/>
      <c r="H10" s="16" t="s">
        <v>7</v>
      </c>
      <c r="I10" s="16" t="s">
        <v>20</v>
      </c>
      <c r="J10" s="16" t="s">
        <v>24</v>
      </c>
      <c r="K10" s="16" t="s">
        <v>21</v>
      </c>
      <c r="L10" s="45"/>
      <c r="M10" s="45"/>
      <c r="Y10" s="17"/>
      <c r="Z10" s="18" t="s">
        <v>8</v>
      </c>
      <c r="AA10" s="18" t="s">
        <v>9</v>
      </c>
      <c r="AB10" s="19" t="s">
        <v>10</v>
      </c>
      <c r="AC10" s="19" t="s">
        <v>11</v>
      </c>
    </row>
    <row r="11" spans="1:29" ht="27.75" customHeight="1" x14ac:dyDescent="0.4">
      <c r="A11" s="27">
        <v>1</v>
      </c>
      <c r="B11" s="60"/>
      <c r="C11" s="32"/>
      <c r="D11" s="32"/>
      <c r="E11" s="34">
        <f>H11</f>
        <v>0</v>
      </c>
      <c r="F11" s="35">
        <v>0</v>
      </c>
      <c r="G11" s="37">
        <f>E11-F11</f>
        <v>0</v>
      </c>
      <c r="H11" s="35"/>
      <c r="I11" s="39" t="e" cm="1">
        <f t="array" ref="I11">_xlfn.IFS(OR($L$4="大規模病院（200床以上）",$L$4="病院（200床未満）"),1/6,OR($L$4="医科診療所",$L$4="歯科診療所",$L$4="薬局"),1/4)</f>
        <v>#N/A</v>
      </c>
      <c r="J11" s="41" t="e">
        <f>ROUNDDOWN(H11*I11,0)</f>
        <v>#N/A</v>
      </c>
      <c r="K11" s="30" t="e" cm="1">
        <f t="array" ref="K1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1" s="30" t="e">
        <f>ROUNDDOWN(MIN(J11,K11),0)</f>
        <v>#N/A</v>
      </c>
      <c r="M11" s="30" t="e">
        <f>ROUNDDOWN(MIN(G11,L11),-3)</f>
        <v>#N/A</v>
      </c>
      <c r="Y11" s="17" t="s">
        <v>12</v>
      </c>
      <c r="Z11" s="20">
        <v>4866000</v>
      </c>
      <c r="AA11" s="20">
        <v>3259000</v>
      </c>
      <c r="AB11" s="20">
        <v>388000</v>
      </c>
      <c r="AC11" s="20">
        <v>388000</v>
      </c>
    </row>
    <row r="12" spans="1:29" ht="27.75" customHeight="1" thickBot="1" x14ac:dyDescent="0.45">
      <c r="A12" s="27"/>
      <c r="B12" s="61"/>
      <c r="C12" s="33"/>
      <c r="D12" s="33"/>
      <c r="E12" s="34"/>
      <c r="F12" s="36"/>
      <c r="G12" s="38"/>
      <c r="H12" s="36"/>
      <c r="I12" s="40"/>
      <c r="J12" s="42"/>
      <c r="K12" s="31"/>
      <c r="L12" s="31"/>
      <c r="M12" s="31"/>
      <c r="Y12" s="17" t="s">
        <v>13</v>
      </c>
      <c r="Z12" s="20">
        <v>1356000</v>
      </c>
      <c r="AA12" s="20">
        <v>1002000</v>
      </c>
      <c r="AB12" s="20">
        <v>245000</v>
      </c>
      <c r="AC12" s="20">
        <v>256000</v>
      </c>
    </row>
    <row r="13" spans="1:29" ht="27.75" customHeight="1" x14ac:dyDescent="0.4">
      <c r="A13" s="27">
        <v>2</v>
      </c>
      <c r="B13" s="60"/>
      <c r="C13" s="32"/>
      <c r="D13" s="32"/>
      <c r="E13" s="34">
        <f t="shared" ref="E13" si="0">H13</f>
        <v>0</v>
      </c>
      <c r="F13" s="35">
        <v>0</v>
      </c>
      <c r="G13" s="37">
        <f>E13-F13</f>
        <v>0</v>
      </c>
      <c r="H13" s="35"/>
      <c r="I13" s="39" t="e" cm="1">
        <f t="array" ref="I13">_xlfn.IFS(OR($L$4="大規模病院（200床以上）",$L$4="病院（200床未満）"),1/6,OR($L$4="医科診療所",$L$4="歯科診療所",$L$4="薬局"),1/4)</f>
        <v>#N/A</v>
      </c>
      <c r="J13" s="41" t="e">
        <f t="shared" ref="J13" si="1">ROUNDDOWN(H13*I13,0)</f>
        <v>#N/A</v>
      </c>
      <c r="K13" s="30" t="e" cm="1">
        <f t="array" ref="K1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3" s="30" t="e">
        <f t="shared" ref="L13" si="2">ROUNDDOWN(MIN(J13,K13),0)</f>
        <v>#N/A</v>
      </c>
      <c r="M13" s="30" t="e">
        <f t="shared" ref="M13" si="3">ROUNDDOWN(MIN(G13,L13),-3)</f>
        <v>#N/A</v>
      </c>
      <c r="Y13" s="17" t="s">
        <v>12</v>
      </c>
      <c r="Z13" s="20">
        <v>4866000</v>
      </c>
      <c r="AA13" s="20">
        <v>3259000</v>
      </c>
      <c r="AB13" s="20">
        <v>388000</v>
      </c>
      <c r="AC13" s="20">
        <v>388000</v>
      </c>
    </row>
    <row r="14" spans="1:29" ht="27.75" customHeight="1" thickBot="1" x14ac:dyDescent="0.45">
      <c r="A14" s="27"/>
      <c r="B14" s="61"/>
      <c r="C14" s="33"/>
      <c r="D14" s="33"/>
      <c r="E14" s="34"/>
      <c r="F14" s="36"/>
      <c r="G14" s="38"/>
      <c r="H14" s="36"/>
      <c r="I14" s="40"/>
      <c r="J14" s="42"/>
      <c r="K14" s="31"/>
      <c r="L14" s="31"/>
      <c r="M14" s="31"/>
      <c r="Y14" s="17" t="s">
        <v>13</v>
      </c>
      <c r="Z14" s="20">
        <v>1356000</v>
      </c>
      <c r="AA14" s="20">
        <v>1002000</v>
      </c>
      <c r="AB14" s="20">
        <v>245000</v>
      </c>
      <c r="AC14" s="20">
        <v>256000</v>
      </c>
    </row>
    <row r="15" spans="1:29" ht="27.75" customHeight="1" x14ac:dyDescent="0.4">
      <c r="A15" s="27">
        <v>3</v>
      </c>
      <c r="B15" s="60"/>
      <c r="C15" s="32"/>
      <c r="D15" s="32"/>
      <c r="E15" s="34">
        <f t="shared" ref="E15" si="4">H15</f>
        <v>0</v>
      </c>
      <c r="F15" s="35">
        <v>0</v>
      </c>
      <c r="G15" s="37">
        <f>E15-F15</f>
        <v>0</v>
      </c>
      <c r="H15" s="35"/>
      <c r="I15" s="39" t="e" cm="1">
        <f t="array" ref="I15">_xlfn.IFS(OR($L$4="大規模病院（200床以上）",$L$4="病院（200床未満）"),1/6,OR($L$4="医科診療所",$L$4="歯科診療所",$L$4="薬局"),1/4)</f>
        <v>#N/A</v>
      </c>
      <c r="J15" s="41" t="e">
        <f t="shared" ref="J15" si="5">ROUNDDOWN(H15*I15,0)</f>
        <v>#N/A</v>
      </c>
      <c r="K15" s="30" t="e" cm="1">
        <f t="array" ref="K1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5" s="30" t="e">
        <f t="shared" ref="L15" si="6">ROUNDDOWN(MIN(J15,K15),0)</f>
        <v>#N/A</v>
      </c>
      <c r="M15" s="30" t="e">
        <f t="shared" ref="M15" si="7">ROUNDDOWN(MIN(G15,L15),-3)</f>
        <v>#N/A</v>
      </c>
      <c r="Y15" s="17" t="s">
        <v>12</v>
      </c>
      <c r="Z15" s="20">
        <v>4866000</v>
      </c>
      <c r="AA15" s="20">
        <v>3259000</v>
      </c>
      <c r="AB15" s="20">
        <v>388000</v>
      </c>
      <c r="AC15" s="20">
        <v>388000</v>
      </c>
    </row>
    <row r="16" spans="1:29" ht="27.75" customHeight="1" thickBot="1" x14ac:dyDescent="0.45">
      <c r="A16" s="27"/>
      <c r="B16" s="61"/>
      <c r="C16" s="33"/>
      <c r="D16" s="33"/>
      <c r="E16" s="34"/>
      <c r="F16" s="36"/>
      <c r="G16" s="38"/>
      <c r="H16" s="36"/>
      <c r="I16" s="40"/>
      <c r="J16" s="42"/>
      <c r="K16" s="31"/>
      <c r="L16" s="31"/>
      <c r="M16" s="31"/>
      <c r="Y16" s="17" t="s">
        <v>13</v>
      </c>
      <c r="Z16" s="20">
        <v>1356000</v>
      </c>
      <c r="AA16" s="20">
        <v>1002000</v>
      </c>
      <c r="AB16" s="20">
        <v>245000</v>
      </c>
      <c r="AC16" s="20">
        <v>256000</v>
      </c>
    </row>
    <row r="17" spans="1:29" ht="27.75" customHeight="1" x14ac:dyDescent="0.4">
      <c r="A17" s="27">
        <v>4</v>
      </c>
      <c r="B17" s="60"/>
      <c r="C17" s="32"/>
      <c r="D17" s="32"/>
      <c r="E17" s="34">
        <f t="shared" ref="E17" si="8">H17</f>
        <v>0</v>
      </c>
      <c r="F17" s="35">
        <v>0</v>
      </c>
      <c r="G17" s="37">
        <f>E17-F17</f>
        <v>0</v>
      </c>
      <c r="H17" s="35"/>
      <c r="I17" s="39" t="e" cm="1">
        <f t="array" ref="I17">_xlfn.IFS(OR($L$4="大規模病院（200床以上）",$L$4="病院（200床未満）"),1/6,OR($L$4="医科診療所",$L$4="歯科診療所",$L$4="薬局"),1/4)</f>
        <v>#N/A</v>
      </c>
      <c r="J17" s="41" t="e">
        <f t="shared" ref="J17" si="9">ROUNDDOWN(H17*I17,0)</f>
        <v>#N/A</v>
      </c>
      <c r="K17" s="30" t="e" cm="1">
        <f t="array" ref="K1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7" s="30" t="e">
        <f t="shared" ref="L17" si="10">ROUNDDOWN(MIN(J17,K17),0)</f>
        <v>#N/A</v>
      </c>
      <c r="M17" s="30" t="e">
        <f t="shared" ref="M17" si="11">ROUNDDOWN(MIN(G17,L17),-3)</f>
        <v>#N/A</v>
      </c>
      <c r="Y17" s="17" t="s">
        <v>12</v>
      </c>
      <c r="Z17" s="20">
        <v>4866000</v>
      </c>
      <c r="AA17" s="20">
        <v>3259000</v>
      </c>
      <c r="AB17" s="20">
        <v>388000</v>
      </c>
      <c r="AC17" s="20">
        <v>388000</v>
      </c>
    </row>
    <row r="18" spans="1:29" ht="27.75" customHeight="1" thickBot="1" x14ac:dyDescent="0.45">
      <c r="A18" s="27"/>
      <c r="B18" s="61"/>
      <c r="C18" s="33"/>
      <c r="D18" s="33"/>
      <c r="E18" s="34"/>
      <c r="F18" s="36"/>
      <c r="G18" s="38"/>
      <c r="H18" s="36"/>
      <c r="I18" s="40"/>
      <c r="J18" s="42"/>
      <c r="K18" s="31"/>
      <c r="L18" s="31"/>
      <c r="M18" s="31"/>
      <c r="Y18" s="17" t="s">
        <v>13</v>
      </c>
      <c r="Z18" s="20">
        <v>1356000</v>
      </c>
      <c r="AA18" s="20">
        <v>1002000</v>
      </c>
      <c r="AB18" s="20">
        <v>245000</v>
      </c>
      <c r="AC18" s="20">
        <v>256000</v>
      </c>
    </row>
    <row r="19" spans="1:29" ht="27.75" customHeight="1" x14ac:dyDescent="0.4">
      <c r="A19" s="27">
        <v>5</v>
      </c>
      <c r="B19" s="60"/>
      <c r="C19" s="32"/>
      <c r="D19" s="32"/>
      <c r="E19" s="34">
        <f t="shared" ref="E19" si="12">H19</f>
        <v>0</v>
      </c>
      <c r="F19" s="35">
        <v>0</v>
      </c>
      <c r="G19" s="37">
        <f>E19-F19</f>
        <v>0</v>
      </c>
      <c r="H19" s="35"/>
      <c r="I19" s="39" t="e" cm="1">
        <f t="array" ref="I19">_xlfn.IFS(OR($L$4="大規模病院（200床以上）",$L$4="病院（200床未満）"),1/6,OR($L$4="医科診療所",$L$4="歯科診療所",$L$4="薬局"),1/4)</f>
        <v>#N/A</v>
      </c>
      <c r="J19" s="41" t="e">
        <f t="shared" ref="J19" si="13">ROUNDDOWN(H19*I19,0)</f>
        <v>#N/A</v>
      </c>
      <c r="K19" s="30" t="e" cm="1">
        <f t="array" ref="K1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9" s="30" t="e">
        <f t="shared" ref="L19" si="14">ROUNDDOWN(MIN(J19,K19),0)</f>
        <v>#N/A</v>
      </c>
      <c r="M19" s="30" t="e">
        <f t="shared" ref="M19" si="15">ROUNDDOWN(MIN(G19,L19),-3)</f>
        <v>#N/A</v>
      </c>
      <c r="Y19" s="17" t="s">
        <v>12</v>
      </c>
      <c r="Z19" s="20">
        <v>4866000</v>
      </c>
      <c r="AA19" s="20">
        <v>3259000</v>
      </c>
      <c r="AB19" s="20">
        <v>388000</v>
      </c>
      <c r="AC19" s="20">
        <v>388000</v>
      </c>
    </row>
    <row r="20" spans="1:29" ht="27.75" customHeight="1" thickBot="1" x14ac:dyDescent="0.45">
      <c r="A20" s="27"/>
      <c r="B20" s="61"/>
      <c r="C20" s="33"/>
      <c r="D20" s="33"/>
      <c r="E20" s="34"/>
      <c r="F20" s="36"/>
      <c r="G20" s="38"/>
      <c r="H20" s="36"/>
      <c r="I20" s="40"/>
      <c r="J20" s="42"/>
      <c r="K20" s="31"/>
      <c r="L20" s="31"/>
      <c r="M20" s="31"/>
      <c r="Y20" s="17" t="s">
        <v>13</v>
      </c>
      <c r="Z20" s="20">
        <v>1356000</v>
      </c>
      <c r="AA20" s="20">
        <v>1002000</v>
      </c>
      <c r="AB20" s="20">
        <v>245000</v>
      </c>
      <c r="AC20" s="20">
        <v>256000</v>
      </c>
    </row>
    <row r="21" spans="1:29" ht="27.75" customHeight="1" x14ac:dyDescent="0.4">
      <c r="A21" s="27">
        <v>6</v>
      </c>
      <c r="B21" s="60"/>
      <c r="C21" s="32"/>
      <c r="D21" s="32"/>
      <c r="E21" s="34">
        <f t="shared" ref="E21" si="16">H21</f>
        <v>0</v>
      </c>
      <c r="F21" s="35">
        <v>0</v>
      </c>
      <c r="G21" s="37">
        <f>E21-F21</f>
        <v>0</v>
      </c>
      <c r="H21" s="35"/>
      <c r="I21" s="39" t="e" cm="1">
        <f t="array" ref="I21">_xlfn.IFS(OR($L$4="大規模病院（200床以上）",$L$4="病院（200床未満）"),1/6,OR($L$4="医科診療所",$L$4="歯科診療所",$L$4="薬局"),1/4)</f>
        <v>#N/A</v>
      </c>
      <c r="J21" s="41" t="e">
        <f t="shared" ref="J21" si="17">ROUNDDOWN(H21*I21,0)</f>
        <v>#N/A</v>
      </c>
      <c r="K21" s="30" t="e" cm="1">
        <f t="array" ref="K2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1" s="30" t="e">
        <f t="shared" ref="L21" si="18">ROUNDDOWN(MIN(J21,K21),0)</f>
        <v>#N/A</v>
      </c>
      <c r="M21" s="30" t="e">
        <f t="shared" ref="M21" si="19">ROUNDDOWN(MIN(G21,L21),-3)</f>
        <v>#N/A</v>
      </c>
      <c r="Y21" s="17" t="s">
        <v>12</v>
      </c>
      <c r="Z21" s="20">
        <v>4866000</v>
      </c>
      <c r="AA21" s="20">
        <v>3259000</v>
      </c>
      <c r="AB21" s="20">
        <v>388000</v>
      </c>
      <c r="AC21" s="20">
        <v>388000</v>
      </c>
    </row>
    <row r="22" spans="1:29" ht="27.75" customHeight="1" thickBot="1" x14ac:dyDescent="0.45">
      <c r="A22" s="27"/>
      <c r="B22" s="61"/>
      <c r="C22" s="33"/>
      <c r="D22" s="33"/>
      <c r="E22" s="34"/>
      <c r="F22" s="36"/>
      <c r="G22" s="38"/>
      <c r="H22" s="36"/>
      <c r="I22" s="40"/>
      <c r="J22" s="42"/>
      <c r="K22" s="31"/>
      <c r="L22" s="31"/>
      <c r="M22" s="31"/>
      <c r="Y22" s="17" t="s">
        <v>13</v>
      </c>
      <c r="Z22" s="20">
        <v>1356000</v>
      </c>
      <c r="AA22" s="20">
        <v>1002000</v>
      </c>
      <c r="AB22" s="20">
        <v>245000</v>
      </c>
      <c r="AC22" s="20">
        <v>256000</v>
      </c>
    </row>
    <row r="23" spans="1:29" ht="27.75" customHeight="1" x14ac:dyDescent="0.4">
      <c r="A23" s="27">
        <v>7</v>
      </c>
      <c r="B23" s="60"/>
      <c r="C23" s="32"/>
      <c r="D23" s="32"/>
      <c r="E23" s="34">
        <f t="shared" ref="E23" si="20">H23</f>
        <v>0</v>
      </c>
      <c r="F23" s="35">
        <v>0</v>
      </c>
      <c r="G23" s="37">
        <f>E23-F23</f>
        <v>0</v>
      </c>
      <c r="H23" s="35"/>
      <c r="I23" s="39" t="e" cm="1">
        <f t="array" ref="I23">_xlfn.IFS(OR($L$4="大規模病院（200床以上）",$L$4="病院（200床未満）"),1/6,OR($L$4="医科診療所",$L$4="歯科診療所",$L$4="薬局"),1/4)</f>
        <v>#N/A</v>
      </c>
      <c r="J23" s="41" t="e">
        <f t="shared" ref="J23" si="21">ROUNDDOWN(H23*I23,0)</f>
        <v>#N/A</v>
      </c>
      <c r="K23" s="30" t="e" cm="1">
        <f t="array" ref="K2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3" s="30" t="e">
        <f t="shared" ref="L23" si="22">ROUNDDOWN(MIN(J23,K23),0)</f>
        <v>#N/A</v>
      </c>
      <c r="M23" s="30" t="e">
        <f t="shared" ref="M23" si="23">ROUNDDOWN(MIN(G23,L23),-3)</f>
        <v>#N/A</v>
      </c>
      <c r="Y23" s="17" t="s">
        <v>12</v>
      </c>
      <c r="Z23" s="20">
        <v>4866000</v>
      </c>
      <c r="AA23" s="20">
        <v>3259000</v>
      </c>
      <c r="AB23" s="20">
        <v>388000</v>
      </c>
      <c r="AC23" s="20">
        <v>388000</v>
      </c>
    </row>
    <row r="24" spans="1:29" ht="27.75" customHeight="1" thickBot="1" x14ac:dyDescent="0.45">
      <c r="A24" s="27"/>
      <c r="B24" s="61"/>
      <c r="C24" s="33"/>
      <c r="D24" s="33"/>
      <c r="E24" s="34"/>
      <c r="F24" s="36"/>
      <c r="G24" s="38"/>
      <c r="H24" s="36"/>
      <c r="I24" s="40"/>
      <c r="J24" s="42"/>
      <c r="K24" s="31"/>
      <c r="L24" s="31"/>
      <c r="M24" s="31"/>
      <c r="Y24" s="17" t="s">
        <v>13</v>
      </c>
      <c r="Z24" s="20">
        <v>1356000</v>
      </c>
      <c r="AA24" s="20">
        <v>1002000</v>
      </c>
      <c r="AB24" s="20">
        <v>245000</v>
      </c>
      <c r="AC24" s="20">
        <v>256000</v>
      </c>
    </row>
    <row r="25" spans="1:29" ht="27.75" customHeight="1" x14ac:dyDescent="0.4">
      <c r="A25" s="27">
        <v>8</v>
      </c>
      <c r="B25" s="60"/>
      <c r="C25" s="32"/>
      <c r="D25" s="32"/>
      <c r="E25" s="34">
        <f t="shared" ref="E25" si="24">H25</f>
        <v>0</v>
      </c>
      <c r="F25" s="35">
        <v>0</v>
      </c>
      <c r="G25" s="37">
        <f>E25-F25</f>
        <v>0</v>
      </c>
      <c r="H25" s="35"/>
      <c r="I25" s="39" t="e" cm="1">
        <f t="array" ref="I25">_xlfn.IFS(OR($L$4="大規模病院（200床以上）",$L$4="病院（200床未満）"),1/6,OR($L$4="医科診療所",$L$4="歯科診療所",$L$4="薬局"),1/4)</f>
        <v>#N/A</v>
      </c>
      <c r="J25" s="41" t="e">
        <f t="shared" ref="J25" si="25">ROUNDDOWN(H25*I25,0)</f>
        <v>#N/A</v>
      </c>
      <c r="K25" s="30" t="e" cm="1">
        <f t="array" ref="K2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5" s="30" t="e">
        <f t="shared" ref="L25" si="26">ROUNDDOWN(MIN(J25,K25),0)</f>
        <v>#N/A</v>
      </c>
      <c r="M25" s="30" t="e">
        <f t="shared" ref="M25" si="27">ROUNDDOWN(MIN(G25,L25),-3)</f>
        <v>#N/A</v>
      </c>
      <c r="Y25" s="17" t="s">
        <v>12</v>
      </c>
      <c r="Z25" s="20">
        <v>4866000</v>
      </c>
      <c r="AA25" s="20">
        <v>3259000</v>
      </c>
      <c r="AB25" s="20">
        <v>388000</v>
      </c>
      <c r="AC25" s="20">
        <v>388000</v>
      </c>
    </row>
    <row r="26" spans="1:29" ht="27.75" customHeight="1" thickBot="1" x14ac:dyDescent="0.45">
      <c r="A26" s="27"/>
      <c r="B26" s="61"/>
      <c r="C26" s="33"/>
      <c r="D26" s="33"/>
      <c r="E26" s="34"/>
      <c r="F26" s="36"/>
      <c r="G26" s="38"/>
      <c r="H26" s="36"/>
      <c r="I26" s="40"/>
      <c r="J26" s="42"/>
      <c r="K26" s="31"/>
      <c r="L26" s="31"/>
      <c r="M26" s="31"/>
      <c r="Y26" s="17" t="s">
        <v>13</v>
      </c>
      <c r="Z26" s="20">
        <v>1356000</v>
      </c>
      <c r="AA26" s="20">
        <v>1002000</v>
      </c>
      <c r="AB26" s="20">
        <v>245000</v>
      </c>
      <c r="AC26" s="20">
        <v>256000</v>
      </c>
    </row>
    <row r="27" spans="1:29" ht="27.75" customHeight="1" x14ac:dyDescent="0.4">
      <c r="A27" s="27">
        <v>9</v>
      </c>
      <c r="B27" s="60"/>
      <c r="C27" s="32"/>
      <c r="D27" s="32"/>
      <c r="E27" s="34">
        <f t="shared" ref="E27" si="28">H27</f>
        <v>0</v>
      </c>
      <c r="F27" s="35">
        <v>0</v>
      </c>
      <c r="G27" s="37">
        <f>E27-F27</f>
        <v>0</v>
      </c>
      <c r="H27" s="35"/>
      <c r="I27" s="39" t="e" cm="1">
        <f t="array" ref="I27">_xlfn.IFS(OR($L$4="大規模病院（200床以上）",$L$4="病院（200床未満）"),1/6,OR($L$4="医科診療所",$L$4="歯科診療所",$L$4="薬局"),1/4)</f>
        <v>#N/A</v>
      </c>
      <c r="J27" s="41" t="e">
        <f t="shared" ref="J27" si="29">ROUNDDOWN(H27*I27,0)</f>
        <v>#N/A</v>
      </c>
      <c r="K27" s="30" t="e" cm="1">
        <f t="array" ref="K2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7" s="30" t="e">
        <f t="shared" ref="L27" si="30">ROUNDDOWN(MIN(J27,K27),0)</f>
        <v>#N/A</v>
      </c>
      <c r="M27" s="30" t="e">
        <f t="shared" ref="M27" si="31">ROUNDDOWN(MIN(G27,L27),-3)</f>
        <v>#N/A</v>
      </c>
      <c r="Y27" s="17" t="s">
        <v>12</v>
      </c>
      <c r="Z27" s="20">
        <v>4866000</v>
      </c>
      <c r="AA27" s="20">
        <v>3259000</v>
      </c>
      <c r="AB27" s="20">
        <v>388000</v>
      </c>
      <c r="AC27" s="20">
        <v>388000</v>
      </c>
    </row>
    <row r="28" spans="1:29" ht="27.75" customHeight="1" thickBot="1" x14ac:dyDescent="0.45">
      <c r="A28" s="27"/>
      <c r="B28" s="61"/>
      <c r="C28" s="33"/>
      <c r="D28" s="33"/>
      <c r="E28" s="34"/>
      <c r="F28" s="36"/>
      <c r="G28" s="38"/>
      <c r="H28" s="36"/>
      <c r="I28" s="40"/>
      <c r="J28" s="42"/>
      <c r="K28" s="31"/>
      <c r="L28" s="31"/>
      <c r="M28" s="31"/>
      <c r="Y28" s="17" t="s">
        <v>13</v>
      </c>
      <c r="Z28" s="20">
        <v>1356000</v>
      </c>
      <c r="AA28" s="20">
        <v>1002000</v>
      </c>
      <c r="AB28" s="20">
        <v>245000</v>
      </c>
      <c r="AC28" s="20">
        <v>256000</v>
      </c>
    </row>
    <row r="29" spans="1:29" ht="27.75" customHeight="1" x14ac:dyDescent="0.4">
      <c r="A29" s="27">
        <v>10</v>
      </c>
      <c r="B29" s="60"/>
      <c r="C29" s="32"/>
      <c r="D29" s="32"/>
      <c r="E29" s="34">
        <f t="shared" ref="E29" si="32">H29</f>
        <v>0</v>
      </c>
      <c r="F29" s="35">
        <v>0</v>
      </c>
      <c r="G29" s="37">
        <f>E29-F29</f>
        <v>0</v>
      </c>
      <c r="H29" s="35"/>
      <c r="I29" s="39" t="e" cm="1">
        <f t="array" ref="I29">_xlfn.IFS(OR($L$4="大規模病院（200床以上）",$L$4="病院（200床未満）"),1/6,OR($L$4="医科診療所",$L$4="歯科診療所",$L$4="薬局"),1/4)</f>
        <v>#N/A</v>
      </c>
      <c r="J29" s="41" t="e">
        <f t="shared" ref="J29" si="33">ROUNDDOWN(H29*I29,0)</f>
        <v>#N/A</v>
      </c>
      <c r="K29" s="30" t="e" cm="1">
        <f t="array" ref="K2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29" s="30" t="e">
        <f t="shared" ref="L29" si="34">ROUNDDOWN(MIN(J29,K29),0)</f>
        <v>#N/A</v>
      </c>
      <c r="M29" s="30" t="e">
        <f t="shared" ref="M29" si="35">ROUNDDOWN(MIN(G29,L29),-3)</f>
        <v>#N/A</v>
      </c>
      <c r="Y29" s="17" t="s">
        <v>12</v>
      </c>
      <c r="Z29" s="20">
        <v>4866000</v>
      </c>
      <c r="AA29" s="20">
        <v>3259000</v>
      </c>
      <c r="AB29" s="20">
        <v>388000</v>
      </c>
      <c r="AC29" s="20">
        <v>388000</v>
      </c>
    </row>
    <row r="30" spans="1:29" ht="27.75" customHeight="1" thickBot="1" x14ac:dyDescent="0.45">
      <c r="A30" s="27"/>
      <c r="B30" s="61"/>
      <c r="C30" s="33"/>
      <c r="D30" s="33"/>
      <c r="E30" s="34"/>
      <c r="F30" s="36"/>
      <c r="G30" s="38"/>
      <c r="H30" s="36"/>
      <c r="I30" s="40"/>
      <c r="J30" s="42"/>
      <c r="K30" s="31"/>
      <c r="L30" s="31"/>
      <c r="M30" s="31"/>
      <c r="Y30" s="17" t="s">
        <v>13</v>
      </c>
      <c r="Z30" s="20">
        <v>1356000</v>
      </c>
      <c r="AA30" s="20">
        <v>1002000</v>
      </c>
      <c r="AB30" s="20">
        <v>245000</v>
      </c>
      <c r="AC30" s="20">
        <v>256000</v>
      </c>
    </row>
    <row r="31" spans="1:29" ht="27.75" customHeight="1" x14ac:dyDescent="0.4">
      <c r="A31" s="27">
        <v>11</v>
      </c>
      <c r="B31" s="60"/>
      <c r="C31" s="32"/>
      <c r="D31" s="32"/>
      <c r="E31" s="34">
        <f t="shared" ref="E31" si="36">H31</f>
        <v>0</v>
      </c>
      <c r="F31" s="35">
        <v>0</v>
      </c>
      <c r="G31" s="37">
        <f>E31-F31</f>
        <v>0</v>
      </c>
      <c r="H31" s="35"/>
      <c r="I31" s="39" t="e" cm="1">
        <f t="array" ref="I31">_xlfn.IFS(OR($L$4="大規模病院（200床以上）",$L$4="病院（200床未満）"),1/6,OR($L$4="医科診療所",$L$4="歯科診療所",$L$4="薬局"),1/4)</f>
        <v>#N/A</v>
      </c>
      <c r="J31" s="41" t="e">
        <f t="shared" ref="J31" si="37">ROUNDDOWN(H31*I31,0)</f>
        <v>#N/A</v>
      </c>
      <c r="K31" s="30" t="e" cm="1">
        <f t="array" ref="K3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1" s="30" t="e">
        <f t="shared" ref="L31" si="38">ROUNDDOWN(MIN(J31,K31),0)</f>
        <v>#N/A</v>
      </c>
      <c r="M31" s="30" t="e">
        <f t="shared" ref="M31" si="39">ROUNDDOWN(MIN(G31,L31),-3)</f>
        <v>#N/A</v>
      </c>
      <c r="Y31" s="17" t="s">
        <v>12</v>
      </c>
      <c r="Z31" s="20">
        <v>4866000</v>
      </c>
      <c r="AA31" s="20">
        <v>3259000</v>
      </c>
      <c r="AB31" s="20">
        <v>388000</v>
      </c>
      <c r="AC31" s="20">
        <v>388000</v>
      </c>
    </row>
    <row r="32" spans="1:29" ht="27.75" customHeight="1" thickBot="1" x14ac:dyDescent="0.45">
      <c r="A32" s="27"/>
      <c r="B32" s="61"/>
      <c r="C32" s="33"/>
      <c r="D32" s="33"/>
      <c r="E32" s="34"/>
      <c r="F32" s="36"/>
      <c r="G32" s="38"/>
      <c r="H32" s="36"/>
      <c r="I32" s="40"/>
      <c r="J32" s="42"/>
      <c r="K32" s="31"/>
      <c r="L32" s="31"/>
      <c r="M32" s="31"/>
      <c r="Y32" s="17" t="s">
        <v>13</v>
      </c>
      <c r="Z32" s="20">
        <v>1356000</v>
      </c>
      <c r="AA32" s="20">
        <v>1002000</v>
      </c>
      <c r="AB32" s="20">
        <v>245000</v>
      </c>
      <c r="AC32" s="20">
        <v>256000</v>
      </c>
    </row>
    <row r="33" spans="1:29" ht="27.75" customHeight="1" x14ac:dyDescent="0.4">
      <c r="A33" s="27">
        <v>12</v>
      </c>
      <c r="B33" s="60"/>
      <c r="C33" s="32"/>
      <c r="D33" s="32"/>
      <c r="E33" s="34">
        <f t="shared" ref="E33" si="40">H33</f>
        <v>0</v>
      </c>
      <c r="F33" s="35">
        <v>0</v>
      </c>
      <c r="G33" s="37">
        <f>E33-F33</f>
        <v>0</v>
      </c>
      <c r="H33" s="35"/>
      <c r="I33" s="39" t="e" cm="1">
        <f t="array" ref="I33">_xlfn.IFS(OR($L$4="大規模病院（200床以上）",$L$4="病院（200床未満）"),1/6,OR($L$4="医科診療所",$L$4="歯科診療所",$L$4="薬局"),1/4)</f>
        <v>#N/A</v>
      </c>
      <c r="J33" s="41" t="e">
        <f t="shared" ref="J33" si="41">ROUNDDOWN(H33*I33,0)</f>
        <v>#N/A</v>
      </c>
      <c r="K33" s="30" t="e" cm="1">
        <f t="array" ref="K3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3" s="30" t="e">
        <f t="shared" ref="L33" si="42">ROUNDDOWN(MIN(J33,K33),0)</f>
        <v>#N/A</v>
      </c>
      <c r="M33" s="30" t="e">
        <f t="shared" ref="M33" si="43">ROUNDDOWN(MIN(G33,L33),-3)</f>
        <v>#N/A</v>
      </c>
      <c r="Y33" s="17" t="s">
        <v>12</v>
      </c>
      <c r="Z33" s="20">
        <v>4866000</v>
      </c>
      <c r="AA33" s="20">
        <v>3259000</v>
      </c>
      <c r="AB33" s="20">
        <v>388000</v>
      </c>
      <c r="AC33" s="20">
        <v>388000</v>
      </c>
    </row>
    <row r="34" spans="1:29" ht="27.75" customHeight="1" thickBot="1" x14ac:dyDescent="0.45">
      <c r="A34" s="27"/>
      <c r="B34" s="61"/>
      <c r="C34" s="33"/>
      <c r="D34" s="33"/>
      <c r="E34" s="34"/>
      <c r="F34" s="36"/>
      <c r="G34" s="38"/>
      <c r="H34" s="36"/>
      <c r="I34" s="40"/>
      <c r="J34" s="42"/>
      <c r="K34" s="31"/>
      <c r="L34" s="31"/>
      <c r="M34" s="31"/>
      <c r="Y34" s="17" t="s">
        <v>13</v>
      </c>
      <c r="Z34" s="20">
        <v>1356000</v>
      </c>
      <c r="AA34" s="20">
        <v>1002000</v>
      </c>
      <c r="AB34" s="20">
        <v>245000</v>
      </c>
      <c r="AC34" s="20">
        <v>256000</v>
      </c>
    </row>
    <row r="35" spans="1:29" ht="27.75" customHeight="1" x14ac:dyDescent="0.4">
      <c r="A35" s="27">
        <v>13</v>
      </c>
      <c r="B35" s="60"/>
      <c r="C35" s="32"/>
      <c r="D35" s="32"/>
      <c r="E35" s="34">
        <f t="shared" ref="E35" si="44">H35</f>
        <v>0</v>
      </c>
      <c r="F35" s="35">
        <v>0</v>
      </c>
      <c r="G35" s="37">
        <f>E35-F35</f>
        <v>0</v>
      </c>
      <c r="H35" s="35"/>
      <c r="I35" s="39" t="e" cm="1">
        <f t="array" ref="I35">_xlfn.IFS(OR($L$4="大規模病院（200床以上）",$L$4="病院（200床未満）"),1/6,OR($L$4="医科診療所",$L$4="歯科診療所",$L$4="薬局"),1/4)</f>
        <v>#N/A</v>
      </c>
      <c r="J35" s="41" t="e">
        <f t="shared" ref="J35" si="45">ROUNDDOWN(H35*I35,0)</f>
        <v>#N/A</v>
      </c>
      <c r="K35" s="30" t="e" cm="1">
        <f t="array" ref="K3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5" s="30" t="e">
        <f t="shared" ref="L35" si="46">ROUNDDOWN(MIN(J35,K35),0)</f>
        <v>#N/A</v>
      </c>
      <c r="M35" s="30" t="e">
        <f t="shared" ref="M35" si="47">ROUNDDOWN(MIN(G35,L35),-3)</f>
        <v>#N/A</v>
      </c>
      <c r="Y35" s="17" t="s">
        <v>12</v>
      </c>
      <c r="Z35" s="20">
        <v>4866000</v>
      </c>
      <c r="AA35" s="20">
        <v>3259000</v>
      </c>
      <c r="AB35" s="20">
        <v>388000</v>
      </c>
      <c r="AC35" s="20">
        <v>388000</v>
      </c>
    </row>
    <row r="36" spans="1:29" ht="27.75" customHeight="1" thickBot="1" x14ac:dyDescent="0.45">
      <c r="A36" s="27"/>
      <c r="B36" s="61"/>
      <c r="C36" s="33"/>
      <c r="D36" s="33"/>
      <c r="E36" s="34"/>
      <c r="F36" s="36"/>
      <c r="G36" s="38"/>
      <c r="H36" s="36"/>
      <c r="I36" s="40"/>
      <c r="J36" s="42"/>
      <c r="K36" s="31"/>
      <c r="L36" s="31"/>
      <c r="M36" s="31"/>
      <c r="Y36" s="17" t="s">
        <v>13</v>
      </c>
      <c r="Z36" s="20">
        <v>1356000</v>
      </c>
      <c r="AA36" s="20">
        <v>1002000</v>
      </c>
      <c r="AB36" s="20">
        <v>245000</v>
      </c>
      <c r="AC36" s="20">
        <v>256000</v>
      </c>
    </row>
    <row r="37" spans="1:29" ht="27.75" customHeight="1" x14ac:dyDescent="0.4">
      <c r="A37" s="27">
        <v>14</v>
      </c>
      <c r="B37" s="60"/>
      <c r="C37" s="32"/>
      <c r="D37" s="32"/>
      <c r="E37" s="34">
        <f t="shared" ref="E37" si="48">H37</f>
        <v>0</v>
      </c>
      <c r="F37" s="35">
        <v>0</v>
      </c>
      <c r="G37" s="37">
        <f>E37-F37</f>
        <v>0</v>
      </c>
      <c r="H37" s="35"/>
      <c r="I37" s="39" t="e" cm="1">
        <f t="array" ref="I37">_xlfn.IFS(OR($L$4="大規模病院（200床以上）",$L$4="病院（200床未満）"),1/6,OR($L$4="医科診療所",$L$4="歯科診療所",$L$4="薬局"),1/4)</f>
        <v>#N/A</v>
      </c>
      <c r="J37" s="41" t="e">
        <f t="shared" ref="J37" si="49">ROUNDDOWN(H37*I37,0)</f>
        <v>#N/A</v>
      </c>
      <c r="K37" s="30" t="e" cm="1">
        <f t="array" ref="K3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7" s="30" t="e">
        <f t="shared" ref="L37" si="50">ROUNDDOWN(MIN(J37,K37),0)</f>
        <v>#N/A</v>
      </c>
      <c r="M37" s="30" t="e">
        <f t="shared" ref="M37" si="51">ROUNDDOWN(MIN(G37,L37),-3)</f>
        <v>#N/A</v>
      </c>
      <c r="Y37" s="17" t="s">
        <v>12</v>
      </c>
      <c r="Z37" s="20">
        <v>4866000</v>
      </c>
      <c r="AA37" s="20">
        <v>3259000</v>
      </c>
      <c r="AB37" s="20">
        <v>388000</v>
      </c>
      <c r="AC37" s="20">
        <v>388000</v>
      </c>
    </row>
    <row r="38" spans="1:29" ht="27.75" customHeight="1" thickBot="1" x14ac:dyDescent="0.45">
      <c r="A38" s="27"/>
      <c r="B38" s="61"/>
      <c r="C38" s="33"/>
      <c r="D38" s="33"/>
      <c r="E38" s="34"/>
      <c r="F38" s="36"/>
      <c r="G38" s="38"/>
      <c r="H38" s="36"/>
      <c r="I38" s="40"/>
      <c r="J38" s="42"/>
      <c r="K38" s="31"/>
      <c r="L38" s="31"/>
      <c r="M38" s="31"/>
      <c r="Y38" s="17" t="s">
        <v>13</v>
      </c>
      <c r="Z38" s="20">
        <v>1356000</v>
      </c>
      <c r="AA38" s="20">
        <v>1002000</v>
      </c>
      <c r="AB38" s="20">
        <v>245000</v>
      </c>
      <c r="AC38" s="20">
        <v>256000</v>
      </c>
    </row>
    <row r="39" spans="1:29" ht="27.75" customHeight="1" x14ac:dyDescent="0.4">
      <c r="A39" s="27">
        <v>15</v>
      </c>
      <c r="B39" s="60"/>
      <c r="C39" s="32"/>
      <c r="D39" s="32"/>
      <c r="E39" s="34">
        <f t="shared" ref="E39" si="52">H39</f>
        <v>0</v>
      </c>
      <c r="F39" s="35">
        <v>0</v>
      </c>
      <c r="G39" s="37">
        <f>E39-F39</f>
        <v>0</v>
      </c>
      <c r="H39" s="35"/>
      <c r="I39" s="39" t="e" cm="1">
        <f t="array" ref="I39">_xlfn.IFS(OR($L$4="大規模病院（200床以上）",$L$4="病院（200床未満）"),1/6,OR($L$4="医科診療所",$L$4="歯科診療所",$L$4="薬局"),1/4)</f>
        <v>#N/A</v>
      </c>
      <c r="J39" s="41" t="e">
        <f t="shared" ref="J39" si="53">ROUNDDOWN(H39*I39,0)</f>
        <v>#N/A</v>
      </c>
      <c r="K39" s="30" t="e" cm="1">
        <f t="array" ref="K3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39" s="30" t="e">
        <f t="shared" ref="L39" si="54">ROUNDDOWN(MIN(J39,K39),0)</f>
        <v>#N/A</v>
      </c>
      <c r="M39" s="30" t="e">
        <f t="shared" ref="M39" si="55">ROUNDDOWN(MIN(G39,L39),-3)</f>
        <v>#N/A</v>
      </c>
      <c r="Y39" s="17" t="s">
        <v>12</v>
      </c>
      <c r="Z39" s="20">
        <v>4866000</v>
      </c>
      <c r="AA39" s="20">
        <v>3259000</v>
      </c>
      <c r="AB39" s="20">
        <v>388000</v>
      </c>
      <c r="AC39" s="20">
        <v>388000</v>
      </c>
    </row>
    <row r="40" spans="1:29" ht="27.75" customHeight="1" thickBot="1" x14ac:dyDescent="0.45">
      <c r="A40" s="27"/>
      <c r="B40" s="61"/>
      <c r="C40" s="33"/>
      <c r="D40" s="33"/>
      <c r="E40" s="34"/>
      <c r="F40" s="36"/>
      <c r="G40" s="38"/>
      <c r="H40" s="36"/>
      <c r="I40" s="40"/>
      <c r="J40" s="42"/>
      <c r="K40" s="31"/>
      <c r="L40" s="31"/>
      <c r="M40" s="31"/>
      <c r="Y40" s="17" t="s">
        <v>13</v>
      </c>
      <c r="Z40" s="20">
        <v>1356000</v>
      </c>
      <c r="AA40" s="20">
        <v>1002000</v>
      </c>
      <c r="AB40" s="20">
        <v>245000</v>
      </c>
      <c r="AC40" s="20">
        <v>256000</v>
      </c>
    </row>
    <row r="41" spans="1:29" ht="27.75" customHeight="1" x14ac:dyDescent="0.4">
      <c r="A41" s="27">
        <v>16</v>
      </c>
      <c r="B41" s="60"/>
      <c r="C41" s="32"/>
      <c r="D41" s="32"/>
      <c r="E41" s="34">
        <f t="shared" ref="E41" si="56">H41</f>
        <v>0</v>
      </c>
      <c r="F41" s="35">
        <v>0</v>
      </c>
      <c r="G41" s="37">
        <f>E41-F41</f>
        <v>0</v>
      </c>
      <c r="H41" s="35"/>
      <c r="I41" s="39" t="e" cm="1">
        <f t="array" ref="I41">_xlfn.IFS(OR($L$4="大規模病院（200床以上）",$L$4="病院（200床未満）"),1/6,OR($L$4="医科診療所",$L$4="歯科診療所",$L$4="薬局"),1/4)</f>
        <v>#N/A</v>
      </c>
      <c r="J41" s="41" t="e">
        <f t="shared" ref="J41" si="57">ROUNDDOWN(H41*I41,0)</f>
        <v>#N/A</v>
      </c>
      <c r="K41" s="30" t="e" cm="1">
        <f t="array" ref="K4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1" s="30" t="e">
        <f t="shared" ref="L41" si="58">ROUNDDOWN(MIN(J41,K41),0)</f>
        <v>#N/A</v>
      </c>
      <c r="M41" s="30" t="e">
        <f t="shared" ref="M41" si="59">ROUNDDOWN(MIN(G41,L41),-3)</f>
        <v>#N/A</v>
      </c>
      <c r="Y41" s="17" t="s">
        <v>12</v>
      </c>
      <c r="Z41" s="20">
        <v>4866000</v>
      </c>
      <c r="AA41" s="20">
        <v>3259000</v>
      </c>
      <c r="AB41" s="20">
        <v>388000</v>
      </c>
      <c r="AC41" s="20">
        <v>388000</v>
      </c>
    </row>
    <row r="42" spans="1:29" ht="27.75" customHeight="1" thickBot="1" x14ac:dyDescent="0.45">
      <c r="A42" s="27"/>
      <c r="B42" s="61"/>
      <c r="C42" s="33"/>
      <c r="D42" s="33"/>
      <c r="E42" s="34"/>
      <c r="F42" s="36"/>
      <c r="G42" s="38"/>
      <c r="H42" s="36"/>
      <c r="I42" s="40"/>
      <c r="J42" s="42"/>
      <c r="K42" s="31"/>
      <c r="L42" s="31"/>
      <c r="M42" s="31"/>
      <c r="Y42" s="17" t="s">
        <v>13</v>
      </c>
      <c r="Z42" s="20">
        <v>1356000</v>
      </c>
      <c r="AA42" s="20">
        <v>1002000</v>
      </c>
      <c r="AB42" s="20">
        <v>245000</v>
      </c>
      <c r="AC42" s="20">
        <v>256000</v>
      </c>
    </row>
    <row r="43" spans="1:29" ht="27.75" customHeight="1" x14ac:dyDescent="0.4">
      <c r="A43" s="27">
        <v>17</v>
      </c>
      <c r="B43" s="60"/>
      <c r="C43" s="32"/>
      <c r="D43" s="32"/>
      <c r="E43" s="34">
        <f t="shared" ref="E43" si="60">H43</f>
        <v>0</v>
      </c>
      <c r="F43" s="35">
        <v>0</v>
      </c>
      <c r="G43" s="37">
        <f>E43-F43</f>
        <v>0</v>
      </c>
      <c r="H43" s="35"/>
      <c r="I43" s="39" t="e" cm="1">
        <f t="array" ref="I43">_xlfn.IFS(OR($L$4="大規模病院（200床以上）",$L$4="病院（200床未満）"),1/6,OR($L$4="医科診療所",$L$4="歯科診療所",$L$4="薬局"),1/4)</f>
        <v>#N/A</v>
      </c>
      <c r="J43" s="41" t="e">
        <f t="shared" ref="J43" si="61">ROUNDDOWN(H43*I43,0)</f>
        <v>#N/A</v>
      </c>
      <c r="K43" s="30" t="e" cm="1">
        <f t="array" ref="K4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3" s="30" t="e">
        <f t="shared" ref="L43" si="62">ROUNDDOWN(MIN(J43,K43),0)</f>
        <v>#N/A</v>
      </c>
      <c r="M43" s="30" t="e">
        <f t="shared" ref="M43" si="63">ROUNDDOWN(MIN(G43,L43),-3)</f>
        <v>#N/A</v>
      </c>
      <c r="Y43" s="17" t="s">
        <v>12</v>
      </c>
      <c r="Z43" s="20">
        <v>4866000</v>
      </c>
      <c r="AA43" s="20">
        <v>3259000</v>
      </c>
      <c r="AB43" s="20">
        <v>388000</v>
      </c>
      <c r="AC43" s="20">
        <v>388000</v>
      </c>
    </row>
    <row r="44" spans="1:29" ht="27.75" customHeight="1" thickBot="1" x14ac:dyDescent="0.45">
      <c r="A44" s="27"/>
      <c r="B44" s="61"/>
      <c r="C44" s="33"/>
      <c r="D44" s="33"/>
      <c r="E44" s="34"/>
      <c r="F44" s="36"/>
      <c r="G44" s="38"/>
      <c r="H44" s="36"/>
      <c r="I44" s="40"/>
      <c r="J44" s="42"/>
      <c r="K44" s="31"/>
      <c r="L44" s="31"/>
      <c r="M44" s="31"/>
      <c r="Y44" s="17" t="s">
        <v>13</v>
      </c>
      <c r="Z44" s="20">
        <v>1356000</v>
      </c>
      <c r="AA44" s="20">
        <v>1002000</v>
      </c>
      <c r="AB44" s="20">
        <v>245000</v>
      </c>
      <c r="AC44" s="20">
        <v>256000</v>
      </c>
    </row>
    <row r="45" spans="1:29" ht="27.75" customHeight="1" x14ac:dyDescent="0.4">
      <c r="A45" s="27">
        <v>18</v>
      </c>
      <c r="B45" s="60"/>
      <c r="C45" s="32"/>
      <c r="D45" s="32"/>
      <c r="E45" s="34">
        <f t="shared" ref="E45" si="64">H45</f>
        <v>0</v>
      </c>
      <c r="F45" s="35">
        <v>0</v>
      </c>
      <c r="G45" s="37">
        <f>E45-F45</f>
        <v>0</v>
      </c>
      <c r="H45" s="35"/>
      <c r="I45" s="39" t="e" cm="1">
        <f t="array" ref="I45">_xlfn.IFS(OR($L$4="大規模病院（200床以上）",$L$4="病院（200床未満）"),1/6,OR($L$4="医科診療所",$L$4="歯科診療所",$L$4="薬局"),1/4)</f>
        <v>#N/A</v>
      </c>
      <c r="J45" s="41" t="e">
        <f t="shared" ref="J45" si="65">ROUNDDOWN(H45*I45,0)</f>
        <v>#N/A</v>
      </c>
      <c r="K45" s="30" t="e" cm="1">
        <f t="array" ref="K4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5" s="30" t="e">
        <f t="shared" ref="L45" si="66">ROUNDDOWN(MIN(J45,K45),0)</f>
        <v>#N/A</v>
      </c>
      <c r="M45" s="30" t="e">
        <f t="shared" ref="M45" si="67">ROUNDDOWN(MIN(G45,L45),-3)</f>
        <v>#N/A</v>
      </c>
      <c r="Y45" s="17" t="s">
        <v>12</v>
      </c>
      <c r="Z45" s="20">
        <v>4866000</v>
      </c>
      <c r="AA45" s="20">
        <v>3259000</v>
      </c>
      <c r="AB45" s="20">
        <v>388000</v>
      </c>
      <c r="AC45" s="20">
        <v>388000</v>
      </c>
    </row>
    <row r="46" spans="1:29" ht="27.75" customHeight="1" thickBot="1" x14ac:dyDescent="0.45">
      <c r="A46" s="27"/>
      <c r="B46" s="61"/>
      <c r="C46" s="33"/>
      <c r="D46" s="33"/>
      <c r="E46" s="34"/>
      <c r="F46" s="36"/>
      <c r="G46" s="38"/>
      <c r="H46" s="36"/>
      <c r="I46" s="40"/>
      <c r="J46" s="42"/>
      <c r="K46" s="31"/>
      <c r="L46" s="31"/>
      <c r="M46" s="31"/>
      <c r="Y46" s="17" t="s">
        <v>13</v>
      </c>
      <c r="Z46" s="20">
        <v>1356000</v>
      </c>
      <c r="AA46" s="20">
        <v>1002000</v>
      </c>
      <c r="AB46" s="20">
        <v>245000</v>
      </c>
      <c r="AC46" s="20">
        <v>256000</v>
      </c>
    </row>
    <row r="47" spans="1:29" ht="27.75" customHeight="1" x14ac:dyDescent="0.4">
      <c r="A47" s="27">
        <v>19</v>
      </c>
      <c r="B47" s="60"/>
      <c r="C47" s="32"/>
      <c r="D47" s="32"/>
      <c r="E47" s="34">
        <f t="shared" ref="E47" si="68">H47</f>
        <v>0</v>
      </c>
      <c r="F47" s="35">
        <v>0</v>
      </c>
      <c r="G47" s="37">
        <f>E47-F47</f>
        <v>0</v>
      </c>
      <c r="H47" s="35"/>
      <c r="I47" s="39" t="e" cm="1">
        <f t="array" ref="I47">_xlfn.IFS(OR($L$4="大規模病院（200床以上）",$L$4="病院（200床未満）"),1/6,OR($L$4="医科診療所",$L$4="歯科診療所",$L$4="薬局"),1/4)</f>
        <v>#N/A</v>
      </c>
      <c r="J47" s="41" t="e">
        <f t="shared" ref="J47" si="69">ROUNDDOWN(H47*I47,0)</f>
        <v>#N/A</v>
      </c>
      <c r="K47" s="30" t="e" cm="1">
        <f t="array" ref="K4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7" s="30" t="e">
        <f t="shared" ref="L47" si="70">ROUNDDOWN(MIN(J47,K47),0)</f>
        <v>#N/A</v>
      </c>
      <c r="M47" s="30" t="e">
        <f t="shared" ref="M47" si="71">ROUNDDOWN(MIN(G47,L47),-3)</f>
        <v>#N/A</v>
      </c>
      <c r="Y47" s="17" t="s">
        <v>12</v>
      </c>
      <c r="Z47" s="20">
        <v>4866000</v>
      </c>
      <c r="AA47" s="20">
        <v>3259000</v>
      </c>
      <c r="AB47" s="20">
        <v>388000</v>
      </c>
      <c r="AC47" s="20">
        <v>388000</v>
      </c>
    </row>
    <row r="48" spans="1:29" ht="27.75" customHeight="1" thickBot="1" x14ac:dyDescent="0.45">
      <c r="A48" s="27"/>
      <c r="B48" s="61"/>
      <c r="C48" s="33"/>
      <c r="D48" s="33"/>
      <c r="E48" s="34"/>
      <c r="F48" s="36"/>
      <c r="G48" s="38"/>
      <c r="H48" s="36"/>
      <c r="I48" s="40"/>
      <c r="J48" s="42"/>
      <c r="K48" s="31"/>
      <c r="L48" s="31"/>
      <c r="M48" s="31"/>
      <c r="Y48" s="17" t="s">
        <v>13</v>
      </c>
      <c r="Z48" s="20">
        <v>1356000</v>
      </c>
      <c r="AA48" s="20">
        <v>1002000</v>
      </c>
      <c r="AB48" s="20">
        <v>245000</v>
      </c>
      <c r="AC48" s="20">
        <v>256000</v>
      </c>
    </row>
    <row r="49" spans="1:29" ht="27.75" customHeight="1" x14ac:dyDescent="0.4">
      <c r="A49" s="27">
        <v>20</v>
      </c>
      <c r="B49" s="60"/>
      <c r="C49" s="32"/>
      <c r="D49" s="32"/>
      <c r="E49" s="34">
        <f t="shared" ref="E49" si="72">H49</f>
        <v>0</v>
      </c>
      <c r="F49" s="35">
        <v>0</v>
      </c>
      <c r="G49" s="37">
        <f>E49-F49</f>
        <v>0</v>
      </c>
      <c r="H49" s="35"/>
      <c r="I49" s="39" t="e" cm="1">
        <f t="array" ref="I49">_xlfn.IFS(OR($L$4="大規模病院（200床以上）",$L$4="病院（200床未満）"),1/6,OR($L$4="医科診療所",$L$4="歯科診療所",$L$4="薬局"),1/4)</f>
        <v>#N/A</v>
      </c>
      <c r="J49" s="41" t="e">
        <f t="shared" ref="J49" si="73">ROUNDDOWN(H49*I49,0)</f>
        <v>#N/A</v>
      </c>
      <c r="K49" s="30" t="e" cm="1">
        <f t="array" ref="K4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49" s="30" t="e">
        <f t="shared" ref="L49" si="74">ROUNDDOWN(MIN(J49,K49),0)</f>
        <v>#N/A</v>
      </c>
      <c r="M49" s="30" t="e">
        <f t="shared" ref="M49" si="75">ROUNDDOWN(MIN(G49,L49),-3)</f>
        <v>#N/A</v>
      </c>
      <c r="Y49" s="17" t="s">
        <v>12</v>
      </c>
      <c r="Z49" s="20">
        <v>4866000</v>
      </c>
      <c r="AA49" s="20">
        <v>3259000</v>
      </c>
      <c r="AB49" s="20">
        <v>388000</v>
      </c>
      <c r="AC49" s="20">
        <v>388000</v>
      </c>
    </row>
    <row r="50" spans="1:29" ht="27.75" customHeight="1" thickBot="1" x14ac:dyDescent="0.45">
      <c r="A50" s="27"/>
      <c r="B50" s="61"/>
      <c r="C50" s="33"/>
      <c r="D50" s="33"/>
      <c r="E50" s="34"/>
      <c r="F50" s="36"/>
      <c r="G50" s="38"/>
      <c r="H50" s="36"/>
      <c r="I50" s="40"/>
      <c r="J50" s="42"/>
      <c r="K50" s="31"/>
      <c r="L50" s="31"/>
      <c r="M50" s="31"/>
      <c r="Y50" s="17" t="s">
        <v>13</v>
      </c>
      <c r="Z50" s="20">
        <v>1356000</v>
      </c>
      <c r="AA50" s="20">
        <v>1002000</v>
      </c>
      <c r="AB50" s="20">
        <v>245000</v>
      </c>
      <c r="AC50" s="20">
        <v>256000</v>
      </c>
    </row>
    <row r="51" spans="1:29" ht="27.75" customHeight="1" x14ac:dyDescent="0.4">
      <c r="A51" s="27">
        <v>21</v>
      </c>
      <c r="B51" s="60"/>
      <c r="C51" s="32"/>
      <c r="D51" s="32"/>
      <c r="E51" s="34">
        <f t="shared" ref="E51" si="76">H51</f>
        <v>0</v>
      </c>
      <c r="F51" s="35">
        <v>0</v>
      </c>
      <c r="G51" s="37">
        <f>E51-F51</f>
        <v>0</v>
      </c>
      <c r="H51" s="35"/>
      <c r="I51" s="39" t="e" cm="1">
        <f t="array" ref="I51">_xlfn.IFS(OR($L$4="大規模病院（200床以上）",$L$4="病院（200床未満）"),1/6,OR($L$4="医科診療所",$L$4="歯科診療所",$L$4="薬局"),1/4)</f>
        <v>#N/A</v>
      </c>
      <c r="J51" s="41" t="e">
        <f t="shared" ref="J51" si="77">ROUNDDOWN(H51*I51,0)</f>
        <v>#N/A</v>
      </c>
      <c r="K51" s="30" t="e" cm="1">
        <f t="array" ref="K5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1" s="30" t="e">
        <f t="shared" ref="L51" si="78">ROUNDDOWN(MIN(J51,K51),0)</f>
        <v>#N/A</v>
      </c>
      <c r="M51" s="30" t="e">
        <f t="shared" ref="M51" si="79">ROUNDDOWN(MIN(G51,L51),-3)</f>
        <v>#N/A</v>
      </c>
      <c r="Y51" s="17" t="s">
        <v>12</v>
      </c>
      <c r="Z51" s="20">
        <v>4866000</v>
      </c>
      <c r="AA51" s="20">
        <v>3259000</v>
      </c>
      <c r="AB51" s="20">
        <v>388000</v>
      </c>
      <c r="AC51" s="20">
        <v>388000</v>
      </c>
    </row>
    <row r="52" spans="1:29" ht="27.75" customHeight="1" thickBot="1" x14ac:dyDescent="0.45">
      <c r="A52" s="27"/>
      <c r="B52" s="61"/>
      <c r="C52" s="33"/>
      <c r="D52" s="33"/>
      <c r="E52" s="34"/>
      <c r="F52" s="36"/>
      <c r="G52" s="38"/>
      <c r="H52" s="36"/>
      <c r="I52" s="40"/>
      <c r="J52" s="42"/>
      <c r="K52" s="31"/>
      <c r="L52" s="31"/>
      <c r="M52" s="31"/>
      <c r="Y52" s="17" t="s">
        <v>13</v>
      </c>
      <c r="Z52" s="20">
        <v>1356000</v>
      </c>
      <c r="AA52" s="20">
        <v>1002000</v>
      </c>
      <c r="AB52" s="20">
        <v>245000</v>
      </c>
      <c r="AC52" s="20">
        <v>256000</v>
      </c>
    </row>
    <row r="53" spans="1:29" ht="27.75" customHeight="1" x14ac:dyDescent="0.4">
      <c r="A53" s="27">
        <v>22</v>
      </c>
      <c r="B53" s="60"/>
      <c r="C53" s="32"/>
      <c r="D53" s="32"/>
      <c r="E53" s="34">
        <f t="shared" ref="E53" si="80">H53</f>
        <v>0</v>
      </c>
      <c r="F53" s="35">
        <v>0</v>
      </c>
      <c r="G53" s="37">
        <f>E53-F53</f>
        <v>0</v>
      </c>
      <c r="H53" s="35"/>
      <c r="I53" s="39" t="e" cm="1">
        <f t="array" ref="I53">_xlfn.IFS(OR($L$4="大規模病院（200床以上）",$L$4="病院（200床未満）"),1/6,OR($L$4="医科診療所",$L$4="歯科診療所",$L$4="薬局"),1/4)</f>
        <v>#N/A</v>
      </c>
      <c r="J53" s="41" t="e">
        <f t="shared" ref="J53" si="81">ROUNDDOWN(H53*I53,0)</f>
        <v>#N/A</v>
      </c>
      <c r="K53" s="30" t="e" cm="1">
        <f t="array" ref="K5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3" s="30" t="e">
        <f t="shared" ref="L53" si="82">ROUNDDOWN(MIN(J53,K53),0)</f>
        <v>#N/A</v>
      </c>
      <c r="M53" s="30" t="e">
        <f t="shared" ref="M53" si="83">ROUNDDOWN(MIN(G53,L53),-3)</f>
        <v>#N/A</v>
      </c>
      <c r="Y53" s="17" t="s">
        <v>12</v>
      </c>
      <c r="Z53" s="20">
        <v>4866000</v>
      </c>
      <c r="AA53" s="20">
        <v>3259000</v>
      </c>
      <c r="AB53" s="20">
        <v>388000</v>
      </c>
      <c r="AC53" s="20">
        <v>388000</v>
      </c>
    </row>
    <row r="54" spans="1:29" ht="27.75" customHeight="1" thickBot="1" x14ac:dyDescent="0.45">
      <c r="A54" s="27"/>
      <c r="B54" s="61"/>
      <c r="C54" s="33"/>
      <c r="D54" s="33"/>
      <c r="E54" s="34"/>
      <c r="F54" s="36"/>
      <c r="G54" s="38"/>
      <c r="H54" s="36"/>
      <c r="I54" s="40"/>
      <c r="J54" s="42"/>
      <c r="K54" s="31"/>
      <c r="L54" s="31"/>
      <c r="M54" s="31"/>
      <c r="Y54" s="17" t="s">
        <v>13</v>
      </c>
      <c r="Z54" s="20">
        <v>1356000</v>
      </c>
      <c r="AA54" s="20">
        <v>1002000</v>
      </c>
      <c r="AB54" s="20">
        <v>245000</v>
      </c>
      <c r="AC54" s="20">
        <v>256000</v>
      </c>
    </row>
    <row r="55" spans="1:29" ht="27.75" customHeight="1" x14ac:dyDescent="0.4">
      <c r="A55" s="27">
        <v>23</v>
      </c>
      <c r="B55" s="60"/>
      <c r="C55" s="32"/>
      <c r="D55" s="32"/>
      <c r="E55" s="34">
        <f t="shared" ref="E55" si="84">H55</f>
        <v>0</v>
      </c>
      <c r="F55" s="35">
        <v>0</v>
      </c>
      <c r="G55" s="37">
        <f>E55-F55</f>
        <v>0</v>
      </c>
      <c r="H55" s="35"/>
      <c r="I55" s="39" t="e" cm="1">
        <f t="array" ref="I55">_xlfn.IFS(OR($L$4="大規模病院（200床以上）",$L$4="病院（200床未満）"),1/6,OR($L$4="医科診療所",$L$4="歯科診療所",$L$4="薬局"),1/4)</f>
        <v>#N/A</v>
      </c>
      <c r="J55" s="41" t="e">
        <f t="shared" ref="J55" si="85">ROUNDDOWN(H55*I55,0)</f>
        <v>#N/A</v>
      </c>
      <c r="K55" s="30" t="e" cm="1">
        <f t="array" ref="K5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5" s="30" t="e">
        <f t="shared" ref="L55" si="86">ROUNDDOWN(MIN(J55,K55),0)</f>
        <v>#N/A</v>
      </c>
      <c r="M55" s="30" t="e">
        <f t="shared" ref="M55" si="87">ROUNDDOWN(MIN(G55,L55),-3)</f>
        <v>#N/A</v>
      </c>
      <c r="Y55" s="17" t="s">
        <v>12</v>
      </c>
      <c r="Z55" s="20">
        <v>4866000</v>
      </c>
      <c r="AA55" s="20">
        <v>3259000</v>
      </c>
      <c r="AB55" s="20">
        <v>388000</v>
      </c>
      <c r="AC55" s="20">
        <v>388000</v>
      </c>
    </row>
    <row r="56" spans="1:29" ht="27.75" customHeight="1" thickBot="1" x14ac:dyDescent="0.45">
      <c r="A56" s="27"/>
      <c r="B56" s="61"/>
      <c r="C56" s="33"/>
      <c r="D56" s="33"/>
      <c r="E56" s="34"/>
      <c r="F56" s="36"/>
      <c r="G56" s="38"/>
      <c r="H56" s="36"/>
      <c r="I56" s="40"/>
      <c r="J56" s="42"/>
      <c r="K56" s="31"/>
      <c r="L56" s="31"/>
      <c r="M56" s="31"/>
      <c r="Y56" s="17" t="s">
        <v>13</v>
      </c>
      <c r="Z56" s="20">
        <v>1356000</v>
      </c>
      <c r="AA56" s="20">
        <v>1002000</v>
      </c>
      <c r="AB56" s="20">
        <v>245000</v>
      </c>
      <c r="AC56" s="20">
        <v>256000</v>
      </c>
    </row>
    <row r="57" spans="1:29" ht="27.75" customHeight="1" x14ac:dyDescent="0.4">
      <c r="A57" s="27">
        <v>24</v>
      </c>
      <c r="B57" s="60"/>
      <c r="C57" s="32"/>
      <c r="D57" s="32"/>
      <c r="E57" s="34">
        <f t="shared" ref="E57" si="88">H57</f>
        <v>0</v>
      </c>
      <c r="F57" s="35">
        <v>0</v>
      </c>
      <c r="G57" s="37">
        <f>E57-F57</f>
        <v>0</v>
      </c>
      <c r="H57" s="35"/>
      <c r="I57" s="39" t="e" cm="1">
        <f t="array" ref="I57">_xlfn.IFS(OR($L$4="大規模病院（200床以上）",$L$4="病院（200床未満）"),1/6,OR($L$4="医科診療所",$L$4="歯科診療所",$L$4="薬局"),1/4)</f>
        <v>#N/A</v>
      </c>
      <c r="J57" s="41" t="e">
        <f t="shared" ref="J57" si="89">ROUNDDOWN(H57*I57,0)</f>
        <v>#N/A</v>
      </c>
      <c r="K57" s="30" t="e" cm="1">
        <f t="array" ref="K5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7" s="30" t="e">
        <f t="shared" ref="L57" si="90">ROUNDDOWN(MIN(J57,K57),0)</f>
        <v>#N/A</v>
      </c>
      <c r="M57" s="30" t="e">
        <f t="shared" ref="M57" si="91">ROUNDDOWN(MIN(G57,L57),-3)</f>
        <v>#N/A</v>
      </c>
      <c r="Y57" s="17" t="s">
        <v>12</v>
      </c>
      <c r="Z57" s="20">
        <v>4866000</v>
      </c>
      <c r="AA57" s="20">
        <v>3259000</v>
      </c>
      <c r="AB57" s="20">
        <v>388000</v>
      </c>
      <c r="AC57" s="20">
        <v>388000</v>
      </c>
    </row>
    <row r="58" spans="1:29" ht="27.75" customHeight="1" thickBot="1" x14ac:dyDescent="0.45">
      <c r="A58" s="27"/>
      <c r="B58" s="61"/>
      <c r="C58" s="33"/>
      <c r="D58" s="33"/>
      <c r="E58" s="34"/>
      <c r="F58" s="36"/>
      <c r="G58" s="38"/>
      <c r="H58" s="36"/>
      <c r="I58" s="40"/>
      <c r="J58" s="42"/>
      <c r="K58" s="31"/>
      <c r="L58" s="31"/>
      <c r="M58" s="31"/>
      <c r="Y58" s="17" t="s">
        <v>13</v>
      </c>
      <c r="Z58" s="20">
        <v>1356000</v>
      </c>
      <c r="AA58" s="20">
        <v>1002000</v>
      </c>
      <c r="AB58" s="20">
        <v>245000</v>
      </c>
      <c r="AC58" s="20">
        <v>256000</v>
      </c>
    </row>
    <row r="59" spans="1:29" ht="27.75" customHeight="1" x14ac:dyDescent="0.4">
      <c r="A59" s="27">
        <v>25</v>
      </c>
      <c r="B59" s="60"/>
      <c r="C59" s="32"/>
      <c r="D59" s="32"/>
      <c r="E59" s="34">
        <f t="shared" ref="E59" si="92">H59</f>
        <v>0</v>
      </c>
      <c r="F59" s="35">
        <v>0</v>
      </c>
      <c r="G59" s="37">
        <f>E59-F59</f>
        <v>0</v>
      </c>
      <c r="H59" s="35"/>
      <c r="I59" s="39" t="e" cm="1">
        <f t="array" ref="I59">_xlfn.IFS(OR($L$4="大規模病院（200床以上）",$L$4="病院（200床未満）"),1/6,OR($L$4="医科診療所",$L$4="歯科診療所",$L$4="薬局"),1/4)</f>
        <v>#N/A</v>
      </c>
      <c r="J59" s="41" t="e">
        <f t="shared" ref="J59" si="93">ROUNDDOWN(H59*I59,0)</f>
        <v>#N/A</v>
      </c>
      <c r="K59" s="30" t="e" cm="1">
        <f t="array" ref="K5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59" s="30" t="e">
        <f t="shared" ref="L59" si="94">ROUNDDOWN(MIN(J59,K59),0)</f>
        <v>#N/A</v>
      </c>
      <c r="M59" s="30" t="e">
        <f t="shared" ref="M59" si="95">ROUNDDOWN(MIN(G59,L59),-3)</f>
        <v>#N/A</v>
      </c>
      <c r="Y59" s="17" t="s">
        <v>12</v>
      </c>
      <c r="Z59" s="20">
        <v>4866000</v>
      </c>
      <c r="AA59" s="20">
        <v>3259000</v>
      </c>
      <c r="AB59" s="20">
        <v>388000</v>
      </c>
      <c r="AC59" s="20">
        <v>388000</v>
      </c>
    </row>
    <row r="60" spans="1:29" ht="27.75" customHeight="1" thickBot="1" x14ac:dyDescent="0.45">
      <c r="A60" s="27"/>
      <c r="B60" s="61"/>
      <c r="C60" s="33"/>
      <c r="D60" s="33"/>
      <c r="E60" s="34"/>
      <c r="F60" s="36"/>
      <c r="G60" s="38"/>
      <c r="H60" s="36"/>
      <c r="I60" s="40"/>
      <c r="J60" s="42"/>
      <c r="K60" s="31"/>
      <c r="L60" s="31"/>
      <c r="M60" s="31"/>
      <c r="Y60" s="17" t="s">
        <v>13</v>
      </c>
      <c r="Z60" s="20">
        <v>1356000</v>
      </c>
      <c r="AA60" s="20">
        <v>1002000</v>
      </c>
      <c r="AB60" s="20">
        <v>245000</v>
      </c>
      <c r="AC60" s="20">
        <v>256000</v>
      </c>
    </row>
    <row r="61" spans="1:29" ht="27.75" customHeight="1" x14ac:dyDescent="0.4">
      <c r="A61" s="27">
        <v>26</v>
      </c>
      <c r="B61" s="60"/>
      <c r="C61" s="32"/>
      <c r="D61" s="32"/>
      <c r="E61" s="34">
        <f t="shared" ref="E61" si="96">H61</f>
        <v>0</v>
      </c>
      <c r="F61" s="35">
        <v>0</v>
      </c>
      <c r="G61" s="37">
        <f>E61-F61</f>
        <v>0</v>
      </c>
      <c r="H61" s="35"/>
      <c r="I61" s="39" t="e" cm="1">
        <f t="array" ref="I61">_xlfn.IFS(OR($L$4="大規模病院（200床以上）",$L$4="病院（200床未満）"),1/6,OR($L$4="医科診療所",$L$4="歯科診療所",$L$4="薬局"),1/4)</f>
        <v>#N/A</v>
      </c>
      <c r="J61" s="41" t="e">
        <f t="shared" ref="J61" si="97">ROUNDDOWN(H61*I61,0)</f>
        <v>#N/A</v>
      </c>
      <c r="K61" s="30" t="e" cm="1">
        <f t="array" ref="K6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61" s="30" t="e">
        <f t="shared" ref="L61" si="98">ROUNDDOWN(MIN(J61,K61),0)</f>
        <v>#N/A</v>
      </c>
      <c r="M61" s="30" t="e">
        <f t="shared" ref="M61" si="99">ROUNDDOWN(MIN(G61,L61),-3)</f>
        <v>#N/A</v>
      </c>
      <c r="Y61" s="17" t="s">
        <v>12</v>
      </c>
      <c r="Z61" s="20">
        <v>4866000</v>
      </c>
      <c r="AA61" s="20">
        <v>3259000</v>
      </c>
      <c r="AB61" s="20">
        <v>388000</v>
      </c>
      <c r="AC61" s="20">
        <v>388000</v>
      </c>
    </row>
    <row r="62" spans="1:29" ht="27.75" customHeight="1" thickBot="1" x14ac:dyDescent="0.45">
      <c r="A62" s="27"/>
      <c r="B62" s="61"/>
      <c r="C62" s="33"/>
      <c r="D62" s="33"/>
      <c r="E62" s="34"/>
      <c r="F62" s="36"/>
      <c r="G62" s="38"/>
      <c r="H62" s="36"/>
      <c r="I62" s="40"/>
      <c r="J62" s="42"/>
      <c r="K62" s="31"/>
      <c r="L62" s="31"/>
      <c r="M62" s="31"/>
      <c r="Y62" s="17" t="s">
        <v>13</v>
      </c>
      <c r="Z62" s="20">
        <v>1356000</v>
      </c>
      <c r="AA62" s="20">
        <v>1002000</v>
      </c>
      <c r="AB62" s="20">
        <v>245000</v>
      </c>
      <c r="AC62" s="20">
        <v>256000</v>
      </c>
    </row>
    <row r="63" spans="1:29" ht="27.75" customHeight="1" x14ac:dyDescent="0.4">
      <c r="A63" s="27">
        <v>27</v>
      </c>
      <c r="B63" s="60"/>
      <c r="C63" s="32"/>
      <c r="D63" s="32"/>
      <c r="E63" s="34">
        <f t="shared" ref="E63" si="100">H63</f>
        <v>0</v>
      </c>
      <c r="F63" s="35">
        <v>0</v>
      </c>
      <c r="G63" s="37">
        <f>E63-F63</f>
        <v>0</v>
      </c>
      <c r="H63" s="35"/>
      <c r="I63" s="39" t="e" cm="1">
        <f t="array" ref="I63">_xlfn.IFS(OR($L$4="大規模病院（200床以上）",$L$4="病院（200床未満）"),1/6,OR($L$4="医科診療所",$L$4="歯科診療所",$L$4="薬局"),1/4)</f>
        <v>#N/A</v>
      </c>
      <c r="J63" s="41" t="e">
        <f t="shared" ref="J63" si="101">ROUNDDOWN(H63*I63,0)</f>
        <v>#N/A</v>
      </c>
      <c r="K63" s="30" t="e" cm="1">
        <f t="array" ref="K6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63" s="30" t="e">
        <f t="shared" ref="L63" si="102">ROUNDDOWN(MIN(J63,K63),0)</f>
        <v>#N/A</v>
      </c>
      <c r="M63" s="30" t="e">
        <f t="shared" ref="M63" si="103">ROUNDDOWN(MIN(G63,L63),-3)</f>
        <v>#N/A</v>
      </c>
      <c r="Y63" s="17" t="s">
        <v>12</v>
      </c>
      <c r="Z63" s="20">
        <v>4866000</v>
      </c>
      <c r="AA63" s="20">
        <v>3259000</v>
      </c>
      <c r="AB63" s="20">
        <v>388000</v>
      </c>
      <c r="AC63" s="20">
        <v>388000</v>
      </c>
    </row>
    <row r="64" spans="1:29" ht="27.75" customHeight="1" thickBot="1" x14ac:dyDescent="0.45">
      <c r="A64" s="27"/>
      <c r="B64" s="61"/>
      <c r="C64" s="33"/>
      <c r="D64" s="33"/>
      <c r="E64" s="34"/>
      <c r="F64" s="36"/>
      <c r="G64" s="38"/>
      <c r="H64" s="36"/>
      <c r="I64" s="40"/>
      <c r="J64" s="42"/>
      <c r="K64" s="31"/>
      <c r="L64" s="31"/>
      <c r="M64" s="31"/>
      <c r="Y64" s="17" t="s">
        <v>13</v>
      </c>
      <c r="Z64" s="20">
        <v>1356000</v>
      </c>
      <c r="AA64" s="20">
        <v>1002000</v>
      </c>
      <c r="AB64" s="20">
        <v>245000</v>
      </c>
      <c r="AC64" s="20">
        <v>256000</v>
      </c>
    </row>
    <row r="65" spans="1:29" ht="27.75" customHeight="1" x14ac:dyDescent="0.4">
      <c r="A65" s="27">
        <v>28</v>
      </c>
      <c r="B65" s="60"/>
      <c r="C65" s="32"/>
      <c r="D65" s="32"/>
      <c r="E65" s="34">
        <f t="shared" ref="E65" si="104">H65</f>
        <v>0</v>
      </c>
      <c r="F65" s="35">
        <v>0</v>
      </c>
      <c r="G65" s="37">
        <f>E65-F65</f>
        <v>0</v>
      </c>
      <c r="H65" s="35"/>
      <c r="I65" s="39" t="e" cm="1">
        <f t="array" ref="I65">_xlfn.IFS(OR($L$4="大規模病院（200床以上）",$L$4="病院（200床未満）"),1/6,OR($L$4="医科診療所",$L$4="歯科診療所",$L$4="薬局"),1/4)</f>
        <v>#N/A</v>
      </c>
      <c r="J65" s="41" t="e">
        <f t="shared" ref="J65" si="105">ROUNDDOWN(H65*I65,0)</f>
        <v>#N/A</v>
      </c>
      <c r="K65" s="30" t="e" cm="1">
        <f t="array" ref="K6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65" s="30" t="e">
        <f t="shared" ref="L65" si="106">ROUNDDOWN(MIN(J65,K65),0)</f>
        <v>#N/A</v>
      </c>
      <c r="M65" s="30" t="e">
        <f t="shared" ref="M65" si="107">ROUNDDOWN(MIN(G65,L65),-3)</f>
        <v>#N/A</v>
      </c>
      <c r="Y65" s="17" t="s">
        <v>12</v>
      </c>
      <c r="Z65" s="20">
        <v>4866000</v>
      </c>
      <c r="AA65" s="20">
        <v>3259000</v>
      </c>
      <c r="AB65" s="20">
        <v>388000</v>
      </c>
      <c r="AC65" s="20">
        <v>388000</v>
      </c>
    </row>
    <row r="66" spans="1:29" ht="27.75" customHeight="1" thickBot="1" x14ac:dyDescent="0.45">
      <c r="A66" s="27"/>
      <c r="B66" s="61"/>
      <c r="C66" s="33"/>
      <c r="D66" s="33"/>
      <c r="E66" s="34"/>
      <c r="F66" s="36"/>
      <c r="G66" s="38"/>
      <c r="H66" s="36"/>
      <c r="I66" s="40"/>
      <c r="J66" s="42"/>
      <c r="K66" s="31"/>
      <c r="L66" s="31"/>
      <c r="M66" s="31"/>
      <c r="Y66" s="17" t="s">
        <v>13</v>
      </c>
      <c r="Z66" s="20">
        <v>1356000</v>
      </c>
      <c r="AA66" s="20">
        <v>1002000</v>
      </c>
      <c r="AB66" s="20">
        <v>245000</v>
      </c>
      <c r="AC66" s="20">
        <v>256000</v>
      </c>
    </row>
    <row r="67" spans="1:29" ht="27.75" customHeight="1" x14ac:dyDescent="0.4">
      <c r="A67" s="27">
        <v>29</v>
      </c>
      <c r="B67" s="60"/>
      <c r="C67" s="32"/>
      <c r="D67" s="32"/>
      <c r="E67" s="34">
        <f t="shared" ref="E67" si="108">H67</f>
        <v>0</v>
      </c>
      <c r="F67" s="35">
        <v>0</v>
      </c>
      <c r="G67" s="37">
        <f>E67-F67</f>
        <v>0</v>
      </c>
      <c r="H67" s="35"/>
      <c r="I67" s="39" t="e" cm="1">
        <f t="array" ref="I67">_xlfn.IFS(OR($L$4="大規模病院（200床以上）",$L$4="病院（200床未満）"),1/6,OR($L$4="医科診療所",$L$4="歯科診療所",$L$4="薬局"),1/4)</f>
        <v>#N/A</v>
      </c>
      <c r="J67" s="41" t="e">
        <f t="shared" ref="J67" si="109">ROUNDDOWN(H67*I67,0)</f>
        <v>#N/A</v>
      </c>
      <c r="K67" s="30" t="e" cm="1">
        <f t="array" ref="K6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67" s="30" t="e">
        <f t="shared" ref="L67" si="110">ROUNDDOWN(MIN(J67,K67),0)</f>
        <v>#N/A</v>
      </c>
      <c r="M67" s="30" t="e">
        <f t="shared" ref="M67" si="111">ROUNDDOWN(MIN(G67,L67),-3)</f>
        <v>#N/A</v>
      </c>
      <c r="Y67" s="17" t="s">
        <v>12</v>
      </c>
      <c r="Z67" s="20">
        <v>4866000</v>
      </c>
      <c r="AA67" s="20">
        <v>3259000</v>
      </c>
      <c r="AB67" s="20">
        <v>388000</v>
      </c>
      <c r="AC67" s="20">
        <v>388000</v>
      </c>
    </row>
    <row r="68" spans="1:29" ht="27.75" customHeight="1" thickBot="1" x14ac:dyDescent="0.45">
      <c r="A68" s="27"/>
      <c r="B68" s="61"/>
      <c r="C68" s="33"/>
      <c r="D68" s="33"/>
      <c r="E68" s="34"/>
      <c r="F68" s="36"/>
      <c r="G68" s="38"/>
      <c r="H68" s="36"/>
      <c r="I68" s="40"/>
      <c r="J68" s="42"/>
      <c r="K68" s="31"/>
      <c r="L68" s="31"/>
      <c r="M68" s="31"/>
      <c r="Y68" s="17" t="s">
        <v>13</v>
      </c>
      <c r="Z68" s="20">
        <v>1356000</v>
      </c>
      <c r="AA68" s="20">
        <v>1002000</v>
      </c>
      <c r="AB68" s="20">
        <v>245000</v>
      </c>
      <c r="AC68" s="20">
        <v>256000</v>
      </c>
    </row>
    <row r="69" spans="1:29" ht="27.75" customHeight="1" x14ac:dyDescent="0.4">
      <c r="A69" s="27">
        <v>30</v>
      </c>
      <c r="B69" s="60"/>
      <c r="C69" s="32"/>
      <c r="D69" s="32"/>
      <c r="E69" s="34">
        <f t="shared" ref="E69" si="112">H69</f>
        <v>0</v>
      </c>
      <c r="F69" s="35">
        <v>0</v>
      </c>
      <c r="G69" s="37">
        <f>E69-F69</f>
        <v>0</v>
      </c>
      <c r="H69" s="35"/>
      <c r="I69" s="39" t="e" cm="1">
        <f t="array" ref="I69">_xlfn.IFS(OR($L$4="大規模病院（200床以上）",$L$4="病院（200床未満）"),1/6,OR($L$4="医科診療所",$L$4="歯科診療所",$L$4="薬局"),1/4)</f>
        <v>#N/A</v>
      </c>
      <c r="J69" s="41" t="e">
        <f t="shared" ref="J69" si="113">ROUNDDOWN(H69*I69,0)</f>
        <v>#N/A</v>
      </c>
      <c r="K69" s="30" t="e" cm="1">
        <f t="array" ref="K6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69" s="30" t="e">
        <f t="shared" ref="L69" si="114">ROUNDDOWN(MIN(J69,K69),0)</f>
        <v>#N/A</v>
      </c>
      <c r="M69" s="30" t="e">
        <f t="shared" ref="M69" si="115">ROUNDDOWN(MIN(G69,L69),-3)</f>
        <v>#N/A</v>
      </c>
      <c r="Y69" s="17" t="s">
        <v>12</v>
      </c>
      <c r="Z69" s="20">
        <v>4866000</v>
      </c>
      <c r="AA69" s="20">
        <v>3259000</v>
      </c>
      <c r="AB69" s="20">
        <v>388000</v>
      </c>
      <c r="AC69" s="20">
        <v>388000</v>
      </c>
    </row>
    <row r="70" spans="1:29" ht="27.75" customHeight="1" thickBot="1" x14ac:dyDescent="0.45">
      <c r="A70" s="27"/>
      <c r="B70" s="61"/>
      <c r="C70" s="33"/>
      <c r="D70" s="33"/>
      <c r="E70" s="34"/>
      <c r="F70" s="36"/>
      <c r="G70" s="38"/>
      <c r="H70" s="36"/>
      <c r="I70" s="40"/>
      <c r="J70" s="42"/>
      <c r="K70" s="31"/>
      <c r="L70" s="31"/>
      <c r="M70" s="31"/>
      <c r="Y70" s="17" t="s">
        <v>13</v>
      </c>
      <c r="Z70" s="20">
        <v>1356000</v>
      </c>
      <c r="AA70" s="20">
        <v>1002000</v>
      </c>
      <c r="AB70" s="20">
        <v>245000</v>
      </c>
      <c r="AC70" s="20">
        <v>256000</v>
      </c>
    </row>
    <row r="71" spans="1:29" ht="27.75" customHeight="1" x14ac:dyDescent="0.4">
      <c r="A71" s="27">
        <v>31</v>
      </c>
      <c r="B71" s="60"/>
      <c r="C71" s="32"/>
      <c r="D71" s="32"/>
      <c r="E71" s="34">
        <f t="shared" ref="E71" si="116">H71</f>
        <v>0</v>
      </c>
      <c r="F71" s="35">
        <v>0</v>
      </c>
      <c r="G71" s="37">
        <f>E71-F71</f>
        <v>0</v>
      </c>
      <c r="H71" s="35"/>
      <c r="I71" s="39" t="e" cm="1">
        <f t="array" ref="I71">_xlfn.IFS(OR($L$4="大規模病院（200床以上）",$L$4="病院（200床未満）"),1/6,OR($L$4="医科診療所",$L$4="歯科診療所",$L$4="薬局"),1/4)</f>
        <v>#N/A</v>
      </c>
      <c r="J71" s="41" t="e">
        <f t="shared" ref="J71" si="117">ROUNDDOWN(H71*I71,0)</f>
        <v>#N/A</v>
      </c>
      <c r="K71" s="30" t="e" cm="1">
        <f t="array" ref="K7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71" s="30" t="e">
        <f t="shared" ref="L71" si="118">ROUNDDOWN(MIN(J71,K71),0)</f>
        <v>#N/A</v>
      </c>
      <c r="M71" s="30" t="e">
        <f t="shared" ref="M71" si="119">ROUNDDOWN(MIN(G71,L71),-3)</f>
        <v>#N/A</v>
      </c>
      <c r="Y71" s="17" t="s">
        <v>12</v>
      </c>
      <c r="Z71" s="20">
        <v>4866000</v>
      </c>
      <c r="AA71" s="20">
        <v>3259000</v>
      </c>
      <c r="AB71" s="20">
        <v>388000</v>
      </c>
      <c r="AC71" s="20">
        <v>388000</v>
      </c>
    </row>
    <row r="72" spans="1:29" ht="27.75" customHeight="1" thickBot="1" x14ac:dyDescent="0.45">
      <c r="A72" s="27"/>
      <c r="B72" s="61"/>
      <c r="C72" s="33"/>
      <c r="D72" s="33"/>
      <c r="E72" s="34"/>
      <c r="F72" s="36"/>
      <c r="G72" s="38"/>
      <c r="H72" s="36"/>
      <c r="I72" s="40"/>
      <c r="J72" s="42"/>
      <c r="K72" s="31"/>
      <c r="L72" s="31"/>
      <c r="M72" s="31"/>
      <c r="Y72" s="17" t="s">
        <v>13</v>
      </c>
      <c r="Z72" s="20">
        <v>1356000</v>
      </c>
      <c r="AA72" s="20">
        <v>1002000</v>
      </c>
      <c r="AB72" s="20">
        <v>245000</v>
      </c>
      <c r="AC72" s="20">
        <v>256000</v>
      </c>
    </row>
    <row r="73" spans="1:29" ht="27.75" customHeight="1" x14ac:dyDescent="0.4">
      <c r="A73" s="27">
        <v>32</v>
      </c>
      <c r="B73" s="60"/>
      <c r="C73" s="32"/>
      <c r="D73" s="32"/>
      <c r="E73" s="34">
        <f t="shared" ref="E73" si="120">H73</f>
        <v>0</v>
      </c>
      <c r="F73" s="35">
        <v>0</v>
      </c>
      <c r="G73" s="37">
        <f>E73-F73</f>
        <v>0</v>
      </c>
      <c r="H73" s="35"/>
      <c r="I73" s="39" t="e" cm="1">
        <f t="array" ref="I73">_xlfn.IFS(OR($L$4="大規模病院（200床以上）",$L$4="病院（200床未満）"),1/6,OR($L$4="医科診療所",$L$4="歯科診療所",$L$4="薬局"),1/4)</f>
        <v>#N/A</v>
      </c>
      <c r="J73" s="41" t="e">
        <f t="shared" ref="J73" si="121">ROUNDDOWN(H73*I73,0)</f>
        <v>#N/A</v>
      </c>
      <c r="K73" s="30" t="e" cm="1">
        <f t="array" ref="K7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73" s="30" t="e">
        <f t="shared" ref="L73" si="122">ROUNDDOWN(MIN(J73,K73),0)</f>
        <v>#N/A</v>
      </c>
      <c r="M73" s="30" t="e">
        <f t="shared" ref="M73" si="123">ROUNDDOWN(MIN(G73,L73),-3)</f>
        <v>#N/A</v>
      </c>
      <c r="Y73" s="17" t="s">
        <v>12</v>
      </c>
      <c r="Z73" s="20">
        <v>4866000</v>
      </c>
      <c r="AA73" s="20">
        <v>3259000</v>
      </c>
      <c r="AB73" s="20">
        <v>388000</v>
      </c>
      <c r="AC73" s="20">
        <v>388000</v>
      </c>
    </row>
    <row r="74" spans="1:29" ht="27.75" customHeight="1" thickBot="1" x14ac:dyDescent="0.45">
      <c r="A74" s="27"/>
      <c r="B74" s="61"/>
      <c r="C74" s="33"/>
      <c r="D74" s="33"/>
      <c r="E74" s="34"/>
      <c r="F74" s="36"/>
      <c r="G74" s="38"/>
      <c r="H74" s="36"/>
      <c r="I74" s="40"/>
      <c r="J74" s="42"/>
      <c r="K74" s="31"/>
      <c r="L74" s="31"/>
      <c r="M74" s="31"/>
      <c r="Y74" s="17" t="s">
        <v>13</v>
      </c>
      <c r="Z74" s="20">
        <v>1356000</v>
      </c>
      <c r="AA74" s="20">
        <v>1002000</v>
      </c>
      <c r="AB74" s="20">
        <v>245000</v>
      </c>
      <c r="AC74" s="20">
        <v>256000</v>
      </c>
    </row>
    <row r="75" spans="1:29" ht="27.75" customHeight="1" x14ac:dyDescent="0.4">
      <c r="A75" s="27">
        <v>33</v>
      </c>
      <c r="B75" s="60"/>
      <c r="C75" s="32"/>
      <c r="D75" s="32"/>
      <c r="E75" s="34">
        <f t="shared" ref="E75" si="124">H75</f>
        <v>0</v>
      </c>
      <c r="F75" s="35">
        <v>0</v>
      </c>
      <c r="G75" s="37">
        <f>E75-F75</f>
        <v>0</v>
      </c>
      <c r="H75" s="35"/>
      <c r="I75" s="39" t="e" cm="1">
        <f t="array" ref="I75">_xlfn.IFS(OR($L$4="大規模病院（200床以上）",$L$4="病院（200床未満）"),1/6,OR($L$4="医科診療所",$L$4="歯科診療所",$L$4="薬局"),1/4)</f>
        <v>#N/A</v>
      </c>
      <c r="J75" s="41" t="e">
        <f t="shared" ref="J75" si="125">ROUNDDOWN(H75*I75,0)</f>
        <v>#N/A</v>
      </c>
      <c r="K75" s="30" t="e" cm="1">
        <f t="array" ref="K7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75" s="30" t="e">
        <f t="shared" ref="L75" si="126">ROUNDDOWN(MIN(J75,K75),0)</f>
        <v>#N/A</v>
      </c>
      <c r="M75" s="30" t="e">
        <f t="shared" ref="M75" si="127">ROUNDDOWN(MIN(G75,L75),-3)</f>
        <v>#N/A</v>
      </c>
      <c r="Y75" s="17" t="s">
        <v>12</v>
      </c>
      <c r="Z75" s="20">
        <v>4866000</v>
      </c>
      <c r="AA75" s="20">
        <v>3259000</v>
      </c>
      <c r="AB75" s="20">
        <v>388000</v>
      </c>
      <c r="AC75" s="20">
        <v>388000</v>
      </c>
    </row>
    <row r="76" spans="1:29" ht="27.75" customHeight="1" thickBot="1" x14ac:dyDescent="0.45">
      <c r="A76" s="27"/>
      <c r="B76" s="61"/>
      <c r="C76" s="33"/>
      <c r="D76" s="33"/>
      <c r="E76" s="34"/>
      <c r="F76" s="36"/>
      <c r="G76" s="38"/>
      <c r="H76" s="36"/>
      <c r="I76" s="40"/>
      <c r="J76" s="42"/>
      <c r="K76" s="31"/>
      <c r="L76" s="31"/>
      <c r="M76" s="31"/>
      <c r="Y76" s="17" t="s">
        <v>13</v>
      </c>
      <c r="Z76" s="20">
        <v>1356000</v>
      </c>
      <c r="AA76" s="20">
        <v>1002000</v>
      </c>
      <c r="AB76" s="20">
        <v>245000</v>
      </c>
      <c r="AC76" s="20">
        <v>256000</v>
      </c>
    </row>
    <row r="77" spans="1:29" ht="27.75" customHeight="1" x14ac:dyDescent="0.4">
      <c r="A77" s="27">
        <v>34</v>
      </c>
      <c r="B77" s="60"/>
      <c r="C77" s="32"/>
      <c r="D77" s="32"/>
      <c r="E77" s="34">
        <f t="shared" ref="E77" si="128">H77</f>
        <v>0</v>
      </c>
      <c r="F77" s="35">
        <v>0</v>
      </c>
      <c r="G77" s="37">
        <f>E77-F77</f>
        <v>0</v>
      </c>
      <c r="H77" s="35"/>
      <c r="I77" s="39" t="e" cm="1">
        <f t="array" ref="I77">_xlfn.IFS(OR($L$4="大規模病院（200床以上）",$L$4="病院（200床未満）"),1/6,OR($L$4="医科診療所",$L$4="歯科診療所",$L$4="薬局"),1/4)</f>
        <v>#N/A</v>
      </c>
      <c r="J77" s="41" t="e">
        <f t="shared" ref="J77" si="129">ROUNDDOWN(H77*I77,0)</f>
        <v>#N/A</v>
      </c>
      <c r="K77" s="30" t="e" cm="1">
        <f t="array" ref="K7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77" s="30" t="e">
        <f t="shared" ref="L77" si="130">ROUNDDOWN(MIN(J77,K77),0)</f>
        <v>#N/A</v>
      </c>
      <c r="M77" s="30" t="e">
        <f t="shared" ref="M77" si="131">ROUNDDOWN(MIN(G77,L77),-3)</f>
        <v>#N/A</v>
      </c>
      <c r="Y77" s="17" t="s">
        <v>12</v>
      </c>
      <c r="Z77" s="20">
        <v>4866000</v>
      </c>
      <c r="AA77" s="20">
        <v>3259000</v>
      </c>
      <c r="AB77" s="20">
        <v>388000</v>
      </c>
      <c r="AC77" s="20">
        <v>388000</v>
      </c>
    </row>
    <row r="78" spans="1:29" ht="27.75" customHeight="1" thickBot="1" x14ac:dyDescent="0.45">
      <c r="A78" s="27"/>
      <c r="B78" s="61"/>
      <c r="C78" s="33"/>
      <c r="D78" s="33"/>
      <c r="E78" s="34"/>
      <c r="F78" s="36"/>
      <c r="G78" s="38"/>
      <c r="H78" s="36"/>
      <c r="I78" s="40"/>
      <c r="J78" s="42"/>
      <c r="K78" s="31"/>
      <c r="L78" s="31"/>
      <c r="M78" s="31"/>
      <c r="Y78" s="17" t="s">
        <v>13</v>
      </c>
      <c r="Z78" s="20">
        <v>1356000</v>
      </c>
      <c r="AA78" s="20">
        <v>1002000</v>
      </c>
      <c r="AB78" s="20">
        <v>245000</v>
      </c>
      <c r="AC78" s="20">
        <v>256000</v>
      </c>
    </row>
    <row r="79" spans="1:29" ht="27.75" customHeight="1" x14ac:dyDescent="0.4">
      <c r="A79" s="27">
        <v>35</v>
      </c>
      <c r="B79" s="60"/>
      <c r="C79" s="32"/>
      <c r="D79" s="32"/>
      <c r="E79" s="34">
        <f t="shared" ref="E79" si="132">H79</f>
        <v>0</v>
      </c>
      <c r="F79" s="35">
        <v>0</v>
      </c>
      <c r="G79" s="37">
        <f>E79-F79</f>
        <v>0</v>
      </c>
      <c r="H79" s="35"/>
      <c r="I79" s="39" t="e" cm="1">
        <f t="array" ref="I79">_xlfn.IFS(OR($L$4="大規模病院（200床以上）",$L$4="病院（200床未満）"),1/6,OR($L$4="医科診療所",$L$4="歯科診療所",$L$4="薬局"),1/4)</f>
        <v>#N/A</v>
      </c>
      <c r="J79" s="41" t="e">
        <f t="shared" ref="J79" si="133">ROUNDDOWN(H79*I79,0)</f>
        <v>#N/A</v>
      </c>
      <c r="K79" s="30" t="e" cm="1">
        <f t="array" ref="K7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79" s="30" t="e">
        <f t="shared" ref="L79" si="134">ROUNDDOWN(MIN(J79,K79),0)</f>
        <v>#N/A</v>
      </c>
      <c r="M79" s="30" t="e">
        <f t="shared" ref="M79" si="135">ROUNDDOWN(MIN(G79,L79),-3)</f>
        <v>#N/A</v>
      </c>
      <c r="Y79" s="17" t="s">
        <v>12</v>
      </c>
      <c r="Z79" s="20">
        <v>4866000</v>
      </c>
      <c r="AA79" s="20">
        <v>3259000</v>
      </c>
      <c r="AB79" s="20">
        <v>388000</v>
      </c>
      <c r="AC79" s="20">
        <v>388000</v>
      </c>
    </row>
    <row r="80" spans="1:29" ht="27.75" customHeight="1" thickBot="1" x14ac:dyDescent="0.45">
      <c r="A80" s="27"/>
      <c r="B80" s="61"/>
      <c r="C80" s="33"/>
      <c r="D80" s="33"/>
      <c r="E80" s="34"/>
      <c r="F80" s="36"/>
      <c r="G80" s="38"/>
      <c r="H80" s="36"/>
      <c r="I80" s="40"/>
      <c r="J80" s="42"/>
      <c r="K80" s="31"/>
      <c r="L80" s="31"/>
      <c r="M80" s="31"/>
      <c r="Y80" s="17" t="s">
        <v>13</v>
      </c>
      <c r="Z80" s="20">
        <v>1356000</v>
      </c>
      <c r="AA80" s="20">
        <v>1002000</v>
      </c>
      <c r="AB80" s="20">
        <v>245000</v>
      </c>
      <c r="AC80" s="20">
        <v>256000</v>
      </c>
    </row>
    <row r="81" spans="1:29" ht="27.75" customHeight="1" x14ac:dyDescent="0.4">
      <c r="A81" s="27">
        <v>36</v>
      </c>
      <c r="B81" s="60"/>
      <c r="C81" s="32"/>
      <c r="D81" s="32"/>
      <c r="E81" s="34">
        <f t="shared" ref="E81" si="136">H81</f>
        <v>0</v>
      </c>
      <c r="F81" s="35">
        <v>0</v>
      </c>
      <c r="G81" s="37">
        <f>E81-F81</f>
        <v>0</v>
      </c>
      <c r="H81" s="35"/>
      <c r="I81" s="39" t="e" cm="1">
        <f t="array" ref="I81">_xlfn.IFS(OR($L$4="大規模病院（200床以上）",$L$4="病院（200床未満）"),1/6,OR($L$4="医科診療所",$L$4="歯科診療所",$L$4="薬局"),1/4)</f>
        <v>#N/A</v>
      </c>
      <c r="J81" s="41" t="e">
        <f t="shared" ref="J81" si="137">ROUNDDOWN(H81*I81,0)</f>
        <v>#N/A</v>
      </c>
      <c r="K81" s="30" t="e" cm="1">
        <f t="array" ref="K8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81" s="30" t="e">
        <f t="shared" ref="L81" si="138">ROUNDDOWN(MIN(J81,K81),0)</f>
        <v>#N/A</v>
      </c>
      <c r="M81" s="30" t="e">
        <f t="shared" ref="M81" si="139">ROUNDDOWN(MIN(G81,L81),-3)</f>
        <v>#N/A</v>
      </c>
      <c r="Y81" s="17" t="s">
        <v>12</v>
      </c>
      <c r="Z81" s="20">
        <v>4866000</v>
      </c>
      <c r="AA81" s="20">
        <v>3259000</v>
      </c>
      <c r="AB81" s="20">
        <v>388000</v>
      </c>
      <c r="AC81" s="20">
        <v>388000</v>
      </c>
    </row>
    <row r="82" spans="1:29" ht="27.75" customHeight="1" thickBot="1" x14ac:dyDescent="0.45">
      <c r="A82" s="27"/>
      <c r="B82" s="61"/>
      <c r="C82" s="33"/>
      <c r="D82" s="33"/>
      <c r="E82" s="34"/>
      <c r="F82" s="36"/>
      <c r="G82" s="38"/>
      <c r="H82" s="36"/>
      <c r="I82" s="40"/>
      <c r="J82" s="42"/>
      <c r="K82" s="31"/>
      <c r="L82" s="31"/>
      <c r="M82" s="31"/>
      <c r="Y82" s="17" t="s">
        <v>13</v>
      </c>
      <c r="Z82" s="20">
        <v>1356000</v>
      </c>
      <c r="AA82" s="20">
        <v>1002000</v>
      </c>
      <c r="AB82" s="20">
        <v>245000</v>
      </c>
      <c r="AC82" s="20">
        <v>256000</v>
      </c>
    </row>
    <row r="83" spans="1:29" ht="27.75" customHeight="1" x14ac:dyDescent="0.4">
      <c r="A83" s="27">
        <v>37</v>
      </c>
      <c r="B83" s="60"/>
      <c r="C83" s="32"/>
      <c r="D83" s="32"/>
      <c r="E83" s="34">
        <f t="shared" ref="E83" si="140">H83</f>
        <v>0</v>
      </c>
      <c r="F83" s="35">
        <v>0</v>
      </c>
      <c r="G83" s="37">
        <f>E83-F83</f>
        <v>0</v>
      </c>
      <c r="H83" s="35"/>
      <c r="I83" s="39" t="e" cm="1">
        <f t="array" ref="I83">_xlfn.IFS(OR($L$4="大規模病院（200床以上）",$L$4="病院（200床未満）"),1/6,OR($L$4="医科診療所",$L$4="歯科診療所",$L$4="薬局"),1/4)</f>
        <v>#N/A</v>
      </c>
      <c r="J83" s="41" t="e">
        <f t="shared" ref="J83" si="141">ROUNDDOWN(H83*I83,0)</f>
        <v>#N/A</v>
      </c>
      <c r="K83" s="30" t="e" cm="1">
        <f t="array" ref="K8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83" s="30" t="e">
        <f t="shared" ref="L83" si="142">ROUNDDOWN(MIN(J83,K83),0)</f>
        <v>#N/A</v>
      </c>
      <c r="M83" s="30" t="e">
        <f t="shared" ref="M83" si="143">ROUNDDOWN(MIN(G83,L83),-3)</f>
        <v>#N/A</v>
      </c>
      <c r="Y83" s="17" t="s">
        <v>12</v>
      </c>
      <c r="Z83" s="20">
        <v>4866000</v>
      </c>
      <c r="AA83" s="20">
        <v>3259000</v>
      </c>
      <c r="AB83" s="20">
        <v>388000</v>
      </c>
      <c r="AC83" s="20">
        <v>388000</v>
      </c>
    </row>
    <row r="84" spans="1:29" ht="27.75" customHeight="1" thickBot="1" x14ac:dyDescent="0.45">
      <c r="A84" s="27"/>
      <c r="B84" s="61"/>
      <c r="C84" s="33"/>
      <c r="D84" s="33"/>
      <c r="E84" s="34"/>
      <c r="F84" s="36"/>
      <c r="G84" s="38"/>
      <c r="H84" s="36"/>
      <c r="I84" s="40"/>
      <c r="J84" s="42"/>
      <c r="K84" s="31"/>
      <c r="L84" s="31"/>
      <c r="M84" s="31"/>
      <c r="Y84" s="17" t="s">
        <v>13</v>
      </c>
      <c r="Z84" s="20">
        <v>1356000</v>
      </c>
      <c r="AA84" s="20">
        <v>1002000</v>
      </c>
      <c r="AB84" s="20">
        <v>245000</v>
      </c>
      <c r="AC84" s="20">
        <v>256000</v>
      </c>
    </row>
    <row r="85" spans="1:29" ht="27.75" customHeight="1" x14ac:dyDescent="0.4">
      <c r="A85" s="27">
        <v>38</v>
      </c>
      <c r="B85" s="60"/>
      <c r="C85" s="32"/>
      <c r="D85" s="32"/>
      <c r="E85" s="34">
        <f t="shared" ref="E85" si="144">H85</f>
        <v>0</v>
      </c>
      <c r="F85" s="35">
        <v>0</v>
      </c>
      <c r="G85" s="37">
        <f>E85-F85</f>
        <v>0</v>
      </c>
      <c r="H85" s="35"/>
      <c r="I85" s="39" t="e" cm="1">
        <f t="array" ref="I85">_xlfn.IFS(OR($L$4="大規模病院（200床以上）",$L$4="病院（200床未満）"),1/6,OR($L$4="医科診療所",$L$4="歯科診療所",$L$4="薬局"),1/4)</f>
        <v>#N/A</v>
      </c>
      <c r="J85" s="41" t="e">
        <f t="shared" ref="J85" si="145">ROUNDDOWN(H85*I85,0)</f>
        <v>#N/A</v>
      </c>
      <c r="K85" s="30" t="e" cm="1">
        <f t="array" ref="K8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85" s="30" t="e">
        <f t="shared" ref="L85" si="146">ROUNDDOWN(MIN(J85,K85),0)</f>
        <v>#N/A</v>
      </c>
      <c r="M85" s="30" t="e">
        <f t="shared" ref="M85" si="147">ROUNDDOWN(MIN(G85,L85),-3)</f>
        <v>#N/A</v>
      </c>
      <c r="Y85" s="17" t="s">
        <v>12</v>
      </c>
      <c r="Z85" s="20">
        <v>4866000</v>
      </c>
      <c r="AA85" s="20">
        <v>3259000</v>
      </c>
      <c r="AB85" s="20">
        <v>388000</v>
      </c>
      <c r="AC85" s="20">
        <v>388000</v>
      </c>
    </row>
    <row r="86" spans="1:29" ht="27.75" customHeight="1" thickBot="1" x14ac:dyDescent="0.45">
      <c r="A86" s="27"/>
      <c r="B86" s="61"/>
      <c r="C86" s="33"/>
      <c r="D86" s="33"/>
      <c r="E86" s="34"/>
      <c r="F86" s="36"/>
      <c r="G86" s="38"/>
      <c r="H86" s="36"/>
      <c r="I86" s="40"/>
      <c r="J86" s="42"/>
      <c r="K86" s="31"/>
      <c r="L86" s="31"/>
      <c r="M86" s="31"/>
      <c r="Y86" s="17" t="s">
        <v>13</v>
      </c>
      <c r="Z86" s="20">
        <v>1356000</v>
      </c>
      <c r="AA86" s="20">
        <v>1002000</v>
      </c>
      <c r="AB86" s="20">
        <v>245000</v>
      </c>
      <c r="AC86" s="20">
        <v>256000</v>
      </c>
    </row>
    <row r="87" spans="1:29" ht="27.75" customHeight="1" x14ac:dyDescent="0.4">
      <c r="A87" s="27">
        <v>39</v>
      </c>
      <c r="B87" s="60"/>
      <c r="C87" s="32"/>
      <c r="D87" s="32"/>
      <c r="E87" s="34">
        <f t="shared" ref="E87" si="148">H87</f>
        <v>0</v>
      </c>
      <c r="F87" s="35">
        <v>0</v>
      </c>
      <c r="G87" s="37">
        <f>E87-F87</f>
        <v>0</v>
      </c>
      <c r="H87" s="35"/>
      <c r="I87" s="39" t="e" cm="1">
        <f t="array" ref="I87">_xlfn.IFS(OR($L$4="大規模病院（200床以上）",$L$4="病院（200床未満）"),1/6,OR($L$4="医科診療所",$L$4="歯科診療所",$L$4="薬局"),1/4)</f>
        <v>#N/A</v>
      </c>
      <c r="J87" s="41" t="e">
        <f t="shared" ref="J87" si="149">ROUNDDOWN(H87*I87,0)</f>
        <v>#N/A</v>
      </c>
      <c r="K87" s="30" t="e" cm="1">
        <f t="array" ref="K8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87" s="30" t="e">
        <f t="shared" ref="L87" si="150">ROUNDDOWN(MIN(J87,K87),0)</f>
        <v>#N/A</v>
      </c>
      <c r="M87" s="30" t="e">
        <f t="shared" ref="M87" si="151">ROUNDDOWN(MIN(G87,L87),-3)</f>
        <v>#N/A</v>
      </c>
      <c r="Y87" s="17" t="s">
        <v>12</v>
      </c>
      <c r="Z87" s="20">
        <v>4866000</v>
      </c>
      <c r="AA87" s="20">
        <v>3259000</v>
      </c>
      <c r="AB87" s="20">
        <v>388000</v>
      </c>
      <c r="AC87" s="20">
        <v>388000</v>
      </c>
    </row>
    <row r="88" spans="1:29" ht="27.75" customHeight="1" thickBot="1" x14ac:dyDescent="0.45">
      <c r="A88" s="27"/>
      <c r="B88" s="61"/>
      <c r="C88" s="33"/>
      <c r="D88" s="33"/>
      <c r="E88" s="34"/>
      <c r="F88" s="36"/>
      <c r="G88" s="38"/>
      <c r="H88" s="36"/>
      <c r="I88" s="40"/>
      <c r="J88" s="42"/>
      <c r="K88" s="31"/>
      <c r="L88" s="31"/>
      <c r="M88" s="31"/>
      <c r="Y88" s="17" t="s">
        <v>13</v>
      </c>
      <c r="Z88" s="20">
        <v>1356000</v>
      </c>
      <c r="AA88" s="20">
        <v>1002000</v>
      </c>
      <c r="AB88" s="20">
        <v>245000</v>
      </c>
      <c r="AC88" s="20">
        <v>256000</v>
      </c>
    </row>
    <row r="89" spans="1:29" ht="27.75" customHeight="1" x14ac:dyDescent="0.4">
      <c r="A89" s="27">
        <v>40</v>
      </c>
      <c r="B89" s="60"/>
      <c r="C89" s="32"/>
      <c r="D89" s="32"/>
      <c r="E89" s="34">
        <f t="shared" ref="E89" si="152">H89</f>
        <v>0</v>
      </c>
      <c r="F89" s="35">
        <v>0</v>
      </c>
      <c r="G89" s="37">
        <f>E89-F89</f>
        <v>0</v>
      </c>
      <c r="H89" s="35"/>
      <c r="I89" s="39" t="e" cm="1">
        <f t="array" ref="I89">_xlfn.IFS(OR($L$4="大規模病院（200床以上）",$L$4="病院（200床未満）"),1/6,OR($L$4="医科診療所",$L$4="歯科診療所",$L$4="薬局"),1/4)</f>
        <v>#N/A</v>
      </c>
      <c r="J89" s="41" t="e">
        <f t="shared" ref="J89" si="153">ROUNDDOWN(H89*I89,0)</f>
        <v>#N/A</v>
      </c>
      <c r="K89" s="30" t="e" cm="1">
        <f t="array" ref="K8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89" s="30" t="e">
        <f t="shared" ref="L89" si="154">ROUNDDOWN(MIN(J89,K89),0)</f>
        <v>#N/A</v>
      </c>
      <c r="M89" s="30" t="e">
        <f t="shared" ref="M89" si="155">ROUNDDOWN(MIN(G89,L89),-3)</f>
        <v>#N/A</v>
      </c>
      <c r="Y89" s="17" t="s">
        <v>12</v>
      </c>
      <c r="Z89" s="20">
        <v>4866000</v>
      </c>
      <c r="AA89" s="20">
        <v>3259000</v>
      </c>
      <c r="AB89" s="20">
        <v>388000</v>
      </c>
      <c r="AC89" s="20">
        <v>388000</v>
      </c>
    </row>
    <row r="90" spans="1:29" ht="27.75" customHeight="1" thickBot="1" x14ac:dyDescent="0.45">
      <c r="A90" s="27"/>
      <c r="B90" s="61"/>
      <c r="C90" s="33"/>
      <c r="D90" s="33"/>
      <c r="E90" s="34"/>
      <c r="F90" s="36"/>
      <c r="G90" s="38"/>
      <c r="H90" s="36"/>
      <c r="I90" s="40"/>
      <c r="J90" s="42"/>
      <c r="K90" s="31"/>
      <c r="L90" s="31"/>
      <c r="M90" s="31"/>
      <c r="Y90" s="17" t="s">
        <v>13</v>
      </c>
      <c r="Z90" s="20">
        <v>1356000</v>
      </c>
      <c r="AA90" s="20">
        <v>1002000</v>
      </c>
      <c r="AB90" s="20">
        <v>245000</v>
      </c>
      <c r="AC90" s="20">
        <v>256000</v>
      </c>
    </row>
    <row r="91" spans="1:29" ht="27.75" customHeight="1" x14ac:dyDescent="0.4">
      <c r="A91" s="27">
        <v>41</v>
      </c>
      <c r="B91" s="60"/>
      <c r="C91" s="32"/>
      <c r="D91" s="32"/>
      <c r="E91" s="34">
        <f t="shared" ref="E91" si="156">H91</f>
        <v>0</v>
      </c>
      <c r="F91" s="35">
        <v>0</v>
      </c>
      <c r="G91" s="37">
        <f>E91-F91</f>
        <v>0</v>
      </c>
      <c r="H91" s="35"/>
      <c r="I91" s="39" t="e" cm="1">
        <f t="array" ref="I91">_xlfn.IFS(OR($L$4="大規模病院（200床以上）",$L$4="病院（200床未満）"),1/6,OR($L$4="医科診療所",$L$4="歯科診療所",$L$4="薬局"),1/4)</f>
        <v>#N/A</v>
      </c>
      <c r="J91" s="41" t="e">
        <f t="shared" ref="J91" si="157">ROUNDDOWN(H91*I91,0)</f>
        <v>#N/A</v>
      </c>
      <c r="K91" s="30" t="e" cm="1">
        <f t="array" ref="K9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91" s="30" t="e">
        <f t="shared" ref="L91" si="158">ROUNDDOWN(MIN(J91,K91),0)</f>
        <v>#N/A</v>
      </c>
      <c r="M91" s="30" t="e">
        <f t="shared" ref="M91" si="159">ROUNDDOWN(MIN(G91,L91),-3)</f>
        <v>#N/A</v>
      </c>
      <c r="Y91" s="17" t="s">
        <v>12</v>
      </c>
      <c r="Z91" s="20">
        <v>4866000</v>
      </c>
      <c r="AA91" s="20">
        <v>3259000</v>
      </c>
      <c r="AB91" s="20">
        <v>388000</v>
      </c>
      <c r="AC91" s="20">
        <v>388000</v>
      </c>
    </row>
    <row r="92" spans="1:29" ht="27.75" customHeight="1" thickBot="1" x14ac:dyDescent="0.45">
      <c r="A92" s="27"/>
      <c r="B92" s="61"/>
      <c r="C92" s="33"/>
      <c r="D92" s="33"/>
      <c r="E92" s="34"/>
      <c r="F92" s="36"/>
      <c r="G92" s="38"/>
      <c r="H92" s="36"/>
      <c r="I92" s="40"/>
      <c r="J92" s="42"/>
      <c r="K92" s="31"/>
      <c r="L92" s="31"/>
      <c r="M92" s="31"/>
      <c r="Y92" s="17" t="s">
        <v>13</v>
      </c>
      <c r="Z92" s="20">
        <v>1356000</v>
      </c>
      <c r="AA92" s="20">
        <v>1002000</v>
      </c>
      <c r="AB92" s="20">
        <v>245000</v>
      </c>
      <c r="AC92" s="20">
        <v>256000</v>
      </c>
    </row>
    <row r="93" spans="1:29" ht="27.75" customHeight="1" x14ac:dyDescent="0.4">
      <c r="A93" s="27">
        <v>42</v>
      </c>
      <c r="B93" s="60"/>
      <c r="C93" s="32"/>
      <c r="D93" s="32"/>
      <c r="E93" s="34">
        <f t="shared" ref="E93" si="160">H93</f>
        <v>0</v>
      </c>
      <c r="F93" s="35">
        <v>0</v>
      </c>
      <c r="G93" s="37">
        <f>E93-F93</f>
        <v>0</v>
      </c>
      <c r="H93" s="35"/>
      <c r="I93" s="39" t="e" cm="1">
        <f t="array" ref="I93">_xlfn.IFS(OR($L$4="大規模病院（200床以上）",$L$4="病院（200床未満）"),1/6,OR($L$4="医科診療所",$L$4="歯科診療所",$L$4="薬局"),1/4)</f>
        <v>#N/A</v>
      </c>
      <c r="J93" s="41" t="e">
        <f t="shared" ref="J93" si="161">ROUNDDOWN(H93*I93,0)</f>
        <v>#N/A</v>
      </c>
      <c r="K93" s="30" t="e" cm="1">
        <f t="array" ref="K9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93" s="30" t="e">
        <f t="shared" ref="L93" si="162">ROUNDDOWN(MIN(J93,K93),0)</f>
        <v>#N/A</v>
      </c>
      <c r="M93" s="30" t="e">
        <f t="shared" ref="M93" si="163">ROUNDDOWN(MIN(G93,L93),-3)</f>
        <v>#N/A</v>
      </c>
      <c r="Y93" s="17" t="s">
        <v>12</v>
      </c>
      <c r="Z93" s="20">
        <v>4866000</v>
      </c>
      <c r="AA93" s="20">
        <v>3259000</v>
      </c>
      <c r="AB93" s="20">
        <v>388000</v>
      </c>
      <c r="AC93" s="20">
        <v>388000</v>
      </c>
    </row>
    <row r="94" spans="1:29" ht="27.75" customHeight="1" thickBot="1" x14ac:dyDescent="0.45">
      <c r="A94" s="27"/>
      <c r="B94" s="61"/>
      <c r="C94" s="33"/>
      <c r="D94" s="33"/>
      <c r="E94" s="34"/>
      <c r="F94" s="36"/>
      <c r="G94" s="38"/>
      <c r="H94" s="36"/>
      <c r="I94" s="40"/>
      <c r="J94" s="42"/>
      <c r="K94" s="31"/>
      <c r="L94" s="31"/>
      <c r="M94" s="31"/>
      <c r="Y94" s="17" t="s">
        <v>13</v>
      </c>
      <c r="Z94" s="20">
        <v>1356000</v>
      </c>
      <c r="AA94" s="20">
        <v>1002000</v>
      </c>
      <c r="AB94" s="20">
        <v>245000</v>
      </c>
      <c r="AC94" s="20">
        <v>256000</v>
      </c>
    </row>
    <row r="95" spans="1:29" ht="27.75" customHeight="1" x14ac:dyDescent="0.4">
      <c r="A95" s="27">
        <v>43</v>
      </c>
      <c r="B95" s="60"/>
      <c r="C95" s="32"/>
      <c r="D95" s="32"/>
      <c r="E95" s="34">
        <f t="shared" ref="E95" si="164">H95</f>
        <v>0</v>
      </c>
      <c r="F95" s="35">
        <v>0</v>
      </c>
      <c r="G95" s="37">
        <f>E95-F95</f>
        <v>0</v>
      </c>
      <c r="H95" s="35"/>
      <c r="I95" s="39" t="e" cm="1">
        <f t="array" ref="I95">_xlfn.IFS(OR($L$4="大規模病院（200床以上）",$L$4="病院（200床未満）"),1/6,OR($L$4="医科診療所",$L$4="歯科診療所",$L$4="薬局"),1/4)</f>
        <v>#N/A</v>
      </c>
      <c r="J95" s="41" t="e">
        <f t="shared" ref="J95" si="165">ROUNDDOWN(H95*I95,0)</f>
        <v>#N/A</v>
      </c>
      <c r="K95" s="30" t="e" cm="1">
        <f t="array" ref="K9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95" s="30" t="e">
        <f t="shared" ref="L95" si="166">ROUNDDOWN(MIN(J95,K95),0)</f>
        <v>#N/A</v>
      </c>
      <c r="M95" s="30" t="e">
        <f t="shared" ref="M95" si="167">ROUNDDOWN(MIN(G95,L95),-3)</f>
        <v>#N/A</v>
      </c>
      <c r="Y95" s="17" t="s">
        <v>12</v>
      </c>
      <c r="Z95" s="20">
        <v>4866000</v>
      </c>
      <c r="AA95" s="20">
        <v>3259000</v>
      </c>
      <c r="AB95" s="20">
        <v>388000</v>
      </c>
      <c r="AC95" s="20">
        <v>388000</v>
      </c>
    </row>
    <row r="96" spans="1:29" ht="27.75" customHeight="1" thickBot="1" x14ac:dyDescent="0.45">
      <c r="A96" s="27"/>
      <c r="B96" s="61"/>
      <c r="C96" s="33"/>
      <c r="D96" s="33"/>
      <c r="E96" s="34"/>
      <c r="F96" s="36"/>
      <c r="G96" s="38"/>
      <c r="H96" s="36"/>
      <c r="I96" s="40"/>
      <c r="J96" s="42"/>
      <c r="K96" s="31"/>
      <c r="L96" s="31"/>
      <c r="M96" s="31"/>
      <c r="Y96" s="17" t="s">
        <v>13</v>
      </c>
      <c r="Z96" s="20">
        <v>1356000</v>
      </c>
      <c r="AA96" s="20">
        <v>1002000</v>
      </c>
      <c r="AB96" s="20">
        <v>245000</v>
      </c>
      <c r="AC96" s="20">
        <v>256000</v>
      </c>
    </row>
    <row r="97" spans="1:29" ht="27.75" customHeight="1" x14ac:dyDescent="0.4">
      <c r="A97" s="27">
        <v>44</v>
      </c>
      <c r="B97" s="60"/>
      <c r="C97" s="32"/>
      <c r="D97" s="32"/>
      <c r="E97" s="34">
        <f t="shared" ref="E97" si="168">H97</f>
        <v>0</v>
      </c>
      <c r="F97" s="35">
        <v>0</v>
      </c>
      <c r="G97" s="37">
        <f>E97-F97</f>
        <v>0</v>
      </c>
      <c r="H97" s="35"/>
      <c r="I97" s="39" t="e" cm="1">
        <f t="array" ref="I97">_xlfn.IFS(OR($L$4="大規模病院（200床以上）",$L$4="病院（200床未満）"),1/6,OR($L$4="医科診療所",$L$4="歯科診療所",$L$4="薬局"),1/4)</f>
        <v>#N/A</v>
      </c>
      <c r="J97" s="41" t="e">
        <f t="shared" ref="J97" si="169">ROUNDDOWN(H97*I97,0)</f>
        <v>#N/A</v>
      </c>
      <c r="K97" s="30" t="e" cm="1">
        <f t="array" ref="K9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97" s="30" t="e">
        <f t="shared" ref="L97" si="170">ROUNDDOWN(MIN(J97,K97),0)</f>
        <v>#N/A</v>
      </c>
      <c r="M97" s="30" t="e">
        <f t="shared" ref="M97" si="171">ROUNDDOWN(MIN(G97,L97),-3)</f>
        <v>#N/A</v>
      </c>
      <c r="Y97" s="17" t="s">
        <v>12</v>
      </c>
      <c r="Z97" s="20">
        <v>4866000</v>
      </c>
      <c r="AA97" s="20">
        <v>3259000</v>
      </c>
      <c r="AB97" s="20">
        <v>388000</v>
      </c>
      <c r="AC97" s="20">
        <v>388000</v>
      </c>
    </row>
    <row r="98" spans="1:29" ht="27.75" customHeight="1" thickBot="1" x14ac:dyDescent="0.45">
      <c r="A98" s="27"/>
      <c r="B98" s="61"/>
      <c r="C98" s="33"/>
      <c r="D98" s="33"/>
      <c r="E98" s="34"/>
      <c r="F98" s="36"/>
      <c r="G98" s="38"/>
      <c r="H98" s="36"/>
      <c r="I98" s="40"/>
      <c r="J98" s="42"/>
      <c r="K98" s="31"/>
      <c r="L98" s="31"/>
      <c r="M98" s="31"/>
      <c r="Y98" s="17" t="s">
        <v>13</v>
      </c>
      <c r="Z98" s="20">
        <v>1356000</v>
      </c>
      <c r="AA98" s="20">
        <v>1002000</v>
      </c>
      <c r="AB98" s="20">
        <v>245000</v>
      </c>
      <c r="AC98" s="20">
        <v>256000</v>
      </c>
    </row>
    <row r="99" spans="1:29" ht="27.75" customHeight="1" x14ac:dyDescent="0.4">
      <c r="A99" s="27">
        <v>45</v>
      </c>
      <c r="B99" s="60"/>
      <c r="C99" s="32"/>
      <c r="D99" s="32"/>
      <c r="E99" s="34">
        <f t="shared" ref="E99" si="172">H99</f>
        <v>0</v>
      </c>
      <c r="F99" s="35">
        <v>0</v>
      </c>
      <c r="G99" s="37">
        <f>E99-F99</f>
        <v>0</v>
      </c>
      <c r="H99" s="35"/>
      <c r="I99" s="39" t="e" cm="1">
        <f t="array" ref="I99">_xlfn.IFS(OR($L$4="大規模病院（200床以上）",$L$4="病院（200床未満）"),1/6,OR($L$4="医科診療所",$L$4="歯科診療所",$L$4="薬局"),1/4)</f>
        <v>#N/A</v>
      </c>
      <c r="J99" s="41" t="e">
        <f t="shared" ref="J99" si="173">ROUNDDOWN(H99*I99,0)</f>
        <v>#N/A</v>
      </c>
      <c r="K99" s="30" t="e" cm="1">
        <f t="array" ref="K9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99" s="30" t="e">
        <f t="shared" ref="L99" si="174">ROUNDDOWN(MIN(J99,K99),0)</f>
        <v>#N/A</v>
      </c>
      <c r="M99" s="30" t="e">
        <f t="shared" ref="M99" si="175">ROUNDDOWN(MIN(G99,L99),-3)</f>
        <v>#N/A</v>
      </c>
      <c r="Y99" s="17" t="s">
        <v>12</v>
      </c>
      <c r="Z99" s="20">
        <v>4866000</v>
      </c>
      <c r="AA99" s="20">
        <v>3259000</v>
      </c>
      <c r="AB99" s="20">
        <v>388000</v>
      </c>
      <c r="AC99" s="20">
        <v>388000</v>
      </c>
    </row>
    <row r="100" spans="1:29" ht="27.75" customHeight="1" thickBot="1" x14ac:dyDescent="0.45">
      <c r="A100" s="27"/>
      <c r="B100" s="61"/>
      <c r="C100" s="33"/>
      <c r="D100" s="33"/>
      <c r="E100" s="34"/>
      <c r="F100" s="36"/>
      <c r="G100" s="38"/>
      <c r="H100" s="36"/>
      <c r="I100" s="40"/>
      <c r="J100" s="42"/>
      <c r="K100" s="31"/>
      <c r="L100" s="31"/>
      <c r="M100" s="31"/>
      <c r="Y100" s="17" t="s">
        <v>13</v>
      </c>
      <c r="Z100" s="20">
        <v>1356000</v>
      </c>
      <c r="AA100" s="20">
        <v>1002000</v>
      </c>
      <c r="AB100" s="20">
        <v>245000</v>
      </c>
      <c r="AC100" s="20">
        <v>256000</v>
      </c>
    </row>
    <row r="101" spans="1:29" ht="27.75" customHeight="1" x14ac:dyDescent="0.4">
      <c r="A101" s="27">
        <v>46</v>
      </c>
      <c r="B101" s="60"/>
      <c r="C101" s="32"/>
      <c r="D101" s="32"/>
      <c r="E101" s="34">
        <f t="shared" ref="E101" si="176">H101</f>
        <v>0</v>
      </c>
      <c r="F101" s="35">
        <v>0</v>
      </c>
      <c r="G101" s="37">
        <f>E101-F101</f>
        <v>0</v>
      </c>
      <c r="H101" s="35"/>
      <c r="I101" s="39" t="e" cm="1">
        <f t="array" ref="I101">_xlfn.IFS(OR($L$4="大規模病院（200床以上）",$L$4="病院（200床未満）"),1/6,OR($L$4="医科診療所",$L$4="歯科診療所",$L$4="薬局"),1/4)</f>
        <v>#N/A</v>
      </c>
      <c r="J101" s="41" t="e">
        <f t="shared" ref="J101" si="177">ROUNDDOWN(H101*I101,0)</f>
        <v>#N/A</v>
      </c>
      <c r="K101" s="30" t="e" cm="1">
        <f t="array" ref="K101">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01" s="30" t="e">
        <f t="shared" ref="L101" si="178">ROUNDDOWN(MIN(J101,K101),0)</f>
        <v>#N/A</v>
      </c>
      <c r="M101" s="30" t="e">
        <f t="shared" ref="M101" si="179">ROUNDDOWN(MIN(G101,L101),-3)</f>
        <v>#N/A</v>
      </c>
      <c r="Y101" s="17" t="s">
        <v>12</v>
      </c>
      <c r="Z101" s="20">
        <v>4866000</v>
      </c>
      <c r="AA101" s="20">
        <v>3259000</v>
      </c>
      <c r="AB101" s="20">
        <v>388000</v>
      </c>
      <c r="AC101" s="20">
        <v>388000</v>
      </c>
    </row>
    <row r="102" spans="1:29" ht="27.75" customHeight="1" thickBot="1" x14ac:dyDescent="0.45">
      <c r="A102" s="27"/>
      <c r="B102" s="61"/>
      <c r="C102" s="33"/>
      <c r="D102" s="33"/>
      <c r="E102" s="34"/>
      <c r="F102" s="36"/>
      <c r="G102" s="38"/>
      <c r="H102" s="36"/>
      <c r="I102" s="40"/>
      <c r="J102" s="42"/>
      <c r="K102" s="31"/>
      <c r="L102" s="31"/>
      <c r="M102" s="31"/>
      <c r="Y102" s="17" t="s">
        <v>13</v>
      </c>
      <c r="Z102" s="20">
        <v>1356000</v>
      </c>
      <c r="AA102" s="20">
        <v>1002000</v>
      </c>
      <c r="AB102" s="20">
        <v>245000</v>
      </c>
      <c r="AC102" s="20">
        <v>256000</v>
      </c>
    </row>
    <row r="103" spans="1:29" ht="27.75" customHeight="1" x14ac:dyDescent="0.4">
      <c r="A103" s="27">
        <v>47</v>
      </c>
      <c r="B103" s="60"/>
      <c r="C103" s="32"/>
      <c r="D103" s="32"/>
      <c r="E103" s="34">
        <f t="shared" ref="E103" si="180">H103</f>
        <v>0</v>
      </c>
      <c r="F103" s="35">
        <v>0</v>
      </c>
      <c r="G103" s="37">
        <f>E103-F103</f>
        <v>0</v>
      </c>
      <c r="H103" s="35"/>
      <c r="I103" s="39" t="e" cm="1">
        <f t="array" ref="I103">_xlfn.IFS(OR($L$4="大規模病院（200床以上）",$L$4="病院（200床未満）"),1/6,OR($L$4="医科診療所",$L$4="歯科診療所",$L$4="薬局"),1/4)</f>
        <v>#N/A</v>
      </c>
      <c r="J103" s="41" t="e">
        <f t="shared" ref="J103" si="181">ROUNDDOWN(H103*I103,0)</f>
        <v>#N/A</v>
      </c>
      <c r="K103" s="30" t="e" cm="1">
        <f t="array" ref="K103">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03" s="30" t="e">
        <f t="shared" ref="L103" si="182">ROUNDDOWN(MIN(J103,K103),0)</f>
        <v>#N/A</v>
      </c>
      <c r="M103" s="30" t="e">
        <f t="shared" ref="M103" si="183">ROUNDDOWN(MIN(G103,L103),-3)</f>
        <v>#N/A</v>
      </c>
      <c r="Y103" s="17" t="s">
        <v>12</v>
      </c>
      <c r="Z103" s="20">
        <v>4866000</v>
      </c>
      <c r="AA103" s="20">
        <v>3259000</v>
      </c>
      <c r="AB103" s="20">
        <v>388000</v>
      </c>
      <c r="AC103" s="20">
        <v>388000</v>
      </c>
    </row>
    <row r="104" spans="1:29" ht="27.75" customHeight="1" thickBot="1" x14ac:dyDescent="0.45">
      <c r="A104" s="27"/>
      <c r="B104" s="61"/>
      <c r="C104" s="33"/>
      <c r="D104" s="33"/>
      <c r="E104" s="34"/>
      <c r="F104" s="36"/>
      <c r="G104" s="38"/>
      <c r="H104" s="36"/>
      <c r="I104" s="40"/>
      <c r="J104" s="42"/>
      <c r="K104" s="31"/>
      <c r="L104" s="31"/>
      <c r="M104" s="31"/>
      <c r="Y104" s="17" t="s">
        <v>13</v>
      </c>
      <c r="Z104" s="20">
        <v>1356000</v>
      </c>
      <c r="AA104" s="20">
        <v>1002000</v>
      </c>
      <c r="AB104" s="20">
        <v>245000</v>
      </c>
      <c r="AC104" s="20">
        <v>256000</v>
      </c>
    </row>
    <row r="105" spans="1:29" ht="27.75" customHeight="1" x14ac:dyDescent="0.4">
      <c r="A105" s="27">
        <v>48</v>
      </c>
      <c r="B105" s="60"/>
      <c r="C105" s="32"/>
      <c r="D105" s="32"/>
      <c r="E105" s="34">
        <f t="shared" ref="E105" si="184">H105</f>
        <v>0</v>
      </c>
      <c r="F105" s="35">
        <v>0</v>
      </c>
      <c r="G105" s="37">
        <f>E105-F105</f>
        <v>0</v>
      </c>
      <c r="H105" s="35"/>
      <c r="I105" s="39" t="e" cm="1">
        <f t="array" ref="I105">_xlfn.IFS(OR($L$4="大規模病院（200床以上）",$L$4="病院（200床未満）"),1/6,OR($L$4="医科診療所",$L$4="歯科診療所",$L$4="薬局"),1/4)</f>
        <v>#N/A</v>
      </c>
      <c r="J105" s="41" t="e">
        <f t="shared" ref="J105" si="185">ROUNDDOWN(H105*I105,0)</f>
        <v>#N/A</v>
      </c>
      <c r="K105" s="30" t="e" cm="1">
        <f t="array" ref="K105">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05" s="30" t="e">
        <f t="shared" ref="L105" si="186">ROUNDDOWN(MIN(J105,K105),0)</f>
        <v>#N/A</v>
      </c>
      <c r="M105" s="30" t="e">
        <f t="shared" ref="M105" si="187">ROUNDDOWN(MIN(G105,L105),-3)</f>
        <v>#N/A</v>
      </c>
      <c r="Y105" s="17" t="s">
        <v>12</v>
      </c>
      <c r="Z105" s="20">
        <v>4866000</v>
      </c>
      <c r="AA105" s="20">
        <v>3259000</v>
      </c>
      <c r="AB105" s="20">
        <v>388000</v>
      </c>
      <c r="AC105" s="20">
        <v>388000</v>
      </c>
    </row>
    <row r="106" spans="1:29" ht="27.75" customHeight="1" thickBot="1" x14ac:dyDescent="0.45">
      <c r="A106" s="27"/>
      <c r="B106" s="61"/>
      <c r="C106" s="33"/>
      <c r="D106" s="33"/>
      <c r="E106" s="34"/>
      <c r="F106" s="36"/>
      <c r="G106" s="38"/>
      <c r="H106" s="36"/>
      <c r="I106" s="40"/>
      <c r="J106" s="42"/>
      <c r="K106" s="31"/>
      <c r="L106" s="31"/>
      <c r="M106" s="31"/>
      <c r="Y106" s="17" t="s">
        <v>13</v>
      </c>
      <c r="Z106" s="20">
        <v>1356000</v>
      </c>
      <c r="AA106" s="20">
        <v>1002000</v>
      </c>
      <c r="AB106" s="20">
        <v>245000</v>
      </c>
      <c r="AC106" s="20">
        <v>256000</v>
      </c>
    </row>
    <row r="107" spans="1:29" ht="27.75" customHeight="1" x14ac:dyDescent="0.4">
      <c r="A107" s="27">
        <v>49</v>
      </c>
      <c r="B107" s="60"/>
      <c r="C107" s="32"/>
      <c r="D107" s="32"/>
      <c r="E107" s="34">
        <f t="shared" ref="E107" si="188">H107</f>
        <v>0</v>
      </c>
      <c r="F107" s="35">
        <v>0</v>
      </c>
      <c r="G107" s="37">
        <f>E107-F107</f>
        <v>0</v>
      </c>
      <c r="H107" s="35"/>
      <c r="I107" s="39" t="e" cm="1">
        <f t="array" ref="I107">_xlfn.IFS(OR($L$4="大規模病院（200床以上）",$L$4="病院（200床未満）"),1/6,OR($L$4="医科診療所",$L$4="歯科診療所",$L$4="薬局"),1/4)</f>
        <v>#N/A</v>
      </c>
      <c r="J107" s="41" t="e">
        <f t="shared" ref="J107" si="189">ROUNDDOWN(H107*I107,0)</f>
        <v>#N/A</v>
      </c>
      <c r="K107" s="30" t="e" cm="1">
        <f t="array" ref="K107">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07" s="30" t="e">
        <f t="shared" ref="L107" si="190">ROUNDDOWN(MIN(J107,K107),0)</f>
        <v>#N/A</v>
      </c>
      <c r="M107" s="30" t="e">
        <f t="shared" ref="M107" si="191">ROUNDDOWN(MIN(G107,L107),-3)</f>
        <v>#N/A</v>
      </c>
      <c r="Y107" s="17" t="s">
        <v>12</v>
      </c>
      <c r="Z107" s="20">
        <v>4866000</v>
      </c>
      <c r="AA107" s="20">
        <v>3259000</v>
      </c>
      <c r="AB107" s="20">
        <v>388000</v>
      </c>
      <c r="AC107" s="20">
        <v>388000</v>
      </c>
    </row>
    <row r="108" spans="1:29" ht="27.75" customHeight="1" thickBot="1" x14ac:dyDescent="0.45">
      <c r="A108" s="27"/>
      <c r="B108" s="61"/>
      <c r="C108" s="33"/>
      <c r="D108" s="33"/>
      <c r="E108" s="34"/>
      <c r="F108" s="36"/>
      <c r="G108" s="38"/>
      <c r="H108" s="36"/>
      <c r="I108" s="40"/>
      <c r="J108" s="42"/>
      <c r="K108" s="31"/>
      <c r="L108" s="31"/>
      <c r="M108" s="31"/>
      <c r="Y108" s="17" t="s">
        <v>13</v>
      </c>
      <c r="Z108" s="20">
        <v>1356000</v>
      </c>
      <c r="AA108" s="20">
        <v>1002000</v>
      </c>
      <c r="AB108" s="20">
        <v>245000</v>
      </c>
      <c r="AC108" s="20">
        <v>256000</v>
      </c>
    </row>
    <row r="109" spans="1:29" ht="27.75" customHeight="1" x14ac:dyDescent="0.4">
      <c r="A109" s="27">
        <v>50</v>
      </c>
      <c r="B109" s="60"/>
      <c r="C109" s="32"/>
      <c r="D109" s="32"/>
      <c r="E109" s="34">
        <f t="shared" ref="E109" si="192">H109</f>
        <v>0</v>
      </c>
      <c r="F109" s="35">
        <v>0</v>
      </c>
      <c r="G109" s="37">
        <f>E109-F109</f>
        <v>0</v>
      </c>
      <c r="H109" s="35"/>
      <c r="I109" s="39" t="e" cm="1">
        <f t="array" ref="I109">_xlfn.IFS(OR($L$4="大規模病院（200床以上）",$L$4="病院（200床未満）"),1/6,OR($L$4="医科診療所",$L$4="歯科診療所",$L$4="薬局"),1/4)</f>
        <v>#N/A</v>
      </c>
      <c r="J109" s="41" t="e">
        <f t="shared" ref="J109" si="193">ROUNDDOWN(H109*I109,0)</f>
        <v>#N/A</v>
      </c>
      <c r="K109" s="30" t="e" cm="1">
        <f t="array" ref="K109">_xlfn.IFS(AND($L$4="大規模病院（200床以上）",$L$5="交付要綱第３条(１)の事業"),811000,AND($L$4="病院（200床未満）",$L$5="交付要綱第３条(１)の事業"),543000,AND($L$4="医科診療所",$L$5="交付要綱第３条(１)の事業"),97000,AND($L$4="歯科診療所",$L$5="交付要綱第３条(１)の事業"),97000,AND($L$4="薬局",$L$5="交付要綱第３条(１)の事業"),97000,AND($L$4="大規模病院（200床以上）",$L$5="交付要綱第３条(２)の事業"),226000,AND($L$4="病院（200床未満）",$L$5="交付要綱第３条(２)の事業"),167000,AND($L$4="医科診療所",$L$5="交付要綱第３条(２)の事業"),61000,AND($L$4="歯科診療所",$L$5="交付要綱第３条(２)の事業"),61000,AND($L$4="薬局",$L$5="交付要綱第３条(２)の事業"),64000,AND($L$4="大規模病院（200床以上）",$L$5="交付要綱第３条(３)の事業"),1003000,AND($L$4="病院（200床未満）",$L$5="交付要綱第３条(３)の事業"),676000,AND($L$4="医科診療所",$L$5="交付要綱第３条(３)の事業"),135000,AND($L$4="歯科診療所",$L$5="交付要綱第３条(３)の事業"),135000,AND($L$4="薬局",$L$5="交付要綱第３条(３)の事業"),138000)</f>
        <v>#N/A</v>
      </c>
      <c r="L109" s="30" t="e">
        <f t="shared" ref="L109" si="194">ROUNDDOWN(MIN(J109,K109),0)</f>
        <v>#N/A</v>
      </c>
      <c r="M109" s="30" t="e">
        <f t="shared" ref="M109" si="195">ROUNDDOWN(MIN(G109,L109),-3)</f>
        <v>#N/A</v>
      </c>
      <c r="Y109" s="17" t="s">
        <v>12</v>
      </c>
      <c r="Z109" s="20">
        <v>4866000</v>
      </c>
      <c r="AA109" s="20">
        <v>3259000</v>
      </c>
      <c r="AB109" s="20">
        <v>388000</v>
      </c>
      <c r="AC109" s="20">
        <v>388000</v>
      </c>
    </row>
    <row r="110" spans="1:29" ht="27.75" customHeight="1" thickBot="1" x14ac:dyDescent="0.45">
      <c r="A110" s="27"/>
      <c r="B110" s="61"/>
      <c r="C110" s="33"/>
      <c r="D110" s="33"/>
      <c r="E110" s="34"/>
      <c r="F110" s="36"/>
      <c r="G110" s="38"/>
      <c r="H110" s="36"/>
      <c r="I110" s="40"/>
      <c r="J110" s="42"/>
      <c r="K110" s="31"/>
      <c r="L110" s="31"/>
      <c r="M110" s="31"/>
      <c r="Y110" s="17" t="s">
        <v>13</v>
      </c>
      <c r="Z110" s="20">
        <v>1356000</v>
      </c>
      <c r="AA110" s="20">
        <v>1002000</v>
      </c>
      <c r="AB110" s="20">
        <v>245000</v>
      </c>
      <c r="AC110" s="20">
        <v>256000</v>
      </c>
    </row>
    <row r="111" spans="1:29" ht="27.6" customHeight="1" x14ac:dyDescent="0.4">
      <c r="B111" s="47" t="s">
        <v>38</v>
      </c>
      <c r="C111" s="48"/>
      <c r="D111" s="49"/>
      <c r="E111" s="34">
        <f t="shared" ref="E111" si="196">H111</f>
        <v>0</v>
      </c>
      <c r="F111" s="53" t="s">
        <v>39</v>
      </c>
      <c r="G111" s="55" t="s">
        <v>39</v>
      </c>
      <c r="H111" s="57">
        <f>SUM(H11:H110)</f>
        <v>0</v>
      </c>
      <c r="I111" s="55" t="s">
        <v>39</v>
      </c>
      <c r="J111" s="55" t="s">
        <v>39</v>
      </c>
      <c r="K111" s="59" t="s">
        <v>39</v>
      </c>
      <c r="L111" s="55" t="s">
        <v>39</v>
      </c>
      <c r="M111" s="30" t="e">
        <f>SUM(M11:M110)</f>
        <v>#N/A</v>
      </c>
      <c r="Y111" s="17" t="s">
        <v>14</v>
      </c>
      <c r="Z111" s="20">
        <v>6022000</v>
      </c>
      <c r="AA111" s="20">
        <v>4059000</v>
      </c>
      <c r="AB111" s="20">
        <v>542000</v>
      </c>
      <c r="AC111" s="20">
        <v>553000</v>
      </c>
    </row>
    <row r="112" spans="1:29" ht="27.6" customHeight="1" x14ac:dyDescent="0.4">
      <c r="B112" s="50"/>
      <c r="C112" s="51"/>
      <c r="D112" s="52"/>
      <c r="E112" s="34"/>
      <c r="F112" s="54"/>
      <c r="G112" s="56"/>
      <c r="H112" s="58"/>
      <c r="I112" s="56"/>
      <c r="J112" s="56"/>
      <c r="K112" s="53"/>
      <c r="L112" s="56"/>
      <c r="M112" s="31"/>
      <c r="Y112" s="21"/>
      <c r="Z112" s="22"/>
      <c r="AA112" s="22"/>
      <c r="AB112" s="22"/>
      <c r="AC112" s="22"/>
    </row>
    <row r="113" spans="2:29" ht="27.6" customHeight="1" x14ac:dyDescent="0.4">
      <c r="E113" s="23"/>
      <c r="F113" s="23"/>
      <c r="G113" s="23"/>
      <c r="H113" s="23"/>
      <c r="I113" s="23"/>
      <c r="J113" s="23"/>
      <c r="K113" s="23"/>
      <c r="L113" s="23"/>
      <c r="M113" s="23"/>
      <c r="Y113" s="21"/>
      <c r="Z113" s="22"/>
      <c r="AA113" s="22"/>
      <c r="AB113" s="22"/>
      <c r="AC113" s="22"/>
    </row>
    <row r="114" spans="2:29" ht="18" customHeight="1" x14ac:dyDescent="0.4">
      <c r="B114" s="24" t="s">
        <v>15</v>
      </c>
      <c r="F114" s="23"/>
      <c r="G114" s="23"/>
      <c r="H114" s="23"/>
      <c r="I114" s="23"/>
      <c r="J114" s="23"/>
      <c r="K114" s="23"/>
      <c r="L114" s="23"/>
      <c r="M114" s="23"/>
      <c r="Y114" s="6"/>
      <c r="Z114" s="25"/>
      <c r="AA114" s="25"/>
      <c r="AB114" s="25"/>
      <c r="AC114" s="25"/>
    </row>
    <row r="115" spans="2:29" x14ac:dyDescent="0.4">
      <c r="B115" s="4" t="s">
        <v>16</v>
      </c>
    </row>
    <row r="116" spans="2:29" x14ac:dyDescent="0.4">
      <c r="B116" s="4" t="s">
        <v>17</v>
      </c>
    </row>
    <row r="117" spans="2:29" x14ac:dyDescent="0.4">
      <c r="B117" s="4" t="s">
        <v>18</v>
      </c>
    </row>
    <row r="118" spans="2:29" ht="18" customHeight="1" x14ac:dyDescent="0.4">
      <c r="B118" s="4" t="s">
        <v>19</v>
      </c>
      <c r="Y118" s="26"/>
      <c r="Z118" s="18" t="s">
        <v>8</v>
      </c>
      <c r="AA118" s="18" t="s">
        <v>9</v>
      </c>
      <c r="AB118" s="19" t="s">
        <v>10</v>
      </c>
      <c r="AC118" s="19" t="s">
        <v>11</v>
      </c>
    </row>
    <row r="119" spans="2:29" x14ac:dyDescent="0.4">
      <c r="B119" s="4" t="s">
        <v>22</v>
      </c>
    </row>
    <row r="120" spans="2:29" x14ac:dyDescent="0.4">
      <c r="B120" s="4" t="s">
        <v>23</v>
      </c>
    </row>
  </sheetData>
  <sheetProtection sheet="1" objects="1" scenarios="1"/>
  <mergeCells count="669">
    <mergeCell ref="M111:M112"/>
    <mergeCell ref="B111:D112"/>
    <mergeCell ref="E111:E112"/>
    <mergeCell ref="F111:F112"/>
    <mergeCell ref="G111:G112"/>
    <mergeCell ref="H111:H112"/>
    <mergeCell ref="I111:I112"/>
    <mergeCell ref="J111:J112"/>
    <mergeCell ref="K111:K112"/>
    <mergeCell ref="L111:L112"/>
    <mergeCell ref="D107:D108"/>
    <mergeCell ref="D109:D110"/>
    <mergeCell ref="D23:D24"/>
    <mergeCell ref="D25:D26"/>
    <mergeCell ref="D27:D28"/>
    <mergeCell ref="D29:D30"/>
    <mergeCell ref="D31:D32"/>
    <mergeCell ref="D33:D34"/>
    <mergeCell ref="D35:D36"/>
    <mergeCell ref="D37:D38"/>
    <mergeCell ref="D39:D40"/>
    <mergeCell ref="M13:M14"/>
    <mergeCell ref="B15:B16"/>
    <mergeCell ref="C15:C16"/>
    <mergeCell ref="E15:E16"/>
    <mergeCell ref="F15:F16"/>
    <mergeCell ref="G15:G16"/>
    <mergeCell ref="H15:H16"/>
    <mergeCell ref="I15:I16"/>
    <mergeCell ref="J15:J16"/>
    <mergeCell ref="K15:K16"/>
    <mergeCell ref="L15:L16"/>
    <mergeCell ref="M15:M16"/>
    <mergeCell ref="H13:H14"/>
    <mergeCell ref="I13:I14"/>
    <mergeCell ref="J13:J14"/>
    <mergeCell ref="K13:K14"/>
    <mergeCell ref="D13:D14"/>
    <mergeCell ref="D15:D16"/>
    <mergeCell ref="B8:B10"/>
    <mergeCell ref="C8:C10"/>
    <mergeCell ref="B11:B12"/>
    <mergeCell ref="C11:C12"/>
    <mergeCell ref="M8:M10"/>
    <mergeCell ref="G9:G10"/>
    <mergeCell ref="L9:L10"/>
    <mergeCell ref="M11:M12"/>
    <mergeCell ref="I11:I12"/>
    <mergeCell ref="J11:J12"/>
    <mergeCell ref="E11:E12"/>
    <mergeCell ref="F11:F12"/>
    <mergeCell ref="G11:G12"/>
    <mergeCell ref="H11:H12"/>
    <mergeCell ref="K11:K12"/>
    <mergeCell ref="L11:L12"/>
    <mergeCell ref="D8:D10"/>
    <mergeCell ref="D11:D12"/>
    <mergeCell ref="M17:M18"/>
    <mergeCell ref="B19:B20"/>
    <mergeCell ref="C19:C20"/>
    <mergeCell ref="E19:E20"/>
    <mergeCell ref="F19:F20"/>
    <mergeCell ref="G19:G20"/>
    <mergeCell ref="H19:H20"/>
    <mergeCell ref="I19:I20"/>
    <mergeCell ref="J19:J20"/>
    <mergeCell ref="K19:K20"/>
    <mergeCell ref="L19:L20"/>
    <mergeCell ref="M19:M20"/>
    <mergeCell ref="B17:B18"/>
    <mergeCell ref="C17:C18"/>
    <mergeCell ref="E17:E18"/>
    <mergeCell ref="F17:F18"/>
    <mergeCell ref="G17:G18"/>
    <mergeCell ref="H17:H18"/>
    <mergeCell ref="I17:I18"/>
    <mergeCell ref="J17:J18"/>
    <mergeCell ref="K17:K18"/>
    <mergeCell ref="D17:D18"/>
    <mergeCell ref="D19:D20"/>
    <mergeCell ref="K21:K22"/>
    <mergeCell ref="L21:L22"/>
    <mergeCell ref="B21:B22"/>
    <mergeCell ref="C21:C22"/>
    <mergeCell ref="E21:E22"/>
    <mergeCell ref="F21:F22"/>
    <mergeCell ref="G21:G22"/>
    <mergeCell ref="L17:L18"/>
    <mergeCell ref="L13:L14"/>
    <mergeCell ref="B13:B14"/>
    <mergeCell ref="C13:C14"/>
    <mergeCell ref="E13:E14"/>
    <mergeCell ref="F13:F14"/>
    <mergeCell ref="G13:G14"/>
    <mergeCell ref="D21:D22"/>
    <mergeCell ref="M25:M26"/>
    <mergeCell ref="B27:B28"/>
    <mergeCell ref="C27:C28"/>
    <mergeCell ref="E27:E28"/>
    <mergeCell ref="F27:F28"/>
    <mergeCell ref="G27:G28"/>
    <mergeCell ref="H27:H28"/>
    <mergeCell ref="I27:I28"/>
    <mergeCell ref="J27:J28"/>
    <mergeCell ref="K27:K28"/>
    <mergeCell ref="L27:L28"/>
    <mergeCell ref="M27:M28"/>
    <mergeCell ref="H25:H26"/>
    <mergeCell ref="I25:I26"/>
    <mergeCell ref="J25:J26"/>
    <mergeCell ref="K25:K26"/>
    <mergeCell ref="L25:L26"/>
    <mergeCell ref="B25:B26"/>
    <mergeCell ref="C25:C26"/>
    <mergeCell ref="E25:E26"/>
    <mergeCell ref="F25:F26"/>
    <mergeCell ref="G25:G26"/>
    <mergeCell ref="M29:M30"/>
    <mergeCell ref="B31:B32"/>
    <mergeCell ref="C31:C32"/>
    <mergeCell ref="E31:E32"/>
    <mergeCell ref="F31:F32"/>
    <mergeCell ref="G31:G32"/>
    <mergeCell ref="H31:H32"/>
    <mergeCell ref="I31:I32"/>
    <mergeCell ref="J31:J32"/>
    <mergeCell ref="K31:K32"/>
    <mergeCell ref="L31:L32"/>
    <mergeCell ref="M31:M32"/>
    <mergeCell ref="H29:H30"/>
    <mergeCell ref="I29:I30"/>
    <mergeCell ref="J29:J30"/>
    <mergeCell ref="K29:K30"/>
    <mergeCell ref="L29:L30"/>
    <mergeCell ref="B29:B30"/>
    <mergeCell ref="C29:C30"/>
    <mergeCell ref="E29:E30"/>
    <mergeCell ref="F29:F30"/>
    <mergeCell ref="G29:G30"/>
    <mergeCell ref="M33:M34"/>
    <mergeCell ref="B35:B36"/>
    <mergeCell ref="C35:C36"/>
    <mergeCell ref="E35:E36"/>
    <mergeCell ref="F35:F36"/>
    <mergeCell ref="G35:G36"/>
    <mergeCell ref="H35:H36"/>
    <mergeCell ref="I35:I36"/>
    <mergeCell ref="J35:J36"/>
    <mergeCell ref="K35:K36"/>
    <mergeCell ref="L35:L36"/>
    <mergeCell ref="M35:M36"/>
    <mergeCell ref="H33:H34"/>
    <mergeCell ref="I33:I34"/>
    <mergeCell ref="J33:J34"/>
    <mergeCell ref="K33:K34"/>
    <mergeCell ref="L33:L34"/>
    <mergeCell ref="B33:B34"/>
    <mergeCell ref="C33:C34"/>
    <mergeCell ref="E33:E34"/>
    <mergeCell ref="F33:F34"/>
    <mergeCell ref="G33:G34"/>
    <mergeCell ref="M37:M38"/>
    <mergeCell ref="B39:B40"/>
    <mergeCell ref="C39:C40"/>
    <mergeCell ref="E39:E40"/>
    <mergeCell ref="F39:F40"/>
    <mergeCell ref="G39:G40"/>
    <mergeCell ref="H39:H40"/>
    <mergeCell ref="I39:I40"/>
    <mergeCell ref="J39:J40"/>
    <mergeCell ref="K39:K40"/>
    <mergeCell ref="L39:L40"/>
    <mergeCell ref="M39:M40"/>
    <mergeCell ref="H37:H38"/>
    <mergeCell ref="I37:I38"/>
    <mergeCell ref="J37:J38"/>
    <mergeCell ref="K37:K38"/>
    <mergeCell ref="L37:L38"/>
    <mergeCell ref="B37:B38"/>
    <mergeCell ref="C37:C38"/>
    <mergeCell ref="E37:E38"/>
    <mergeCell ref="F37:F38"/>
    <mergeCell ref="G37:G38"/>
    <mergeCell ref="M41:M42"/>
    <mergeCell ref="B43:B44"/>
    <mergeCell ref="C43:C44"/>
    <mergeCell ref="E43:E44"/>
    <mergeCell ref="F43:F44"/>
    <mergeCell ref="G43:G44"/>
    <mergeCell ref="H43:H44"/>
    <mergeCell ref="I43:I44"/>
    <mergeCell ref="J43:J44"/>
    <mergeCell ref="K43:K44"/>
    <mergeCell ref="L43:L44"/>
    <mergeCell ref="M43:M44"/>
    <mergeCell ref="H41:H42"/>
    <mergeCell ref="I41:I42"/>
    <mergeCell ref="J41:J42"/>
    <mergeCell ref="K41:K42"/>
    <mergeCell ref="L41:L42"/>
    <mergeCell ref="B41:B42"/>
    <mergeCell ref="C41:C42"/>
    <mergeCell ref="E41:E42"/>
    <mergeCell ref="F41:F42"/>
    <mergeCell ref="G41:G42"/>
    <mergeCell ref="D41:D42"/>
    <mergeCell ref="D43:D44"/>
    <mergeCell ref="M45:M46"/>
    <mergeCell ref="B47:B48"/>
    <mergeCell ref="C47:C48"/>
    <mergeCell ref="E47:E48"/>
    <mergeCell ref="F47:F48"/>
    <mergeCell ref="G47:G48"/>
    <mergeCell ref="H47:H48"/>
    <mergeCell ref="I47:I48"/>
    <mergeCell ref="J47:J48"/>
    <mergeCell ref="K47:K48"/>
    <mergeCell ref="L47:L48"/>
    <mergeCell ref="M47:M48"/>
    <mergeCell ref="H45:H46"/>
    <mergeCell ref="I45:I46"/>
    <mergeCell ref="J45:J46"/>
    <mergeCell ref="K45:K46"/>
    <mergeCell ref="L45:L46"/>
    <mergeCell ref="B45:B46"/>
    <mergeCell ref="C45:C46"/>
    <mergeCell ref="E45:E46"/>
    <mergeCell ref="F45:F46"/>
    <mergeCell ref="G45:G46"/>
    <mergeCell ref="D45:D46"/>
    <mergeCell ref="D47:D48"/>
    <mergeCell ref="M49:M50"/>
    <mergeCell ref="B51:B52"/>
    <mergeCell ref="C51:C52"/>
    <mergeCell ref="E51:E52"/>
    <mergeCell ref="F51:F52"/>
    <mergeCell ref="G51:G52"/>
    <mergeCell ref="H51:H52"/>
    <mergeCell ref="I51:I52"/>
    <mergeCell ref="J51:J52"/>
    <mergeCell ref="K51:K52"/>
    <mergeCell ref="L51:L52"/>
    <mergeCell ref="M51:M52"/>
    <mergeCell ref="H49:H50"/>
    <mergeCell ref="I49:I50"/>
    <mergeCell ref="J49:J50"/>
    <mergeCell ref="K49:K50"/>
    <mergeCell ref="L49:L50"/>
    <mergeCell ref="B49:B50"/>
    <mergeCell ref="C49:C50"/>
    <mergeCell ref="E49:E50"/>
    <mergeCell ref="F49:F50"/>
    <mergeCell ref="G49:G50"/>
    <mergeCell ref="D49:D50"/>
    <mergeCell ref="D51:D52"/>
    <mergeCell ref="M53:M54"/>
    <mergeCell ref="B55:B56"/>
    <mergeCell ref="C55:C56"/>
    <mergeCell ref="E55:E56"/>
    <mergeCell ref="F55:F56"/>
    <mergeCell ref="G55:G56"/>
    <mergeCell ref="H55:H56"/>
    <mergeCell ref="I55:I56"/>
    <mergeCell ref="J55:J56"/>
    <mergeCell ref="K55:K56"/>
    <mergeCell ref="L55:L56"/>
    <mergeCell ref="M55:M56"/>
    <mergeCell ref="H53:H54"/>
    <mergeCell ref="I53:I54"/>
    <mergeCell ref="J53:J54"/>
    <mergeCell ref="K53:K54"/>
    <mergeCell ref="L53:L54"/>
    <mergeCell ref="B53:B54"/>
    <mergeCell ref="C53:C54"/>
    <mergeCell ref="E53:E54"/>
    <mergeCell ref="F53:F54"/>
    <mergeCell ref="G53:G54"/>
    <mergeCell ref="D53:D54"/>
    <mergeCell ref="D55:D56"/>
    <mergeCell ref="M57:M58"/>
    <mergeCell ref="B59:B60"/>
    <mergeCell ref="C59:C60"/>
    <mergeCell ref="E59:E60"/>
    <mergeCell ref="F59:F60"/>
    <mergeCell ref="G59:G60"/>
    <mergeCell ref="H59:H60"/>
    <mergeCell ref="I59:I60"/>
    <mergeCell ref="J59:J60"/>
    <mergeCell ref="K59:K60"/>
    <mergeCell ref="L59:L60"/>
    <mergeCell ref="M59:M60"/>
    <mergeCell ref="H57:H58"/>
    <mergeCell ref="I57:I58"/>
    <mergeCell ref="J57:J58"/>
    <mergeCell ref="K57:K58"/>
    <mergeCell ref="L57:L58"/>
    <mergeCell ref="B57:B58"/>
    <mergeCell ref="C57:C58"/>
    <mergeCell ref="E57:E58"/>
    <mergeCell ref="F57:F58"/>
    <mergeCell ref="G57:G58"/>
    <mergeCell ref="D57:D58"/>
    <mergeCell ref="D59:D60"/>
    <mergeCell ref="M61:M62"/>
    <mergeCell ref="B63:B64"/>
    <mergeCell ref="C63:C64"/>
    <mergeCell ref="E63:E64"/>
    <mergeCell ref="F63:F64"/>
    <mergeCell ref="G63:G64"/>
    <mergeCell ref="H63:H64"/>
    <mergeCell ref="I63:I64"/>
    <mergeCell ref="J63:J64"/>
    <mergeCell ref="K63:K64"/>
    <mergeCell ref="L63:L64"/>
    <mergeCell ref="M63:M64"/>
    <mergeCell ref="H61:H62"/>
    <mergeCell ref="I61:I62"/>
    <mergeCell ref="J61:J62"/>
    <mergeCell ref="K61:K62"/>
    <mergeCell ref="L61:L62"/>
    <mergeCell ref="B61:B62"/>
    <mergeCell ref="C61:C62"/>
    <mergeCell ref="E61:E62"/>
    <mergeCell ref="F61:F62"/>
    <mergeCell ref="G61:G62"/>
    <mergeCell ref="D61:D62"/>
    <mergeCell ref="D63:D64"/>
    <mergeCell ref="M65:M66"/>
    <mergeCell ref="B67:B68"/>
    <mergeCell ref="C67:C68"/>
    <mergeCell ref="E67:E68"/>
    <mergeCell ref="F67:F68"/>
    <mergeCell ref="G67:G68"/>
    <mergeCell ref="H67:H68"/>
    <mergeCell ref="I67:I68"/>
    <mergeCell ref="J67:J68"/>
    <mergeCell ref="K67:K68"/>
    <mergeCell ref="L67:L68"/>
    <mergeCell ref="M67:M68"/>
    <mergeCell ref="H65:H66"/>
    <mergeCell ref="I65:I66"/>
    <mergeCell ref="J65:J66"/>
    <mergeCell ref="K65:K66"/>
    <mergeCell ref="L65:L66"/>
    <mergeCell ref="B65:B66"/>
    <mergeCell ref="C65:C66"/>
    <mergeCell ref="E65:E66"/>
    <mergeCell ref="F65:F66"/>
    <mergeCell ref="G65:G66"/>
    <mergeCell ref="D65:D66"/>
    <mergeCell ref="D67:D68"/>
    <mergeCell ref="M69:M70"/>
    <mergeCell ref="B71:B72"/>
    <mergeCell ref="C71:C72"/>
    <mergeCell ref="E71:E72"/>
    <mergeCell ref="F71:F72"/>
    <mergeCell ref="G71:G72"/>
    <mergeCell ref="H71:H72"/>
    <mergeCell ref="I71:I72"/>
    <mergeCell ref="J71:J72"/>
    <mergeCell ref="K71:K72"/>
    <mergeCell ref="L71:L72"/>
    <mergeCell ref="M71:M72"/>
    <mergeCell ref="H69:H70"/>
    <mergeCell ref="I69:I70"/>
    <mergeCell ref="J69:J70"/>
    <mergeCell ref="K69:K70"/>
    <mergeCell ref="L69:L70"/>
    <mergeCell ref="B69:B70"/>
    <mergeCell ref="C69:C70"/>
    <mergeCell ref="E69:E70"/>
    <mergeCell ref="F69:F70"/>
    <mergeCell ref="G69:G70"/>
    <mergeCell ref="D69:D70"/>
    <mergeCell ref="D71:D72"/>
    <mergeCell ref="M73:M74"/>
    <mergeCell ref="B75:B76"/>
    <mergeCell ref="C75:C76"/>
    <mergeCell ref="E75:E76"/>
    <mergeCell ref="F75:F76"/>
    <mergeCell ref="G75:G76"/>
    <mergeCell ref="H75:H76"/>
    <mergeCell ref="I75:I76"/>
    <mergeCell ref="J75:J76"/>
    <mergeCell ref="K75:K76"/>
    <mergeCell ref="L75:L76"/>
    <mergeCell ref="M75:M76"/>
    <mergeCell ref="H73:H74"/>
    <mergeCell ref="I73:I74"/>
    <mergeCell ref="J73:J74"/>
    <mergeCell ref="K73:K74"/>
    <mergeCell ref="L73:L74"/>
    <mergeCell ref="B73:B74"/>
    <mergeCell ref="C73:C74"/>
    <mergeCell ref="E73:E74"/>
    <mergeCell ref="F73:F74"/>
    <mergeCell ref="G73:G74"/>
    <mergeCell ref="D73:D74"/>
    <mergeCell ref="D75:D76"/>
    <mergeCell ref="M77:M78"/>
    <mergeCell ref="B79:B80"/>
    <mergeCell ref="C79:C80"/>
    <mergeCell ref="E79:E80"/>
    <mergeCell ref="F79:F80"/>
    <mergeCell ref="G79:G80"/>
    <mergeCell ref="H79:H80"/>
    <mergeCell ref="I79:I80"/>
    <mergeCell ref="J79:J80"/>
    <mergeCell ref="K79:K80"/>
    <mergeCell ref="L79:L80"/>
    <mergeCell ref="M79:M80"/>
    <mergeCell ref="H77:H78"/>
    <mergeCell ref="I77:I78"/>
    <mergeCell ref="J77:J78"/>
    <mergeCell ref="K77:K78"/>
    <mergeCell ref="L77:L78"/>
    <mergeCell ref="B77:B78"/>
    <mergeCell ref="C77:C78"/>
    <mergeCell ref="E77:E78"/>
    <mergeCell ref="F77:F78"/>
    <mergeCell ref="G77:G78"/>
    <mergeCell ref="D77:D78"/>
    <mergeCell ref="D79:D80"/>
    <mergeCell ref="M81:M82"/>
    <mergeCell ref="B83:B84"/>
    <mergeCell ref="C83:C84"/>
    <mergeCell ref="E83:E84"/>
    <mergeCell ref="F83:F84"/>
    <mergeCell ref="G83:G84"/>
    <mergeCell ref="H83:H84"/>
    <mergeCell ref="I83:I84"/>
    <mergeCell ref="J83:J84"/>
    <mergeCell ref="K83:K84"/>
    <mergeCell ref="L83:L84"/>
    <mergeCell ref="M83:M84"/>
    <mergeCell ref="H81:H82"/>
    <mergeCell ref="I81:I82"/>
    <mergeCell ref="J81:J82"/>
    <mergeCell ref="K81:K82"/>
    <mergeCell ref="L81:L82"/>
    <mergeCell ref="B81:B82"/>
    <mergeCell ref="C81:C82"/>
    <mergeCell ref="E81:E82"/>
    <mergeCell ref="F81:F82"/>
    <mergeCell ref="G81:G82"/>
    <mergeCell ref="D81:D82"/>
    <mergeCell ref="D83:D84"/>
    <mergeCell ref="M85:M86"/>
    <mergeCell ref="B87:B88"/>
    <mergeCell ref="C87:C88"/>
    <mergeCell ref="E87:E88"/>
    <mergeCell ref="F87:F88"/>
    <mergeCell ref="G87:G88"/>
    <mergeCell ref="H87:H88"/>
    <mergeCell ref="I87:I88"/>
    <mergeCell ref="J87:J88"/>
    <mergeCell ref="K87:K88"/>
    <mergeCell ref="L87:L88"/>
    <mergeCell ref="M87:M88"/>
    <mergeCell ref="H85:H86"/>
    <mergeCell ref="I85:I86"/>
    <mergeCell ref="J85:J86"/>
    <mergeCell ref="K85:K86"/>
    <mergeCell ref="L85:L86"/>
    <mergeCell ref="B85:B86"/>
    <mergeCell ref="C85:C86"/>
    <mergeCell ref="E85:E86"/>
    <mergeCell ref="F85:F86"/>
    <mergeCell ref="G85:G86"/>
    <mergeCell ref="D85:D86"/>
    <mergeCell ref="D87:D88"/>
    <mergeCell ref="M89:M90"/>
    <mergeCell ref="B91:B92"/>
    <mergeCell ref="C91:C92"/>
    <mergeCell ref="E91:E92"/>
    <mergeCell ref="F91:F92"/>
    <mergeCell ref="G91:G92"/>
    <mergeCell ref="H91:H92"/>
    <mergeCell ref="I91:I92"/>
    <mergeCell ref="J91:J92"/>
    <mergeCell ref="K91:K92"/>
    <mergeCell ref="L91:L92"/>
    <mergeCell ref="M91:M92"/>
    <mergeCell ref="H89:H90"/>
    <mergeCell ref="I89:I90"/>
    <mergeCell ref="J89:J90"/>
    <mergeCell ref="K89:K90"/>
    <mergeCell ref="L89:L90"/>
    <mergeCell ref="B89:B90"/>
    <mergeCell ref="C89:C90"/>
    <mergeCell ref="E89:E90"/>
    <mergeCell ref="F89:F90"/>
    <mergeCell ref="G89:G90"/>
    <mergeCell ref="D89:D90"/>
    <mergeCell ref="D91:D92"/>
    <mergeCell ref="M93:M94"/>
    <mergeCell ref="B95:B96"/>
    <mergeCell ref="C95:C96"/>
    <mergeCell ref="E95:E96"/>
    <mergeCell ref="F95:F96"/>
    <mergeCell ref="G95:G96"/>
    <mergeCell ref="H95:H96"/>
    <mergeCell ref="I95:I96"/>
    <mergeCell ref="J95:J96"/>
    <mergeCell ref="K95:K96"/>
    <mergeCell ref="L95:L96"/>
    <mergeCell ref="M95:M96"/>
    <mergeCell ref="H93:H94"/>
    <mergeCell ref="I93:I94"/>
    <mergeCell ref="J93:J94"/>
    <mergeCell ref="K93:K94"/>
    <mergeCell ref="L93:L94"/>
    <mergeCell ref="B93:B94"/>
    <mergeCell ref="C93:C94"/>
    <mergeCell ref="E93:E94"/>
    <mergeCell ref="F93:F94"/>
    <mergeCell ref="G93:G94"/>
    <mergeCell ref="D93:D94"/>
    <mergeCell ref="D95:D96"/>
    <mergeCell ref="M97:M98"/>
    <mergeCell ref="B99:B100"/>
    <mergeCell ref="C99:C100"/>
    <mergeCell ref="E99:E100"/>
    <mergeCell ref="F99:F100"/>
    <mergeCell ref="G99:G100"/>
    <mergeCell ref="H99:H100"/>
    <mergeCell ref="I99:I100"/>
    <mergeCell ref="J99:J100"/>
    <mergeCell ref="K99:K100"/>
    <mergeCell ref="L99:L100"/>
    <mergeCell ref="M99:M100"/>
    <mergeCell ref="H97:H98"/>
    <mergeCell ref="I97:I98"/>
    <mergeCell ref="J97:J98"/>
    <mergeCell ref="K97:K98"/>
    <mergeCell ref="L97:L98"/>
    <mergeCell ref="B97:B98"/>
    <mergeCell ref="C97:C98"/>
    <mergeCell ref="E97:E98"/>
    <mergeCell ref="F97:F98"/>
    <mergeCell ref="G97:G98"/>
    <mergeCell ref="D97:D98"/>
    <mergeCell ref="D99:D100"/>
    <mergeCell ref="M101:M102"/>
    <mergeCell ref="B103:B104"/>
    <mergeCell ref="C103:C104"/>
    <mergeCell ref="E103:E104"/>
    <mergeCell ref="F103:F104"/>
    <mergeCell ref="G103:G104"/>
    <mergeCell ref="H103:H104"/>
    <mergeCell ref="I103:I104"/>
    <mergeCell ref="J103:J104"/>
    <mergeCell ref="K103:K104"/>
    <mergeCell ref="L103:L104"/>
    <mergeCell ref="M103:M104"/>
    <mergeCell ref="H101:H102"/>
    <mergeCell ref="I101:I102"/>
    <mergeCell ref="J101:J102"/>
    <mergeCell ref="K101:K102"/>
    <mergeCell ref="L101:L102"/>
    <mergeCell ref="B101:B102"/>
    <mergeCell ref="C101:C102"/>
    <mergeCell ref="E101:E102"/>
    <mergeCell ref="F101:F102"/>
    <mergeCell ref="G101:G102"/>
    <mergeCell ref="D101:D102"/>
    <mergeCell ref="D103:D104"/>
    <mergeCell ref="H105:H106"/>
    <mergeCell ref="I105:I106"/>
    <mergeCell ref="J105:J106"/>
    <mergeCell ref="K105:K106"/>
    <mergeCell ref="L105:L106"/>
    <mergeCell ref="B105:B106"/>
    <mergeCell ref="C105:C106"/>
    <mergeCell ref="E105:E106"/>
    <mergeCell ref="F105:F106"/>
    <mergeCell ref="G105:G106"/>
    <mergeCell ref="D105:D106"/>
    <mergeCell ref="M109:M110"/>
    <mergeCell ref="B2:M2"/>
    <mergeCell ref="H109:H110"/>
    <mergeCell ref="I109:I110"/>
    <mergeCell ref="J109:J110"/>
    <mergeCell ref="K109:K110"/>
    <mergeCell ref="L109:L110"/>
    <mergeCell ref="B109:B110"/>
    <mergeCell ref="C109:C110"/>
    <mergeCell ref="E109:E110"/>
    <mergeCell ref="F109:F110"/>
    <mergeCell ref="G109:G110"/>
    <mergeCell ref="M105:M106"/>
    <mergeCell ref="B107:B108"/>
    <mergeCell ref="C107:C108"/>
    <mergeCell ref="E107:E108"/>
    <mergeCell ref="F107:F108"/>
    <mergeCell ref="G107:G108"/>
    <mergeCell ref="H107:H108"/>
    <mergeCell ref="I107:I108"/>
    <mergeCell ref="J107:J108"/>
    <mergeCell ref="K107:K108"/>
    <mergeCell ref="L107:L108"/>
    <mergeCell ref="M107:M108"/>
    <mergeCell ref="L4:M4"/>
    <mergeCell ref="L5:M5"/>
    <mergeCell ref="A11:A12"/>
    <mergeCell ref="A13:A14"/>
    <mergeCell ref="A15:A16"/>
    <mergeCell ref="A17:A18"/>
    <mergeCell ref="A19:A20"/>
    <mergeCell ref="A21:A22"/>
    <mergeCell ref="A23:A24"/>
    <mergeCell ref="M21:M22"/>
    <mergeCell ref="B23:B24"/>
    <mergeCell ref="C23:C24"/>
    <mergeCell ref="E23:E24"/>
    <mergeCell ref="F23:F24"/>
    <mergeCell ref="G23:G24"/>
    <mergeCell ref="H23:H24"/>
    <mergeCell ref="I23:I24"/>
    <mergeCell ref="J23:J24"/>
    <mergeCell ref="K23:K24"/>
    <mergeCell ref="L23:L24"/>
    <mergeCell ref="M23:M24"/>
    <mergeCell ref="H21:H22"/>
    <mergeCell ref="I21:I22"/>
    <mergeCell ref="J21:J22"/>
    <mergeCell ref="A25:A26"/>
    <mergeCell ref="A27:A28"/>
    <mergeCell ref="A29:A30"/>
    <mergeCell ref="A31:A32"/>
    <mergeCell ref="A33:A34"/>
    <mergeCell ref="A35:A36"/>
    <mergeCell ref="A37:A38"/>
    <mergeCell ref="A39:A40"/>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97:A98"/>
    <mergeCell ref="A99:A100"/>
    <mergeCell ref="A101:A102"/>
    <mergeCell ref="A103:A104"/>
    <mergeCell ref="A105:A106"/>
    <mergeCell ref="A107:A108"/>
    <mergeCell ref="A109:A110"/>
    <mergeCell ref="A79:A80"/>
    <mergeCell ref="A81:A82"/>
    <mergeCell ref="A83:A84"/>
    <mergeCell ref="A85:A86"/>
    <mergeCell ref="A87:A88"/>
    <mergeCell ref="A89:A90"/>
    <mergeCell ref="A91:A92"/>
    <mergeCell ref="A93:A94"/>
    <mergeCell ref="A95:A96"/>
  </mergeCells>
  <phoneticPr fontId="3"/>
  <printOptions horizontalCentered="1"/>
  <pageMargins left="0.70866141732283472" right="0.70866141732283472" top="0.74803149606299213" bottom="0.74803149606299213" header="0.31496062992125984" footer="0.31496062992125984"/>
  <pageSetup paperSize="9" scale="61" fitToHeight="0" orientation="landscape" r:id="rId1"/>
  <rowBreaks count="1" manualBreakCount="1">
    <brk id="30" max="12" man="1"/>
  </rowBreaks>
  <ignoredErrors>
    <ignoredError sqref="I11:M112" evalError="1"/>
  </ignoredErrors>
  <extLst>
    <ext xmlns:x14="http://schemas.microsoft.com/office/spreadsheetml/2009/9/main" uri="{CCE6A557-97BC-4b89-ADB6-D9C93CAAB3DF}">
      <x14:dataValidations xmlns:xm="http://schemas.microsoft.com/office/excel/2006/main" count="2">
        <x14:dataValidation type="list" allowBlank="1" showInputMessage="1" showErrorMessage="1" xr:uid="{EE674EBF-098B-451D-A482-AA0F05C21372}">
          <x14:formula1>
            <xm:f>リスト!$A$2:$A$6</xm:f>
          </x14:formula1>
          <xm:sqref>L4</xm:sqref>
        </x14:dataValidation>
        <x14:dataValidation type="list" allowBlank="1" showInputMessage="1" showErrorMessage="1" xr:uid="{CCB05189-8339-4698-B735-652827EF026B}">
          <x14:formula1>
            <xm:f>リスト!$C$2:$C$4</xm:f>
          </x14:formula1>
          <xm:sqref>L5:L6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368D41-2B9C-4A26-A3B4-F7AF8D4DECCF}">
  <dimension ref="A1:C6"/>
  <sheetViews>
    <sheetView workbookViewId="0">
      <selection activeCell="A2" sqref="A2:XFD2"/>
    </sheetView>
  </sheetViews>
  <sheetFormatPr defaultRowHeight="18.75" x14ac:dyDescent="0.4"/>
  <cols>
    <col min="1" max="1" width="23" customWidth="1"/>
    <col min="3" max="3" width="26.5" customWidth="1"/>
  </cols>
  <sheetData>
    <row r="1" spans="1:3" x14ac:dyDescent="0.4">
      <c r="A1" s="3" t="s">
        <v>0</v>
      </c>
      <c r="C1" s="3" t="s">
        <v>1</v>
      </c>
    </row>
    <row r="2" spans="1:3" x14ac:dyDescent="0.4">
      <c r="A2" s="1" t="s">
        <v>27</v>
      </c>
      <c r="C2" s="1" t="s">
        <v>31</v>
      </c>
    </row>
    <row r="3" spans="1:3" x14ac:dyDescent="0.4">
      <c r="A3" s="1" t="s">
        <v>28</v>
      </c>
      <c r="C3" s="2" t="s">
        <v>33</v>
      </c>
    </row>
    <row r="4" spans="1:3" x14ac:dyDescent="0.4">
      <c r="A4" s="1" t="s">
        <v>29</v>
      </c>
      <c r="C4" s="2" t="s">
        <v>32</v>
      </c>
    </row>
    <row r="5" spans="1:3" x14ac:dyDescent="0.4">
      <c r="A5" s="1" t="s">
        <v>30</v>
      </c>
    </row>
    <row r="6" spans="1:3" x14ac:dyDescent="0.4">
      <c r="A6" s="1" t="s">
        <v>11</v>
      </c>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様式第１別紙１</vt:lpstr>
      <vt:lpstr>リスト</vt:lpstr>
      <vt:lpstr>様式第１別紙１!Print_Area</vt:lpstr>
      <vt:lpstr>様式第１別紙１!Print_Titles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福田　浩紀</dc:creator>
  <cp:lastModifiedBy>牛尾　真実子</cp:lastModifiedBy>
  <cp:lastPrinted>2024-09-30T04:43:59Z</cp:lastPrinted>
  <dcterms:created xsi:type="dcterms:W3CDTF">2024-06-03T02:41:49Z</dcterms:created>
  <dcterms:modified xsi:type="dcterms:W3CDTF">2024-10-02T01:16:29Z</dcterms:modified>
</cp:coreProperties>
</file>