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10.1.63.66\調整g共有\【調整第一Ｇ】\13 建設労働環境改善関連\R6_建設労働環境改善関連\01 要領改正\02 要領改訂\■要領改定\06 休工取得計画表\土木工事編\"/>
    </mc:Choice>
  </mc:AlternateContent>
  <xr:revisionPtr revIDLastSave="0" documentId="13_ncr:1_{D0C7D666-F988-4633-8AB0-2B118CD3E51C}" xr6:coauthVersionLast="47" xr6:coauthVersionMax="47" xr10:uidLastSave="{00000000-0000-0000-0000-000000000000}"/>
  <bookViews>
    <workbookView xWindow="-120" yWindow="-120" windowWidth="29040" windowHeight="15840" tabRatio="1000" activeTab="12" xr2:uid="{B467CF11-4E0F-4253-AC47-BFA2BB57BA46}"/>
  </bookViews>
  <sheets>
    <sheet name="操作説明書" sheetId="14" r:id="rId1"/>
    <sheet name="基本情報" sheetId="5" r:id="rId2"/>
    <sheet name="入力用1年" sheetId="1" r:id="rId3"/>
    <sheet name="入力用２年" sheetId="17" r:id="rId4"/>
    <sheet name="入力用３年" sheetId="18" r:id="rId5"/>
    <sheet name="祝日" sheetId="25" r:id="rId6"/>
    <sheet name="カレンダー" sheetId="21" r:id="rId7"/>
    <sheet name="１(計画)" sheetId="10" r:id="rId8"/>
    <sheet name="２(計画)" sheetId="15" r:id="rId9"/>
    <sheet name="3(計画)" sheetId="19" r:id="rId10"/>
    <sheet name="1(実績)" sheetId="13" r:id="rId11"/>
    <sheet name="２(実績)" sheetId="16" r:id="rId12"/>
    <sheet name="３(実績)" sheetId="20" r:id="rId13"/>
  </sheets>
  <definedNames>
    <definedName name="_xlnm._FilterDatabase" localSheetId="7" hidden="1">'１(計画)'!$Z$8:$AD$11</definedName>
    <definedName name="_xlnm._FilterDatabase" localSheetId="2" hidden="1">入力用1年!$B$7:$J$372</definedName>
    <definedName name="_xlnm._FilterDatabase" localSheetId="3" hidden="1">入力用２年!$B$7:$J$372</definedName>
    <definedName name="_xlnm._FilterDatabase" localSheetId="4" hidden="1">入力用３年!$B$7:$J$7</definedName>
    <definedName name="_xlnm.Print_Area" localSheetId="7">'１(計画)'!$B$2:$AL$53</definedName>
    <definedName name="_xlnm.Print_Area" localSheetId="10">'1(実績)'!$B$2:$AL$53</definedName>
    <definedName name="_xlnm.Print_Area" localSheetId="8">'２(計画)'!$B$2:$AL$53</definedName>
    <definedName name="_xlnm.Print_Area" localSheetId="11">'２(実績)'!$B$2:$AL$53</definedName>
    <definedName name="_xlnm.Print_Area" localSheetId="9">'3(計画)'!$B$2:$AL$53</definedName>
    <definedName name="_xlnm.Print_Area" localSheetId="12">'３(実績)'!$B$2:$AL$54</definedName>
    <definedName name="_xlnm.Print_Area" localSheetId="0">操作説明書!$A$1:$L$19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4" i="16" l="1"/>
  <c r="AC44" i="16" s="1"/>
  <c r="T24" i="16"/>
  <c r="Q24" i="16" s="1"/>
  <c r="AF14" i="16"/>
  <c r="AC14" i="16" s="1"/>
  <c r="AF24" i="20"/>
  <c r="AC24" i="20" s="1"/>
  <c r="AF44" i="20"/>
  <c r="AC44" i="20" s="1"/>
  <c r="AF34" i="20"/>
  <c r="AC34" i="20" s="1"/>
  <c r="T44" i="20"/>
  <c r="Q44" i="20" s="1"/>
  <c r="T34" i="20"/>
  <c r="Q34" i="20" s="1"/>
  <c r="H44" i="20"/>
  <c r="E44" i="20" s="1"/>
  <c r="H34" i="20"/>
  <c r="E34" i="20" s="1"/>
  <c r="H14" i="20"/>
  <c r="E14" i="20" s="1"/>
  <c r="H24" i="20"/>
  <c r="E24" i="20" s="1"/>
  <c r="T24" i="20"/>
  <c r="Q24" i="20" s="1"/>
  <c r="AF14" i="20"/>
  <c r="AC14" i="20" s="1"/>
  <c r="T14" i="20"/>
  <c r="Q14" i="20" s="1"/>
  <c r="Q44" i="16"/>
  <c r="E44" i="16"/>
  <c r="AC34" i="16"/>
  <c r="Q34" i="16"/>
  <c r="E34" i="16"/>
  <c r="AC24" i="16"/>
  <c r="E24" i="16"/>
  <c r="Q14" i="16"/>
  <c r="E14" i="16"/>
  <c r="G10" i="13"/>
  <c r="AC44" i="13"/>
  <c r="Q44" i="13"/>
  <c r="E44" i="13"/>
  <c r="AC34" i="13"/>
  <c r="Q34" i="13"/>
  <c r="E34" i="13"/>
  <c r="AC24" i="13"/>
  <c r="Q24" i="13"/>
  <c r="E24" i="13"/>
  <c r="AC14" i="13"/>
  <c r="Q14" i="13"/>
  <c r="E14" i="13"/>
  <c r="AC44" i="19"/>
  <c r="Q44" i="19"/>
  <c r="E44" i="19"/>
  <c r="AC34" i="19"/>
  <c r="Q34" i="19"/>
  <c r="E34" i="19"/>
  <c r="AC24" i="19"/>
  <c r="Q24" i="19"/>
  <c r="E24" i="19"/>
  <c r="AC14" i="19"/>
  <c r="Q14" i="19"/>
  <c r="E14" i="19"/>
  <c r="AC44" i="15"/>
  <c r="Q44" i="15"/>
  <c r="E44" i="15"/>
  <c r="AC34" i="15"/>
  <c r="Q34" i="15"/>
  <c r="E34" i="15"/>
  <c r="AC24" i="15"/>
  <c r="Q24" i="15"/>
  <c r="E24" i="15"/>
  <c r="AC14" i="15"/>
  <c r="Q14" i="15"/>
  <c r="E14" i="15"/>
  <c r="E14" i="10"/>
  <c r="H14" i="10"/>
  <c r="AC44" i="10"/>
  <c r="Q44" i="10"/>
  <c r="E44" i="10"/>
  <c r="AC34" i="10"/>
  <c r="Q34" i="10"/>
  <c r="E34" i="10"/>
  <c r="AC24" i="10"/>
  <c r="Q24" i="10"/>
  <c r="E24" i="10"/>
  <c r="AC14" i="10"/>
  <c r="Q14" i="10"/>
  <c r="Q11" i="20"/>
  <c r="Q11" i="16"/>
  <c r="Q11" i="13"/>
  <c r="Q11" i="19"/>
  <c r="Q11" i="15" l="1"/>
  <c r="Q11" i="10"/>
  <c r="B6" i="19" l="1"/>
  <c r="J17" i="19" l="1"/>
  <c r="D18" i="19" s="1"/>
  <c r="Q8" i="19"/>
  <c r="E18" i="19" l="1"/>
  <c r="F18" i="19" s="1"/>
  <c r="G18" i="19" s="1"/>
  <c r="H18" i="19" s="1"/>
  <c r="I18" i="19" s="1"/>
  <c r="J18" i="19" s="1"/>
  <c r="D19" i="19" s="1"/>
  <c r="P17" i="19"/>
  <c r="Q17" i="19" l="1"/>
  <c r="R17" i="19" s="1"/>
  <c r="S17" i="19" s="1"/>
  <c r="T17" i="19" s="1"/>
  <c r="U17" i="19" s="1"/>
  <c r="V17" i="19" s="1"/>
  <c r="P18" i="19" s="1"/>
  <c r="Q18" i="19" s="1"/>
  <c r="R18" i="19" s="1"/>
  <c r="S18" i="19" s="1"/>
  <c r="T18" i="19" s="1"/>
  <c r="U18" i="19" s="1"/>
  <c r="V18" i="19" s="1"/>
  <c r="P19" i="19" s="1"/>
  <c r="E19" i="19"/>
  <c r="F19" i="19" s="1"/>
  <c r="G19" i="19" s="1"/>
  <c r="H19" i="19" s="1"/>
  <c r="I19" i="19" s="1"/>
  <c r="J19" i="19" s="1"/>
  <c r="D20" i="19" s="1"/>
  <c r="AB17" i="19" l="1"/>
  <c r="AC17" i="19" s="1"/>
  <c r="AD17" i="19" s="1"/>
  <c r="AE17" i="19" s="1"/>
  <c r="AF17" i="19" s="1"/>
  <c r="AG17" i="19" s="1"/>
  <c r="AH17" i="19" s="1"/>
  <c r="AB18" i="19" s="1"/>
  <c r="Q19" i="19"/>
  <c r="R19" i="19" s="1"/>
  <c r="S19" i="19" s="1"/>
  <c r="T19" i="19" s="1"/>
  <c r="U19" i="19" s="1"/>
  <c r="V19" i="19" s="1"/>
  <c r="P20" i="19" s="1"/>
  <c r="E20" i="19"/>
  <c r="F20" i="19" s="1"/>
  <c r="G20" i="19" s="1"/>
  <c r="H20" i="19" s="1"/>
  <c r="I20" i="19" s="1"/>
  <c r="J20" i="19" s="1"/>
  <c r="D21" i="19" s="1"/>
  <c r="AC18" i="19" l="1"/>
  <c r="AD18" i="19" s="1"/>
  <c r="AE18" i="19" s="1"/>
  <c r="AF18" i="19" s="1"/>
  <c r="AG18" i="19" s="1"/>
  <c r="AH18" i="19" s="1"/>
  <c r="AB19" i="19" s="1"/>
  <c r="E21" i="19"/>
  <c r="D27" i="19"/>
  <c r="Q20" i="19"/>
  <c r="F21" i="19" l="1"/>
  <c r="G21" i="19" s="1"/>
  <c r="H21" i="19" s="1"/>
  <c r="I21" i="19" s="1"/>
  <c r="J21" i="19" s="1"/>
  <c r="D22" i="19" s="1"/>
  <c r="E27" i="19"/>
  <c r="F27" i="19" s="1"/>
  <c r="G27" i="19" s="1"/>
  <c r="H27" i="19" s="1"/>
  <c r="I27" i="19" s="1"/>
  <c r="J27" i="19" s="1"/>
  <c r="D28" i="19" s="1"/>
  <c r="AC19" i="19"/>
  <c r="R20" i="19"/>
  <c r="S20" i="19" s="1"/>
  <c r="T20" i="19" s="1"/>
  <c r="U20" i="19" s="1"/>
  <c r="V20" i="19" s="1"/>
  <c r="P21" i="19" s="1"/>
  <c r="E22" i="19" l="1"/>
  <c r="F22" i="19" s="1"/>
  <c r="G22" i="19" s="1"/>
  <c r="H22" i="19" s="1"/>
  <c r="I22" i="19" s="1"/>
  <c r="J22" i="19" s="1"/>
  <c r="P27" i="19"/>
  <c r="AD19" i="19"/>
  <c r="AE19" i="19" s="1"/>
  <c r="AF19" i="19" s="1"/>
  <c r="AG19" i="19" s="1"/>
  <c r="AH19" i="19" s="1"/>
  <c r="AB20" i="19" s="1"/>
  <c r="E28" i="19"/>
  <c r="F28" i="19" s="1"/>
  <c r="G28" i="19" s="1"/>
  <c r="H28" i="19" s="1"/>
  <c r="I28" i="19" s="1"/>
  <c r="J28" i="19" s="1"/>
  <c r="D29" i="19" s="1"/>
  <c r="Q21" i="19"/>
  <c r="R21" i="19" s="1"/>
  <c r="S21" i="19" s="1"/>
  <c r="T21" i="19" s="1"/>
  <c r="U21" i="19" s="1"/>
  <c r="V21" i="19" s="1"/>
  <c r="P22" i="19" s="1"/>
  <c r="AC20" i="19" l="1"/>
  <c r="AD20" i="19" s="1"/>
  <c r="AE20" i="19" s="1"/>
  <c r="AF20" i="19" s="1"/>
  <c r="AG20" i="19" s="1"/>
  <c r="AH20" i="19" s="1"/>
  <c r="AB21" i="19" s="1"/>
  <c r="Q27" i="19"/>
  <c r="R27" i="19" s="1"/>
  <c r="S27" i="19" s="1"/>
  <c r="T27" i="19" s="1"/>
  <c r="U27" i="19" s="1"/>
  <c r="V27" i="19" s="1"/>
  <c r="P28" i="19" s="1"/>
  <c r="E29" i="19"/>
  <c r="Q22" i="19"/>
  <c r="R22" i="19" s="1"/>
  <c r="S22" i="19" s="1"/>
  <c r="T22" i="19" s="1"/>
  <c r="U22" i="19" s="1"/>
  <c r="V22" i="19" s="1"/>
  <c r="Q28" i="19" l="1"/>
  <c r="R28" i="19" s="1"/>
  <c r="S28" i="19" s="1"/>
  <c r="T28" i="19" s="1"/>
  <c r="U28" i="19" s="1"/>
  <c r="V28" i="19" s="1"/>
  <c r="P29" i="19" s="1"/>
  <c r="AB27" i="19"/>
  <c r="F29" i="19"/>
  <c r="G29" i="19" s="1"/>
  <c r="H29" i="19" s="1"/>
  <c r="I29" i="19" s="1"/>
  <c r="J29" i="19" s="1"/>
  <c r="D30" i="19" s="1"/>
  <c r="AC21" i="19"/>
  <c r="E30" i="19" l="1"/>
  <c r="F30" i="19" s="1"/>
  <c r="G30" i="19" s="1"/>
  <c r="H30" i="19" s="1"/>
  <c r="I30" i="19" s="1"/>
  <c r="J30" i="19" s="1"/>
  <c r="D31" i="19" s="1"/>
  <c r="AD21" i="19"/>
  <c r="AC27" i="19"/>
  <c r="AD27" i="19" s="1"/>
  <c r="AE27" i="19" s="1"/>
  <c r="AF27" i="19" s="1"/>
  <c r="AG27" i="19" s="1"/>
  <c r="AH27" i="19" s="1"/>
  <c r="AB28" i="19" s="1"/>
  <c r="Q29" i="19"/>
  <c r="E31" i="19" l="1"/>
  <c r="AC28" i="19"/>
  <c r="AD28" i="19" s="1"/>
  <c r="AE28" i="19" s="1"/>
  <c r="AF28" i="19" s="1"/>
  <c r="AG28" i="19" s="1"/>
  <c r="AH28" i="19" s="1"/>
  <c r="AB29" i="19" s="1"/>
  <c r="D37" i="19"/>
  <c r="AE21" i="19"/>
  <c r="R29" i="19"/>
  <c r="S29" i="19" l="1"/>
  <c r="T29" i="19" s="1"/>
  <c r="U29" i="19" s="1"/>
  <c r="V29" i="19" s="1"/>
  <c r="P30" i="19" s="1"/>
  <c r="AF21" i="19"/>
  <c r="AG21" i="19" s="1"/>
  <c r="AH21" i="19" s="1"/>
  <c r="AC29" i="19"/>
  <c r="AD29" i="19" s="1"/>
  <c r="AE29" i="19" s="1"/>
  <c r="AF29" i="19" s="1"/>
  <c r="AG29" i="19" s="1"/>
  <c r="AH29" i="19" s="1"/>
  <c r="AB30" i="19" s="1"/>
  <c r="F31" i="19"/>
  <c r="G31" i="19" s="1"/>
  <c r="H31" i="19" s="1"/>
  <c r="I31" i="19" s="1"/>
  <c r="J31" i="19" s="1"/>
  <c r="D32" i="19" s="1"/>
  <c r="E37" i="19"/>
  <c r="F37" i="19" s="1"/>
  <c r="G37" i="19" s="1"/>
  <c r="H37" i="19" s="1"/>
  <c r="I37" i="19" s="1"/>
  <c r="J37" i="19" s="1"/>
  <c r="D38" i="19" s="1"/>
  <c r="AB22" i="19" l="1"/>
  <c r="Q30" i="19"/>
  <c r="R30" i="19" s="1"/>
  <c r="S30" i="19" s="1"/>
  <c r="T30" i="19" s="1"/>
  <c r="U30" i="19" s="1"/>
  <c r="V30" i="19" s="1"/>
  <c r="P31" i="19" s="1"/>
  <c r="Q31" i="19" s="1"/>
  <c r="R31" i="19" s="1"/>
  <c r="S31" i="19" s="1"/>
  <c r="T31" i="19" s="1"/>
  <c r="U31" i="19" s="1"/>
  <c r="V31" i="19" s="1"/>
  <c r="P32" i="19" s="1"/>
  <c r="P37" i="19"/>
  <c r="E38" i="19"/>
  <c r="F38" i="19" s="1"/>
  <c r="G38" i="19" s="1"/>
  <c r="H38" i="19" s="1"/>
  <c r="I38" i="19" s="1"/>
  <c r="J38" i="19" s="1"/>
  <c r="D39" i="19" s="1"/>
  <c r="E32" i="19"/>
  <c r="F32" i="19" s="1"/>
  <c r="G32" i="19" s="1"/>
  <c r="H32" i="19" s="1"/>
  <c r="I32" i="19" s="1"/>
  <c r="J32" i="19" s="1"/>
  <c r="AC30" i="19"/>
  <c r="AD30" i="19" s="1"/>
  <c r="AE30" i="19" s="1"/>
  <c r="AF30" i="19" s="1"/>
  <c r="AG30" i="19" s="1"/>
  <c r="AH30" i="19" s="1"/>
  <c r="AB31" i="19" s="1"/>
  <c r="AC22" i="19" l="1"/>
  <c r="E39" i="19"/>
  <c r="F39" i="19" s="1"/>
  <c r="G39" i="19" s="1"/>
  <c r="H39" i="19" s="1"/>
  <c r="I39" i="19" s="1"/>
  <c r="J39" i="19" s="1"/>
  <c r="D40" i="19" s="1"/>
  <c r="Q32" i="19"/>
  <c r="R32" i="19" s="1"/>
  <c r="S32" i="19" s="1"/>
  <c r="T32" i="19" s="1"/>
  <c r="U32" i="19" s="1"/>
  <c r="V32" i="19" s="1"/>
  <c r="AC31" i="19"/>
  <c r="AD31" i="19" s="1"/>
  <c r="AE31" i="19" s="1"/>
  <c r="AF31" i="19" s="1"/>
  <c r="AG31" i="19" s="1"/>
  <c r="AH31" i="19" s="1"/>
  <c r="AB32" i="19" s="1"/>
  <c r="Q37" i="19"/>
  <c r="R37" i="19" s="1"/>
  <c r="S37" i="19" s="1"/>
  <c r="T37" i="19" s="1"/>
  <c r="U37" i="19" s="1"/>
  <c r="V37" i="19" s="1"/>
  <c r="P38" i="19" s="1"/>
  <c r="AD22" i="19" l="1"/>
  <c r="AE22" i="19" s="1"/>
  <c r="AF22" i="19" s="1"/>
  <c r="AG22" i="19" s="1"/>
  <c r="AH22" i="19" s="1"/>
  <c r="AC32" i="19"/>
  <c r="AD32" i="19" s="1"/>
  <c r="AE32" i="19" s="1"/>
  <c r="AF32" i="19" s="1"/>
  <c r="AG32" i="19" s="1"/>
  <c r="AH32" i="19" s="1"/>
  <c r="E40" i="19"/>
  <c r="Q38" i="19"/>
  <c r="R38" i="19" s="1"/>
  <c r="S38" i="19" s="1"/>
  <c r="T38" i="19" s="1"/>
  <c r="U38" i="19" s="1"/>
  <c r="V38" i="19" s="1"/>
  <c r="P39" i="19" s="1"/>
  <c r="AB37" i="19"/>
  <c r="AC37" i="19" l="1"/>
  <c r="AD37" i="19" s="1"/>
  <c r="AE37" i="19" s="1"/>
  <c r="AF37" i="19" s="1"/>
  <c r="AG37" i="19" s="1"/>
  <c r="AH37" i="19" s="1"/>
  <c r="AB38" i="19" s="1"/>
  <c r="F40" i="19"/>
  <c r="G40" i="19" s="1"/>
  <c r="H40" i="19" s="1"/>
  <c r="I40" i="19" s="1"/>
  <c r="J40" i="19" s="1"/>
  <c r="D41" i="19" s="1"/>
  <c r="Q39" i="19"/>
  <c r="R39" i="19" s="1"/>
  <c r="S39" i="19" s="1"/>
  <c r="T39" i="19" s="1"/>
  <c r="U39" i="19" s="1"/>
  <c r="V39" i="19" s="1"/>
  <c r="P40" i="19" s="1"/>
  <c r="Q40" i="19" l="1"/>
  <c r="R40" i="19" s="1"/>
  <c r="S40" i="19" s="1"/>
  <c r="T40" i="19" s="1"/>
  <c r="U40" i="19" s="1"/>
  <c r="V40" i="19" s="1"/>
  <c r="P41" i="19" s="1"/>
  <c r="D47" i="19"/>
  <c r="E41" i="19"/>
  <c r="F41" i="19" s="1"/>
  <c r="G41" i="19" s="1"/>
  <c r="H41" i="19" s="1"/>
  <c r="I41" i="19" s="1"/>
  <c r="J41" i="19" s="1"/>
  <c r="D42" i="19" s="1"/>
  <c r="AC38" i="19"/>
  <c r="AD38" i="19" s="1"/>
  <c r="AE38" i="19" s="1"/>
  <c r="AF38" i="19" s="1"/>
  <c r="AG38" i="19" s="1"/>
  <c r="AH38" i="19" s="1"/>
  <c r="AB39" i="19" s="1"/>
  <c r="AC39" i="19" l="1"/>
  <c r="E47" i="19"/>
  <c r="F47" i="19" s="1"/>
  <c r="G47" i="19" s="1"/>
  <c r="H47" i="19" s="1"/>
  <c r="I47" i="19" s="1"/>
  <c r="J47" i="19" s="1"/>
  <c r="D48" i="19" s="1"/>
  <c r="E42" i="19"/>
  <c r="F42" i="19" s="1"/>
  <c r="G42" i="19" s="1"/>
  <c r="H42" i="19" s="1"/>
  <c r="I42" i="19" s="1"/>
  <c r="J42" i="19" s="1"/>
  <c r="Q41" i="19"/>
  <c r="E48" i="19" l="1"/>
  <c r="F48" i="19" s="1"/>
  <c r="G48" i="19" s="1"/>
  <c r="H48" i="19" s="1"/>
  <c r="I48" i="19" s="1"/>
  <c r="J48" i="19" s="1"/>
  <c r="D49" i="19" s="1"/>
  <c r="AD39" i="19"/>
  <c r="AE39" i="19" s="1"/>
  <c r="AF39" i="19" s="1"/>
  <c r="AG39" i="19" s="1"/>
  <c r="AH39" i="19" s="1"/>
  <c r="AB40" i="19" s="1"/>
  <c r="P47" i="19"/>
  <c r="R41" i="19"/>
  <c r="AC40" i="19" l="1"/>
  <c r="E49" i="19"/>
  <c r="S41" i="19"/>
  <c r="T41" i="19" s="1"/>
  <c r="U41" i="19" s="1"/>
  <c r="V41" i="19" s="1"/>
  <c r="P42" i="19" s="1"/>
  <c r="Q47" i="19"/>
  <c r="R47" i="19" s="1"/>
  <c r="S47" i="19" s="1"/>
  <c r="T47" i="19" s="1"/>
  <c r="U47" i="19" s="1"/>
  <c r="V47" i="19" s="1"/>
  <c r="P48" i="19" s="1"/>
  <c r="AD40" i="19" l="1"/>
  <c r="AE40" i="19" s="1"/>
  <c r="AF40" i="19" s="1"/>
  <c r="AG40" i="19" s="1"/>
  <c r="AH40" i="19" s="1"/>
  <c r="AB41" i="19" s="1"/>
  <c r="Q48" i="19"/>
  <c r="R48" i="19" s="1"/>
  <c r="S48" i="19" s="1"/>
  <c r="T48" i="19" s="1"/>
  <c r="U48" i="19" s="1"/>
  <c r="V48" i="19" s="1"/>
  <c r="P49" i="19" s="1"/>
  <c r="Q42" i="19"/>
  <c r="R42" i="19" s="1"/>
  <c r="S42" i="19" s="1"/>
  <c r="T42" i="19" s="1"/>
  <c r="U42" i="19" s="1"/>
  <c r="V42" i="19" s="1"/>
  <c r="F49" i="19"/>
  <c r="AB47" i="19"/>
  <c r="G49" i="19" l="1"/>
  <c r="H49" i="19" s="1"/>
  <c r="I49" i="19" s="1"/>
  <c r="J49" i="19" s="1"/>
  <c r="D50" i="19" s="1"/>
  <c r="Q49" i="19"/>
  <c r="R49" i="19" s="1"/>
  <c r="S49" i="19" s="1"/>
  <c r="T49" i="19" s="1"/>
  <c r="U49" i="19" s="1"/>
  <c r="V49" i="19" s="1"/>
  <c r="P50" i="19" s="1"/>
  <c r="AC47" i="19"/>
  <c r="AD47" i="19" s="1"/>
  <c r="AE47" i="19" s="1"/>
  <c r="AF47" i="19" s="1"/>
  <c r="AG47" i="19" s="1"/>
  <c r="AH47" i="19" s="1"/>
  <c r="AB48" i="19" s="1"/>
  <c r="AC41" i="19"/>
  <c r="AD41" i="19" s="1"/>
  <c r="AE41" i="19" s="1"/>
  <c r="AF41" i="19" s="1"/>
  <c r="AG41" i="19" s="1"/>
  <c r="AH41" i="19" s="1"/>
  <c r="AB42" i="19" s="1"/>
  <c r="AC42" i="19" l="1"/>
  <c r="AD42" i="19" s="1"/>
  <c r="AE42" i="19" s="1"/>
  <c r="AF42" i="19" s="1"/>
  <c r="AG42" i="19" s="1"/>
  <c r="AH42" i="19" s="1"/>
  <c r="Q50" i="19"/>
  <c r="AC48" i="19"/>
  <c r="E50" i="19"/>
  <c r="R50" i="19" l="1"/>
  <c r="F50" i="19"/>
  <c r="AD48" i="19"/>
  <c r="AE48" i="19" l="1"/>
  <c r="G50" i="19"/>
  <c r="H50" i="19" s="1"/>
  <c r="I50" i="19" s="1"/>
  <c r="J50" i="19" s="1"/>
  <c r="D51" i="19" s="1"/>
  <c r="S50" i="19"/>
  <c r="T50" i="19" s="1"/>
  <c r="U50" i="19" s="1"/>
  <c r="V50" i="19" s="1"/>
  <c r="P51" i="19" s="1"/>
  <c r="E51" i="19" l="1"/>
  <c r="F51" i="19" s="1"/>
  <c r="G51" i="19" s="1"/>
  <c r="H51" i="19" s="1"/>
  <c r="I51" i="19" s="1"/>
  <c r="J51" i="19" s="1"/>
  <c r="D52" i="19" s="1"/>
  <c r="Q51" i="19"/>
  <c r="R51" i="19" s="1"/>
  <c r="S51" i="19" s="1"/>
  <c r="T51" i="19" s="1"/>
  <c r="U51" i="19" s="1"/>
  <c r="V51" i="19" s="1"/>
  <c r="P52" i="19" s="1"/>
  <c r="AF48" i="19"/>
  <c r="AG48" i="19" l="1"/>
  <c r="Q52" i="19"/>
  <c r="R52" i="19" s="1"/>
  <c r="S52" i="19" s="1"/>
  <c r="T52" i="19" s="1"/>
  <c r="U52" i="19" s="1"/>
  <c r="V52" i="19" s="1"/>
  <c r="E52" i="19"/>
  <c r="F52" i="19" s="1"/>
  <c r="G52" i="19" s="1"/>
  <c r="H52" i="19" s="1"/>
  <c r="I52" i="19" s="1"/>
  <c r="J52" i="19" s="1"/>
  <c r="AH48" i="19" l="1"/>
  <c r="AB49" i="19" l="1"/>
  <c r="AC49" i="19" l="1"/>
  <c r="AD49" i="19" s="1"/>
  <c r="AE49" i="19" s="1"/>
  <c r="AF49" i="19" s="1"/>
  <c r="AG49" i="19" s="1"/>
  <c r="AH49" i="19" s="1"/>
  <c r="AB50" i="19" s="1"/>
  <c r="AC50" i="19" l="1"/>
  <c r="AD50" i="19" s="1"/>
  <c r="AE50" i="19" s="1"/>
  <c r="AF50" i="19" s="1"/>
  <c r="AG50" i="19" s="1"/>
  <c r="AH50" i="19" s="1"/>
  <c r="AB51" i="19" s="1"/>
  <c r="AC51" i="19" l="1"/>
  <c r="AD51" i="19" s="1"/>
  <c r="AE51" i="19" s="1"/>
  <c r="AF51" i="19" s="1"/>
  <c r="AG51" i="19" s="1"/>
  <c r="AH51" i="19" s="1"/>
  <c r="AB52" i="19" s="1"/>
  <c r="AC52" i="19" l="1"/>
  <c r="AD52" i="19" s="1"/>
  <c r="AE52" i="19" s="1"/>
  <c r="AF52" i="19" s="1"/>
  <c r="AG52" i="19" s="1"/>
  <c r="AH52" i="19" s="1"/>
  <c r="C4" i="20" l="1"/>
  <c r="C3" i="20"/>
  <c r="C2" i="20"/>
  <c r="C4" i="16"/>
  <c r="C3" i="16"/>
  <c r="C2" i="16"/>
  <c r="C4" i="13"/>
  <c r="C3" i="13"/>
  <c r="C2" i="13"/>
  <c r="C4" i="15"/>
  <c r="C3" i="15"/>
  <c r="C2" i="15"/>
  <c r="C4" i="10"/>
  <c r="C3" i="10"/>
  <c r="C3" i="18"/>
  <c r="C2" i="18"/>
  <c r="C3" i="17"/>
  <c r="C2" i="17"/>
  <c r="C3" i="1"/>
  <c r="C2" i="1"/>
  <c r="D3" i="5"/>
  <c r="J5" i="20"/>
  <c r="E5" i="20"/>
  <c r="B13" i="20" l="1"/>
  <c r="B6" i="20" s="1"/>
  <c r="B8" i="17"/>
  <c r="D17" i="13"/>
  <c r="Q8" i="20"/>
  <c r="C8" i="17" l="1"/>
  <c r="K8" i="17"/>
  <c r="J8" i="17" a="1"/>
  <c r="J8" i="17" s="1"/>
  <c r="D8" i="17"/>
  <c r="D17" i="15"/>
  <c r="E5" i="16"/>
  <c r="J5" i="16"/>
  <c r="H8" i="17" l="1"/>
  <c r="F8" i="17"/>
  <c r="E17" i="15"/>
  <c r="Q8" i="16"/>
  <c r="I8" i="17" l="1"/>
  <c r="I5" i="15"/>
  <c r="D5" i="15"/>
  <c r="I5" i="13"/>
  <c r="D5" i="13"/>
  <c r="Q8" i="15" l="1"/>
  <c r="Q8" i="13"/>
  <c r="D5" i="10" l="1"/>
  <c r="C2" i="10"/>
  <c r="C1" i="18"/>
  <c r="C1" i="17"/>
  <c r="C1" i="1"/>
  <c r="I5" i="10" l="1"/>
  <c r="Q8" i="10" s="1"/>
  <c r="B13" i="16" l="1"/>
  <c r="B6" i="16" s="1"/>
  <c r="B13" i="13"/>
  <c r="B6" i="13" s="1"/>
  <c r="B13" i="15"/>
  <c r="B6" i="15" s="1"/>
  <c r="B13" i="10"/>
  <c r="B6" i="10" s="1"/>
  <c r="D17" i="16"/>
  <c r="D17" i="20"/>
  <c r="B8" i="18"/>
  <c r="B8" i="1"/>
  <c r="D8" i="18" l="1"/>
  <c r="H8" i="18" s="1"/>
  <c r="D17" i="10"/>
  <c r="D8" i="1"/>
  <c r="K8" i="1"/>
  <c r="J8" i="1"/>
  <c r="E17" i="13"/>
  <c r="E17" i="16"/>
  <c r="K8" i="18"/>
  <c r="J8" i="18"/>
  <c r="C8" i="18"/>
  <c r="C8" i="1"/>
  <c r="E17" i="20"/>
  <c r="F17" i="20" s="1"/>
  <c r="G17" i="20" s="1"/>
  <c r="H17" i="20" s="1"/>
  <c r="I17" i="20" s="1"/>
  <c r="B9" i="1"/>
  <c r="D9" i="1" s="1"/>
  <c r="B9" i="18"/>
  <c r="D9" i="18" s="1"/>
  <c r="B9" i="17"/>
  <c r="D9" i="17" s="1"/>
  <c r="H8" i="1" l="1"/>
  <c r="F8" i="1"/>
  <c r="F9" i="1"/>
  <c r="H9" i="1"/>
  <c r="F17" i="13"/>
  <c r="G17" i="13" s="1"/>
  <c r="H17" i="13" s="1"/>
  <c r="I17" i="13" s="1"/>
  <c r="J17" i="13" s="1"/>
  <c r="P17" i="13" s="1"/>
  <c r="H9" i="18"/>
  <c r="F9" i="18"/>
  <c r="H9" i="17"/>
  <c r="F9" i="17"/>
  <c r="E17" i="10"/>
  <c r="F17" i="10" s="1"/>
  <c r="G17" i="10" s="1"/>
  <c r="H17" i="10" s="1"/>
  <c r="I17" i="10" s="1"/>
  <c r="J17" i="10" s="1"/>
  <c r="D18" i="10" s="1"/>
  <c r="F8" i="18"/>
  <c r="J17" i="20"/>
  <c r="F17" i="15"/>
  <c r="J9" i="17" a="1"/>
  <c r="J9" i="17" s="1"/>
  <c r="K9" i="17"/>
  <c r="J9" i="18" a="1"/>
  <c r="J9" i="18" s="1"/>
  <c r="K9" i="18"/>
  <c r="K9" i="1"/>
  <c r="J9" i="1"/>
  <c r="F17" i="16"/>
  <c r="G17" i="16" s="1"/>
  <c r="H17" i="16" s="1"/>
  <c r="I17" i="16" s="1"/>
  <c r="B10" i="1"/>
  <c r="D10" i="1" s="1"/>
  <c r="C9" i="1"/>
  <c r="B10" i="17"/>
  <c r="D10" i="17" s="1"/>
  <c r="C9" i="17"/>
  <c r="B10" i="18"/>
  <c r="C9" i="18"/>
  <c r="H10" i="17" l="1"/>
  <c r="F10" i="17"/>
  <c r="F10" i="1"/>
  <c r="H10" i="1"/>
  <c r="D10" i="18"/>
  <c r="I9" i="17"/>
  <c r="I9" i="1"/>
  <c r="I8" i="1"/>
  <c r="I8" i="18"/>
  <c r="I9" i="18"/>
  <c r="P17" i="20"/>
  <c r="Q17" i="20" s="1"/>
  <c r="D18" i="20"/>
  <c r="J17" i="16"/>
  <c r="D18" i="16" s="1"/>
  <c r="D18" i="13"/>
  <c r="G17" i="15"/>
  <c r="H17" i="15" s="1"/>
  <c r="I17" i="15" s="1"/>
  <c r="J17" i="15" s="1"/>
  <c r="D18" i="15" s="1"/>
  <c r="Q17" i="13"/>
  <c r="R17" i="13" s="1"/>
  <c r="S17" i="13" s="1"/>
  <c r="T17" i="13" s="1"/>
  <c r="U17" i="13" s="1"/>
  <c r="V17" i="13" s="1"/>
  <c r="P18" i="13" s="1"/>
  <c r="P17" i="10"/>
  <c r="J10" i="18" a="1"/>
  <c r="J10" i="18" s="1"/>
  <c r="K10" i="18"/>
  <c r="J10" i="17" a="1"/>
  <c r="J10" i="17" s="1"/>
  <c r="K10" i="17"/>
  <c r="J10" i="1" a="1"/>
  <c r="J10" i="1" s="1"/>
  <c r="K10" i="1"/>
  <c r="B11" i="17"/>
  <c r="D11" i="17" s="1"/>
  <c r="C10" i="17"/>
  <c r="B11" i="18"/>
  <c r="C10" i="18"/>
  <c r="B11" i="1"/>
  <c r="D11" i="1" s="1"/>
  <c r="C10" i="1"/>
  <c r="E18" i="10"/>
  <c r="F18" i="10" s="1"/>
  <c r="G18" i="10" s="1"/>
  <c r="H18" i="10" s="1"/>
  <c r="I18" i="10" s="1"/>
  <c r="H11" i="17" l="1"/>
  <c r="F11" i="17"/>
  <c r="D11" i="18"/>
  <c r="H10" i="18"/>
  <c r="F10" i="18"/>
  <c r="F11" i="1"/>
  <c r="H11" i="1"/>
  <c r="P17" i="16"/>
  <c r="Q17" i="16" s="1"/>
  <c r="R17" i="16" s="1"/>
  <c r="S17" i="16" s="1"/>
  <c r="T17" i="16" s="1"/>
  <c r="U17" i="16" s="1"/>
  <c r="V17" i="16" s="1"/>
  <c r="P18" i="16" s="1"/>
  <c r="P17" i="15"/>
  <c r="Q17" i="15" s="1"/>
  <c r="R17" i="15" s="1"/>
  <c r="S17" i="15" s="1"/>
  <c r="T17" i="15" s="1"/>
  <c r="U17" i="15" s="1"/>
  <c r="V17" i="15" s="1"/>
  <c r="P18" i="15" s="1"/>
  <c r="I10" i="1"/>
  <c r="E18" i="20"/>
  <c r="F18" i="20" s="1"/>
  <c r="G18" i="20" s="1"/>
  <c r="H18" i="20" s="1"/>
  <c r="I18" i="20" s="1"/>
  <c r="J18" i="20" s="1"/>
  <c r="D19" i="20" s="1"/>
  <c r="E18" i="13"/>
  <c r="F18" i="13" s="1"/>
  <c r="G18" i="13" s="1"/>
  <c r="H18" i="13" s="1"/>
  <c r="I18" i="13" s="1"/>
  <c r="J18" i="13" s="1"/>
  <c r="D19" i="13" s="1"/>
  <c r="Q18" i="13"/>
  <c r="R18" i="13" s="1"/>
  <c r="S18" i="13" s="1"/>
  <c r="T18" i="13" s="1"/>
  <c r="U18" i="13" s="1"/>
  <c r="V18" i="13" s="1"/>
  <c r="P19" i="13" s="1"/>
  <c r="I10" i="17"/>
  <c r="E18" i="15"/>
  <c r="F18" i="15" s="1"/>
  <c r="G18" i="15" s="1"/>
  <c r="H18" i="15" s="1"/>
  <c r="I18" i="15" s="1"/>
  <c r="J18" i="15" s="1"/>
  <c r="D19" i="15" s="1"/>
  <c r="E18" i="16"/>
  <c r="F18" i="16" s="1"/>
  <c r="G18" i="16" s="1"/>
  <c r="H18" i="16" s="1"/>
  <c r="I18" i="16" s="1"/>
  <c r="J18" i="16" s="1"/>
  <c r="D19" i="16" s="1"/>
  <c r="AB17" i="13"/>
  <c r="R17" i="20"/>
  <c r="S17" i="20" s="1"/>
  <c r="T17" i="20" s="1"/>
  <c r="U17" i="20" s="1"/>
  <c r="V17" i="20" s="1"/>
  <c r="P18" i="20" s="1"/>
  <c r="Q17" i="10"/>
  <c r="R17" i="10" s="1"/>
  <c r="S17" i="10" s="1"/>
  <c r="T17" i="10" s="1"/>
  <c r="U17" i="10" s="1"/>
  <c r="V17" i="10" s="1"/>
  <c r="P18" i="10" s="1"/>
  <c r="J18" i="10"/>
  <c r="J11" i="1" a="1"/>
  <c r="J11" i="1" s="1"/>
  <c r="K11" i="1"/>
  <c r="J11" i="18" a="1"/>
  <c r="J11" i="18" s="1"/>
  <c r="K11" i="18"/>
  <c r="J11" i="17" a="1"/>
  <c r="J11" i="17" s="1"/>
  <c r="K11" i="17"/>
  <c r="C11" i="17"/>
  <c r="B12" i="17"/>
  <c r="D12" i="17" s="1"/>
  <c r="C11" i="1"/>
  <c r="B12" i="1"/>
  <c r="B12" i="18"/>
  <c r="C11" i="18"/>
  <c r="I10" i="18" l="1"/>
  <c r="H11" i="18"/>
  <c r="F11" i="18"/>
  <c r="D12" i="18"/>
  <c r="H12" i="17"/>
  <c r="F12" i="17"/>
  <c r="I11" i="17"/>
  <c r="I11" i="1"/>
  <c r="J12" i="1" a="1"/>
  <c r="J12" i="1" s="1"/>
  <c r="D12" i="1"/>
  <c r="E19" i="20"/>
  <c r="F19" i="20" s="1"/>
  <c r="G19" i="20" s="1"/>
  <c r="H19" i="20" s="1"/>
  <c r="I19" i="20" s="1"/>
  <c r="J19" i="20" s="1"/>
  <c r="D20" i="20" s="1"/>
  <c r="Q18" i="20"/>
  <c r="R18" i="20" s="1"/>
  <c r="S18" i="20" s="1"/>
  <c r="T18" i="20" s="1"/>
  <c r="U18" i="20" s="1"/>
  <c r="V18" i="20" s="1"/>
  <c r="P19" i="20" s="1"/>
  <c r="Q19" i="13"/>
  <c r="R19" i="13" s="1"/>
  <c r="S19" i="13" s="1"/>
  <c r="T19" i="13" s="1"/>
  <c r="U19" i="13" s="1"/>
  <c r="V19" i="13" s="1"/>
  <c r="P20" i="13" s="1"/>
  <c r="AC17" i="13"/>
  <c r="AD17" i="13" s="1"/>
  <c r="AE17" i="13" s="1"/>
  <c r="AF17" i="13" s="1"/>
  <c r="AG17" i="13" s="1"/>
  <c r="AH17" i="13" s="1"/>
  <c r="AB18" i="13" s="1"/>
  <c r="E19" i="13"/>
  <c r="F19" i="13" s="1"/>
  <c r="G19" i="13" s="1"/>
  <c r="H19" i="13" s="1"/>
  <c r="I19" i="13" s="1"/>
  <c r="J19" i="13" s="1"/>
  <c r="D20" i="13" s="1"/>
  <c r="Q18" i="10"/>
  <c r="R18" i="10" s="1"/>
  <c r="S18" i="10" s="1"/>
  <c r="T18" i="10" s="1"/>
  <c r="U18" i="10" s="1"/>
  <c r="V18" i="10" s="1"/>
  <c r="P19" i="10" s="1"/>
  <c r="E19" i="15"/>
  <c r="F19" i="15" s="1"/>
  <c r="G19" i="15" s="1"/>
  <c r="H19" i="15" s="1"/>
  <c r="I19" i="15" s="1"/>
  <c r="J19" i="15" s="1"/>
  <c r="D20" i="15" s="1"/>
  <c r="E19" i="16"/>
  <c r="F19" i="16" s="1"/>
  <c r="G19" i="16" s="1"/>
  <c r="H19" i="16" s="1"/>
  <c r="I19" i="16" s="1"/>
  <c r="J19" i="16" s="1"/>
  <c r="D20" i="16" s="1"/>
  <c r="Q18" i="15"/>
  <c r="R18" i="15" s="1"/>
  <c r="S18" i="15" s="1"/>
  <c r="T18" i="15" s="1"/>
  <c r="U18" i="15" s="1"/>
  <c r="V18" i="15" s="1"/>
  <c r="P19" i="15" s="1"/>
  <c r="Q18" i="16"/>
  <c r="R18" i="16" s="1"/>
  <c r="S18" i="16" s="1"/>
  <c r="T18" i="16" s="1"/>
  <c r="U18" i="16" s="1"/>
  <c r="V18" i="16" s="1"/>
  <c r="P19" i="16" s="1"/>
  <c r="AB17" i="20"/>
  <c r="AB17" i="15"/>
  <c r="AB17" i="10"/>
  <c r="D19" i="10"/>
  <c r="K12" i="1"/>
  <c r="J12" i="17" a="1"/>
  <c r="J12" i="17" s="1"/>
  <c r="K12" i="17"/>
  <c r="J12" i="18" a="1"/>
  <c r="J12" i="18" s="1"/>
  <c r="K12" i="18"/>
  <c r="AB17" i="16"/>
  <c r="B13" i="1"/>
  <c r="C12" i="1"/>
  <c r="B13" i="17"/>
  <c r="D13" i="17" s="1"/>
  <c r="C12" i="17"/>
  <c r="B13" i="18"/>
  <c r="D13" i="18" s="1"/>
  <c r="C12" i="18"/>
  <c r="I11" i="18" l="1"/>
  <c r="H13" i="18"/>
  <c r="F13" i="18"/>
  <c r="H12" i="18"/>
  <c r="F12" i="18"/>
  <c r="F12" i="1"/>
  <c r="H12" i="1"/>
  <c r="H13" i="17"/>
  <c r="F13" i="17"/>
  <c r="J13" i="1" a="1"/>
  <c r="J13" i="1" s="1"/>
  <c r="D13" i="1"/>
  <c r="I12" i="18"/>
  <c r="AC17" i="20"/>
  <c r="AD17" i="20" s="1"/>
  <c r="Q19" i="20"/>
  <c r="R19" i="20" s="1"/>
  <c r="S19" i="20" s="1"/>
  <c r="T19" i="20" s="1"/>
  <c r="U19" i="20" s="1"/>
  <c r="V19" i="20" s="1"/>
  <c r="P20" i="20" s="1"/>
  <c r="E20" i="20"/>
  <c r="F20" i="20" s="1"/>
  <c r="G20" i="20" s="1"/>
  <c r="H20" i="20" s="1"/>
  <c r="I20" i="20" s="1"/>
  <c r="J20" i="20" s="1"/>
  <c r="D21" i="20" s="1"/>
  <c r="E20" i="13"/>
  <c r="F20" i="13" s="1"/>
  <c r="G20" i="13" s="1"/>
  <c r="H20" i="13" s="1"/>
  <c r="I20" i="13" s="1"/>
  <c r="J20" i="13" s="1"/>
  <c r="D21" i="13" s="1"/>
  <c r="D27" i="13"/>
  <c r="AC18" i="13"/>
  <c r="AD18" i="13" s="1"/>
  <c r="AE18" i="13" s="1"/>
  <c r="AF18" i="13" s="1"/>
  <c r="AG18" i="13" s="1"/>
  <c r="AH18" i="13" s="1"/>
  <c r="AB19" i="13" s="1"/>
  <c r="Q20" i="13"/>
  <c r="R20" i="13" s="1"/>
  <c r="S20" i="13" s="1"/>
  <c r="T20" i="13" s="1"/>
  <c r="U20" i="13" s="1"/>
  <c r="V20" i="13" s="1"/>
  <c r="P21" i="13" s="1"/>
  <c r="E19" i="10"/>
  <c r="F19" i="10" s="1"/>
  <c r="G19" i="10" s="1"/>
  <c r="H19" i="10" s="1"/>
  <c r="I19" i="10" s="1"/>
  <c r="J19" i="10" s="1"/>
  <c r="D20" i="10" s="1"/>
  <c r="Q19" i="10"/>
  <c r="R19" i="10" s="1"/>
  <c r="S19" i="10" s="1"/>
  <c r="T19" i="10" s="1"/>
  <c r="U19" i="10" s="1"/>
  <c r="V19" i="10" s="1"/>
  <c r="P20" i="10" s="1"/>
  <c r="I12" i="17"/>
  <c r="E20" i="16"/>
  <c r="F20" i="16" s="1"/>
  <c r="G20" i="16" s="1"/>
  <c r="H20" i="16" s="1"/>
  <c r="I20" i="16" s="1"/>
  <c r="J20" i="16" s="1"/>
  <c r="D21" i="16" s="1"/>
  <c r="Q19" i="15"/>
  <c r="R19" i="15" s="1"/>
  <c r="S19" i="15" s="1"/>
  <c r="T19" i="15" s="1"/>
  <c r="U19" i="15" s="1"/>
  <c r="V19" i="15" s="1"/>
  <c r="P20" i="15" s="1"/>
  <c r="Q19" i="16"/>
  <c r="R19" i="16" s="1"/>
  <c r="S19" i="16" s="1"/>
  <c r="T19" i="16" s="1"/>
  <c r="U19" i="16" s="1"/>
  <c r="V19" i="16" s="1"/>
  <c r="P20" i="16" s="1"/>
  <c r="E20" i="15"/>
  <c r="F20" i="15" s="1"/>
  <c r="G20" i="15" s="1"/>
  <c r="H20" i="15" s="1"/>
  <c r="I20" i="15" s="1"/>
  <c r="J20" i="15" s="1"/>
  <c r="D21" i="15" s="1"/>
  <c r="AC17" i="15"/>
  <c r="AD17" i="15" s="1"/>
  <c r="AE17" i="15" s="1"/>
  <c r="AF17" i="15" s="1"/>
  <c r="AG17" i="15" s="1"/>
  <c r="AH17" i="15" s="1"/>
  <c r="AB18" i="15" s="1"/>
  <c r="AC17" i="10"/>
  <c r="J13" i="18" a="1"/>
  <c r="J13" i="18" s="1"/>
  <c r="K13" i="18"/>
  <c r="J13" i="17" a="1"/>
  <c r="J13" i="17" s="1"/>
  <c r="K13" i="17"/>
  <c r="K13" i="1"/>
  <c r="AC17" i="16"/>
  <c r="AD17" i="16" s="1"/>
  <c r="AE17" i="16" s="1"/>
  <c r="AF17" i="16" s="1"/>
  <c r="AG17" i="16" s="1"/>
  <c r="AH17" i="16" s="1"/>
  <c r="AB18" i="16" s="1"/>
  <c r="C13" i="17"/>
  <c r="B14" i="17"/>
  <c r="C13" i="18"/>
  <c r="B14" i="18"/>
  <c r="C13" i="1"/>
  <c r="B14" i="1"/>
  <c r="D14" i="1" s="1"/>
  <c r="H13" i="1" l="1"/>
  <c r="F13" i="1"/>
  <c r="D14" i="17"/>
  <c r="H14" i="1"/>
  <c r="F14" i="1"/>
  <c r="D14" i="18"/>
  <c r="I12" i="1"/>
  <c r="I13" i="18"/>
  <c r="Q20" i="20"/>
  <c r="R20" i="20" s="1"/>
  <c r="S20" i="20" s="1"/>
  <c r="T20" i="20" s="1"/>
  <c r="U20" i="20" s="1"/>
  <c r="V20" i="20" s="1"/>
  <c r="P21" i="20" s="1"/>
  <c r="E21" i="20"/>
  <c r="F21" i="20" s="1"/>
  <c r="G21" i="20" s="1"/>
  <c r="H21" i="20" s="1"/>
  <c r="I21" i="20" s="1"/>
  <c r="J21" i="20" s="1"/>
  <c r="D22" i="20" s="1"/>
  <c r="E27" i="13"/>
  <c r="F27" i="13" s="1"/>
  <c r="G27" i="13" s="1"/>
  <c r="H27" i="13" s="1"/>
  <c r="I27" i="13" s="1"/>
  <c r="J27" i="13" s="1"/>
  <c r="D28" i="13" s="1"/>
  <c r="E21" i="13"/>
  <c r="F21" i="13" s="1"/>
  <c r="G21" i="13" s="1"/>
  <c r="H21" i="13" s="1"/>
  <c r="I21" i="13" s="1"/>
  <c r="J21" i="13" s="1"/>
  <c r="D22" i="13" s="1"/>
  <c r="Q21" i="13"/>
  <c r="R21" i="13" s="1"/>
  <c r="S21" i="13" s="1"/>
  <c r="T21" i="13" s="1"/>
  <c r="U21" i="13" s="1"/>
  <c r="V21" i="13" s="1"/>
  <c r="P22" i="13" s="1"/>
  <c r="AC19" i="13"/>
  <c r="AD19" i="13" s="1"/>
  <c r="AE19" i="13" s="1"/>
  <c r="AF19" i="13" s="1"/>
  <c r="AG19" i="13" s="1"/>
  <c r="AH19" i="13" s="1"/>
  <c r="AB20" i="13" s="1"/>
  <c r="Q20" i="10"/>
  <c r="E20" i="10"/>
  <c r="F20" i="10" s="1"/>
  <c r="G20" i="10" s="1"/>
  <c r="H20" i="10" s="1"/>
  <c r="I20" i="10" s="1"/>
  <c r="J20" i="10" s="1"/>
  <c r="D21" i="10" s="1"/>
  <c r="I13" i="17"/>
  <c r="E21" i="16"/>
  <c r="F21" i="16" s="1"/>
  <c r="G21" i="16" s="1"/>
  <c r="H21" i="16" s="1"/>
  <c r="I21" i="16" s="1"/>
  <c r="J21" i="16" s="1"/>
  <c r="D22" i="16" s="1"/>
  <c r="AC18" i="16"/>
  <c r="AD18" i="16" s="1"/>
  <c r="AE18" i="16" s="1"/>
  <c r="AF18" i="16" s="1"/>
  <c r="AG18" i="16" s="1"/>
  <c r="AH18" i="16" s="1"/>
  <c r="AB19" i="16" s="1"/>
  <c r="E21" i="15"/>
  <c r="F21" i="15" s="1"/>
  <c r="G21" i="15" s="1"/>
  <c r="H21" i="15" s="1"/>
  <c r="I21" i="15" s="1"/>
  <c r="J21" i="15" s="1"/>
  <c r="D22" i="15" s="1"/>
  <c r="Q20" i="15"/>
  <c r="R20" i="15" s="1"/>
  <c r="S20" i="15" s="1"/>
  <c r="T20" i="15" s="1"/>
  <c r="U20" i="15" s="1"/>
  <c r="V20" i="15" s="1"/>
  <c r="P21" i="15" s="1"/>
  <c r="AC18" i="15"/>
  <c r="AD18" i="15" s="1"/>
  <c r="AE18" i="15" s="1"/>
  <c r="AF18" i="15" s="1"/>
  <c r="AG18" i="15" s="1"/>
  <c r="AH18" i="15" s="1"/>
  <c r="AB19" i="15" s="1"/>
  <c r="Q20" i="16"/>
  <c r="R20" i="16" s="1"/>
  <c r="S20" i="16" s="1"/>
  <c r="T20" i="16" s="1"/>
  <c r="U20" i="16" s="1"/>
  <c r="V20" i="16" s="1"/>
  <c r="P21" i="16" s="1"/>
  <c r="D27" i="15"/>
  <c r="AE17" i="20"/>
  <c r="AF17" i="20" s="1"/>
  <c r="AG17" i="20" s="1"/>
  <c r="AH17" i="20" s="1"/>
  <c r="AB18" i="20" s="1"/>
  <c r="AD17" i="10"/>
  <c r="AE17" i="10" s="1"/>
  <c r="AF17" i="10" s="1"/>
  <c r="AG17" i="10" s="1"/>
  <c r="AH17" i="10" s="1"/>
  <c r="AB18" i="10" s="1"/>
  <c r="D27" i="16"/>
  <c r="J14" i="1" a="1"/>
  <c r="J14" i="1" s="1"/>
  <c r="K14" i="1"/>
  <c r="J14" i="18" a="1"/>
  <c r="J14" i="18" s="1"/>
  <c r="K14" i="18"/>
  <c r="J14" i="17" a="1"/>
  <c r="J14" i="17" s="1"/>
  <c r="K14" i="17"/>
  <c r="C14" i="1"/>
  <c r="B15" i="1"/>
  <c r="D15" i="1" s="1"/>
  <c r="B15" i="18"/>
  <c r="D15" i="18" s="1"/>
  <c r="C14" i="18"/>
  <c r="B15" i="17"/>
  <c r="D15" i="17" s="1"/>
  <c r="C14" i="17"/>
  <c r="H14" i="18" l="1"/>
  <c r="F14" i="18"/>
  <c r="H15" i="1"/>
  <c r="F15" i="1"/>
  <c r="H14" i="17"/>
  <c r="F14" i="17"/>
  <c r="H15" i="17"/>
  <c r="F15" i="17"/>
  <c r="F15" i="18"/>
  <c r="H15" i="18"/>
  <c r="I14" i="18"/>
  <c r="I13" i="1"/>
  <c r="I14" i="1"/>
  <c r="E22" i="20"/>
  <c r="F22" i="20" s="1"/>
  <c r="G22" i="20" s="1"/>
  <c r="H22" i="20" s="1"/>
  <c r="I22" i="20" s="1"/>
  <c r="J22" i="20" s="1"/>
  <c r="AC18" i="20"/>
  <c r="AD18" i="20" s="1"/>
  <c r="AE18" i="20" s="1"/>
  <c r="AF18" i="20" s="1"/>
  <c r="AG18" i="20" s="1"/>
  <c r="AH18" i="20" s="1"/>
  <c r="AB19" i="20" s="1"/>
  <c r="Q21" i="20"/>
  <c r="R21" i="20" s="1"/>
  <c r="S21" i="20" s="1"/>
  <c r="T21" i="20" s="1"/>
  <c r="U21" i="20" s="1"/>
  <c r="V21" i="20" s="1"/>
  <c r="P22" i="20" s="1"/>
  <c r="E22" i="13"/>
  <c r="F22" i="13" s="1"/>
  <c r="G22" i="13" s="1"/>
  <c r="H22" i="13" s="1"/>
  <c r="I22" i="13" s="1"/>
  <c r="J22" i="13" s="1"/>
  <c r="P27" i="13"/>
  <c r="AC20" i="13"/>
  <c r="AD20" i="13" s="1"/>
  <c r="AE20" i="13" s="1"/>
  <c r="AF20" i="13" s="1"/>
  <c r="AG20" i="13" s="1"/>
  <c r="AH20" i="13" s="1"/>
  <c r="AB21" i="13" s="1"/>
  <c r="E28" i="13"/>
  <c r="F28" i="13" s="1"/>
  <c r="G28" i="13" s="1"/>
  <c r="H28" i="13" s="1"/>
  <c r="I28" i="13" s="1"/>
  <c r="J28" i="13" s="1"/>
  <c r="D29" i="13" s="1"/>
  <c r="Q22" i="13"/>
  <c r="R22" i="13" s="1"/>
  <c r="S22" i="13" s="1"/>
  <c r="T22" i="13" s="1"/>
  <c r="U22" i="13" s="1"/>
  <c r="V22" i="13" s="1"/>
  <c r="R20" i="10"/>
  <c r="S20" i="10" s="1"/>
  <c r="T20" i="10" s="1"/>
  <c r="U20" i="10" s="1"/>
  <c r="V20" i="10" s="1"/>
  <c r="P21" i="10" s="1"/>
  <c r="AC18" i="10"/>
  <c r="E21" i="10"/>
  <c r="E22" i="15"/>
  <c r="F22" i="15" s="1"/>
  <c r="G22" i="15" s="1"/>
  <c r="H22" i="15" s="1"/>
  <c r="I22" i="15" s="1"/>
  <c r="J22" i="15" s="1"/>
  <c r="AC19" i="16"/>
  <c r="AD19" i="16" s="1"/>
  <c r="AE19" i="16" s="1"/>
  <c r="AF19" i="16" s="1"/>
  <c r="AG19" i="16" s="1"/>
  <c r="AH19" i="16" s="1"/>
  <c r="AB20" i="16" s="1"/>
  <c r="Q21" i="15"/>
  <c r="R21" i="15" s="1"/>
  <c r="S21" i="15" s="1"/>
  <c r="T21" i="15" s="1"/>
  <c r="U21" i="15" s="1"/>
  <c r="V21" i="15" s="1"/>
  <c r="P22" i="15" s="1"/>
  <c r="AC19" i="15"/>
  <c r="AD19" i="15" s="1"/>
  <c r="AE19" i="15" s="1"/>
  <c r="AF19" i="15" s="1"/>
  <c r="AG19" i="15" s="1"/>
  <c r="AH19" i="15" s="1"/>
  <c r="AB20" i="15" s="1"/>
  <c r="Q21" i="16"/>
  <c r="R21" i="16" s="1"/>
  <c r="S21" i="16" s="1"/>
  <c r="T21" i="16" s="1"/>
  <c r="U21" i="16" s="1"/>
  <c r="V21" i="16" s="1"/>
  <c r="P22" i="16" s="1"/>
  <c r="E22" i="16"/>
  <c r="F22" i="16" s="1"/>
  <c r="G22" i="16" s="1"/>
  <c r="H22" i="16" s="1"/>
  <c r="I22" i="16" s="1"/>
  <c r="J22" i="16" s="1"/>
  <c r="E27" i="15"/>
  <c r="F27" i="15" s="1"/>
  <c r="G27" i="15" s="1"/>
  <c r="H27" i="15" s="1"/>
  <c r="I27" i="15" s="1"/>
  <c r="J27" i="15" s="1"/>
  <c r="D28" i="15" s="1"/>
  <c r="D27" i="20"/>
  <c r="D27" i="10"/>
  <c r="J15" i="1" a="1"/>
  <c r="J15" i="1" s="1"/>
  <c r="K15" i="1"/>
  <c r="E27" i="16"/>
  <c r="F27" i="16" s="1"/>
  <c r="G27" i="16" s="1"/>
  <c r="H27" i="16" s="1"/>
  <c r="I27" i="16" s="1"/>
  <c r="J27" i="16" s="1"/>
  <c r="D28" i="16" s="1"/>
  <c r="J15" i="17" a="1"/>
  <c r="J15" i="17" s="1"/>
  <c r="K15" i="17"/>
  <c r="J15" i="18" a="1"/>
  <c r="J15" i="18" s="1"/>
  <c r="K15" i="18"/>
  <c r="C15" i="18"/>
  <c r="B16" i="18"/>
  <c r="B16" i="1"/>
  <c r="C15" i="1"/>
  <c r="B16" i="17"/>
  <c r="D16" i="17" s="1"/>
  <c r="C15" i="17"/>
  <c r="I14" i="17" l="1"/>
  <c r="H16" i="17"/>
  <c r="F16" i="17"/>
  <c r="D16" i="1"/>
  <c r="D16" i="18"/>
  <c r="I15" i="18"/>
  <c r="I15" i="1"/>
  <c r="Q22" i="20"/>
  <c r="R22" i="20" s="1"/>
  <c r="S22" i="20" s="1"/>
  <c r="T22" i="20" s="1"/>
  <c r="U22" i="20" s="1"/>
  <c r="V22" i="20" s="1"/>
  <c r="AC19" i="20"/>
  <c r="AD19" i="20" s="1"/>
  <c r="AE19" i="20" s="1"/>
  <c r="AF19" i="20" s="1"/>
  <c r="AG19" i="20" s="1"/>
  <c r="AH19" i="20" s="1"/>
  <c r="AB20" i="20" s="1"/>
  <c r="Q27" i="13"/>
  <c r="R27" i="13" s="1"/>
  <c r="S27" i="13" s="1"/>
  <c r="T27" i="13" s="1"/>
  <c r="U27" i="13" s="1"/>
  <c r="V27" i="13" s="1"/>
  <c r="P28" i="13" s="1"/>
  <c r="E29" i="13"/>
  <c r="F29" i="13" s="1"/>
  <c r="G29" i="13" s="1"/>
  <c r="H29" i="13" s="1"/>
  <c r="I29" i="13" s="1"/>
  <c r="J29" i="13" s="1"/>
  <c r="D30" i="13" s="1"/>
  <c r="AC21" i="13"/>
  <c r="AD21" i="13" s="1"/>
  <c r="AE21" i="13" s="1"/>
  <c r="AF21" i="13" s="1"/>
  <c r="AG21" i="13" s="1"/>
  <c r="AH21" i="13" s="1"/>
  <c r="AB22" i="13" s="1"/>
  <c r="AD18" i="10"/>
  <c r="Q21" i="10"/>
  <c r="R21" i="10" s="1"/>
  <c r="S21" i="10" s="1"/>
  <c r="T21" i="10" s="1"/>
  <c r="U21" i="10" s="1"/>
  <c r="V21" i="10" s="1"/>
  <c r="P22" i="10" s="1"/>
  <c r="I15" i="17"/>
  <c r="F21" i="10"/>
  <c r="AC20" i="15"/>
  <c r="AD20" i="15" s="1"/>
  <c r="AE20" i="15" s="1"/>
  <c r="AF20" i="15" s="1"/>
  <c r="AG20" i="15" s="1"/>
  <c r="AH20" i="15" s="1"/>
  <c r="AB21" i="15" s="1"/>
  <c r="Q22" i="15"/>
  <c r="R22" i="15" s="1"/>
  <c r="S22" i="15" s="1"/>
  <c r="T22" i="15" s="1"/>
  <c r="U22" i="15" s="1"/>
  <c r="V22" i="15" s="1"/>
  <c r="P27" i="15"/>
  <c r="Q22" i="16"/>
  <c r="R22" i="16" s="1"/>
  <c r="S22" i="16" s="1"/>
  <c r="T22" i="16" s="1"/>
  <c r="U22" i="16" s="1"/>
  <c r="V22" i="16" s="1"/>
  <c r="AC20" i="16"/>
  <c r="AD20" i="16" s="1"/>
  <c r="AE20" i="16" s="1"/>
  <c r="AF20" i="16" s="1"/>
  <c r="AG20" i="16" s="1"/>
  <c r="AH20" i="16" s="1"/>
  <c r="AB21" i="16" s="1"/>
  <c r="E28" i="15"/>
  <c r="F28" i="15" s="1"/>
  <c r="G28" i="15" s="1"/>
  <c r="H28" i="15" s="1"/>
  <c r="I28" i="15" s="1"/>
  <c r="J28" i="15" s="1"/>
  <c r="D29" i="15" s="1"/>
  <c r="E28" i="16"/>
  <c r="F28" i="16" s="1"/>
  <c r="G28" i="16" s="1"/>
  <c r="H28" i="16" s="1"/>
  <c r="I28" i="16" s="1"/>
  <c r="J28" i="16" s="1"/>
  <c r="D29" i="16" s="1"/>
  <c r="E27" i="20"/>
  <c r="F27" i="20" s="1"/>
  <c r="G27" i="20" s="1"/>
  <c r="H27" i="20" s="1"/>
  <c r="I27" i="20" s="1"/>
  <c r="J27" i="20" s="1"/>
  <c r="D28" i="20" s="1"/>
  <c r="E27" i="10"/>
  <c r="F27" i="10" s="1"/>
  <c r="G27" i="10" s="1"/>
  <c r="H27" i="10" s="1"/>
  <c r="I27" i="10" s="1"/>
  <c r="J27" i="10" s="1"/>
  <c r="D28" i="10" s="1"/>
  <c r="J16" i="17" a="1"/>
  <c r="J16" i="17" s="1"/>
  <c r="K16" i="17"/>
  <c r="J16" i="1" a="1"/>
  <c r="J16" i="1" s="1"/>
  <c r="K16" i="1"/>
  <c r="J16" i="18" a="1"/>
  <c r="J16" i="18" s="1"/>
  <c r="K16" i="18"/>
  <c r="P27" i="16"/>
  <c r="B17" i="18"/>
  <c r="D17" i="18" s="1"/>
  <c r="C16" i="18"/>
  <c r="C16" i="1"/>
  <c r="B17" i="1"/>
  <c r="C16" i="17"/>
  <c r="B17" i="17"/>
  <c r="D17" i="17" l="1"/>
  <c r="F16" i="18"/>
  <c r="H16" i="18"/>
  <c r="H16" i="1"/>
  <c r="F16" i="1"/>
  <c r="H17" i="18"/>
  <c r="F17" i="18"/>
  <c r="D17" i="1"/>
  <c r="Q27" i="15"/>
  <c r="R27" i="15" s="1"/>
  <c r="S27" i="15" s="1"/>
  <c r="T27" i="15" s="1"/>
  <c r="U27" i="15" s="1"/>
  <c r="V27" i="15" s="1"/>
  <c r="P28" i="15" s="1"/>
  <c r="Q28" i="15" s="1"/>
  <c r="R28" i="15" s="1"/>
  <c r="S28" i="15" s="1"/>
  <c r="T28" i="15" s="1"/>
  <c r="U28" i="15" s="1"/>
  <c r="V28" i="15" s="1"/>
  <c r="P29" i="15" s="1"/>
  <c r="E28" i="20"/>
  <c r="F28" i="20" s="1"/>
  <c r="G28" i="20" s="1"/>
  <c r="H28" i="20" s="1"/>
  <c r="I28" i="20" s="1"/>
  <c r="J28" i="20" s="1"/>
  <c r="D29" i="20" s="1"/>
  <c r="AC20" i="20"/>
  <c r="AD20" i="20" s="1"/>
  <c r="AE20" i="20" s="1"/>
  <c r="AF20" i="20" s="1"/>
  <c r="AG20" i="20" s="1"/>
  <c r="AH20" i="20" s="1"/>
  <c r="AB21" i="20" s="1"/>
  <c r="Q28" i="13"/>
  <c r="R28" i="13" s="1"/>
  <c r="S28" i="13" s="1"/>
  <c r="T28" i="13" s="1"/>
  <c r="U28" i="13" s="1"/>
  <c r="V28" i="13" s="1"/>
  <c r="P29" i="13" s="1"/>
  <c r="AB27" i="13"/>
  <c r="E30" i="13"/>
  <c r="F30" i="13" s="1"/>
  <c r="G30" i="13" s="1"/>
  <c r="H30" i="13" s="1"/>
  <c r="I30" i="13" s="1"/>
  <c r="J30" i="13" s="1"/>
  <c r="D31" i="13" s="1"/>
  <c r="AC22" i="13"/>
  <c r="AD22" i="13" s="1"/>
  <c r="AE22" i="13" s="1"/>
  <c r="AF22" i="13" s="1"/>
  <c r="AG22" i="13" s="1"/>
  <c r="AH22" i="13" s="1"/>
  <c r="Q22" i="10"/>
  <c r="R22" i="10" s="1"/>
  <c r="S22" i="10" s="1"/>
  <c r="T22" i="10" s="1"/>
  <c r="U22" i="10" s="1"/>
  <c r="V22" i="10" s="1"/>
  <c r="AE18" i="10"/>
  <c r="G21" i="10"/>
  <c r="E28" i="10"/>
  <c r="F28" i="10" s="1"/>
  <c r="G28" i="10" s="1"/>
  <c r="H28" i="10" s="1"/>
  <c r="I28" i="10" s="1"/>
  <c r="J28" i="10" s="1"/>
  <c r="D29" i="10" s="1"/>
  <c r="E29" i="16"/>
  <c r="F29" i="16" s="1"/>
  <c r="G29" i="16" s="1"/>
  <c r="H29" i="16" s="1"/>
  <c r="I29" i="16" s="1"/>
  <c r="J29" i="16" s="1"/>
  <c r="D30" i="16" s="1"/>
  <c r="E29" i="15"/>
  <c r="F29" i="15" s="1"/>
  <c r="G29" i="15" s="1"/>
  <c r="H29" i="15" s="1"/>
  <c r="I29" i="15" s="1"/>
  <c r="J29" i="15" s="1"/>
  <c r="D30" i="15" s="1"/>
  <c r="I16" i="17"/>
  <c r="AC21" i="16"/>
  <c r="AD21" i="16" s="1"/>
  <c r="AE21" i="16" s="1"/>
  <c r="AF21" i="16" s="1"/>
  <c r="AG21" i="16" s="1"/>
  <c r="AH21" i="16" s="1"/>
  <c r="AB22" i="16" s="1"/>
  <c r="AC21" i="15"/>
  <c r="AD21" i="15" s="1"/>
  <c r="AE21" i="15" s="1"/>
  <c r="AF21" i="15" s="1"/>
  <c r="AG21" i="15" s="1"/>
  <c r="AH21" i="15" s="1"/>
  <c r="AB22" i="15" s="1"/>
  <c r="P27" i="20"/>
  <c r="P27" i="10"/>
  <c r="J17" i="18" a="1"/>
  <c r="J17" i="18" s="1"/>
  <c r="K17" i="18"/>
  <c r="J17" i="17" a="1"/>
  <c r="J17" i="17" s="1"/>
  <c r="K17" i="17"/>
  <c r="J17" i="1" a="1"/>
  <c r="J17" i="1" s="1"/>
  <c r="K17" i="1"/>
  <c r="Q27" i="16"/>
  <c r="R27" i="16" s="1"/>
  <c r="S27" i="16" s="1"/>
  <c r="T27" i="16" s="1"/>
  <c r="U27" i="16" s="1"/>
  <c r="V27" i="16" s="1"/>
  <c r="P28" i="16" s="1"/>
  <c r="C17" i="17"/>
  <c r="B18" i="17"/>
  <c r="D18" i="17" s="1"/>
  <c r="B18" i="18"/>
  <c r="C17" i="18"/>
  <c r="C17" i="1"/>
  <c r="B18" i="1"/>
  <c r="I16" i="18" l="1"/>
  <c r="I16" i="1"/>
  <c r="D18" i="18"/>
  <c r="F18" i="17"/>
  <c r="H18" i="17"/>
  <c r="H17" i="1"/>
  <c r="F17" i="1"/>
  <c r="H17" i="17"/>
  <c r="F17" i="17"/>
  <c r="I17" i="17" s="1"/>
  <c r="D18" i="1"/>
  <c r="I17" i="18"/>
  <c r="AB27" i="15"/>
  <c r="AC27" i="15" s="1"/>
  <c r="AD27" i="15" s="1"/>
  <c r="AE27" i="15" s="1"/>
  <c r="AF27" i="15" s="1"/>
  <c r="AG27" i="15" s="1"/>
  <c r="AH27" i="15" s="1"/>
  <c r="AB28" i="15" s="1"/>
  <c r="AC21" i="20"/>
  <c r="AD21" i="20" s="1"/>
  <c r="AE21" i="20" s="1"/>
  <c r="AF21" i="20" s="1"/>
  <c r="AG21" i="20" s="1"/>
  <c r="AH21" i="20" s="1"/>
  <c r="AB22" i="20" s="1"/>
  <c r="E29" i="20"/>
  <c r="F29" i="20" s="1"/>
  <c r="G29" i="20" s="1"/>
  <c r="H29" i="20" s="1"/>
  <c r="I29" i="20" s="1"/>
  <c r="J29" i="20" s="1"/>
  <c r="D30" i="20" s="1"/>
  <c r="E31" i="13"/>
  <c r="F31" i="13" s="1"/>
  <c r="G31" i="13" s="1"/>
  <c r="H31" i="13" s="1"/>
  <c r="I31" i="13" s="1"/>
  <c r="J31" i="13" s="1"/>
  <c r="D32" i="13" s="1"/>
  <c r="AC27" i="13"/>
  <c r="AD27" i="13" s="1"/>
  <c r="AE27" i="13" s="1"/>
  <c r="AF27" i="13" s="1"/>
  <c r="AG27" i="13" s="1"/>
  <c r="AH27" i="13" s="1"/>
  <c r="AB28" i="13" s="1"/>
  <c r="Q29" i="13"/>
  <c r="R29" i="13" s="1"/>
  <c r="S29" i="13" s="1"/>
  <c r="T29" i="13" s="1"/>
  <c r="U29" i="13" s="1"/>
  <c r="V29" i="13" s="1"/>
  <c r="P30" i="13" s="1"/>
  <c r="H21" i="10"/>
  <c r="I21" i="10" s="1"/>
  <c r="J21" i="10" s="1"/>
  <c r="AF18" i="10"/>
  <c r="E29" i="10"/>
  <c r="F29" i="10" s="1"/>
  <c r="G29" i="10" s="1"/>
  <c r="H29" i="10" s="1"/>
  <c r="I29" i="10" s="1"/>
  <c r="J29" i="10" s="1"/>
  <c r="D30" i="10" s="1"/>
  <c r="Q28" i="16"/>
  <c r="R28" i="16" s="1"/>
  <c r="S28" i="16" s="1"/>
  <c r="T28" i="16" s="1"/>
  <c r="U28" i="16" s="1"/>
  <c r="V28" i="16" s="1"/>
  <c r="P29" i="16" s="1"/>
  <c r="AC22" i="15"/>
  <c r="AD22" i="15" s="1"/>
  <c r="AE22" i="15" s="1"/>
  <c r="AF22" i="15" s="1"/>
  <c r="AG22" i="15" s="1"/>
  <c r="AH22" i="15" s="1"/>
  <c r="E30" i="16"/>
  <c r="F30" i="16" s="1"/>
  <c r="G30" i="16" s="1"/>
  <c r="H30" i="16" s="1"/>
  <c r="I30" i="16" s="1"/>
  <c r="J30" i="16" s="1"/>
  <c r="D31" i="16" s="1"/>
  <c r="AC22" i="16"/>
  <c r="AD22" i="16" s="1"/>
  <c r="AE22" i="16" s="1"/>
  <c r="AF22" i="16" s="1"/>
  <c r="AG22" i="16" s="1"/>
  <c r="AH22" i="16" s="1"/>
  <c r="E30" i="15"/>
  <c r="F30" i="15" s="1"/>
  <c r="G30" i="15" s="1"/>
  <c r="H30" i="15" s="1"/>
  <c r="I30" i="15" s="1"/>
  <c r="J30" i="15" s="1"/>
  <c r="D31" i="15" s="1"/>
  <c r="Q29" i="15"/>
  <c r="R29" i="15" s="1"/>
  <c r="S29" i="15" s="1"/>
  <c r="T29" i="15" s="1"/>
  <c r="U29" i="15" s="1"/>
  <c r="V29" i="15" s="1"/>
  <c r="P30" i="15" s="1"/>
  <c r="Q27" i="20"/>
  <c r="R27" i="20" s="1"/>
  <c r="S27" i="20" s="1"/>
  <c r="T27" i="20" s="1"/>
  <c r="U27" i="20" s="1"/>
  <c r="V27" i="20" s="1"/>
  <c r="P28" i="20" s="1"/>
  <c r="Q27" i="10"/>
  <c r="R27" i="10" s="1"/>
  <c r="S27" i="10" s="1"/>
  <c r="T27" i="10" s="1"/>
  <c r="U27" i="10" s="1"/>
  <c r="V27" i="10" s="1"/>
  <c r="P28" i="10" s="1"/>
  <c r="AB27" i="16"/>
  <c r="J18" i="1" a="1"/>
  <c r="J18" i="1" s="1"/>
  <c r="K18" i="1"/>
  <c r="J18" i="17" a="1"/>
  <c r="J18" i="17" s="1"/>
  <c r="K18" i="17"/>
  <c r="J18" i="18" a="1"/>
  <c r="J18" i="18" s="1"/>
  <c r="K18" i="18"/>
  <c r="B19" i="1"/>
  <c r="C18" i="1"/>
  <c r="C18" i="18"/>
  <c r="B19" i="18"/>
  <c r="D19" i="18" s="1"/>
  <c r="B19" i="17"/>
  <c r="D19" i="17" s="1"/>
  <c r="C18" i="17"/>
  <c r="H18" i="1" l="1"/>
  <c r="F18" i="1"/>
  <c r="F19" i="17"/>
  <c r="H19" i="17"/>
  <c r="F19" i="18"/>
  <c r="H19" i="18"/>
  <c r="F18" i="18"/>
  <c r="H18" i="18"/>
  <c r="D22" i="10"/>
  <c r="I17" i="1"/>
  <c r="D19" i="1"/>
  <c r="AC22" i="20"/>
  <c r="AD22" i="20" s="1"/>
  <c r="AE22" i="20" s="1"/>
  <c r="AF22" i="20" s="1"/>
  <c r="AG22" i="20" s="1"/>
  <c r="AH22" i="20" s="1"/>
  <c r="E30" i="20"/>
  <c r="F30" i="20" s="1"/>
  <c r="G30" i="20" s="1"/>
  <c r="H30" i="20" s="1"/>
  <c r="I30" i="20" s="1"/>
  <c r="J30" i="20" s="1"/>
  <c r="D31" i="20" s="1"/>
  <c r="Q28" i="20"/>
  <c r="R28" i="20" s="1"/>
  <c r="S28" i="20" s="1"/>
  <c r="T28" i="20" s="1"/>
  <c r="U28" i="20" s="1"/>
  <c r="V28" i="20" s="1"/>
  <c r="P29" i="20" s="1"/>
  <c r="Q30" i="13"/>
  <c r="R30" i="13" s="1"/>
  <c r="S30" i="13" s="1"/>
  <c r="T30" i="13" s="1"/>
  <c r="U30" i="13" s="1"/>
  <c r="V30" i="13" s="1"/>
  <c r="P31" i="13" s="1"/>
  <c r="AC28" i="13"/>
  <c r="AD28" i="13" s="1"/>
  <c r="AE28" i="13" s="1"/>
  <c r="AF28" i="13" s="1"/>
  <c r="AG28" i="13" s="1"/>
  <c r="AH28" i="13" s="1"/>
  <c r="AB29" i="13" s="1"/>
  <c r="E32" i="13"/>
  <c r="F32" i="13" s="1"/>
  <c r="G32" i="13" s="1"/>
  <c r="H32" i="13" s="1"/>
  <c r="I32" i="13" s="1"/>
  <c r="J32" i="13" s="1"/>
  <c r="D37" i="13"/>
  <c r="AG18" i="10"/>
  <c r="AH18" i="10" s="1"/>
  <c r="E30" i="10"/>
  <c r="F30" i="10" s="1"/>
  <c r="G30" i="10" s="1"/>
  <c r="H30" i="10" s="1"/>
  <c r="I30" i="10" s="1"/>
  <c r="J30" i="10" s="1"/>
  <c r="D31" i="10" s="1"/>
  <c r="Q28" i="10"/>
  <c r="R28" i="10" s="1"/>
  <c r="S28" i="10" s="1"/>
  <c r="T28" i="10" s="1"/>
  <c r="U28" i="10" s="1"/>
  <c r="V28" i="10" s="1"/>
  <c r="P29" i="10" s="1"/>
  <c r="I18" i="17"/>
  <c r="E31" i="15"/>
  <c r="F31" i="15" s="1"/>
  <c r="G31" i="15" s="1"/>
  <c r="H31" i="15" s="1"/>
  <c r="I31" i="15" s="1"/>
  <c r="J31" i="15" s="1"/>
  <c r="D32" i="15" s="1"/>
  <c r="Q30" i="15"/>
  <c r="R30" i="15" s="1"/>
  <c r="S30" i="15" s="1"/>
  <c r="T30" i="15" s="1"/>
  <c r="U30" i="15" s="1"/>
  <c r="V30" i="15" s="1"/>
  <c r="P31" i="15" s="1"/>
  <c r="AC28" i="15"/>
  <c r="AD28" i="15" s="1"/>
  <c r="AE28" i="15" s="1"/>
  <c r="AF28" i="15" s="1"/>
  <c r="AG28" i="15" s="1"/>
  <c r="AH28" i="15" s="1"/>
  <c r="AB29" i="15" s="1"/>
  <c r="E31" i="16"/>
  <c r="F31" i="16" s="1"/>
  <c r="G31" i="16" s="1"/>
  <c r="H31" i="16" s="1"/>
  <c r="I31" i="16" s="1"/>
  <c r="J31" i="16" s="1"/>
  <c r="D32" i="16" s="1"/>
  <c r="Q29" i="16"/>
  <c r="R29" i="16" s="1"/>
  <c r="S29" i="16" s="1"/>
  <c r="T29" i="16" s="1"/>
  <c r="U29" i="16" s="1"/>
  <c r="V29" i="16" s="1"/>
  <c r="P30" i="16" s="1"/>
  <c r="AC27" i="16"/>
  <c r="AD27" i="16" s="1"/>
  <c r="AE27" i="16" s="1"/>
  <c r="AF27" i="16" s="1"/>
  <c r="AG27" i="16" s="1"/>
  <c r="AH27" i="16" s="1"/>
  <c r="AB28" i="16" s="1"/>
  <c r="AB27" i="20"/>
  <c r="D37" i="15"/>
  <c r="AB27" i="10"/>
  <c r="J19" i="18" a="1"/>
  <c r="J19" i="18" s="1"/>
  <c r="K19" i="18"/>
  <c r="J19" i="17" a="1"/>
  <c r="J19" i="17" s="1"/>
  <c r="K19" i="17"/>
  <c r="J19" i="1" a="1"/>
  <c r="J19" i="1" s="1"/>
  <c r="K19" i="1"/>
  <c r="B20" i="17"/>
  <c r="C19" i="17"/>
  <c r="C19" i="18"/>
  <c r="B20" i="18"/>
  <c r="D20" i="18" s="1"/>
  <c r="C19" i="1"/>
  <c r="B20" i="1"/>
  <c r="I18" i="18" l="1"/>
  <c r="I18" i="1"/>
  <c r="D20" i="17"/>
  <c r="H20" i="18"/>
  <c r="F20" i="18"/>
  <c r="H19" i="1"/>
  <c r="F19" i="1"/>
  <c r="E22" i="10"/>
  <c r="F22" i="10" s="1"/>
  <c r="G22" i="10" s="1"/>
  <c r="H22" i="10" s="1"/>
  <c r="I22" i="10" s="1"/>
  <c r="J22" i="10" s="1"/>
  <c r="I19" i="18"/>
  <c r="D20" i="1"/>
  <c r="E31" i="20"/>
  <c r="F31" i="20" s="1"/>
  <c r="G31" i="20" s="1"/>
  <c r="H31" i="20" s="1"/>
  <c r="I31" i="20" s="1"/>
  <c r="J31" i="20" s="1"/>
  <c r="D32" i="20" s="1"/>
  <c r="Q29" i="20"/>
  <c r="R29" i="20" s="1"/>
  <c r="S29" i="20" s="1"/>
  <c r="T29" i="20" s="1"/>
  <c r="U29" i="20" s="1"/>
  <c r="V29" i="20" s="1"/>
  <c r="P30" i="20" s="1"/>
  <c r="AC29" i="13"/>
  <c r="AD29" i="13" s="1"/>
  <c r="AE29" i="13" s="1"/>
  <c r="AF29" i="13" s="1"/>
  <c r="AG29" i="13" s="1"/>
  <c r="AH29" i="13" s="1"/>
  <c r="AB30" i="13" s="1"/>
  <c r="Q31" i="13"/>
  <c r="R31" i="13" s="1"/>
  <c r="S31" i="13" s="1"/>
  <c r="T31" i="13" s="1"/>
  <c r="U31" i="13" s="1"/>
  <c r="V31" i="13" s="1"/>
  <c r="P32" i="13" s="1"/>
  <c r="E37" i="13"/>
  <c r="F37" i="13" s="1"/>
  <c r="G37" i="13" s="1"/>
  <c r="H37" i="13" s="1"/>
  <c r="I37" i="13" s="1"/>
  <c r="J37" i="13" s="1"/>
  <c r="D38" i="13" s="1"/>
  <c r="AB19" i="10"/>
  <c r="Q29" i="10"/>
  <c r="R29" i="10" s="1"/>
  <c r="S29" i="10" s="1"/>
  <c r="T29" i="10" s="1"/>
  <c r="U29" i="10" s="1"/>
  <c r="V29" i="10" s="1"/>
  <c r="P30" i="10" s="1"/>
  <c r="E31" i="10"/>
  <c r="F31" i="10" s="1"/>
  <c r="G31" i="10" s="1"/>
  <c r="H31" i="10" s="1"/>
  <c r="I31" i="10" s="1"/>
  <c r="J31" i="10" s="1"/>
  <c r="D32" i="10" s="1"/>
  <c r="I19" i="17"/>
  <c r="Q31" i="15"/>
  <c r="R31" i="15" s="1"/>
  <c r="S31" i="15" s="1"/>
  <c r="T31" i="15" s="1"/>
  <c r="U31" i="15" s="1"/>
  <c r="V31" i="15" s="1"/>
  <c r="P32" i="15" s="1"/>
  <c r="E32" i="15"/>
  <c r="F32" i="15" s="1"/>
  <c r="G32" i="15" s="1"/>
  <c r="H32" i="15" s="1"/>
  <c r="I32" i="15" s="1"/>
  <c r="J32" i="15" s="1"/>
  <c r="Q30" i="16"/>
  <c r="R30" i="16" s="1"/>
  <c r="S30" i="16" s="1"/>
  <c r="T30" i="16" s="1"/>
  <c r="U30" i="16" s="1"/>
  <c r="V30" i="16" s="1"/>
  <c r="P31" i="16" s="1"/>
  <c r="E32" i="16"/>
  <c r="F32" i="16" s="1"/>
  <c r="G32" i="16" s="1"/>
  <c r="H32" i="16" s="1"/>
  <c r="I32" i="16" s="1"/>
  <c r="J32" i="16" s="1"/>
  <c r="AC28" i="16"/>
  <c r="AD28" i="16" s="1"/>
  <c r="AE28" i="16" s="1"/>
  <c r="AF28" i="16" s="1"/>
  <c r="AG28" i="16" s="1"/>
  <c r="AH28" i="16" s="1"/>
  <c r="AB29" i="16" s="1"/>
  <c r="AC29" i="15"/>
  <c r="AD29" i="15" s="1"/>
  <c r="AE29" i="15" s="1"/>
  <c r="AF29" i="15" s="1"/>
  <c r="AG29" i="15" s="1"/>
  <c r="AH29" i="15" s="1"/>
  <c r="AB30" i="15" s="1"/>
  <c r="D37" i="16"/>
  <c r="AC27" i="20"/>
  <c r="E37" i="15"/>
  <c r="F37" i="15" s="1"/>
  <c r="G37" i="15" s="1"/>
  <c r="H37" i="15" s="1"/>
  <c r="I37" i="15" s="1"/>
  <c r="J37" i="15" s="1"/>
  <c r="D38" i="15" s="1"/>
  <c r="AC27" i="10"/>
  <c r="AD27" i="10" s="1"/>
  <c r="AE27" i="10" s="1"/>
  <c r="AF27" i="10" s="1"/>
  <c r="AG27" i="10" s="1"/>
  <c r="AH27" i="10" s="1"/>
  <c r="AB28" i="10" s="1"/>
  <c r="J20" i="17" a="1"/>
  <c r="J20" i="17" s="1"/>
  <c r="K20" i="17"/>
  <c r="J20" i="1" a="1"/>
  <c r="J20" i="1" s="1"/>
  <c r="K20" i="1"/>
  <c r="J20" i="18" a="1"/>
  <c r="J20" i="18" s="1"/>
  <c r="K20" i="18"/>
  <c r="C20" i="18"/>
  <c r="B21" i="18"/>
  <c r="D21" i="18" s="1"/>
  <c r="B21" i="17"/>
  <c r="C20" i="17"/>
  <c r="C20" i="1"/>
  <c r="B21" i="1"/>
  <c r="H20" i="1" l="1"/>
  <c r="F20" i="1"/>
  <c r="H21" i="18"/>
  <c r="F21" i="18"/>
  <c r="D21" i="1"/>
  <c r="H20" i="17"/>
  <c r="F20" i="17"/>
  <c r="I20" i="18"/>
  <c r="I19" i="1"/>
  <c r="D21" i="17"/>
  <c r="Q30" i="20"/>
  <c r="R30" i="20" s="1"/>
  <c r="S30" i="20" s="1"/>
  <c r="T30" i="20" s="1"/>
  <c r="U30" i="20" s="1"/>
  <c r="V30" i="20" s="1"/>
  <c r="P31" i="20" s="1"/>
  <c r="E32" i="20"/>
  <c r="F32" i="20" s="1"/>
  <c r="G32" i="20" s="1"/>
  <c r="H32" i="20" s="1"/>
  <c r="I32" i="20" s="1"/>
  <c r="J32" i="20" s="1"/>
  <c r="E37" i="16"/>
  <c r="F37" i="16" s="1"/>
  <c r="G37" i="16" s="1"/>
  <c r="H37" i="16" s="1"/>
  <c r="I37" i="16" s="1"/>
  <c r="J37" i="16" s="1"/>
  <c r="D38" i="16" s="1"/>
  <c r="E38" i="16" s="1"/>
  <c r="F38" i="16" s="1"/>
  <c r="G38" i="16" s="1"/>
  <c r="H38" i="16" s="1"/>
  <c r="I38" i="16" s="1"/>
  <c r="J38" i="16" s="1"/>
  <c r="D39" i="16" s="1"/>
  <c r="E38" i="13"/>
  <c r="F38" i="13" s="1"/>
  <c r="G38" i="13" s="1"/>
  <c r="H38" i="13" s="1"/>
  <c r="I38" i="13" s="1"/>
  <c r="J38" i="13" s="1"/>
  <c r="D39" i="13" s="1"/>
  <c r="AC30" i="13"/>
  <c r="AD30" i="13" s="1"/>
  <c r="AE30" i="13" s="1"/>
  <c r="AF30" i="13" s="1"/>
  <c r="AG30" i="13" s="1"/>
  <c r="AH30" i="13" s="1"/>
  <c r="AB31" i="13" s="1"/>
  <c r="Q32" i="13"/>
  <c r="R32" i="13" s="1"/>
  <c r="S32" i="13" s="1"/>
  <c r="T32" i="13" s="1"/>
  <c r="U32" i="13" s="1"/>
  <c r="V32" i="13" s="1"/>
  <c r="P37" i="13"/>
  <c r="AC19" i="10"/>
  <c r="AD19" i="10" s="1"/>
  <c r="AE19" i="10" s="1"/>
  <c r="AF19" i="10" s="1"/>
  <c r="AG19" i="10" s="1"/>
  <c r="AH19" i="10" s="1"/>
  <c r="AB20" i="10" s="1"/>
  <c r="Q30" i="10"/>
  <c r="R30" i="10" s="1"/>
  <c r="S30" i="10" s="1"/>
  <c r="T30" i="10" s="1"/>
  <c r="U30" i="10" s="1"/>
  <c r="V30" i="10" s="1"/>
  <c r="P31" i="10" s="1"/>
  <c r="AC28" i="10"/>
  <c r="AD28" i="10" s="1"/>
  <c r="AE28" i="10" s="1"/>
  <c r="AF28" i="10" s="1"/>
  <c r="AG28" i="10" s="1"/>
  <c r="AH28" i="10" s="1"/>
  <c r="AB29" i="10" s="1"/>
  <c r="E32" i="10"/>
  <c r="F32" i="10" s="1"/>
  <c r="G32" i="10" s="1"/>
  <c r="H32" i="10" s="1"/>
  <c r="I32" i="10" s="1"/>
  <c r="J32" i="10" s="1"/>
  <c r="E38" i="15"/>
  <c r="F38" i="15" s="1"/>
  <c r="G38" i="15" s="1"/>
  <c r="H38" i="15" s="1"/>
  <c r="I38" i="15" s="1"/>
  <c r="J38" i="15" s="1"/>
  <c r="D39" i="15" s="1"/>
  <c r="Q31" i="16"/>
  <c r="R31" i="16" s="1"/>
  <c r="S31" i="16" s="1"/>
  <c r="T31" i="16" s="1"/>
  <c r="U31" i="16" s="1"/>
  <c r="V31" i="16" s="1"/>
  <c r="P32" i="16" s="1"/>
  <c r="Q32" i="15"/>
  <c r="R32" i="15" s="1"/>
  <c r="S32" i="15" s="1"/>
  <c r="T32" i="15" s="1"/>
  <c r="U32" i="15" s="1"/>
  <c r="V32" i="15" s="1"/>
  <c r="AC29" i="16"/>
  <c r="AD29" i="16" s="1"/>
  <c r="AE29" i="16" s="1"/>
  <c r="AF29" i="16" s="1"/>
  <c r="AG29" i="16" s="1"/>
  <c r="AH29" i="16" s="1"/>
  <c r="AB30" i="16" s="1"/>
  <c r="AC30" i="15"/>
  <c r="AD30" i="15" s="1"/>
  <c r="AE30" i="15" s="1"/>
  <c r="AF30" i="15" s="1"/>
  <c r="AG30" i="15" s="1"/>
  <c r="AH30" i="15" s="1"/>
  <c r="AB31" i="15" s="1"/>
  <c r="AD27" i="20"/>
  <c r="AE27" i="20" s="1"/>
  <c r="AF27" i="20" s="1"/>
  <c r="AG27" i="20" s="1"/>
  <c r="AH27" i="20" s="1"/>
  <c r="AB28" i="20" s="1"/>
  <c r="P37" i="15"/>
  <c r="D37" i="10"/>
  <c r="J21" i="1" a="1"/>
  <c r="J21" i="1" s="1"/>
  <c r="K21" i="1"/>
  <c r="J21" i="18" a="1"/>
  <c r="J21" i="18" s="1"/>
  <c r="K21" i="18"/>
  <c r="J21" i="17" a="1"/>
  <c r="J21" i="17" s="1"/>
  <c r="K21" i="17"/>
  <c r="C21" i="1"/>
  <c r="B22" i="1"/>
  <c r="C21" i="17"/>
  <c r="B22" i="17"/>
  <c r="C21" i="18"/>
  <c r="B22" i="18"/>
  <c r="I20" i="17" l="1"/>
  <c r="F21" i="1"/>
  <c r="H21" i="1"/>
  <c r="H21" i="17"/>
  <c r="F21" i="17"/>
  <c r="D22" i="18"/>
  <c r="D22" i="17"/>
  <c r="I21" i="18"/>
  <c r="D22" i="1"/>
  <c r="I20" i="1"/>
  <c r="I21" i="1"/>
  <c r="Q31" i="20"/>
  <c r="R31" i="20" s="1"/>
  <c r="S31" i="20" s="1"/>
  <c r="T31" i="20" s="1"/>
  <c r="U31" i="20" s="1"/>
  <c r="V31" i="20" s="1"/>
  <c r="P32" i="20" s="1"/>
  <c r="AC28" i="20"/>
  <c r="AD28" i="20" s="1"/>
  <c r="AE28" i="20" s="1"/>
  <c r="AF28" i="20" s="1"/>
  <c r="AG28" i="20" s="1"/>
  <c r="AH28" i="20" s="1"/>
  <c r="AB29" i="20" s="1"/>
  <c r="P37" i="16"/>
  <c r="Q37" i="16" s="1"/>
  <c r="R37" i="16" s="1"/>
  <c r="S37" i="16" s="1"/>
  <c r="T37" i="16" s="1"/>
  <c r="U37" i="16" s="1"/>
  <c r="V37" i="16" s="1"/>
  <c r="P38" i="16" s="1"/>
  <c r="E39" i="13"/>
  <c r="F39" i="13" s="1"/>
  <c r="G39" i="13" s="1"/>
  <c r="H39" i="13" s="1"/>
  <c r="I39" i="13" s="1"/>
  <c r="J39" i="13" s="1"/>
  <c r="D40" i="13" s="1"/>
  <c r="Q37" i="13"/>
  <c r="R37" i="13" s="1"/>
  <c r="S37" i="13" s="1"/>
  <c r="T37" i="13" s="1"/>
  <c r="U37" i="13" s="1"/>
  <c r="V37" i="13" s="1"/>
  <c r="P38" i="13" s="1"/>
  <c r="AC31" i="13"/>
  <c r="AD31" i="13" s="1"/>
  <c r="AE31" i="13" s="1"/>
  <c r="AF31" i="13" s="1"/>
  <c r="AG31" i="13" s="1"/>
  <c r="AH31" i="13" s="1"/>
  <c r="AB32" i="13" s="1"/>
  <c r="AC20" i="10"/>
  <c r="AD20" i="10" s="1"/>
  <c r="AE20" i="10" s="1"/>
  <c r="AF20" i="10" s="1"/>
  <c r="AG20" i="10" s="1"/>
  <c r="AH20" i="10" s="1"/>
  <c r="AB21" i="10" s="1"/>
  <c r="AC29" i="10"/>
  <c r="AD29" i="10" s="1"/>
  <c r="AE29" i="10" s="1"/>
  <c r="AF29" i="10" s="1"/>
  <c r="AG29" i="10" s="1"/>
  <c r="AH29" i="10" s="1"/>
  <c r="AB30" i="10" s="1"/>
  <c r="Q31" i="10"/>
  <c r="R31" i="10" s="1"/>
  <c r="S31" i="10" s="1"/>
  <c r="T31" i="10" s="1"/>
  <c r="U31" i="10" s="1"/>
  <c r="V31" i="10" s="1"/>
  <c r="P32" i="10" s="1"/>
  <c r="E37" i="10"/>
  <c r="F37" i="10" s="1"/>
  <c r="G37" i="10" s="1"/>
  <c r="H37" i="10" s="1"/>
  <c r="I37" i="10" s="1"/>
  <c r="J37" i="10" s="1"/>
  <c r="D38" i="10" s="1"/>
  <c r="AC31" i="15"/>
  <c r="AD31" i="15" s="1"/>
  <c r="AE31" i="15" s="1"/>
  <c r="AF31" i="15" s="1"/>
  <c r="AG31" i="15" s="1"/>
  <c r="AH31" i="15" s="1"/>
  <c r="AB32" i="15" s="1"/>
  <c r="AC30" i="16"/>
  <c r="AD30" i="16" s="1"/>
  <c r="AE30" i="16" s="1"/>
  <c r="AF30" i="16" s="1"/>
  <c r="AG30" i="16" s="1"/>
  <c r="AH30" i="16" s="1"/>
  <c r="AB31" i="16" s="1"/>
  <c r="E39" i="16"/>
  <c r="F39" i="16" s="1"/>
  <c r="G39" i="16" s="1"/>
  <c r="H39" i="16" s="1"/>
  <c r="I39" i="16" s="1"/>
  <c r="J39" i="16" s="1"/>
  <c r="D40" i="16" s="1"/>
  <c r="Q32" i="16"/>
  <c r="R32" i="16" s="1"/>
  <c r="S32" i="16" s="1"/>
  <c r="T32" i="16" s="1"/>
  <c r="U32" i="16" s="1"/>
  <c r="V32" i="16" s="1"/>
  <c r="E39" i="15"/>
  <c r="F39" i="15" s="1"/>
  <c r="G39" i="15" s="1"/>
  <c r="H39" i="15" s="1"/>
  <c r="I39" i="15" s="1"/>
  <c r="J39" i="15" s="1"/>
  <c r="D40" i="15" s="1"/>
  <c r="D37" i="20"/>
  <c r="Q37" i="15"/>
  <c r="R37" i="15" s="1"/>
  <c r="S37" i="15" s="1"/>
  <c r="T37" i="15" s="1"/>
  <c r="U37" i="15" s="1"/>
  <c r="V37" i="15" s="1"/>
  <c r="P38" i="15" s="1"/>
  <c r="J22" i="18" a="1"/>
  <c r="J22" i="18" s="1"/>
  <c r="K22" i="18"/>
  <c r="J22" i="17" a="1"/>
  <c r="J22" i="17" s="1"/>
  <c r="K22" i="17"/>
  <c r="J22" i="1" a="1"/>
  <c r="J22" i="1" s="1"/>
  <c r="K22" i="1"/>
  <c r="B23" i="18"/>
  <c r="C22" i="18"/>
  <c r="B23" i="17"/>
  <c r="C22" i="17"/>
  <c r="B23" i="1"/>
  <c r="C22" i="1"/>
  <c r="I21" i="17" l="1"/>
  <c r="H22" i="18"/>
  <c r="F22" i="18"/>
  <c r="F22" i="1"/>
  <c r="H22" i="1"/>
  <c r="H22" i="17"/>
  <c r="F22" i="17"/>
  <c r="D23" i="1"/>
  <c r="D23" i="17"/>
  <c r="D23" i="18"/>
  <c r="AC29" i="20"/>
  <c r="AD29" i="20" s="1"/>
  <c r="AE29" i="20" s="1"/>
  <c r="AF29" i="20" s="1"/>
  <c r="AG29" i="20" s="1"/>
  <c r="AH29" i="20" s="1"/>
  <c r="AB30" i="20" s="1"/>
  <c r="Q32" i="20"/>
  <c r="R32" i="20" s="1"/>
  <c r="S32" i="20" s="1"/>
  <c r="T32" i="20" s="1"/>
  <c r="U32" i="20" s="1"/>
  <c r="V32" i="20" s="1"/>
  <c r="AC32" i="13"/>
  <c r="AD32" i="13" s="1"/>
  <c r="AE32" i="13" s="1"/>
  <c r="AF32" i="13" s="1"/>
  <c r="AG32" i="13" s="1"/>
  <c r="AH32" i="13" s="1"/>
  <c r="AB37" i="13"/>
  <c r="Q38" i="13"/>
  <c r="R38" i="13" s="1"/>
  <c r="S38" i="13" s="1"/>
  <c r="T38" i="13" s="1"/>
  <c r="U38" i="13" s="1"/>
  <c r="V38" i="13" s="1"/>
  <c r="P39" i="13" s="1"/>
  <c r="E40" i="13"/>
  <c r="F40" i="13" s="1"/>
  <c r="G40" i="13" s="1"/>
  <c r="H40" i="13" s="1"/>
  <c r="I40" i="13" s="1"/>
  <c r="J40" i="13" s="1"/>
  <c r="D41" i="13" s="1"/>
  <c r="AC21" i="10"/>
  <c r="AD21" i="10" s="1"/>
  <c r="AE21" i="10" s="1"/>
  <c r="AF21" i="10" s="1"/>
  <c r="AG21" i="10" s="1"/>
  <c r="AH21" i="10" s="1"/>
  <c r="AB22" i="10" s="1"/>
  <c r="E38" i="10"/>
  <c r="F38" i="10" s="1"/>
  <c r="G38" i="10" s="1"/>
  <c r="H38" i="10" s="1"/>
  <c r="I38" i="10" s="1"/>
  <c r="J38" i="10" s="1"/>
  <c r="D39" i="10" s="1"/>
  <c r="Q32" i="10"/>
  <c r="R32" i="10" s="1"/>
  <c r="S32" i="10" s="1"/>
  <c r="T32" i="10" s="1"/>
  <c r="U32" i="10" s="1"/>
  <c r="V32" i="10" s="1"/>
  <c r="P37" i="10"/>
  <c r="AC30" i="10"/>
  <c r="AD30" i="10" s="1"/>
  <c r="AE30" i="10" s="1"/>
  <c r="AF30" i="10" s="1"/>
  <c r="AG30" i="10" s="1"/>
  <c r="AH30" i="10" s="1"/>
  <c r="AB31" i="10" s="1"/>
  <c r="Q38" i="16"/>
  <c r="R38" i="16" s="1"/>
  <c r="S38" i="16" s="1"/>
  <c r="T38" i="16" s="1"/>
  <c r="U38" i="16" s="1"/>
  <c r="V38" i="16" s="1"/>
  <c r="P39" i="16" s="1"/>
  <c r="E40" i="16"/>
  <c r="F40" i="16" s="1"/>
  <c r="G40" i="16" s="1"/>
  <c r="H40" i="16" s="1"/>
  <c r="I40" i="16" s="1"/>
  <c r="J40" i="16" s="1"/>
  <c r="D41" i="16" s="1"/>
  <c r="Q38" i="15"/>
  <c r="R38" i="15" s="1"/>
  <c r="S38" i="15" s="1"/>
  <c r="T38" i="15" s="1"/>
  <c r="U38" i="15" s="1"/>
  <c r="V38" i="15" s="1"/>
  <c r="P39" i="15" s="1"/>
  <c r="E40" i="15"/>
  <c r="F40" i="15" s="1"/>
  <c r="G40" i="15" s="1"/>
  <c r="H40" i="15" s="1"/>
  <c r="I40" i="15" s="1"/>
  <c r="J40" i="15" s="1"/>
  <c r="D41" i="15" s="1"/>
  <c r="AC31" i="16"/>
  <c r="AD31" i="16" s="1"/>
  <c r="AE31" i="16" s="1"/>
  <c r="AF31" i="16" s="1"/>
  <c r="AG31" i="16" s="1"/>
  <c r="AH31" i="16" s="1"/>
  <c r="AB32" i="16" s="1"/>
  <c r="AC32" i="15"/>
  <c r="AD32" i="15" s="1"/>
  <c r="AE32" i="15" s="1"/>
  <c r="AF32" i="15" s="1"/>
  <c r="AG32" i="15" s="1"/>
  <c r="AH32" i="15" s="1"/>
  <c r="E37" i="20"/>
  <c r="F37" i="20" s="1"/>
  <c r="G37" i="20" s="1"/>
  <c r="H37" i="20" s="1"/>
  <c r="I37" i="20" s="1"/>
  <c r="J37" i="20" s="1"/>
  <c r="D38" i="20" s="1"/>
  <c r="AB37" i="15"/>
  <c r="J23" i="1" a="1"/>
  <c r="J23" i="1" s="1"/>
  <c r="K23" i="1"/>
  <c r="J23" i="17" a="1"/>
  <c r="J23" i="17" s="1"/>
  <c r="K23" i="17"/>
  <c r="J23" i="18" a="1"/>
  <c r="J23" i="18" s="1"/>
  <c r="K23" i="18"/>
  <c r="AB37" i="16"/>
  <c r="B24" i="1"/>
  <c r="D24" i="1" s="1"/>
  <c r="C23" i="1"/>
  <c r="B24" i="17"/>
  <c r="D24" i="17" s="1"/>
  <c r="C23" i="17"/>
  <c r="B24" i="18"/>
  <c r="C23" i="18"/>
  <c r="I22" i="18" l="1"/>
  <c r="I22" i="17"/>
  <c r="H23" i="18"/>
  <c r="F23" i="18"/>
  <c r="H23" i="17"/>
  <c r="F23" i="17"/>
  <c r="F23" i="1"/>
  <c r="H23" i="1"/>
  <c r="F24" i="1"/>
  <c r="H24" i="1"/>
  <c r="D24" i="18"/>
  <c r="H24" i="17"/>
  <c r="F24" i="17"/>
  <c r="I22" i="1"/>
  <c r="E38" i="20"/>
  <c r="F38" i="20" s="1"/>
  <c r="G38" i="20" s="1"/>
  <c r="H38" i="20" s="1"/>
  <c r="I38" i="20" s="1"/>
  <c r="J38" i="20" s="1"/>
  <c r="D39" i="20" s="1"/>
  <c r="AC30" i="20"/>
  <c r="AD30" i="20" s="1"/>
  <c r="AE30" i="20" s="1"/>
  <c r="AF30" i="20" s="1"/>
  <c r="AG30" i="20" s="1"/>
  <c r="AH30" i="20" s="1"/>
  <c r="AB31" i="20" s="1"/>
  <c r="Q39" i="13"/>
  <c r="R39" i="13" s="1"/>
  <c r="S39" i="13" s="1"/>
  <c r="T39" i="13" s="1"/>
  <c r="U39" i="13" s="1"/>
  <c r="V39" i="13" s="1"/>
  <c r="P40" i="13" s="1"/>
  <c r="AC37" i="13"/>
  <c r="AD37" i="13" s="1"/>
  <c r="AE37" i="13" s="1"/>
  <c r="AF37" i="13" s="1"/>
  <c r="AG37" i="13" s="1"/>
  <c r="AH37" i="13" s="1"/>
  <c r="AB38" i="13" s="1"/>
  <c r="E41" i="13"/>
  <c r="F41" i="13" s="1"/>
  <c r="G41" i="13" s="1"/>
  <c r="H41" i="13" s="1"/>
  <c r="I41" i="13" s="1"/>
  <c r="J41" i="13" s="1"/>
  <c r="D42" i="13" s="1"/>
  <c r="AC22" i="10"/>
  <c r="AD22" i="10" s="1"/>
  <c r="AE22" i="10" s="1"/>
  <c r="AF22" i="10" s="1"/>
  <c r="AG22" i="10" s="1"/>
  <c r="AH22" i="10" s="1"/>
  <c r="AC31" i="10"/>
  <c r="AD31" i="10" s="1"/>
  <c r="AE31" i="10" s="1"/>
  <c r="AF31" i="10" s="1"/>
  <c r="AG31" i="10" s="1"/>
  <c r="AH31" i="10" s="1"/>
  <c r="AB32" i="10" s="1"/>
  <c r="E39" i="10"/>
  <c r="F39" i="10" s="1"/>
  <c r="G39" i="10" s="1"/>
  <c r="H39" i="10" s="1"/>
  <c r="I39" i="10" s="1"/>
  <c r="J39" i="10" s="1"/>
  <c r="D40" i="10" s="1"/>
  <c r="Q37" i="10"/>
  <c r="R37" i="10" s="1"/>
  <c r="S37" i="10" s="1"/>
  <c r="T37" i="10" s="1"/>
  <c r="U37" i="10" s="1"/>
  <c r="V37" i="10" s="1"/>
  <c r="P38" i="10" s="1"/>
  <c r="I23" i="17"/>
  <c r="E41" i="16"/>
  <c r="F41" i="16" s="1"/>
  <c r="G41" i="16" s="1"/>
  <c r="H41" i="16" s="1"/>
  <c r="I41" i="16" s="1"/>
  <c r="J41" i="16" s="1"/>
  <c r="D42" i="16" s="1"/>
  <c r="AC32" i="16"/>
  <c r="AD32" i="16" s="1"/>
  <c r="AE32" i="16" s="1"/>
  <c r="AF32" i="16" s="1"/>
  <c r="AG32" i="16" s="1"/>
  <c r="AH32" i="16" s="1"/>
  <c r="E41" i="15"/>
  <c r="F41" i="15" s="1"/>
  <c r="G41" i="15" s="1"/>
  <c r="H41" i="15" s="1"/>
  <c r="I41" i="15" s="1"/>
  <c r="J41" i="15" s="1"/>
  <c r="D42" i="15" s="1"/>
  <c r="Q39" i="15"/>
  <c r="R39" i="15" s="1"/>
  <c r="S39" i="15" s="1"/>
  <c r="T39" i="15" s="1"/>
  <c r="U39" i="15" s="1"/>
  <c r="V39" i="15" s="1"/>
  <c r="P40" i="15" s="1"/>
  <c r="Q39" i="16"/>
  <c r="R39" i="16" s="1"/>
  <c r="S39" i="16" s="1"/>
  <c r="T39" i="16" s="1"/>
  <c r="U39" i="16" s="1"/>
  <c r="V39" i="16" s="1"/>
  <c r="P40" i="16" s="1"/>
  <c r="P37" i="20"/>
  <c r="AC37" i="15"/>
  <c r="AD37" i="15" s="1"/>
  <c r="AE37" i="15" s="1"/>
  <c r="AF37" i="15" s="1"/>
  <c r="AG37" i="15" s="1"/>
  <c r="AH37" i="15" s="1"/>
  <c r="AB38" i="15" s="1"/>
  <c r="J24" i="1" a="1"/>
  <c r="J24" i="1" s="1"/>
  <c r="K24" i="1"/>
  <c r="J24" i="18" a="1"/>
  <c r="J24" i="18" s="1"/>
  <c r="K24" i="18"/>
  <c r="J24" i="17" a="1"/>
  <c r="J24" i="17" s="1"/>
  <c r="K24" i="17"/>
  <c r="AC37" i="16"/>
  <c r="AD37" i="16" s="1"/>
  <c r="AE37" i="16" s="1"/>
  <c r="AF37" i="16" s="1"/>
  <c r="AG37" i="16" s="1"/>
  <c r="AH37" i="16" s="1"/>
  <c r="AB38" i="16" s="1"/>
  <c r="C24" i="17"/>
  <c r="B25" i="17"/>
  <c r="D25" i="17" s="1"/>
  <c r="C24" i="1"/>
  <c r="B25" i="1"/>
  <c r="C24" i="18"/>
  <c r="B25" i="18"/>
  <c r="H25" i="17" l="1"/>
  <c r="F25" i="17"/>
  <c r="D25" i="18"/>
  <c r="D25" i="1"/>
  <c r="H24" i="18"/>
  <c r="F24" i="18"/>
  <c r="I23" i="18"/>
  <c r="I23" i="1"/>
  <c r="I24" i="1"/>
  <c r="AC31" i="20"/>
  <c r="AD31" i="20" s="1"/>
  <c r="AE31" i="20" s="1"/>
  <c r="AF31" i="20" s="1"/>
  <c r="AG31" i="20" s="1"/>
  <c r="AH31" i="20" s="1"/>
  <c r="AB32" i="20" s="1"/>
  <c r="E39" i="20"/>
  <c r="F39" i="20" s="1"/>
  <c r="G39" i="20" s="1"/>
  <c r="H39" i="20" s="1"/>
  <c r="I39" i="20" s="1"/>
  <c r="J39" i="20" s="1"/>
  <c r="D40" i="20" s="1"/>
  <c r="D47" i="13"/>
  <c r="E47" i="13" s="1"/>
  <c r="F47" i="13" s="1"/>
  <c r="G47" i="13" s="1"/>
  <c r="H47" i="13" s="1"/>
  <c r="I47" i="13" s="1"/>
  <c r="J47" i="13" s="1"/>
  <c r="D48" i="13" s="1"/>
  <c r="E48" i="13" s="1"/>
  <c r="F48" i="13" s="1"/>
  <c r="G48" i="13" s="1"/>
  <c r="H48" i="13" s="1"/>
  <c r="I48" i="13" s="1"/>
  <c r="J48" i="13" s="1"/>
  <c r="D49" i="13" s="1"/>
  <c r="Q40" i="13"/>
  <c r="R40" i="13" s="1"/>
  <c r="S40" i="13" s="1"/>
  <c r="T40" i="13" s="1"/>
  <c r="U40" i="13" s="1"/>
  <c r="V40" i="13" s="1"/>
  <c r="P41" i="13" s="1"/>
  <c r="E42" i="13"/>
  <c r="F42" i="13" s="1"/>
  <c r="G42" i="13" s="1"/>
  <c r="H42" i="13" s="1"/>
  <c r="I42" i="13" s="1"/>
  <c r="J42" i="13" s="1"/>
  <c r="AC38" i="13"/>
  <c r="AD38" i="13" s="1"/>
  <c r="AE38" i="13" s="1"/>
  <c r="AF38" i="13" s="1"/>
  <c r="AG38" i="13" s="1"/>
  <c r="AH38" i="13" s="1"/>
  <c r="AB39" i="13" s="1"/>
  <c r="E40" i="10"/>
  <c r="F40" i="10" s="1"/>
  <c r="G40" i="10" s="1"/>
  <c r="H40" i="10" s="1"/>
  <c r="I40" i="10" s="1"/>
  <c r="J40" i="10" s="1"/>
  <c r="D41" i="10" s="1"/>
  <c r="Q38" i="10"/>
  <c r="R38" i="10" s="1"/>
  <c r="S38" i="10" s="1"/>
  <c r="T38" i="10" s="1"/>
  <c r="U38" i="10" s="1"/>
  <c r="V38" i="10" s="1"/>
  <c r="P39" i="10" s="1"/>
  <c r="AB37" i="10"/>
  <c r="AC32" i="10"/>
  <c r="AD32" i="10" s="1"/>
  <c r="AE32" i="10" s="1"/>
  <c r="AF32" i="10" s="1"/>
  <c r="AG32" i="10" s="1"/>
  <c r="AH32" i="10" s="1"/>
  <c r="E42" i="15"/>
  <c r="F42" i="15" s="1"/>
  <c r="G42" i="15" s="1"/>
  <c r="H42" i="15" s="1"/>
  <c r="I42" i="15" s="1"/>
  <c r="J42" i="15" s="1"/>
  <c r="Q40" i="15"/>
  <c r="R40" i="15" s="1"/>
  <c r="S40" i="15" s="1"/>
  <c r="T40" i="15" s="1"/>
  <c r="U40" i="15" s="1"/>
  <c r="V40" i="15" s="1"/>
  <c r="P41" i="15" s="1"/>
  <c r="AC38" i="15"/>
  <c r="AD38" i="15" s="1"/>
  <c r="AE38" i="15" s="1"/>
  <c r="AF38" i="15" s="1"/>
  <c r="AG38" i="15" s="1"/>
  <c r="AH38" i="15" s="1"/>
  <c r="AB39" i="15" s="1"/>
  <c r="I24" i="17"/>
  <c r="AC38" i="16"/>
  <c r="AD38" i="16" s="1"/>
  <c r="AE38" i="16" s="1"/>
  <c r="AF38" i="16" s="1"/>
  <c r="AG38" i="16" s="1"/>
  <c r="AH38" i="16" s="1"/>
  <c r="AB39" i="16" s="1"/>
  <c r="E42" i="16"/>
  <c r="F42" i="16" s="1"/>
  <c r="G42" i="16" s="1"/>
  <c r="H42" i="16" s="1"/>
  <c r="I42" i="16" s="1"/>
  <c r="J42" i="16" s="1"/>
  <c r="Q40" i="16"/>
  <c r="R40" i="16" s="1"/>
  <c r="S40" i="16" s="1"/>
  <c r="T40" i="16" s="1"/>
  <c r="U40" i="16" s="1"/>
  <c r="V40" i="16" s="1"/>
  <c r="P41" i="16" s="1"/>
  <c r="Q37" i="20"/>
  <c r="R37" i="20" s="1"/>
  <c r="S37" i="20" s="1"/>
  <c r="T37" i="20" s="1"/>
  <c r="U37" i="20" s="1"/>
  <c r="V37" i="20" s="1"/>
  <c r="P38" i="20" s="1"/>
  <c r="D47" i="15"/>
  <c r="D47" i="16"/>
  <c r="J25" i="18" a="1"/>
  <c r="J25" i="18" s="1"/>
  <c r="K25" i="18"/>
  <c r="J25" i="1" a="1"/>
  <c r="J25" i="1" s="1"/>
  <c r="K25" i="1"/>
  <c r="J25" i="17" a="1"/>
  <c r="J25" i="17" s="1"/>
  <c r="K25" i="17"/>
  <c r="B26" i="18"/>
  <c r="D26" i="18" s="1"/>
  <c r="C25" i="18"/>
  <c r="C25" i="17"/>
  <c r="B26" i="17"/>
  <c r="C25" i="1"/>
  <c r="B26" i="1"/>
  <c r="I24" i="18" l="1"/>
  <c r="F25" i="18"/>
  <c r="H25" i="18"/>
  <c r="H25" i="1"/>
  <c r="F25" i="1"/>
  <c r="D26" i="17"/>
  <c r="F26" i="18"/>
  <c r="H26" i="18"/>
  <c r="D26" i="1"/>
  <c r="I25" i="18"/>
  <c r="Q38" i="20"/>
  <c r="R38" i="20" s="1"/>
  <c r="S38" i="20" s="1"/>
  <c r="T38" i="20" s="1"/>
  <c r="U38" i="20" s="1"/>
  <c r="V38" i="20" s="1"/>
  <c r="P39" i="20" s="1"/>
  <c r="E40" i="20"/>
  <c r="F40" i="20" s="1"/>
  <c r="G40" i="20" s="1"/>
  <c r="H40" i="20" s="1"/>
  <c r="I40" i="20" s="1"/>
  <c r="J40" i="20" s="1"/>
  <c r="D41" i="20" s="1"/>
  <c r="AC32" i="20"/>
  <c r="AD32" i="20" s="1"/>
  <c r="AE32" i="20" s="1"/>
  <c r="AF32" i="20" s="1"/>
  <c r="AG32" i="20" s="1"/>
  <c r="AH32" i="20" s="1"/>
  <c r="P47" i="13"/>
  <c r="Q47" i="13" s="1"/>
  <c r="R47" i="13" s="1"/>
  <c r="S47" i="13" s="1"/>
  <c r="T47" i="13" s="1"/>
  <c r="U47" i="13" s="1"/>
  <c r="V47" i="13" s="1"/>
  <c r="P48" i="13" s="1"/>
  <c r="AC39" i="13"/>
  <c r="AD39" i="13" s="1"/>
  <c r="AE39" i="13" s="1"/>
  <c r="AF39" i="13" s="1"/>
  <c r="AG39" i="13" s="1"/>
  <c r="AH39" i="13" s="1"/>
  <c r="AB40" i="13" s="1"/>
  <c r="E49" i="13"/>
  <c r="F49" i="13" s="1"/>
  <c r="G49" i="13" s="1"/>
  <c r="H49" i="13" s="1"/>
  <c r="I49" i="13" s="1"/>
  <c r="J49" i="13" s="1"/>
  <c r="D50" i="13" s="1"/>
  <c r="Q41" i="13"/>
  <c r="R41" i="13" s="1"/>
  <c r="S41" i="13" s="1"/>
  <c r="T41" i="13" s="1"/>
  <c r="U41" i="13" s="1"/>
  <c r="V41" i="13" s="1"/>
  <c r="P42" i="13" s="1"/>
  <c r="AC37" i="10"/>
  <c r="AD37" i="10" s="1"/>
  <c r="AE37" i="10" s="1"/>
  <c r="AF37" i="10" s="1"/>
  <c r="AG37" i="10" s="1"/>
  <c r="AH37" i="10" s="1"/>
  <c r="AB38" i="10" s="1"/>
  <c r="E41" i="10"/>
  <c r="F41" i="10" s="1"/>
  <c r="G41" i="10" s="1"/>
  <c r="H41" i="10" s="1"/>
  <c r="I41" i="10" s="1"/>
  <c r="J41" i="10" s="1"/>
  <c r="D42" i="10" s="1"/>
  <c r="Q39" i="10"/>
  <c r="R39" i="10" s="1"/>
  <c r="S39" i="10" s="1"/>
  <c r="T39" i="10" s="1"/>
  <c r="U39" i="10" s="1"/>
  <c r="V39" i="10" s="1"/>
  <c r="P40" i="10" s="1"/>
  <c r="I25" i="17"/>
  <c r="AC39" i="15"/>
  <c r="AD39" i="15" s="1"/>
  <c r="AE39" i="15" s="1"/>
  <c r="AF39" i="15" s="1"/>
  <c r="AG39" i="15" s="1"/>
  <c r="AH39" i="15" s="1"/>
  <c r="AB40" i="15" s="1"/>
  <c r="Q41" i="15"/>
  <c r="R41" i="15" s="1"/>
  <c r="S41" i="15" s="1"/>
  <c r="T41" i="15" s="1"/>
  <c r="U41" i="15" s="1"/>
  <c r="V41" i="15" s="1"/>
  <c r="P42" i="15" s="1"/>
  <c r="Q41" i="16"/>
  <c r="R41" i="16" s="1"/>
  <c r="S41" i="16" s="1"/>
  <c r="T41" i="16" s="1"/>
  <c r="U41" i="16" s="1"/>
  <c r="V41" i="16" s="1"/>
  <c r="P42" i="16" s="1"/>
  <c r="AC39" i="16"/>
  <c r="AD39" i="16" s="1"/>
  <c r="AE39" i="16" s="1"/>
  <c r="AF39" i="16" s="1"/>
  <c r="AG39" i="16" s="1"/>
  <c r="AH39" i="16" s="1"/>
  <c r="AB40" i="16" s="1"/>
  <c r="AB37" i="20"/>
  <c r="E47" i="16"/>
  <c r="F47" i="16" s="1"/>
  <c r="G47" i="16" s="1"/>
  <c r="H47" i="16" s="1"/>
  <c r="I47" i="16" s="1"/>
  <c r="J47" i="16" s="1"/>
  <c r="D48" i="16" s="1"/>
  <c r="E47" i="15"/>
  <c r="F47" i="15" s="1"/>
  <c r="G47" i="15" s="1"/>
  <c r="H47" i="15" s="1"/>
  <c r="I47" i="15" s="1"/>
  <c r="J47" i="15" s="1"/>
  <c r="D48" i="15" s="1"/>
  <c r="J26" i="1" a="1"/>
  <c r="J26" i="1" s="1"/>
  <c r="K26" i="1"/>
  <c r="J26" i="17" a="1"/>
  <c r="J26" i="17" s="1"/>
  <c r="K26" i="17"/>
  <c r="J26" i="18" a="1"/>
  <c r="J26" i="18" s="1"/>
  <c r="K26" i="18"/>
  <c r="C26" i="1"/>
  <c r="B27" i="1"/>
  <c r="C26" i="17"/>
  <c r="B27" i="17"/>
  <c r="D27" i="17" s="1"/>
  <c r="B27" i="18"/>
  <c r="D27" i="18" s="1"/>
  <c r="C26" i="18"/>
  <c r="I25" i="1" l="1"/>
  <c r="H26" i="1"/>
  <c r="F26" i="1"/>
  <c r="D27" i="1"/>
  <c r="F27" i="18"/>
  <c r="H27" i="18"/>
  <c r="F27" i="17"/>
  <c r="H27" i="17"/>
  <c r="F26" i="17"/>
  <c r="H26" i="17"/>
  <c r="I26" i="18"/>
  <c r="E41" i="20"/>
  <c r="F41" i="20" s="1"/>
  <c r="G41" i="20" s="1"/>
  <c r="H41" i="20" s="1"/>
  <c r="I41" i="20" s="1"/>
  <c r="J41" i="20" s="1"/>
  <c r="D42" i="20" s="1"/>
  <c r="Q39" i="20"/>
  <c r="R39" i="20" s="1"/>
  <c r="S39" i="20" s="1"/>
  <c r="T39" i="20" s="1"/>
  <c r="U39" i="20" s="1"/>
  <c r="V39" i="20" s="1"/>
  <c r="P40" i="20" s="1"/>
  <c r="Q48" i="13"/>
  <c r="R48" i="13" s="1"/>
  <c r="S48" i="13" s="1"/>
  <c r="T48" i="13" s="1"/>
  <c r="U48" i="13" s="1"/>
  <c r="V48" i="13" s="1"/>
  <c r="P49" i="13" s="1"/>
  <c r="E50" i="13"/>
  <c r="F50" i="13" s="1"/>
  <c r="G50" i="13" s="1"/>
  <c r="H50" i="13" s="1"/>
  <c r="I50" i="13" s="1"/>
  <c r="J50" i="13" s="1"/>
  <c r="D51" i="13" s="1"/>
  <c r="Q42" i="13"/>
  <c r="R42" i="13" s="1"/>
  <c r="S42" i="13" s="1"/>
  <c r="T42" i="13" s="1"/>
  <c r="U42" i="13" s="1"/>
  <c r="V42" i="13" s="1"/>
  <c r="AC40" i="13"/>
  <c r="AD40" i="13" s="1"/>
  <c r="AE40" i="13" s="1"/>
  <c r="AF40" i="13" s="1"/>
  <c r="AG40" i="13" s="1"/>
  <c r="AH40" i="13" s="1"/>
  <c r="AB41" i="13" s="1"/>
  <c r="D47" i="10"/>
  <c r="AC38" i="10"/>
  <c r="AD38" i="10" s="1"/>
  <c r="AE38" i="10" s="1"/>
  <c r="AF38" i="10" s="1"/>
  <c r="AG38" i="10" s="1"/>
  <c r="AH38" i="10" s="1"/>
  <c r="AB39" i="10" s="1"/>
  <c r="Q40" i="10"/>
  <c r="R40" i="10" s="1"/>
  <c r="S40" i="10" s="1"/>
  <c r="T40" i="10" s="1"/>
  <c r="U40" i="10" s="1"/>
  <c r="V40" i="10" s="1"/>
  <c r="P41" i="10" s="1"/>
  <c r="E42" i="10"/>
  <c r="F42" i="10" s="1"/>
  <c r="G42" i="10" s="1"/>
  <c r="H42" i="10" s="1"/>
  <c r="I42" i="10" s="1"/>
  <c r="J42" i="10" s="1"/>
  <c r="Q42" i="15"/>
  <c r="R42" i="15" s="1"/>
  <c r="S42" i="15" s="1"/>
  <c r="T42" i="15" s="1"/>
  <c r="U42" i="15" s="1"/>
  <c r="V42" i="15" s="1"/>
  <c r="Q42" i="16"/>
  <c r="R42" i="16" s="1"/>
  <c r="S42" i="16" s="1"/>
  <c r="T42" i="16" s="1"/>
  <c r="U42" i="16" s="1"/>
  <c r="V42" i="16" s="1"/>
  <c r="AC40" i="16"/>
  <c r="AD40" i="16" s="1"/>
  <c r="AE40" i="16" s="1"/>
  <c r="AF40" i="16" s="1"/>
  <c r="AG40" i="16" s="1"/>
  <c r="AH40" i="16" s="1"/>
  <c r="AB41" i="16" s="1"/>
  <c r="E48" i="15"/>
  <c r="F48" i="15" s="1"/>
  <c r="G48" i="15" s="1"/>
  <c r="H48" i="15" s="1"/>
  <c r="I48" i="15" s="1"/>
  <c r="J48" i="15" s="1"/>
  <c r="D49" i="15" s="1"/>
  <c r="E48" i="16"/>
  <c r="F48" i="16" s="1"/>
  <c r="G48" i="16" s="1"/>
  <c r="H48" i="16" s="1"/>
  <c r="I48" i="16" s="1"/>
  <c r="J48" i="16" s="1"/>
  <c r="D49" i="16" s="1"/>
  <c r="AC40" i="15"/>
  <c r="AD40" i="15" s="1"/>
  <c r="AE40" i="15" s="1"/>
  <c r="AF40" i="15" s="1"/>
  <c r="AG40" i="15" s="1"/>
  <c r="AH40" i="15" s="1"/>
  <c r="AB41" i="15" s="1"/>
  <c r="AC37" i="20"/>
  <c r="AD37" i="20" s="1"/>
  <c r="AE37" i="20" s="1"/>
  <c r="AF37" i="20" s="1"/>
  <c r="AG37" i="20" s="1"/>
  <c r="AH37" i="20" s="1"/>
  <c r="AB38" i="20" s="1"/>
  <c r="P47" i="16"/>
  <c r="P47" i="15"/>
  <c r="AB47" i="13"/>
  <c r="J27" i="17" a="1"/>
  <c r="J27" i="17" s="1"/>
  <c r="K27" i="17"/>
  <c r="J27" i="1" a="1"/>
  <c r="J27" i="1" s="1"/>
  <c r="K27" i="1"/>
  <c r="J27" i="18" a="1"/>
  <c r="J27" i="18" s="1"/>
  <c r="K27" i="18"/>
  <c r="C27" i="18"/>
  <c r="B28" i="18"/>
  <c r="B28" i="17"/>
  <c r="C27" i="17"/>
  <c r="C27" i="1"/>
  <c r="B28" i="1"/>
  <c r="I26" i="17" l="1"/>
  <c r="H27" i="1"/>
  <c r="F27" i="1"/>
  <c r="D28" i="18"/>
  <c r="AC39" i="10"/>
  <c r="AD39" i="10" s="1"/>
  <c r="AE39" i="10" s="1"/>
  <c r="AF39" i="10" s="1"/>
  <c r="AG39" i="10" s="1"/>
  <c r="AH39" i="10" s="1"/>
  <c r="AB40" i="10" s="1"/>
  <c r="AC40" i="10" s="1"/>
  <c r="AD40" i="10" s="1"/>
  <c r="AE40" i="10" s="1"/>
  <c r="AF40" i="10" s="1"/>
  <c r="AG40" i="10" s="1"/>
  <c r="AH40" i="10" s="1"/>
  <c r="AB41" i="10" s="1"/>
  <c r="E47" i="10"/>
  <c r="F47" i="10" s="1"/>
  <c r="G47" i="10" s="1"/>
  <c r="H47" i="10" s="1"/>
  <c r="I47" i="10" s="1"/>
  <c r="J47" i="10" s="1"/>
  <c r="D48" i="10" s="1"/>
  <c r="E48" i="10" s="1"/>
  <c r="F48" i="10" s="1"/>
  <c r="G48" i="10" s="1"/>
  <c r="H48" i="10" s="1"/>
  <c r="I48" i="10" s="1"/>
  <c r="J48" i="10" s="1"/>
  <c r="D49" i="10" s="1"/>
  <c r="I27" i="18"/>
  <c r="I26" i="1"/>
  <c r="D28" i="17"/>
  <c r="D28" i="1"/>
  <c r="I27" i="17"/>
  <c r="E42" i="20"/>
  <c r="F42" i="20" s="1"/>
  <c r="G42" i="20" s="1"/>
  <c r="H42" i="20" s="1"/>
  <c r="I42" i="20" s="1"/>
  <c r="J42" i="20" s="1"/>
  <c r="Q40" i="20"/>
  <c r="R40" i="20" s="1"/>
  <c r="S40" i="20" s="1"/>
  <c r="T40" i="20" s="1"/>
  <c r="U40" i="20" s="1"/>
  <c r="V40" i="20" s="1"/>
  <c r="P41" i="20" s="1"/>
  <c r="AC38" i="20"/>
  <c r="AD38" i="20" s="1"/>
  <c r="AE38" i="20" s="1"/>
  <c r="AF38" i="20" s="1"/>
  <c r="AG38" i="20" s="1"/>
  <c r="AH38" i="20" s="1"/>
  <c r="AB39" i="20" s="1"/>
  <c r="AC47" i="13"/>
  <c r="AD47" i="13" s="1"/>
  <c r="AE47" i="13" s="1"/>
  <c r="AF47" i="13" s="1"/>
  <c r="AG47" i="13" s="1"/>
  <c r="AH47" i="13" s="1"/>
  <c r="AB48" i="13" s="1"/>
  <c r="E51" i="13"/>
  <c r="F51" i="13" s="1"/>
  <c r="G51" i="13" s="1"/>
  <c r="H51" i="13" s="1"/>
  <c r="I51" i="13" s="1"/>
  <c r="J51" i="13" s="1"/>
  <c r="D52" i="13" s="1"/>
  <c r="AC41" i="13"/>
  <c r="AD41" i="13" s="1"/>
  <c r="AE41" i="13" s="1"/>
  <c r="AF41" i="13" s="1"/>
  <c r="AG41" i="13" s="1"/>
  <c r="AH41" i="13" s="1"/>
  <c r="AB42" i="13" s="1"/>
  <c r="Q49" i="13"/>
  <c r="R49" i="13" s="1"/>
  <c r="S49" i="13" s="1"/>
  <c r="T49" i="13" s="1"/>
  <c r="U49" i="13" s="1"/>
  <c r="V49" i="13" s="1"/>
  <c r="P50" i="13" s="1"/>
  <c r="Q41" i="10"/>
  <c r="R41" i="10" s="1"/>
  <c r="S41" i="10" s="1"/>
  <c r="T41" i="10" s="1"/>
  <c r="U41" i="10" s="1"/>
  <c r="V41" i="10" s="1"/>
  <c r="P42" i="10" s="1"/>
  <c r="AC41" i="16"/>
  <c r="AD41" i="16" s="1"/>
  <c r="AE41" i="16" s="1"/>
  <c r="AF41" i="16" s="1"/>
  <c r="AG41" i="16" s="1"/>
  <c r="AH41" i="16" s="1"/>
  <c r="AB42" i="16" s="1"/>
  <c r="AC41" i="15"/>
  <c r="AD41" i="15" s="1"/>
  <c r="AE41" i="15" s="1"/>
  <c r="AF41" i="15" s="1"/>
  <c r="AG41" i="15" s="1"/>
  <c r="AH41" i="15" s="1"/>
  <c r="AB42" i="15" s="1"/>
  <c r="E49" i="15"/>
  <c r="F49" i="15" s="1"/>
  <c r="G49" i="15" s="1"/>
  <c r="H49" i="15" s="1"/>
  <c r="I49" i="15" s="1"/>
  <c r="J49" i="15" s="1"/>
  <c r="D50" i="15" s="1"/>
  <c r="E49" i="16"/>
  <c r="F49" i="16" s="1"/>
  <c r="G49" i="16" s="1"/>
  <c r="H49" i="16" s="1"/>
  <c r="I49" i="16" s="1"/>
  <c r="J49" i="16" s="1"/>
  <c r="D50" i="16" s="1"/>
  <c r="Q47" i="16"/>
  <c r="R47" i="16" s="1"/>
  <c r="S47" i="16" s="1"/>
  <c r="T47" i="16" s="1"/>
  <c r="U47" i="16" s="1"/>
  <c r="V47" i="16" s="1"/>
  <c r="P48" i="16" s="1"/>
  <c r="D47" i="20"/>
  <c r="Q47" i="15"/>
  <c r="R47" i="15" s="1"/>
  <c r="S47" i="15" s="1"/>
  <c r="T47" i="15" s="1"/>
  <c r="U47" i="15" s="1"/>
  <c r="V47" i="15" s="1"/>
  <c r="P48" i="15" s="1"/>
  <c r="J28" i="1" a="1"/>
  <c r="J28" i="1" s="1"/>
  <c r="K28" i="1"/>
  <c r="J28" i="18" a="1"/>
  <c r="J28" i="18" s="1"/>
  <c r="K28" i="18"/>
  <c r="J28" i="17" a="1"/>
  <c r="J28" i="17" s="1"/>
  <c r="K28" i="17"/>
  <c r="C28" i="1"/>
  <c r="B29" i="1"/>
  <c r="B29" i="17"/>
  <c r="D29" i="17" s="1"/>
  <c r="C28" i="17"/>
  <c r="C28" i="18"/>
  <c r="B29" i="18"/>
  <c r="I27" i="1" l="1"/>
  <c r="F29" i="17"/>
  <c r="H29" i="17"/>
  <c r="H28" i="1"/>
  <c r="F28" i="1"/>
  <c r="F28" i="17"/>
  <c r="H28" i="17"/>
  <c r="F28" i="18"/>
  <c r="H28" i="18"/>
  <c r="I28" i="18" s="1"/>
  <c r="D29" i="18"/>
  <c r="P47" i="10"/>
  <c r="Q47" i="10" s="1"/>
  <c r="R47" i="10" s="1"/>
  <c r="S47" i="10" s="1"/>
  <c r="T47" i="10" s="1"/>
  <c r="U47" i="10" s="1"/>
  <c r="V47" i="10" s="1"/>
  <c r="P48" i="10" s="1"/>
  <c r="D29" i="1"/>
  <c r="Q41" i="20"/>
  <c r="R41" i="20" s="1"/>
  <c r="S41" i="20" s="1"/>
  <c r="T41" i="20" s="1"/>
  <c r="U41" i="20" s="1"/>
  <c r="V41" i="20" s="1"/>
  <c r="P42" i="20" s="1"/>
  <c r="AC39" i="20"/>
  <c r="AD39" i="20" s="1"/>
  <c r="AE39" i="20" s="1"/>
  <c r="AF39" i="20" s="1"/>
  <c r="AG39" i="20" s="1"/>
  <c r="AH39" i="20" s="1"/>
  <c r="AB40" i="20" s="1"/>
  <c r="AC42" i="13"/>
  <c r="AD42" i="13" s="1"/>
  <c r="AE42" i="13" s="1"/>
  <c r="AF42" i="13" s="1"/>
  <c r="AG42" i="13" s="1"/>
  <c r="AH42" i="13" s="1"/>
  <c r="AC48" i="13"/>
  <c r="AD48" i="13" s="1"/>
  <c r="AE48" i="13" s="1"/>
  <c r="AF48" i="13" s="1"/>
  <c r="AG48" i="13" s="1"/>
  <c r="AH48" i="13" s="1"/>
  <c r="AB49" i="13" s="1"/>
  <c r="E52" i="13"/>
  <c r="F52" i="13" s="1"/>
  <c r="G52" i="13" s="1"/>
  <c r="H52" i="13" s="1"/>
  <c r="I52" i="13" s="1"/>
  <c r="J52" i="13" s="1"/>
  <c r="Q50" i="13"/>
  <c r="R50" i="13" s="1"/>
  <c r="S50" i="13" s="1"/>
  <c r="T50" i="13" s="1"/>
  <c r="U50" i="13" s="1"/>
  <c r="V50" i="13" s="1"/>
  <c r="P51" i="13" s="1"/>
  <c r="AC41" i="10"/>
  <c r="AD41" i="10" s="1"/>
  <c r="AE41" i="10" s="1"/>
  <c r="AF41" i="10" s="1"/>
  <c r="AG41" i="10" s="1"/>
  <c r="AH41" i="10" s="1"/>
  <c r="AB42" i="10" s="1"/>
  <c r="Q42" i="10"/>
  <c r="R42" i="10" s="1"/>
  <c r="S42" i="10" s="1"/>
  <c r="T42" i="10" s="1"/>
  <c r="U42" i="10" s="1"/>
  <c r="V42" i="10" s="1"/>
  <c r="E49" i="10"/>
  <c r="F49" i="10" s="1"/>
  <c r="G49" i="10" s="1"/>
  <c r="H49" i="10" s="1"/>
  <c r="I49" i="10" s="1"/>
  <c r="J49" i="10" s="1"/>
  <c r="D50" i="10" s="1"/>
  <c r="E50" i="15"/>
  <c r="F50" i="15" s="1"/>
  <c r="G50" i="15" s="1"/>
  <c r="H50" i="15" s="1"/>
  <c r="I50" i="15" s="1"/>
  <c r="J50" i="15" s="1"/>
  <c r="D51" i="15" s="1"/>
  <c r="AC42" i="15"/>
  <c r="AD42" i="15" s="1"/>
  <c r="AE42" i="15" s="1"/>
  <c r="AF42" i="15" s="1"/>
  <c r="AG42" i="15" s="1"/>
  <c r="AH42" i="15" s="1"/>
  <c r="AB47" i="16"/>
  <c r="Q48" i="16"/>
  <c r="R48" i="16" s="1"/>
  <c r="S48" i="16" s="1"/>
  <c r="T48" i="16" s="1"/>
  <c r="U48" i="16" s="1"/>
  <c r="V48" i="16" s="1"/>
  <c r="P49" i="16" s="1"/>
  <c r="AC42" i="16"/>
  <c r="AD42" i="16" s="1"/>
  <c r="AE42" i="16" s="1"/>
  <c r="AF42" i="16" s="1"/>
  <c r="AG42" i="16" s="1"/>
  <c r="AH42" i="16" s="1"/>
  <c r="Q48" i="15"/>
  <c r="R48" i="15" s="1"/>
  <c r="S48" i="15" s="1"/>
  <c r="T48" i="15" s="1"/>
  <c r="U48" i="15" s="1"/>
  <c r="V48" i="15" s="1"/>
  <c r="P49" i="15" s="1"/>
  <c r="E50" i="16"/>
  <c r="F50" i="16" s="1"/>
  <c r="G50" i="16" s="1"/>
  <c r="H50" i="16" s="1"/>
  <c r="I50" i="16" s="1"/>
  <c r="J50" i="16" s="1"/>
  <c r="D51" i="16" s="1"/>
  <c r="E47" i="20"/>
  <c r="F47" i="20" s="1"/>
  <c r="G47" i="20" s="1"/>
  <c r="H47" i="20" s="1"/>
  <c r="I47" i="20" s="1"/>
  <c r="J47" i="20" s="1"/>
  <c r="D48" i="20" s="1"/>
  <c r="AB47" i="15"/>
  <c r="J29" i="17" a="1"/>
  <c r="J29" i="17" s="1"/>
  <c r="K29" i="17"/>
  <c r="J29" i="18" a="1"/>
  <c r="J29" i="18" s="1"/>
  <c r="K29" i="18"/>
  <c r="J29" i="1" a="1"/>
  <c r="J29" i="1" s="1"/>
  <c r="K29" i="1"/>
  <c r="C29" i="18"/>
  <c r="B30" i="18"/>
  <c r="C29" i="17"/>
  <c r="B30" i="17"/>
  <c r="D30" i="17" s="1"/>
  <c r="C29" i="1"/>
  <c r="B30" i="1"/>
  <c r="I28" i="17" l="1"/>
  <c r="H29" i="1"/>
  <c r="F29" i="1"/>
  <c r="H29" i="18"/>
  <c r="F29" i="18"/>
  <c r="F30" i="17"/>
  <c r="H30" i="17"/>
  <c r="D30" i="18"/>
  <c r="D30" i="1"/>
  <c r="I28" i="1"/>
  <c r="AC40" i="20"/>
  <c r="AD40" i="20" s="1"/>
  <c r="AE40" i="20" s="1"/>
  <c r="AF40" i="20" s="1"/>
  <c r="AG40" i="20" s="1"/>
  <c r="AH40" i="20" s="1"/>
  <c r="AB41" i="20" s="1"/>
  <c r="E48" i="20"/>
  <c r="F48" i="20" s="1"/>
  <c r="G48" i="20" s="1"/>
  <c r="H48" i="20" s="1"/>
  <c r="I48" i="20" s="1"/>
  <c r="J48" i="20" s="1"/>
  <c r="D49" i="20" s="1"/>
  <c r="Q42" i="20"/>
  <c r="R42" i="20" s="1"/>
  <c r="S42" i="20" s="1"/>
  <c r="T42" i="20" s="1"/>
  <c r="U42" i="20" s="1"/>
  <c r="V42" i="20" s="1"/>
  <c r="AC49" i="13"/>
  <c r="AD49" i="13" s="1"/>
  <c r="AE49" i="13" s="1"/>
  <c r="AF49" i="13" s="1"/>
  <c r="AG49" i="13" s="1"/>
  <c r="AH49" i="13" s="1"/>
  <c r="AB50" i="13" s="1"/>
  <c r="Q51" i="13"/>
  <c r="R51" i="13" s="1"/>
  <c r="S51" i="13" s="1"/>
  <c r="T51" i="13" s="1"/>
  <c r="U51" i="13" s="1"/>
  <c r="V51" i="13" s="1"/>
  <c r="P52" i="13" s="1"/>
  <c r="AC42" i="10"/>
  <c r="AD42" i="10" s="1"/>
  <c r="AE42" i="10" s="1"/>
  <c r="AF42" i="10" s="1"/>
  <c r="AG42" i="10" s="1"/>
  <c r="AH42" i="10" s="1"/>
  <c r="E50" i="10"/>
  <c r="F50" i="10" s="1"/>
  <c r="G50" i="10" s="1"/>
  <c r="H50" i="10" s="1"/>
  <c r="I50" i="10" s="1"/>
  <c r="J50" i="10" s="1"/>
  <c r="D51" i="10" s="1"/>
  <c r="Q48" i="10"/>
  <c r="R48" i="10" s="1"/>
  <c r="S48" i="10" s="1"/>
  <c r="T48" i="10" s="1"/>
  <c r="U48" i="10" s="1"/>
  <c r="V48" i="10" s="1"/>
  <c r="P49" i="10" s="1"/>
  <c r="AB47" i="10"/>
  <c r="Q49" i="15"/>
  <c r="R49" i="15" s="1"/>
  <c r="S49" i="15" s="1"/>
  <c r="T49" i="15" s="1"/>
  <c r="U49" i="15" s="1"/>
  <c r="V49" i="15" s="1"/>
  <c r="P50" i="15" s="1"/>
  <c r="AC47" i="16"/>
  <c r="AD47" i="16" s="1"/>
  <c r="AE47" i="16" s="1"/>
  <c r="AF47" i="16" s="1"/>
  <c r="AG47" i="16" s="1"/>
  <c r="AH47" i="16" s="1"/>
  <c r="AB48" i="16" s="1"/>
  <c r="I29" i="17"/>
  <c r="AC47" i="15"/>
  <c r="AD47" i="15" s="1"/>
  <c r="AE47" i="15" s="1"/>
  <c r="AF47" i="15" s="1"/>
  <c r="AG47" i="15" s="1"/>
  <c r="AH47" i="15" s="1"/>
  <c r="AB48" i="15" s="1"/>
  <c r="E51" i="16"/>
  <c r="F51" i="16" s="1"/>
  <c r="G51" i="16" s="1"/>
  <c r="H51" i="16" s="1"/>
  <c r="I51" i="16" s="1"/>
  <c r="J51" i="16" s="1"/>
  <c r="D52" i="16" s="1"/>
  <c r="Q49" i="16"/>
  <c r="R49" i="16" s="1"/>
  <c r="S49" i="16" s="1"/>
  <c r="T49" i="16" s="1"/>
  <c r="U49" i="16" s="1"/>
  <c r="V49" i="16" s="1"/>
  <c r="P50" i="16" s="1"/>
  <c r="E51" i="15"/>
  <c r="F51" i="15" s="1"/>
  <c r="G51" i="15" s="1"/>
  <c r="H51" i="15" s="1"/>
  <c r="I51" i="15" s="1"/>
  <c r="J51" i="15" s="1"/>
  <c r="D52" i="15" s="1"/>
  <c r="P47" i="20"/>
  <c r="J30" i="1" a="1"/>
  <c r="J30" i="1" s="1"/>
  <c r="K30" i="1"/>
  <c r="J30" i="17" a="1"/>
  <c r="J30" i="17" s="1"/>
  <c r="K30" i="17"/>
  <c r="J30" i="18" a="1"/>
  <c r="J30" i="18" s="1"/>
  <c r="K30" i="18"/>
  <c r="B31" i="1"/>
  <c r="C30" i="1"/>
  <c r="C30" i="18"/>
  <c r="B31" i="18"/>
  <c r="B31" i="17"/>
  <c r="D31" i="17" s="1"/>
  <c r="C30" i="17"/>
  <c r="I29" i="18" l="1"/>
  <c r="H30" i="1"/>
  <c r="F30" i="1"/>
  <c r="D31" i="1"/>
  <c r="F31" i="17"/>
  <c r="H31" i="17"/>
  <c r="D31" i="18"/>
  <c r="F30" i="18"/>
  <c r="H30" i="18"/>
  <c r="I29" i="1"/>
  <c r="E49" i="20"/>
  <c r="F49" i="20" s="1"/>
  <c r="G49" i="20" s="1"/>
  <c r="H49" i="20" s="1"/>
  <c r="I49" i="20" s="1"/>
  <c r="J49" i="20" s="1"/>
  <c r="D50" i="20" s="1"/>
  <c r="AC41" i="20"/>
  <c r="AD41" i="20" s="1"/>
  <c r="AE41" i="20" s="1"/>
  <c r="AF41" i="20" s="1"/>
  <c r="AG41" i="20" s="1"/>
  <c r="AH41" i="20" s="1"/>
  <c r="AB42" i="20" s="1"/>
  <c r="AC50" i="13"/>
  <c r="AD50" i="13" s="1"/>
  <c r="AE50" i="13" s="1"/>
  <c r="AF50" i="13" s="1"/>
  <c r="AG50" i="13" s="1"/>
  <c r="AH50" i="13" s="1"/>
  <c r="AB51" i="13" s="1"/>
  <c r="Q52" i="13"/>
  <c r="R52" i="13" s="1"/>
  <c r="S52" i="13" s="1"/>
  <c r="T52" i="13" s="1"/>
  <c r="U52" i="13" s="1"/>
  <c r="V52" i="13" s="1"/>
  <c r="Q49" i="10"/>
  <c r="R49" i="10" s="1"/>
  <c r="S49" i="10" s="1"/>
  <c r="T49" i="10" s="1"/>
  <c r="U49" i="10" s="1"/>
  <c r="V49" i="10" s="1"/>
  <c r="P50" i="10" s="1"/>
  <c r="AC47" i="10"/>
  <c r="AD47" i="10" s="1"/>
  <c r="AE47" i="10" s="1"/>
  <c r="AF47" i="10" s="1"/>
  <c r="AG47" i="10" s="1"/>
  <c r="AH47" i="10" s="1"/>
  <c r="AB48" i="10" s="1"/>
  <c r="E51" i="10"/>
  <c r="F51" i="10" s="1"/>
  <c r="G51" i="10" s="1"/>
  <c r="H51" i="10" s="1"/>
  <c r="I51" i="10" s="1"/>
  <c r="J51" i="10" s="1"/>
  <c r="D52" i="10" s="1"/>
  <c r="E52" i="16"/>
  <c r="F52" i="16" s="1"/>
  <c r="G52" i="16" s="1"/>
  <c r="H52" i="16" s="1"/>
  <c r="I52" i="16" s="1"/>
  <c r="J52" i="16" s="1"/>
  <c r="Q50" i="15"/>
  <c r="R50" i="15" s="1"/>
  <c r="S50" i="15" s="1"/>
  <c r="T50" i="15" s="1"/>
  <c r="U50" i="15" s="1"/>
  <c r="V50" i="15" s="1"/>
  <c r="P51" i="15" s="1"/>
  <c r="AC48" i="16"/>
  <c r="AD48" i="16" s="1"/>
  <c r="AE48" i="16" s="1"/>
  <c r="AF48" i="16" s="1"/>
  <c r="AG48" i="16" s="1"/>
  <c r="AH48" i="16" s="1"/>
  <c r="AB49" i="16" s="1"/>
  <c r="E52" i="15"/>
  <c r="F52" i="15" s="1"/>
  <c r="G52" i="15" s="1"/>
  <c r="H52" i="15" s="1"/>
  <c r="I52" i="15" s="1"/>
  <c r="J52" i="15" s="1"/>
  <c r="AC48" i="15"/>
  <c r="AD48" i="15" s="1"/>
  <c r="AE48" i="15" s="1"/>
  <c r="AF48" i="15" s="1"/>
  <c r="AG48" i="15" s="1"/>
  <c r="AH48" i="15" s="1"/>
  <c r="AB49" i="15" s="1"/>
  <c r="I30" i="17"/>
  <c r="Q50" i="16"/>
  <c r="R50" i="16" s="1"/>
  <c r="S50" i="16" s="1"/>
  <c r="T50" i="16" s="1"/>
  <c r="U50" i="16" s="1"/>
  <c r="V50" i="16" s="1"/>
  <c r="P51" i="16" s="1"/>
  <c r="Q47" i="20"/>
  <c r="R47" i="20" s="1"/>
  <c r="S47" i="20" s="1"/>
  <c r="T47" i="20" s="1"/>
  <c r="U47" i="20" s="1"/>
  <c r="V47" i="20" s="1"/>
  <c r="P48" i="20" s="1"/>
  <c r="J31" i="18" a="1"/>
  <c r="J31" i="18" s="1"/>
  <c r="K31" i="18"/>
  <c r="J31" i="17" a="1"/>
  <c r="J31" i="17" s="1"/>
  <c r="K31" i="17"/>
  <c r="J31" i="1" a="1"/>
  <c r="J31" i="1" s="1"/>
  <c r="K31" i="1"/>
  <c r="B32" i="18"/>
  <c r="D32" i="18" s="1"/>
  <c r="C31" i="18"/>
  <c r="B32" i="17"/>
  <c r="D32" i="17" s="1"/>
  <c r="C31" i="17"/>
  <c r="C31" i="1"/>
  <c r="B32" i="1"/>
  <c r="I30" i="18" l="1"/>
  <c r="H32" i="18"/>
  <c r="F32" i="18"/>
  <c r="H31" i="1"/>
  <c r="F31" i="1"/>
  <c r="I31" i="1" s="1"/>
  <c r="F31" i="18"/>
  <c r="H31" i="18"/>
  <c r="H32" i="17"/>
  <c r="F32" i="17"/>
  <c r="I30" i="1"/>
  <c r="D32" i="1"/>
  <c r="Q48" i="20"/>
  <c r="R48" i="20" s="1"/>
  <c r="S48" i="20" s="1"/>
  <c r="T48" i="20" s="1"/>
  <c r="U48" i="20" s="1"/>
  <c r="V48" i="20" s="1"/>
  <c r="P49" i="20" s="1"/>
  <c r="E50" i="20"/>
  <c r="F50" i="20" s="1"/>
  <c r="G50" i="20" s="1"/>
  <c r="H50" i="20" s="1"/>
  <c r="I50" i="20" s="1"/>
  <c r="J50" i="20" s="1"/>
  <c r="D51" i="20" s="1"/>
  <c r="AC42" i="20"/>
  <c r="AD42" i="20" s="1"/>
  <c r="AE42" i="20" s="1"/>
  <c r="AF42" i="20" s="1"/>
  <c r="AG42" i="20" s="1"/>
  <c r="AH42" i="20" s="1"/>
  <c r="AC51" i="13"/>
  <c r="AD51" i="13" s="1"/>
  <c r="AE51" i="13" s="1"/>
  <c r="AF51" i="13" s="1"/>
  <c r="AG51" i="13" s="1"/>
  <c r="AH51" i="13" s="1"/>
  <c r="AB52" i="13" s="1"/>
  <c r="AC48" i="10"/>
  <c r="AD48" i="10" s="1"/>
  <c r="AE48" i="10" s="1"/>
  <c r="AF48" i="10" s="1"/>
  <c r="AG48" i="10" s="1"/>
  <c r="AH48" i="10" s="1"/>
  <c r="AB49" i="10" s="1"/>
  <c r="E52" i="10"/>
  <c r="F52" i="10" s="1"/>
  <c r="G52" i="10" s="1"/>
  <c r="H52" i="10" s="1"/>
  <c r="I52" i="10" s="1"/>
  <c r="J52" i="10" s="1"/>
  <c r="Q50" i="10"/>
  <c r="R50" i="10" s="1"/>
  <c r="S50" i="10" s="1"/>
  <c r="T50" i="10" s="1"/>
  <c r="U50" i="10" s="1"/>
  <c r="V50" i="10" s="1"/>
  <c r="P51" i="10" s="1"/>
  <c r="AC49" i="16"/>
  <c r="AD49" i="16" s="1"/>
  <c r="AE49" i="16" s="1"/>
  <c r="AF49" i="16" s="1"/>
  <c r="AG49" i="16" s="1"/>
  <c r="AH49" i="16" s="1"/>
  <c r="AB50" i="16" s="1"/>
  <c r="Q51" i="16"/>
  <c r="R51" i="16" s="1"/>
  <c r="S51" i="16" s="1"/>
  <c r="T51" i="16" s="1"/>
  <c r="U51" i="16" s="1"/>
  <c r="V51" i="16" s="1"/>
  <c r="P52" i="16" s="1"/>
  <c r="Q51" i="15"/>
  <c r="R51" i="15" s="1"/>
  <c r="S51" i="15" s="1"/>
  <c r="T51" i="15" s="1"/>
  <c r="U51" i="15" s="1"/>
  <c r="V51" i="15" s="1"/>
  <c r="P52" i="15" s="1"/>
  <c r="I31" i="17"/>
  <c r="AC49" i="15"/>
  <c r="AD49" i="15" s="1"/>
  <c r="AE49" i="15" s="1"/>
  <c r="AF49" i="15" s="1"/>
  <c r="AG49" i="15" s="1"/>
  <c r="AH49" i="15" s="1"/>
  <c r="AB50" i="15" s="1"/>
  <c r="AB47" i="20"/>
  <c r="J32" i="17" a="1"/>
  <c r="J32" i="17" s="1"/>
  <c r="K32" i="17"/>
  <c r="J32" i="18" a="1"/>
  <c r="J32" i="18" s="1"/>
  <c r="K32" i="18"/>
  <c r="J32" i="1" a="1"/>
  <c r="J32" i="1" s="1"/>
  <c r="K32" i="1"/>
  <c r="C32" i="1"/>
  <c r="B33" i="1"/>
  <c r="C32" i="17"/>
  <c r="B33" i="17"/>
  <c r="B33" i="18"/>
  <c r="C32" i="18"/>
  <c r="I31" i="18" l="1"/>
  <c r="D33" i="17"/>
  <c r="F32" i="1"/>
  <c r="H32" i="1"/>
  <c r="D33" i="18"/>
  <c r="I32" i="18"/>
  <c r="D33" i="1"/>
  <c r="E51" i="20"/>
  <c r="F51" i="20" s="1"/>
  <c r="G51" i="20" s="1"/>
  <c r="H51" i="20" s="1"/>
  <c r="I51" i="20" s="1"/>
  <c r="J51" i="20" s="1"/>
  <c r="D52" i="20" s="1"/>
  <c r="Q49" i="20"/>
  <c r="R49" i="20" s="1"/>
  <c r="S49" i="20" s="1"/>
  <c r="T49" i="20" s="1"/>
  <c r="U49" i="20" s="1"/>
  <c r="V49" i="20" s="1"/>
  <c r="P50" i="20" s="1"/>
  <c r="AC52" i="13"/>
  <c r="AD52" i="13" s="1"/>
  <c r="AE52" i="13" s="1"/>
  <c r="AF52" i="13" s="1"/>
  <c r="AG52" i="13" s="1"/>
  <c r="AH52" i="13" s="1"/>
  <c r="Q51" i="10"/>
  <c r="R51" i="10" s="1"/>
  <c r="S51" i="10" s="1"/>
  <c r="T51" i="10" s="1"/>
  <c r="U51" i="10" s="1"/>
  <c r="V51" i="10" s="1"/>
  <c r="P52" i="10" s="1"/>
  <c r="AC49" i="10"/>
  <c r="AD49" i="10" s="1"/>
  <c r="AE49" i="10" s="1"/>
  <c r="AF49" i="10" s="1"/>
  <c r="AG49" i="10" s="1"/>
  <c r="AH49" i="10" s="1"/>
  <c r="AB50" i="10" s="1"/>
  <c r="Q52" i="15"/>
  <c r="R52" i="15" s="1"/>
  <c r="S52" i="15" s="1"/>
  <c r="T52" i="15" s="1"/>
  <c r="U52" i="15" s="1"/>
  <c r="V52" i="15" s="1"/>
  <c r="Q52" i="16"/>
  <c r="R52" i="16" s="1"/>
  <c r="S52" i="16" s="1"/>
  <c r="T52" i="16" s="1"/>
  <c r="U52" i="16" s="1"/>
  <c r="V52" i="16" s="1"/>
  <c r="AC50" i="16"/>
  <c r="AD50" i="16" s="1"/>
  <c r="AE50" i="16" s="1"/>
  <c r="AF50" i="16" s="1"/>
  <c r="AG50" i="16" s="1"/>
  <c r="AH50" i="16" s="1"/>
  <c r="AB51" i="16" s="1"/>
  <c r="I32" i="17"/>
  <c r="AC50" i="15"/>
  <c r="AD50" i="15" s="1"/>
  <c r="AE50" i="15" s="1"/>
  <c r="AF50" i="15" s="1"/>
  <c r="AG50" i="15" s="1"/>
  <c r="AH50" i="15" s="1"/>
  <c r="AB51" i="15" s="1"/>
  <c r="AC47" i="20"/>
  <c r="AD47" i="20" s="1"/>
  <c r="AE47" i="20" s="1"/>
  <c r="AF47" i="20" s="1"/>
  <c r="AG47" i="20" s="1"/>
  <c r="AH47" i="20" s="1"/>
  <c r="AB48" i="20" s="1"/>
  <c r="J33" i="18" a="1"/>
  <c r="J33" i="18" s="1"/>
  <c r="K33" i="18"/>
  <c r="J33" i="17" a="1"/>
  <c r="J33" i="17" s="1"/>
  <c r="K33" i="17"/>
  <c r="J33" i="1" a="1"/>
  <c r="J33" i="1" s="1"/>
  <c r="K33" i="1"/>
  <c r="B34" i="18"/>
  <c r="C33" i="18"/>
  <c r="B34" i="17"/>
  <c r="C33" i="17"/>
  <c r="C33" i="1"/>
  <c r="B34" i="1"/>
  <c r="H33" i="18" l="1"/>
  <c r="F33" i="18"/>
  <c r="I33" i="18" s="1"/>
  <c r="D34" i="18"/>
  <c r="H33" i="17"/>
  <c r="F33" i="17"/>
  <c r="I33" i="17" s="1"/>
  <c r="F33" i="1"/>
  <c r="H33" i="1"/>
  <c r="I32" i="1"/>
  <c r="D34" i="17"/>
  <c r="D34" i="1"/>
  <c r="AC48" i="20"/>
  <c r="AD48" i="20" s="1"/>
  <c r="AE48" i="20" s="1"/>
  <c r="AF48" i="20" s="1"/>
  <c r="AG48" i="20" s="1"/>
  <c r="AH48" i="20" s="1"/>
  <c r="AB49" i="20" s="1"/>
  <c r="Q50" i="20"/>
  <c r="R50" i="20" s="1"/>
  <c r="S50" i="20" s="1"/>
  <c r="T50" i="20" s="1"/>
  <c r="U50" i="20" s="1"/>
  <c r="V50" i="20" s="1"/>
  <c r="P51" i="20" s="1"/>
  <c r="E52" i="20"/>
  <c r="F52" i="20" s="1"/>
  <c r="G52" i="20" s="1"/>
  <c r="H52" i="20" s="1"/>
  <c r="I52" i="20" s="1"/>
  <c r="J52" i="20" s="1"/>
  <c r="AC50" i="10"/>
  <c r="AD50" i="10" s="1"/>
  <c r="AE50" i="10" s="1"/>
  <c r="AF50" i="10" s="1"/>
  <c r="AG50" i="10" s="1"/>
  <c r="AH50" i="10" s="1"/>
  <c r="AB51" i="10" s="1"/>
  <c r="Q52" i="10"/>
  <c r="R52" i="10" s="1"/>
  <c r="S52" i="10" s="1"/>
  <c r="T52" i="10" s="1"/>
  <c r="U52" i="10" s="1"/>
  <c r="V52" i="10" s="1"/>
  <c r="AC51" i="15"/>
  <c r="AD51" i="15" s="1"/>
  <c r="AE51" i="15" s="1"/>
  <c r="AF51" i="15" s="1"/>
  <c r="AG51" i="15" s="1"/>
  <c r="AH51" i="15" s="1"/>
  <c r="AB52" i="15" s="1"/>
  <c r="AC51" i="16"/>
  <c r="AD51" i="16" s="1"/>
  <c r="AE51" i="16" s="1"/>
  <c r="AF51" i="16" s="1"/>
  <c r="AG51" i="16" s="1"/>
  <c r="AH51" i="16" s="1"/>
  <c r="AB52" i="16" s="1"/>
  <c r="J34" i="1" a="1"/>
  <c r="J34" i="1" s="1"/>
  <c r="K34" i="1"/>
  <c r="J34" i="17" a="1"/>
  <c r="J34" i="17" s="1"/>
  <c r="K34" i="17"/>
  <c r="J34" i="18" a="1"/>
  <c r="J34" i="18" s="1"/>
  <c r="K34" i="18"/>
  <c r="B35" i="1"/>
  <c r="D35" i="1" s="1"/>
  <c r="C34" i="1"/>
  <c r="C34" i="17"/>
  <c r="B35" i="17"/>
  <c r="C34" i="18"/>
  <c r="B35" i="18"/>
  <c r="D35" i="18" l="1"/>
  <c r="F34" i="1"/>
  <c r="H34" i="1"/>
  <c r="F34" i="18"/>
  <c r="H34" i="18"/>
  <c r="D35" i="17"/>
  <c r="F35" i="1"/>
  <c r="H35" i="1"/>
  <c r="H34" i="17"/>
  <c r="F34" i="17"/>
  <c r="I33" i="1"/>
  <c r="Q51" i="20"/>
  <c r="R51" i="20" s="1"/>
  <c r="S51" i="20" s="1"/>
  <c r="T51" i="20" s="1"/>
  <c r="U51" i="20" s="1"/>
  <c r="V51" i="20" s="1"/>
  <c r="P52" i="20" s="1"/>
  <c r="AC49" i="20"/>
  <c r="AD49" i="20" s="1"/>
  <c r="AE49" i="20" s="1"/>
  <c r="AF49" i="20" s="1"/>
  <c r="AG49" i="20" s="1"/>
  <c r="AH49" i="20" s="1"/>
  <c r="AB50" i="20" s="1"/>
  <c r="AC51" i="10"/>
  <c r="AD51" i="10" s="1"/>
  <c r="AE51" i="10" s="1"/>
  <c r="AF51" i="10" s="1"/>
  <c r="AG51" i="10" s="1"/>
  <c r="AH51" i="10" s="1"/>
  <c r="AB52" i="10" s="1"/>
  <c r="AC52" i="16"/>
  <c r="AD52" i="16" s="1"/>
  <c r="AE52" i="16" s="1"/>
  <c r="AF52" i="16" s="1"/>
  <c r="AG52" i="16" s="1"/>
  <c r="AH52" i="16" s="1"/>
  <c r="AC52" i="15"/>
  <c r="AD52" i="15" s="1"/>
  <c r="AE52" i="15" s="1"/>
  <c r="AF52" i="15" s="1"/>
  <c r="AG52" i="15" s="1"/>
  <c r="AH52" i="15" s="1"/>
  <c r="J35" i="18" a="1"/>
  <c r="J35" i="18" s="1"/>
  <c r="K35" i="18"/>
  <c r="J35" i="17" a="1"/>
  <c r="J35" i="17" s="1"/>
  <c r="K35" i="17"/>
  <c r="J35" i="1" a="1"/>
  <c r="J35" i="1" s="1"/>
  <c r="K35" i="1"/>
  <c r="B36" i="18"/>
  <c r="C35" i="18"/>
  <c r="C35" i="17"/>
  <c r="B36" i="17"/>
  <c r="C35" i="1"/>
  <c r="B36" i="1"/>
  <c r="I34" i="17" l="1"/>
  <c r="I34" i="18"/>
  <c r="H35" i="17"/>
  <c r="F35" i="17"/>
  <c r="D36" i="17"/>
  <c r="H35" i="18"/>
  <c r="F35" i="18"/>
  <c r="D36" i="18"/>
  <c r="D36" i="1"/>
  <c r="I34" i="1"/>
  <c r="I35" i="1"/>
  <c r="Q52" i="20"/>
  <c r="R52" i="20" s="1"/>
  <c r="S52" i="20" s="1"/>
  <c r="T52" i="20" s="1"/>
  <c r="U52" i="20" s="1"/>
  <c r="V52" i="20" s="1"/>
  <c r="AC50" i="20"/>
  <c r="AD50" i="20" s="1"/>
  <c r="AE50" i="20" s="1"/>
  <c r="AF50" i="20" s="1"/>
  <c r="AG50" i="20" s="1"/>
  <c r="AH50" i="20" s="1"/>
  <c r="AB51" i="20" s="1"/>
  <c r="AC52" i="10"/>
  <c r="AD52" i="10" s="1"/>
  <c r="AE52" i="10" s="1"/>
  <c r="AF52" i="10" s="1"/>
  <c r="AG52" i="10" s="1"/>
  <c r="AH52" i="10" s="1"/>
  <c r="J36" i="1" a="1"/>
  <c r="J36" i="1" s="1"/>
  <c r="K36" i="1"/>
  <c r="J36" i="17" a="1"/>
  <c r="J36" i="17" s="1"/>
  <c r="K36" i="17"/>
  <c r="J36" i="18" a="1"/>
  <c r="J36" i="18" s="1"/>
  <c r="K36" i="18"/>
  <c r="C36" i="17"/>
  <c r="B37" i="17"/>
  <c r="C36" i="1"/>
  <c r="B37" i="1"/>
  <c r="B37" i="18"/>
  <c r="C36" i="18"/>
  <c r="I35" i="18" l="1"/>
  <c r="I35" i="17"/>
  <c r="H36" i="17"/>
  <c r="F36" i="17"/>
  <c r="D37" i="1"/>
  <c r="D37" i="17"/>
  <c r="H36" i="18"/>
  <c r="F36" i="18"/>
  <c r="H36" i="1"/>
  <c r="F36" i="1"/>
  <c r="D37" i="18"/>
  <c r="AC51" i="20"/>
  <c r="AD51" i="20" s="1"/>
  <c r="AE51" i="20" s="1"/>
  <c r="AF51" i="20" s="1"/>
  <c r="AG51" i="20" s="1"/>
  <c r="AH51" i="20" s="1"/>
  <c r="AB52" i="20" s="1"/>
  <c r="J37" i="1" a="1"/>
  <c r="J37" i="1" s="1"/>
  <c r="K37" i="1"/>
  <c r="J37" i="17" a="1"/>
  <c r="J37" i="17" s="1"/>
  <c r="K37" i="17"/>
  <c r="J37" i="18" a="1"/>
  <c r="J37" i="18" s="1"/>
  <c r="K37" i="18"/>
  <c r="C37" i="18"/>
  <c r="B38" i="18"/>
  <c r="C37" i="1"/>
  <c r="B38" i="1"/>
  <c r="D38" i="1" s="1"/>
  <c r="C37" i="17"/>
  <c r="B38" i="17"/>
  <c r="I36" i="18" l="1"/>
  <c r="I36" i="17"/>
  <c r="H37" i="1"/>
  <c r="F37" i="1"/>
  <c r="I37" i="1" s="1"/>
  <c r="H37" i="17"/>
  <c r="F37" i="17"/>
  <c r="F37" i="18"/>
  <c r="H37" i="18"/>
  <c r="D38" i="17"/>
  <c r="H38" i="1"/>
  <c r="F38" i="1"/>
  <c r="D38" i="18"/>
  <c r="I36" i="1"/>
  <c r="AC52" i="20"/>
  <c r="AD52" i="20" s="1"/>
  <c r="AE52" i="20" s="1"/>
  <c r="AF52" i="20" s="1"/>
  <c r="AG52" i="20" s="1"/>
  <c r="AH52" i="20" s="1"/>
  <c r="J38" i="17" a="1"/>
  <c r="J38" i="17" s="1"/>
  <c r="K38" i="17"/>
  <c r="J38" i="1" a="1"/>
  <c r="J38" i="1" s="1"/>
  <c r="K38" i="1"/>
  <c r="J38" i="18" a="1"/>
  <c r="J38" i="18" s="1"/>
  <c r="K38" i="18"/>
  <c r="B39" i="17"/>
  <c r="C38" i="17"/>
  <c r="C38" i="1"/>
  <c r="B39" i="1"/>
  <c r="B39" i="18"/>
  <c r="C38" i="18"/>
  <c r="I37" i="17" l="1"/>
  <c r="I37" i="18"/>
  <c r="D39" i="1"/>
  <c r="D39" i="17"/>
  <c r="H38" i="18"/>
  <c r="F38" i="18"/>
  <c r="H38" i="17"/>
  <c r="F38" i="17"/>
  <c r="D39" i="18"/>
  <c r="I38" i="1"/>
  <c r="J39" i="1" a="1"/>
  <c r="J39" i="1" s="1"/>
  <c r="K39" i="1"/>
  <c r="J39" i="18" a="1"/>
  <c r="J39" i="18" s="1"/>
  <c r="K39" i="18"/>
  <c r="J39" i="17" a="1"/>
  <c r="J39" i="17" s="1"/>
  <c r="K39" i="17"/>
  <c r="B40" i="18"/>
  <c r="C39" i="18"/>
  <c r="C39" i="1"/>
  <c r="B40" i="1"/>
  <c r="D40" i="1" s="1"/>
  <c r="B40" i="17"/>
  <c r="C39" i="17"/>
  <c r="I38" i="17" l="1"/>
  <c r="I38" i="18"/>
  <c r="H40" i="1"/>
  <c r="F40" i="1"/>
  <c r="H39" i="17"/>
  <c r="F39" i="17"/>
  <c r="H39" i="1"/>
  <c r="F39" i="1"/>
  <c r="F39" i="18"/>
  <c r="I39" i="18" s="1"/>
  <c r="H39" i="18"/>
  <c r="D40" i="17"/>
  <c r="D40" i="18"/>
  <c r="J40" i="1" a="1"/>
  <c r="J40" i="1" s="1"/>
  <c r="K40" i="1"/>
  <c r="J40" i="17" a="1"/>
  <c r="J40" i="17" s="1"/>
  <c r="K40" i="17"/>
  <c r="J40" i="18" a="1"/>
  <c r="J40" i="18" s="1"/>
  <c r="K40" i="18"/>
  <c r="B41" i="18"/>
  <c r="C40" i="18"/>
  <c r="C40" i="17"/>
  <c r="B41" i="17"/>
  <c r="C40" i="1"/>
  <c r="B41" i="1"/>
  <c r="I39" i="17" l="1"/>
  <c r="I39" i="1"/>
  <c r="D41" i="17"/>
  <c r="H40" i="17"/>
  <c r="F40" i="17"/>
  <c r="F40" i="18"/>
  <c r="H40" i="18"/>
  <c r="D41" i="18"/>
  <c r="D41" i="1"/>
  <c r="I40" i="1"/>
  <c r="J41" i="1" a="1"/>
  <c r="J41" i="1" s="1"/>
  <c r="K41" i="1"/>
  <c r="J41" i="17" a="1"/>
  <c r="J41" i="17" s="1"/>
  <c r="K41" i="17"/>
  <c r="J41" i="18" a="1"/>
  <c r="J41" i="18" s="1"/>
  <c r="K41" i="18"/>
  <c r="B42" i="17"/>
  <c r="C41" i="17"/>
  <c r="B42" i="18"/>
  <c r="C41" i="18"/>
  <c r="B42" i="1"/>
  <c r="C41" i="1"/>
  <c r="I40" i="17" l="1"/>
  <c r="F41" i="18"/>
  <c r="H41" i="18"/>
  <c r="D42" i="18"/>
  <c r="H41" i="1"/>
  <c r="F41" i="1"/>
  <c r="H41" i="17"/>
  <c r="F41" i="17"/>
  <c r="D42" i="17"/>
  <c r="I40" i="18"/>
  <c r="D42" i="1"/>
  <c r="J42" i="1" a="1"/>
  <c r="J42" i="1" s="1"/>
  <c r="K42" i="1"/>
  <c r="J42" i="18" a="1"/>
  <c r="J42" i="18" s="1"/>
  <c r="K42" i="18"/>
  <c r="J42" i="17" a="1"/>
  <c r="J42" i="17" s="1"/>
  <c r="K42" i="17"/>
  <c r="C42" i="18"/>
  <c r="B43" i="18"/>
  <c r="C42" i="1"/>
  <c r="B43" i="1"/>
  <c r="D43" i="1" s="1"/>
  <c r="B43" i="17"/>
  <c r="D43" i="17" s="1"/>
  <c r="C42" i="17"/>
  <c r="I41" i="18" l="1"/>
  <c r="I41" i="17"/>
  <c r="H42" i="1"/>
  <c r="F42" i="1"/>
  <c r="F43" i="17"/>
  <c r="H43" i="17"/>
  <c r="H43" i="1"/>
  <c r="F43" i="1"/>
  <c r="F42" i="18"/>
  <c r="H42" i="18"/>
  <c r="F42" i="17"/>
  <c r="H42" i="17"/>
  <c r="I42" i="17" s="1"/>
  <c r="D43" i="18"/>
  <c r="I41" i="1"/>
  <c r="J43" i="1" a="1"/>
  <c r="J43" i="1" s="1"/>
  <c r="K43" i="1"/>
  <c r="J43" i="18" a="1"/>
  <c r="J43" i="18" s="1"/>
  <c r="K43" i="18"/>
  <c r="J43" i="17" a="1"/>
  <c r="J43" i="17" s="1"/>
  <c r="K43" i="17"/>
  <c r="C43" i="17"/>
  <c r="B44" i="17"/>
  <c r="D44" i="17" s="1"/>
  <c r="C43" i="1"/>
  <c r="B44" i="1"/>
  <c r="D44" i="1" s="1"/>
  <c r="C43" i="18"/>
  <c r="B44" i="18"/>
  <c r="I42" i="18" l="1"/>
  <c r="D44" i="18"/>
  <c r="H44" i="1"/>
  <c r="F44" i="1"/>
  <c r="H44" i="17"/>
  <c r="F44" i="17"/>
  <c r="F43" i="18"/>
  <c r="H43" i="18"/>
  <c r="I42" i="1"/>
  <c r="I43" i="1"/>
  <c r="I43" i="17"/>
  <c r="J44" i="18" a="1"/>
  <c r="J44" i="18" s="1"/>
  <c r="K44" i="18"/>
  <c r="J44" i="1" a="1"/>
  <c r="J44" i="1" s="1"/>
  <c r="K44" i="1"/>
  <c r="J44" i="17" a="1"/>
  <c r="J44" i="17" s="1"/>
  <c r="K44" i="17"/>
  <c r="C44" i="18"/>
  <c r="B45" i="18"/>
  <c r="B45" i="1"/>
  <c r="C44" i="1"/>
  <c r="B45" i="17"/>
  <c r="C44" i="17"/>
  <c r="I43" i="18" l="1"/>
  <c r="D45" i="17"/>
  <c r="D45" i="1"/>
  <c r="H44" i="18"/>
  <c r="F44" i="18"/>
  <c r="D45" i="18"/>
  <c r="I44" i="1"/>
  <c r="I44" i="17"/>
  <c r="J45" i="1" a="1"/>
  <c r="J45" i="1" s="1"/>
  <c r="K45" i="1"/>
  <c r="J45" i="18" a="1"/>
  <c r="J45" i="18" s="1"/>
  <c r="K45" i="18"/>
  <c r="J45" i="17" a="1"/>
  <c r="J45" i="17" s="1"/>
  <c r="K45" i="17"/>
  <c r="C45" i="17"/>
  <c r="B46" i="17"/>
  <c r="D46" i="17" s="1"/>
  <c r="B46" i="1"/>
  <c r="D46" i="1" s="1"/>
  <c r="C45" i="1"/>
  <c r="C45" i="18"/>
  <c r="B46" i="18"/>
  <c r="I44" i="18" l="1"/>
  <c r="F46" i="1"/>
  <c r="H46" i="1"/>
  <c r="F45" i="1"/>
  <c r="H45" i="1"/>
  <c r="H45" i="18"/>
  <c r="F45" i="18"/>
  <c r="F46" i="17"/>
  <c r="H46" i="17"/>
  <c r="D46" i="18"/>
  <c r="H45" i="17"/>
  <c r="F45" i="17"/>
  <c r="J46" i="1" a="1"/>
  <c r="J46" i="1" s="1"/>
  <c r="K46" i="1"/>
  <c r="J46" i="18" a="1"/>
  <c r="J46" i="18" s="1"/>
  <c r="K46" i="18"/>
  <c r="J46" i="17" a="1"/>
  <c r="J46" i="17" s="1"/>
  <c r="K46" i="17"/>
  <c r="B47" i="18"/>
  <c r="D47" i="18" s="1"/>
  <c r="C46" i="18"/>
  <c r="C46" i="1"/>
  <c r="B47" i="1"/>
  <c r="B47" i="17"/>
  <c r="C46" i="17"/>
  <c r="I45" i="17" l="1"/>
  <c r="I45" i="1"/>
  <c r="D47" i="17"/>
  <c r="D47" i="1"/>
  <c r="H46" i="18"/>
  <c r="F46" i="18"/>
  <c r="H47" i="18"/>
  <c r="F47" i="18"/>
  <c r="I45" i="18"/>
  <c r="I46" i="1"/>
  <c r="I46" i="17"/>
  <c r="J47" i="1" a="1"/>
  <c r="J47" i="1" s="1"/>
  <c r="K47" i="1"/>
  <c r="J47" i="17" a="1"/>
  <c r="J47" i="17" s="1"/>
  <c r="K47" i="17"/>
  <c r="J47" i="18" a="1"/>
  <c r="J47" i="18" s="1"/>
  <c r="K47" i="18"/>
  <c r="B48" i="17"/>
  <c r="D48" i="17" s="1"/>
  <c r="C47" i="17"/>
  <c r="C47" i="1"/>
  <c r="B48" i="1"/>
  <c r="B48" i="18"/>
  <c r="D48" i="18" s="1"/>
  <c r="C47" i="18"/>
  <c r="I46" i="18" l="1"/>
  <c r="H48" i="17"/>
  <c r="F48" i="17"/>
  <c r="F47" i="1"/>
  <c r="H47" i="1"/>
  <c r="H48" i="18"/>
  <c r="F48" i="18"/>
  <c r="H47" i="17"/>
  <c r="F47" i="17"/>
  <c r="D48" i="1"/>
  <c r="I47" i="18"/>
  <c r="J48" i="1" a="1"/>
  <c r="J48" i="1" s="1"/>
  <c r="K48" i="1"/>
  <c r="J48" i="18" a="1"/>
  <c r="J48" i="18" s="1"/>
  <c r="K48" i="18"/>
  <c r="J48" i="17" a="1"/>
  <c r="J48" i="17" s="1"/>
  <c r="K48" i="17"/>
  <c r="C48" i="18"/>
  <c r="B49" i="18"/>
  <c r="B49" i="1"/>
  <c r="C48" i="1"/>
  <c r="C48" i="17"/>
  <c r="B49" i="17"/>
  <c r="D49" i="17" s="1"/>
  <c r="I47" i="17" l="1"/>
  <c r="I47" i="1"/>
  <c r="F49" i="17"/>
  <c r="H49" i="17"/>
  <c r="D49" i="1"/>
  <c r="D49" i="18"/>
  <c r="H48" i="1"/>
  <c r="F48" i="1"/>
  <c r="I48" i="18"/>
  <c r="I48" i="1"/>
  <c r="I48" i="17"/>
  <c r="J49" i="1" a="1"/>
  <c r="J49" i="1" s="1"/>
  <c r="K49" i="1"/>
  <c r="J49" i="17" a="1"/>
  <c r="J49" i="17" s="1"/>
  <c r="K49" i="17"/>
  <c r="J49" i="18" a="1"/>
  <c r="J49" i="18" s="1"/>
  <c r="K49" i="18"/>
  <c r="C49" i="1"/>
  <c r="B50" i="1"/>
  <c r="D50" i="1" s="1"/>
  <c r="B50" i="18"/>
  <c r="D50" i="18" s="1"/>
  <c r="C49" i="18"/>
  <c r="C49" i="17"/>
  <c r="B50" i="17"/>
  <c r="D50" i="17" s="1"/>
  <c r="H50" i="1" l="1"/>
  <c r="F50" i="1"/>
  <c r="H49" i="18"/>
  <c r="F49" i="18"/>
  <c r="H50" i="17"/>
  <c r="F50" i="17"/>
  <c r="H49" i="1"/>
  <c r="F49" i="1"/>
  <c r="H50" i="18"/>
  <c r="F50" i="18"/>
  <c r="I49" i="17"/>
  <c r="J50" i="18" a="1"/>
  <c r="J50" i="18" s="1"/>
  <c r="K50" i="18"/>
  <c r="J50" i="17" a="1"/>
  <c r="J50" i="17" s="1"/>
  <c r="K50" i="17"/>
  <c r="J50" i="1" a="1"/>
  <c r="J50" i="1" s="1"/>
  <c r="K50" i="1"/>
  <c r="C50" i="1"/>
  <c r="B51" i="1"/>
  <c r="D51" i="1" s="1"/>
  <c r="C50" i="17"/>
  <c r="B51" i="17"/>
  <c r="D51" i="17" s="1"/>
  <c r="C50" i="18"/>
  <c r="B51" i="18"/>
  <c r="I49" i="1" l="1"/>
  <c r="I49" i="18"/>
  <c r="H51" i="1"/>
  <c r="F51" i="1"/>
  <c r="F51" i="17"/>
  <c r="H51" i="17"/>
  <c r="D51" i="18"/>
  <c r="I50" i="18"/>
  <c r="I50" i="1"/>
  <c r="I50" i="17"/>
  <c r="J51" i="18" a="1"/>
  <c r="J51" i="18" s="1"/>
  <c r="K51" i="18"/>
  <c r="J51" i="17" a="1"/>
  <c r="J51" i="17" s="1"/>
  <c r="K51" i="17"/>
  <c r="J51" i="1" a="1"/>
  <c r="J51" i="1" s="1"/>
  <c r="K51" i="1"/>
  <c r="C51" i="18"/>
  <c r="B52" i="18"/>
  <c r="B52" i="17"/>
  <c r="D52" i="17" s="1"/>
  <c r="C51" i="17"/>
  <c r="C51" i="1"/>
  <c r="B52" i="1"/>
  <c r="D52" i="18" l="1"/>
  <c r="F51" i="18"/>
  <c r="H51" i="18"/>
  <c r="D52" i="1"/>
  <c r="H52" i="17"/>
  <c r="F52" i="17"/>
  <c r="I51" i="1"/>
  <c r="I51" i="17"/>
  <c r="J52" i="17" a="1"/>
  <c r="J52" i="17" s="1"/>
  <c r="K52" i="17"/>
  <c r="J52" i="1" a="1"/>
  <c r="J52" i="1" s="1"/>
  <c r="K52" i="1"/>
  <c r="J52" i="18" a="1"/>
  <c r="J52" i="18" s="1"/>
  <c r="K52" i="18"/>
  <c r="B53" i="18"/>
  <c r="C52" i="18"/>
  <c r="B53" i="1"/>
  <c r="C52" i="1"/>
  <c r="C52" i="17"/>
  <c r="B53" i="17"/>
  <c r="D53" i="17" s="1"/>
  <c r="I51" i="18" l="1"/>
  <c r="H52" i="1"/>
  <c r="F52" i="1"/>
  <c r="I52" i="1" s="1"/>
  <c r="H53" i="17"/>
  <c r="F53" i="17"/>
  <c r="D53" i="1"/>
  <c r="D53" i="18"/>
  <c r="F52" i="18"/>
  <c r="H52" i="18"/>
  <c r="I52" i="17"/>
  <c r="J53" i="17" a="1"/>
  <c r="J53" i="17" s="1"/>
  <c r="K53" i="17"/>
  <c r="J53" i="1" a="1"/>
  <c r="J53" i="1" s="1"/>
  <c r="K53" i="1"/>
  <c r="J53" i="18" a="1"/>
  <c r="J53" i="18" s="1"/>
  <c r="K53" i="18"/>
  <c r="B54" i="17"/>
  <c r="D54" i="17" s="1"/>
  <c r="C53" i="17"/>
  <c r="B54" i="1"/>
  <c r="C53" i="1"/>
  <c r="C53" i="18"/>
  <c r="B54" i="18"/>
  <c r="I52" i="18" l="1"/>
  <c r="D54" i="1"/>
  <c r="F54" i="17"/>
  <c r="H54" i="17"/>
  <c r="H53" i="1"/>
  <c r="F53" i="1"/>
  <c r="I53" i="1" s="1"/>
  <c r="F53" i="18"/>
  <c r="H53" i="18"/>
  <c r="I53" i="18" s="1"/>
  <c r="D54" i="18"/>
  <c r="I53" i="17"/>
  <c r="J54" i="18" a="1"/>
  <c r="J54" i="18" s="1"/>
  <c r="K54" i="18"/>
  <c r="J54" i="1" a="1"/>
  <c r="J54" i="1" s="1"/>
  <c r="K54" i="1"/>
  <c r="J54" i="17" a="1"/>
  <c r="J54" i="17" s="1"/>
  <c r="K54" i="17"/>
  <c r="B55" i="18"/>
  <c r="C54" i="18"/>
  <c r="C54" i="1"/>
  <c r="B55" i="1"/>
  <c r="C54" i="17"/>
  <c r="B55" i="17"/>
  <c r="D55" i="17" s="1"/>
  <c r="F54" i="18" l="1"/>
  <c r="H54" i="18"/>
  <c r="D55" i="18"/>
  <c r="D55" i="1"/>
  <c r="F55" i="17"/>
  <c r="H55" i="17"/>
  <c r="H54" i="1"/>
  <c r="F54" i="1"/>
  <c r="I54" i="1" s="1"/>
  <c r="I54" i="17"/>
  <c r="J55" i="17" a="1"/>
  <c r="J55" i="17" s="1"/>
  <c r="K55" i="17"/>
  <c r="J55" i="1" a="1"/>
  <c r="J55" i="1" s="1"/>
  <c r="K55" i="1"/>
  <c r="J55" i="18" a="1"/>
  <c r="J55" i="18" s="1"/>
  <c r="K55" i="18"/>
  <c r="C55" i="1"/>
  <c r="B56" i="1"/>
  <c r="C55" i="17"/>
  <c r="B56" i="17"/>
  <c r="D56" i="17" s="1"/>
  <c r="B56" i="18"/>
  <c r="D56" i="18" s="1"/>
  <c r="C55" i="18"/>
  <c r="I54" i="18" l="1"/>
  <c r="D56" i="1"/>
  <c r="H56" i="18"/>
  <c r="F56" i="18"/>
  <c r="H56" i="17"/>
  <c r="F56" i="17"/>
  <c r="H55" i="1"/>
  <c r="F55" i="1"/>
  <c r="I55" i="1" s="1"/>
  <c r="F55" i="18"/>
  <c r="H55" i="18"/>
  <c r="I55" i="17"/>
  <c r="J56" i="17" a="1"/>
  <c r="J56" i="17" s="1"/>
  <c r="K56" i="17"/>
  <c r="J56" i="1" a="1"/>
  <c r="J56" i="1" s="1"/>
  <c r="K56" i="1"/>
  <c r="J56" i="18" a="1"/>
  <c r="J56" i="18" s="1"/>
  <c r="K56" i="18"/>
  <c r="C56" i="18"/>
  <c r="B57" i="18"/>
  <c r="D57" i="18" s="1"/>
  <c r="C56" i="17"/>
  <c r="B57" i="17"/>
  <c r="D57" i="17" s="1"/>
  <c r="C56" i="1"/>
  <c r="B57" i="1"/>
  <c r="D57" i="1" s="1"/>
  <c r="I55" i="18" l="1"/>
  <c r="H57" i="18"/>
  <c r="F57" i="18"/>
  <c r="H57" i="17"/>
  <c r="F57" i="17"/>
  <c r="F57" i="1"/>
  <c r="H57" i="1"/>
  <c r="H56" i="1"/>
  <c r="I56" i="1" s="1"/>
  <c r="F56" i="1"/>
  <c r="I56" i="18"/>
  <c r="I56" i="17"/>
  <c r="J57" i="1" a="1"/>
  <c r="J57" i="1" s="1"/>
  <c r="K57" i="1"/>
  <c r="J57" i="17" a="1"/>
  <c r="J57" i="17" s="1"/>
  <c r="K57" i="17"/>
  <c r="J57" i="18" a="1"/>
  <c r="J57" i="18" s="1"/>
  <c r="K57" i="18"/>
  <c r="B58" i="1"/>
  <c r="D58" i="1" s="1"/>
  <c r="C57" i="1"/>
  <c r="C57" i="17"/>
  <c r="B58" i="17"/>
  <c r="D58" i="17" s="1"/>
  <c r="C57" i="18"/>
  <c r="B58" i="18"/>
  <c r="D58" i="18" s="1"/>
  <c r="F58" i="18" l="1"/>
  <c r="H58" i="18"/>
  <c r="H58" i="1"/>
  <c r="F58" i="1"/>
  <c r="H58" i="17"/>
  <c r="F58" i="17"/>
  <c r="I57" i="18"/>
  <c r="I57" i="1"/>
  <c r="I57" i="17"/>
  <c r="J58" i="18" a="1"/>
  <c r="J58" i="18" s="1"/>
  <c r="K58" i="18"/>
  <c r="J58" i="17" a="1"/>
  <c r="J58" i="17" s="1"/>
  <c r="K58" i="17"/>
  <c r="J58" i="1" a="1"/>
  <c r="J58" i="1" s="1"/>
  <c r="K58" i="1"/>
  <c r="C58" i="18"/>
  <c r="B59" i="18"/>
  <c r="D59" i="18" s="1"/>
  <c r="C58" i="17"/>
  <c r="B59" i="17"/>
  <c r="D59" i="17" s="1"/>
  <c r="C58" i="1"/>
  <c r="B59" i="1"/>
  <c r="D59" i="1" s="1"/>
  <c r="H59" i="1" l="1"/>
  <c r="F59" i="1"/>
  <c r="H59" i="18"/>
  <c r="F59" i="18"/>
  <c r="H59" i="17"/>
  <c r="F59" i="17"/>
  <c r="I58" i="18"/>
  <c r="I58" i="1"/>
  <c r="I58" i="17"/>
  <c r="J59" i="1" a="1"/>
  <c r="J59" i="1" s="1"/>
  <c r="K59" i="1"/>
  <c r="J59" i="17" a="1"/>
  <c r="J59" i="17" s="1"/>
  <c r="K59" i="17"/>
  <c r="J59" i="18" a="1"/>
  <c r="J59" i="18" s="1"/>
  <c r="K59" i="18"/>
  <c r="C59" i="17"/>
  <c r="B60" i="17"/>
  <c r="D60" i="17" s="1"/>
  <c r="C59" i="18"/>
  <c r="B60" i="18"/>
  <c r="D60" i="18" s="1"/>
  <c r="B60" i="1"/>
  <c r="D60" i="1" s="1"/>
  <c r="C59" i="1"/>
  <c r="H60" i="17" l="1"/>
  <c r="F60" i="17"/>
  <c r="H60" i="18"/>
  <c r="F60" i="18"/>
  <c r="H60" i="1"/>
  <c r="F60" i="1"/>
  <c r="I59" i="18"/>
  <c r="I59" i="1"/>
  <c r="I59" i="17"/>
  <c r="J60" i="18" a="1"/>
  <c r="J60" i="18" s="1"/>
  <c r="K60" i="18"/>
  <c r="J60" i="17" a="1"/>
  <c r="J60" i="17" s="1"/>
  <c r="K60" i="17"/>
  <c r="J60" i="1" a="1"/>
  <c r="J60" i="1" s="1"/>
  <c r="K60" i="1"/>
  <c r="B61" i="18"/>
  <c r="D61" i="18" s="1"/>
  <c r="C60" i="18"/>
  <c r="C60" i="17"/>
  <c r="B61" i="17"/>
  <c r="D61" i="17" s="1"/>
  <c r="C60" i="1"/>
  <c r="B61" i="1"/>
  <c r="D61" i="1" s="1"/>
  <c r="H61" i="1" l="1"/>
  <c r="F61" i="1"/>
  <c r="F61" i="17"/>
  <c r="H61" i="17"/>
  <c r="F61" i="18"/>
  <c r="H61" i="18"/>
  <c r="I60" i="18"/>
  <c r="I60" i="1"/>
  <c r="I60" i="17"/>
  <c r="J61" i="1" a="1"/>
  <c r="J61" i="1" s="1"/>
  <c r="K61" i="1"/>
  <c r="J61" i="17" a="1"/>
  <c r="J61" i="17" s="1"/>
  <c r="K61" i="17"/>
  <c r="J61" i="18" a="1"/>
  <c r="J61" i="18" s="1"/>
  <c r="K61" i="18"/>
  <c r="C61" i="17"/>
  <c r="B62" i="17"/>
  <c r="D62" i="17" s="1"/>
  <c r="B62" i="1"/>
  <c r="D62" i="1" s="1"/>
  <c r="C61" i="1"/>
  <c r="C61" i="18"/>
  <c r="B62" i="18"/>
  <c r="D62" i="18" s="1"/>
  <c r="H62" i="1" l="1"/>
  <c r="F62" i="1"/>
  <c r="F62" i="17"/>
  <c r="H62" i="17"/>
  <c r="F62" i="18"/>
  <c r="H62" i="18"/>
  <c r="I61" i="18"/>
  <c r="I61" i="1"/>
  <c r="I61" i="17"/>
  <c r="J62" i="1" a="1"/>
  <c r="J62" i="1" s="1"/>
  <c r="K62" i="1"/>
  <c r="J62" i="18" a="1"/>
  <c r="J62" i="18" s="1"/>
  <c r="K62" i="18"/>
  <c r="J62" i="17" a="1"/>
  <c r="J62" i="17" s="1"/>
  <c r="K62" i="17"/>
  <c r="B63" i="18"/>
  <c r="D63" i="18" s="1"/>
  <c r="C62" i="18"/>
  <c r="B63" i="1"/>
  <c r="D63" i="1" s="1"/>
  <c r="C62" i="1"/>
  <c r="B63" i="17"/>
  <c r="D63" i="17" s="1"/>
  <c r="C62" i="17"/>
  <c r="H63" i="1" l="1"/>
  <c r="F63" i="1"/>
  <c r="F63" i="17"/>
  <c r="H63" i="17"/>
  <c r="F63" i="18"/>
  <c r="H63" i="18"/>
  <c r="I62" i="18"/>
  <c r="I62" i="1"/>
  <c r="I62" i="17"/>
  <c r="J63" i="17" a="1"/>
  <c r="J63" i="17" s="1"/>
  <c r="K63" i="17"/>
  <c r="J63" i="1" a="1"/>
  <c r="J63" i="1" s="1"/>
  <c r="K63" i="1"/>
  <c r="J63" i="18" a="1"/>
  <c r="J63" i="18" s="1"/>
  <c r="K63" i="18"/>
  <c r="C63" i="17"/>
  <c r="B64" i="17"/>
  <c r="D64" i="17" s="1"/>
  <c r="B64" i="1"/>
  <c r="D64" i="1" s="1"/>
  <c r="C63" i="1"/>
  <c r="C63" i="18"/>
  <c r="B64" i="18"/>
  <c r="D64" i="18" s="1"/>
  <c r="H64" i="1" l="1"/>
  <c r="F64" i="1"/>
  <c r="H64" i="17"/>
  <c r="F64" i="17"/>
  <c r="F64" i="18"/>
  <c r="H64" i="18"/>
  <c r="I63" i="18"/>
  <c r="I63" i="17"/>
  <c r="I63" i="1"/>
  <c r="J64" i="1" a="1"/>
  <c r="J64" i="1" s="1"/>
  <c r="K64" i="1"/>
  <c r="J64" i="18" a="1"/>
  <c r="J64" i="18" s="1"/>
  <c r="K64" i="18"/>
  <c r="J64" i="17" a="1"/>
  <c r="J64" i="17" s="1"/>
  <c r="K64" i="17"/>
  <c r="C64" i="1"/>
  <c r="B65" i="1"/>
  <c r="D65" i="1" s="1"/>
  <c r="B65" i="18"/>
  <c r="D65" i="18" s="1"/>
  <c r="C64" i="18"/>
  <c r="B65" i="17"/>
  <c r="D65" i="17" s="1"/>
  <c r="C64" i="17"/>
  <c r="H65" i="18" l="1"/>
  <c r="F65" i="18"/>
  <c r="H65" i="1"/>
  <c r="F65" i="1"/>
  <c r="H65" i="17"/>
  <c r="F65" i="17"/>
  <c r="I64" i="18"/>
  <c r="I64" i="1"/>
  <c r="I64" i="17"/>
  <c r="J65" i="1" a="1"/>
  <c r="J65" i="1" s="1"/>
  <c r="K65" i="1"/>
  <c r="J65" i="17" a="1"/>
  <c r="J65" i="17" s="1"/>
  <c r="K65" i="17"/>
  <c r="J65" i="18" a="1"/>
  <c r="J65" i="18" s="1"/>
  <c r="K65" i="18"/>
  <c r="B66" i="17"/>
  <c r="D66" i="17" s="1"/>
  <c r="C65" i="17"/>
  <c r="B66" i="18"/>
  <c r="D66" i="18" s="1"/>
  <c r="C65" i="18"/>
  <c r="C65" i="1"/>
  <c r="B66" i="1"/>
  <c r="D66" i="1" s="1"/>
  <c r="F66" i="18" l="1"/>
  <c r="H66" i="18"/>
  <c r="H66" i="1"/>
  <c r="F66" i="1"/>
  <c r="F66" i="17"/>
  <c r="H66" i="17"/>
  <c r="I65" i="18"/>
  <c r="I65" i="1"/>
  <c r="I65" i="17"/>
  <c r="J66" i="1" a="1"/>
  <c r="J66" i="1" s="1"/>
  <c r="K66" i="1"/>
  <c r="J66" i="18" a="1"/>
  <c r="J66" i="18" s="1"/>
  <c r="K66" i="18"/>
  <c r="J66" i="17" a="1"/>
  <c r="J66" i="17" s="1"/>
  <c r="K66" i="17"/>
  <c r="B67" i="1"/>
  <c r="D67" i="1" s="1"/>
  <c r="C66" i="1"/>
  <c r="C66" i="18"/>
  <c r="B67" i="18"/>
  <c r="D67" i="18" s="1"/>
  <c r="B67" i="17"/>
  <c r="D67" i="17" s="1"/>
  <c r="C66" i="17"/>
  <c r="F67" i="18" l="1"/>
  <c r="H67" i="18"/>
  <c r="H67" i="1"/>
  <c r="F67" i="1"/>
  <c r="F67" i="17"/>
  <c r="H67" i="17"/>
  <c r="I66" i="18"/>
  <c r="I66" i="1"/>
  <c r="I66" i="17"/>
  <c r="J67" i="17" a="1"/>
  <c r="J67" i="17" s="1"/>
  <c r="K67" i="17"/>
  <c r="J67" i="18" a="1"/>
  <c r="J67" i="18" s="1"/>
  <c r="K67" i="18"/>
  <c r="J67" i="1" a="1"/>
  <c r="J67" i="1" s="1"/>
  <c r="K67" i="1"/>
  <c r="B68" i="17"/>
  <c r="D68" i="17" s="1"/>
  <c r="C67" i="17"/>
  <c r="C67" i="1"/>
  <c r="B68" i="1"/>
  <c r="D68" i="1" s="1"/>
  <c r="B68" i="18"/>
  <c r="D68" i="18" s="1"/>
  <c r="C67" i="18"/>
  <c r="H68" i="1" l="1"/>
  <c r="F68" i="1"/>
  <c r="H68" i="17"/>
  <c r="F68" i="17"/>
  <c r="H68" i="18"/>
  <c r="F68" i="18"/>
  <c r="I67" i="17"/>
  <c r="I67" i="1"/>
  <c r="I67" i="18"/>
  <c r="J68" i="1" a="1"/>
  <c r="J68" i="1" s="1"/>
  <c r="K68" i="1"/>
  <c r="J68" i="18" a="1"/>
  <c r="J68" i="18" s="1"/>
  <c r="K68" i="18"/>
  <c r="J68" i="17" a="1"/>
  <c r="J68" i="17" s="1"/>
  <c r="K68" i="17"/>
  <c r="B69" i="18"/>
  <c r="D69" i="18" s="1"/>
  <c r="C68" i="18"/>
  <c r="C68" i="1"/>
  <c r="B69" i="1"/>
  <c r="D69" i="1" s="1"/>
  <c r="C68" i="17"/>
  <c r="B69" i="17"/>
  <c r="D69" i="17" s="1"/>
  <c r="F69" i="1" l="1"/>
  <c r="H69" i="1"/>
  <c r="H69" i="18"/>
  <c r="F69" i="18"/>
  <c r="H69" i="17"/>
  <c r="F69" i="17"/>
  <c r="I68" i="18"/>
  <c r="I68" i="1"/>
  <c r="I68" i="17"/>
  <c r="J69" i="17" a="1"/>
  <c r="J69" i="17" s="1"/>
  <c r="K69" i="17"/>
  <c r="J69" i="1" a="1"/>
  <c r="J69" i="1" s="1"/>
  <c r="K69" i="1"/>
  <c r="J69" i="18" a="1"/>
  <c r="J69" i="18" s="1"/>
  <c r="K69" i="18"/>
  <c r="C69" i="1"/>
  <c r="B70" i="1"/>
  <c r="B70" i="17"/>
  <c r="D70" i="17" s="1"/>
  <c r="C69" i="17"/>
  <c r="C69" i="18"/>
  <c r="B70" i="18"/>
  <c r="D70" i="1" l="1"/>
  <c r="H70" i="17"/>
  <c r="F70" i="17"/>
  <c r="D70" i="18"/>
  <c r="I69" i="1"/>
  <c r="I69" i="18"/>
  <c r="I69" i="17"/>
  <c r="J70" i="17" a="1"/>
  <c r="J70" i="17" s="1"/>
  <c r="K70" i="17"/>
  <c r="J70" i="18" a="1"/>
  <c r="J70" i="18" s="1"/>
  <c r="K70" i="18"/>
  <c r="J70" i="1" a="1"/>
  <c r="J70" i="1" s="1"/>
  <c r="K70" i="1"/>
  <c r="B71" i="18"/>
  <c r="D71" i="18" s="1"/>
  <c r="C70" i="18"/>
  <c r="B71" i="17"/>
  <c r="D71" i="17" s="1"/>
  <c r="C70" i="17"/>
  <c r="B71" i="1"/>
  <c r="D71" i="1" s="1"/>
  <c r="C70" i="1"/>
  <c r="H71" i="18" l="1"/>
  <c r="F71" i="18"/>
  <c r="H70" i="18"/>
  <c r="F70" i="18"/>
  <c r="F71" i="1"/>
  <c r="H71" i="1"/>
  <c r="H71" i="17"/>
  <c r="F71" i="17"/>
  <c r="F70" i="1"/>
  <c r="H70" i="1"/>
  <c r="I70" i="17"/>
  <c r="J71" i="1" a="1"/>
  <c r="J71" i="1" s="1"/>
  <c r="K71" i="1"/>
  <c r="J71" i="17" a="1"/>
  <c r="J71" i="17" s="1"/>
  <c r="K71" i="17"/>
  <c r="J71" i="18" a="1"/>
  <c r="J71" i="18" s="1"/>
  <c r="K71" i="18"/>
  <c r="B72" i="1"/>
  <c r="D72" i="1" s="1"/>
  <c r="C71" i="1"/>
  <c r="B72" i="17"/>
  <c r="D72" i="17" s="1"/>
  <c r="C71" i="17"/>
  <c r="C71" i="18"/>
  <c r="B72" i="18"/>
  <c r="I70" i="1" l="1"/>
  <c r="I70" i="18"/>
  <c r="F72" i="1"/>
  <c r="H72" i="1"/>
  <c r="H72" i="17"/>
  <c r="F72" i="17"/>
  <c r="D72" i="18"/>
  <c r="I71" i="18"/>
  <c r="I71" i="1"/>
  <c r="I71" i="17"/>
  <c r="J72" i="18" a="1"/>
  <c r="J72" i="18" s="1"/>
  <c r="K72" i="18"/>
  <c r="J72" i="17" a="1"/>
  <c r="J72" i="17" s="1"/>
  <c r="K72" i="17"/>
  <c r="J72" i="1" a="1"/>
  <c r="J72" i="1" s="1"/>
  <c r="K72" i="1"/>
  <c r="B73" i="17"/>
  <c r="D73" i="17" s="1"/>
  <c r="C72" i="17"/>
  <c r="B73" i="18"/>
  <c r="D73" i="18" s="1"/>
  <c r="C72" i="18"/>
  <c r="B73" i="1"/>
  <c r="C72" i="1"/>
  <c r="H73" i="18" l="1"/>
  <c r="F73" i="18"/>
  <c r="H73" i="17"/>
  <c r="F73" i="17"/>
  <c r="D73" i="1"/>
  <c r="H72" i="18"/>
  <c r="F72" i="18"/>
  <c r="I72" i="1"/>
  <c r="I72" i="17"/>
  <c r="J73" i="1" a="1"/>
  <c r="J73" i="1" s="1"/>
  <c r="K73" i="1"/>
  <c r="J73" i="18" a="1"/>
  <c r="J73" i="18" s="1"/>
  <c r="K73" i="18"/>
  <c r="J73" i="17" a="1"/>
  <c r="J73" i="17" s="1"/>
  <c r="K73" i="17"/>
  <c r="C73" i="1"/>
  <c r="B74" i="1"/>
  <c r="D74" i="1" s="1"/>
  <c r="B74" i="18"/>
  <c r="C73" i="18"/>
  <c r="C73" i="17"/>
  <c r="B74" i="17"/>
  <c r="D74" i="17" s="1"/>
  <c r="I72" i="18" l="1"/>
  <c r="H73" i="1"/>
  <c r="F73" i="1"/>
  <c r="D74" i="18"/>
  <c r="H74" i="1"/>
  <c r="F74" i="1"/>
  <c r="H74" i="17"/>
  <c r="F74" i="17"/>
  <c r="I73" i="1"/>
  <c r="I73" i="18"/>
  <c r="I73" i="17"/>
  <c r="J74" i="18" a="1"/>
  <c r="J74" i="18" s="1"/>
  <c r="K74" i="18"/>
  <c r="J74" i="17" a="1"/>
  <c r="J74" i="17" s="1"/>
  <c r="K74" i="17"/>
  <c r="J74" i="1" a="1"/>
  <c r="J74" i="1" s="1"/>
  <c r="K74" i="1"/>
  <c r="C74" i="18"/>
  <c r="B75" i="18"/>
  <c r="D75" i="18" s="1"/>
  <c r="B75" i="1"/>
  <c r="C74" i="1"/>
  <c r="C74" i="17"/>
  <c r="B75" i="17"/>
  <c r="D75" i="17" s="1"/>
  <c r="D75" i="1" l="1"/>
  <c r="F75" i="18"/>
  <c r="H75" i="18"/>
  <c r="H75" i="17"/>
  <c r="F75" i="17"/>
  <c r="H74" i="18"/>
  <c r="F74" i="18"/>
  <c r="I74" i="1"/>
  <c r="I74" i="17"/>
  <c r="J75" i="17" a="1"/>
  <c r="J75" i="17" s="1"/>
  <c r="K75" i="17"/>
  <c r="J75" i="18" a="1"/>
  <c r="J75" i="18" s="1"/>
  <c r="K75" i="18"/>
  <c r="J75" i="1" a="1"/>
  <c r="J75" i="1" s="1"/>
  <c r="K75" i="1"/>
  <c r="B76" i="1"/>
  <c r="D76" i="1" s="1"/>
  <c r="C75" i="1"/>
  <c r="B76" i="18"/>
  <c r="C75" i="18"/>
  <c r="B76" i="17"/>
  <c r="D76" i="17" s="1"/>
  <c r="C75" i="17"/>
  <c r="I74" i="18" l="1"/>
  <c r="D76" i="18"/>
  <c r="H76" i="1"/>
  <c r="F76" i="1"/>
  <c r="H76" i="17"/>
  <c r="F76" i="17"/>
  <c r="H75" i="1"/>
  <c r="F75" i="1"/>
  <c r="I75" i="18"/>
  <c r="I75" i="17"/>
  <c r="J76" i="17" a="1"/>
  <c r="J76" i="17" s="1"/>
  <c r="K76" i="17"/>
  <c r="J76" i="18" a="1"/>
  <c r="J76" i="18" s="1"/>
  <c r="K76" i="18"/>
  <c r="J76" i="1" a="1"/>
  <c r="J76" i="1" s="1"/>
  <c r="K76" i="1"/>
  <c r="B77" i="17"/>
  <c r="D77" i="17" s="1"/>
  <c r="C76" i="17"/>
  <c r="B77" i="18"/>
  <c r="D77" i="18" s="1"/>
  <c r="C76" i="18"/>
  <c r="B77" i="1"/>
  <c r="C76" i="1"/>
  <c r="I75" i="1" l="1"/>
  <c r="H77" i="17"/>
  <c r="F77" i="17"/>
  <c r="F77" i="18"/>
  <c r="H77" i="18"/>
  <c r="D77" i="1"/>
  <c r="F76" i="18"/>
  <c r="H76" i="18"/>
  <c r="I76" i="1"/>
  <c r="I76" i="17"/>
  <c r="J77" i="1" a="1"/>
  <c r="J77" i="1" s="1"/>
  <c r="K77" i="1"/>
  <c r="J77" i="18" a="1"/>
  <c r="J77" i="18" s="1"/>
  <c r="K77" i="18"/>
  <c r="J77" i="17" a="1"/>
  <c r="J77" i="17" s="1"/>
  <c r="K77" i="17"/>
  <c r="C77" i="1"/>
  <c r="B78" i="1"/>
  <c r="D78" i="1" s="1"/>
  <c r="C77" i="18"/>
  <c r="B78" i="18"/>
  <c r="C77" i="17"/>
  <c r="B78" i="17"/>
  <c r="D78" i="17" s="1"/>
  <c r="I76" i="18" l="1"/>
  <c r="D78" i="18"/>
  <c r="H78" i="1"/>
  <c r="F78" i="1"/>
  <c r="H77" i="1"/>
  <c r="F77" i="1"/>
  <c r="F78" i="17"/>
  <c r="H78" i="17"/>
  <c r="I77" i="18"/>
  <c r="I77" i="17"/>
  <c r="J78" i="17" a="1"/>
  <c r="J78" i="17" s="1"/>
  <c r="K78" i="17"/>
  <c r="J78" i="18" a="1"/>
  <c r="J78" i="18" s="1"/>
  <c r="K78" i="18"/>
  <c r="J78" i="1" a="1"/>
  <c r="J78" i="1" s="1"/>
  <c r="K78" i="1"/>
  <c r="C78" i="1"/>
  <c r="B79" i="1"/>
  <c r="D79" i="1" s="1"/>
  <c r="B79" i="18"/>
  <c r="C78" i="18"/>
  <c r="B79" i="17"/>
  <c r="D79" i="17" s="1"/>
  <c r="C78" i="17"/>
  <c r="I77" i="1" l="1"/>
  <c r="F79" i="1"/>
  <c r="H79" i="1"/>
  <c r="F79" i="17"/>
  <c r="H79" i="17"/>
  <c r="D79" i="18"/>
  <c r="F78" i="18"/>
  <c r="I78" i="18" s="1"/>
  <c r="H78" i="18"/>
  <c r="I78" i="17"/>
  <c r="I78" i="1"/>
  <c r="J79" i="1" a="1"/>
  <c r="J79" i="1" s="1"/>
  <c r="K79" i="1"/>
  <c r="J79" i="17" a="1"/>
  <c r="J79" i="17" s="1"/>
  <c r="K79" i="17"/>
  <c r="J79" i="18" a="1"/>
  <c r="J79" i="18" s="1"/>
  <c r="K79" i="18"/>
  <c r="B80" i="17"/>
  <c r="D80" i="17" s="1"/>
  <c r="C79" i="17"/>
  <c r="C79" i="18"/>
  <c r="B80" i="18"/>
  <c r="C79" i="1"/>
  <c r="B80" i="1"/>
  <c r="D80" i="1" s="1"/>
  <c r="F79" i="18" l="1"/>
  <c r="H79" i="18"/>
  <c r="H80" i="1"/>
  <c r="F80" i="1"/>
  <c r="D80" i="18"/>
  <c r="H80" i="17"/>
  <c r="F80" i="17"/>
  <c r="I79" i="1"/>
  <c r="I79" i="18"/>
  <c r="I79" i="17"/>
  <c r="J80" i="1" a="1"/>
  <c r="J80" i="1" s="1"/>
  <c r="K80" i="1"/>
  <c r="J80" i="18" a="1"/>
  <c r="J80" i="18" s="1"/>
  <c r="K80" i="18"/>
  <c r="J80" i="17" a="1"/>
  <c r="J80" i="17" s="1"/>
  <c r="K80" i="17"/>
  <c r="B81" i="18"/>
  <c r="D81" i="18" s="1"/>
  <c r="C80" i="18"/>
  <c r="C80" i="1"/>
  <c r="B81" i="1"/>
  <c r="D81" i="1" s="1"/>
  <c r="B81" i="17"/>
  <c r="D81" i="17" s="1"/>
  <c r="C80" i="17"/>
  <c r="F81" i="1" l="1"/>
  <c r="H81" i="1"/>
  <c r="H80" i="18"/>
  <c r="F80" i="18"/>
  <c r="H81" i="17"/>
  <c r="F81" i="17"/>
  <c r="H81" i="18"/>
  <c r="F81" i="18"/>
  <c r="I80" i="1"/>
  <c r="I80" i="17"/>
  <c r="J81" i="1" a="1"/>
  <c r="J81" i="1" s="1"/>
  <c r="K81" i="1"/>
  <c r="J81" i="17" a="1"/>
  <c r="J81" i="17" s="1"/>
  <c r="K81" i="17"/>
  <c r="J81" i="18" a="1"/>
  <c r="J81" i="18" s="1"/>
  <c r="K81" i="18"/>
  <c r="B82" i="17"/>
  <c r="D82" i="17" s="1"/>
  <c r="C81" i="17"/>
  <c r="C81" i="1"/>
  <c r="B82" i="1"/>
  <c r="D82" i="1" s="1"/>
  <c r="B82" i="18"/>
  <c r="C81" i="18"/>
  <c r="I80" i="18" l="1"/>
  <c r="F82" i="17"/>
  <c r="H82" i="17"/>
  <c r="D82" i="18"/>
  <c r="F82" i="1"/>
  <c r="H82" i="1"/>
  <c r="I81" i="18"/>
  <c r="I81" i="1"/>
  <c r="I81" i="17"/>
  <c r="J82" i="1" a="1"/>
  <c r="J82" i="1" s="1"/>
  <c r="K82" i="1"/>
  <c r="J82" i="18" a="1"/>
  <c r="J82" i="18" s="1"/>
  <c r="K82" i="18"/>
  <c r="J82" i="17" a="1"/>
  <c r="J82" i="17" s="1"/>
  <c r="K82" i="17"/>
  <c r="C82" i="18"/>
  <c r="B83" i="18"/>
  <c r="B83" i="1"/>
  <c r="D83" i="1" s="1"/>
  <c r="C82" i="1"/>
  <c r="B83" i="17"/>
  <c r="D83" i="17" s="1"/>
  <c r="C82" i="17"/>
  <c r="H83" i="17" l="1"/>
  <c r="F83" i="17"/>
  <c r="F83" i="1"/>
  <c r="H83" i="1"/>
  <c r="D83" i="18"/>
  <c r="H82" i="18"/>
  <c r="F82" i="18"/>
  <c r="I82" i="1"/>
  <c r="I82" i="17"/>
  <c r="J83" i="18" a="1"/>
  <c r="J83" i="18" s="1"/>
  <c r="K83" i="18"/>
  <c r="J83" i="17" a="1"/>
  <c r="J83" i="17" s="1"/>
  <c r="K83" i="17"/>
  <c r="J83" i="1" a="1"/>
  <c r="J83" i="1" s="1"/>
  <c r="K83" i="1"/>
  <c r="B84" i="17"/>
  <c r="D84" i="17" s="1"/>
  <c r="C83" i="17"/>
  <c r="B84" i="1"/>
  <c r="D84" i="1" s="1"/>
  <c r="C83" i="1"/>
  <c r="B84" i="18"/>
  <c r="D84" i="18" s="1"/>
  <c r="C83" i="18"/>
  <c r="I82" i="18" l="1"/>
  <c r="H83" i="18"/>
  <c r="F83" i="18"/>
  <c r="F84" i="1"/>
  <c r="H84" i="1"/>
  <c r="H84" i="18"/>
  <c r="F84" i="18"/>
  <c r="H84" i="17"/>
  <c r="F84" i="17"/>
  <c r="I83" i="1"/>
  <c r="I83" i="17"/>
  <c r="J84" i="18" a="1"/>
  <c r="J84" i="18" s="1"/>
  <c r="K84" i="18"/>
  <c r="J84" i="1" a="1"/>
  <c r="J84" i="1" s="1"/>
  <c r="K84" i="1"/>
  <c r="J84" i="17" a="1"/>
  <c r="J84" i="17" s="1"/>
  <c r="K84" i="17"/>
  <c r="B85" i="18"/>
  <c r="C84" i="18"/>
  <c r="C84" i="17"/>
  <c r="B85" i="17"/>
  <c r="D85" i="17" s="1"/>
  <c r="B85" i="1"/>
  <c r="D85" i="1" s="1"/>
  <c r="C84" i="1"/>
  <c r="I83" i="18" l="1"/>
  <c r="D85" i="18"/>
  <c r="F85" i="17"/>
  <c r="H85" i="17"/>
  <c r="H85" i="1"/>
  <c r="F85" i="1"/>
  <c r="I84" i="18"/>
  <c r="I84" i="1"/>
  <c r="I84" i="17"/>
  <c r="J85" i="1" a="1"/>
  <c r="J85" i="1" s="1"/>
  <c r="K85" i="1"/>
  <c r="J85" i="18" a="1"/>
  <c r="J85" i="18" s="1"/>
  <c r="K85" i="18"/>
  <c r="J85" i="17" a="1"/>
  <c r="J85" i="17" s="1"/>
  <c r="K85" i="17"/>
  <c r="B86" i="1"/>
  <c r="D86" i="1" s="1"/>
  <c r="C85" i="1"/>
  <c r="C85" i="17"/>
  <c r="B86" i="17"/>
  <c r="D86" i="17" s="1"/>
  <c r="C85" i="18"/>
  <c r="B86" i="18"/>
  <c r="D86" i="18" s="1"/>
  <c r="H86" i="18" l="1"/>
  <c r="F86" i="18"/>
  <c r="H86" i="17"/>
  <c r="F86" i="17"/>
  <c r="H86" i="1"/>
  <c r="F86" i="1"/>
  <c r="H85" i="18"/>
  <c r="F85" i="18"/>
  <c r="I85" i="18" s="1"/>
  <c r="I85" i="1"/>
  <c r="I85" i="17"/>
  <c r="J86" i="18" a="1"/>
  <c r="J86" i="18" s="1"/>
  <c r="K86" i="18"/>
  <c r="J86" i="17" a="1"/>
  <c r="J86" i="17" s="1"/>
  <c r="K86" i="17"/>
  <c r="J86" i="1" a="1"/>
  <c r="J86" i="1" s="1"/>
  <c r="K86" i="1"/>
  <c r="B87" i="17"/>
  <c r="D87" i="17" s="1"/>
  <c r="C86" i="17"/>
  <c r="B87" i="18"/>
  <c r="C86" i="18"/>
  <c r="B87" i="1"/>
  <c r="D87" i="1" s="1"/>
  <c r="C86" i="1"/>
  <c r="F87" i="17" l="1"/>
  <c r="H87" i="17"/>
  <c r="D87" i="18"/>
  <c r="H87" i="1"/>
  <c r="F87" i="1"/>
  <c r="I86" i="1"/>
  <c r="I86" i="18"/>
  <c r="I86" i="17"/>
  <c r="J87" i="1" a="1"/>
  <c r="J87" i="1" s="1"/>
  <c r="K87" i="1"/>
  <c r="J87" i="18" a="1"/>
  <c r="J87" i="18" s="1"/>
  <c r="K87" i="18"/>
  <c r="J87" i="17" a="1"/>
  <c r="J87" i="17" s="1"/>
  <c r="K87" i="17"/>
  <c r="B88" i="1"/>
  <c r="D88" i="1" s="1"/>
  <c r="C87" i="1"/>
  <c r="C87" i="17"/>
  <c r="B88" i="17"/>
  <c r="D88" i="17" s="1"/>
  <c r="C87" i="18"/>
  <c r="B88" i="18"/>
  <c r="D88" i="18" s="1"/>
  <c r="H88" i="17" l="1"/>
  <c r="F88" i="17"/>
  <c r="H88" i="1"/>
  <c r="F88" i="1"/>
  <c r="F87" i="18"/>
  <c r="H87" i="18"/>
  <c r="F88" i="18"/>
  <c r="H88" i="18"/>
  <c r="I87" i="1"/>
  <c r="I87" i="17"/>
  <c r="J88" i="18" a="1"/>
  <c r="J88" i="18" s="1"/>
  <c r="K88" i="18"/>
  <c r="J88" i="17" a="1"/>
  <c r="J88" i="17" s="1"/>
  <c r="K88" i="17"/>
  <c r="J88" i="1" a="1"/>
  <c r="J88" i="1" s="1"/>
  <c r="K88" i="1"/>
  <c r="B89" i="18"/>
  <c r="C88" i="18"/>
  <c r="B89" i="17"/>
  <c r="D89" i="17" s="1"/>
  <c r="C88" i="17"/>
  <c r="B89" i="1"/>
  <c r="D89" i="1" s="1"/>
  <c r="C88" i="1"/>
  <c r="I87" i="18" l="1"/>
  <c r="D89" i="18"/>
  <c r="H89" i="17"/>
  <c r="F89" i="17"/>
  <c r="H89" i="1"/>
  <c r="F89" i="1"/>
  <c r="I88" i="17"/>
  <c r="I88" i="18"/>
  <c r="I88" i="1"/>
  <c r="J89" i="1" a="1"/>
  <c r="J89" i="1" s="1"/>
  <c r="K89" i="1"/>
  <c r="J89" i="17" a="1"/>
  <c r="J89" i="17" s="1"/>
  <c r="K89" i="17"/>
  <c r="J89" i="18" a="1"/>
  <c r="J89" i="18" s="1"/>
  <c r="K89" i="18"/>
  <c r="B90" i="1"/>
  <c r="D90" i="1" s="1"/>
  <c r="C89" i="1"/>
  <c r="B90" i="17"/>
  <c r="D90" i="17" s="1"/>
  <c r="C89" i="17"/>
  <c r="B90" i="18"/>
  <c r="D90" i="18" s="1"/>
  <c r="C89" i="18"/>
  <c r="F90" i="18" l="1"/>
  <c r="H90" i="18"/>
  <c r="F90" i="17"/>
  <c r="H90" i="17"/>
  <c r="H90" i="1"/>
  <c r="F90" i="1"/>
  <c r="H89" i="18"/>
  <c r="F89" i="18"/>
  <c r="I89" i="1"/>
  <c r="I89" i="17"/>
  <c r="J90" i="18" a="1"/>
  <c r="J90" i="18" s="1"/>
  <c r="K90" i="18"/>
  <c r="J90" i="17" a="1"/>
  <c r="J90" i="17" s="1"/>
  <c r="K90" i="17"/>
  <c r="J90" i="1" a="1"/>
  <c r="J90" i="1" s="1"/>
  <c r="K90" i="1"/>
  <c r="C90" i="18"/>
  <c r="B91" i="18"/>
  <c r="C90" i="17"/>
  <c r="B91" i="17"/>
  <c r="D91" i="17" s="1"/>
  <c r="C90" i="1"/>
  <c r="B91" i="1"/>
  <c r="D91" i="1" s="1"/>
  <c r="I89" i="18" l="1"/>
  <c r="H91" i="1"/>
  <c r="F91" i="1"/>
  <c r="F91" i="17"/>
  <c r="H91" i="17"/>
  <c r="D91" i="18"/>
  <c r="I90" i="18"/>
  <c r="I90" i="1"/>
  <c r="I90" i="17"/>
  <c r="J91" i="1" a="1"/>
  <c r="J91" i="1" s="1"/>
  <c r="K91" i="1"/>
  <c r="J91" i="17" a="1"/>
  <c r="J91" i="17" s="1"/>
  <c r="K91" i="17"/>
  <c r="J91" i="18" a="1"/>
  <c r="J91" i="18" s="1"/>
  <c r="K91" i="18"/>
  <c r="B92" i="18"/>
  <c r="D92" i="18" s="1"/>
  <c r="C91" i="18"/>
  <c r="B92" i="17"/>
  <c r="D92" i="17" s="1"/>
  <c r="C91" i="17"/>
  <c r="C91" i="1"/>
  <c r="B92" i="1"/>
  <c r="D92" i="1" s="1"/>
  <c r="H92" i="17" l="1"/>
  <c r="F92" i="17"/>
  <c r="F91" i="18"/>
  <c r="H91" i="18"/>
  <c r="H92" i="1"/>
  <c r="F92" i="1"/>
  <c r="H92" i="18"/>
  <c r="F92" i="18"/>
  <c r="I91" i="1"/>
  <c r="I91" i="17"/>
  <c r="J92" i="1" a="1"/>
  <c r="J92" i="1" s="1"/>
  <c r="K92" i="1"/>
  <c r="J92" i="17" a="1"/>
  <c r="J92" i="17" s="1"/>
  <c r="K92" i="17"/>
  <c r="J92" i="18" a="1"/>
  <c r="J92" i="18" s="1"/>
  <c r="K92" i="18"/>
  <c r="B93" i="1"/>
  <c r="D93" i="1" s="1"/>
  <c r="C92" i="1"/>
  <c r="C92" i="17"/>
  <c r="B93" i="17"/>
  <c r="D93" i="17" s="1"/>
  <c r="B93" i="18"/>
  <c r="D93" i="18" s="1"/>
  <c r="C92" i="18"/>
  <c r="I91" i="18" l="1"/>
  <c r="F93" i="1"/>
  <c r="H93" i="1"/>
  <c r="H93" i="17"/>
  <c r="F93" i="17"/>
  <c r="H93" i="18"/>
  <c r="F93" i="18"/>
  <c r="I92" i="18"/>
  <c r="I92" i="1"/>
  <c r="I92" i="17"/>
  <c r="J93" i="18" a="1"/>
  <c r="J93" i="18" s="1"/>
  <c r="K93" i="18"/>
  <c r="J93" i="17" a="1"/>
  <c r="J93" i="17" s="1"/>
  <c r="K93" i="17"/>
  <c r="J93" i="1" a="1"/>
  <c r="J93" i="1" s="1"/>
  <c r="K93" i="1"/>
  <c r="C93" i="18"/>
  <c r="B94" i="18"/>
  <c r="D94" i="18" s="1"/>
  <c r="B94" i="17"/>
  <c r="D94" i="17" s="1"/>
  <c r="C93" i="17"/>
  <c r="C93" i="1"/>
  <c r="B94" i="1"/>
  <c r="D94" i="1" s="1"/>
  <c r="F94" i="1" l="1"/>
  <c r="H94" i="1"/>
  <c r="H94" i="17"/>
  <c r="F94" i="17"/>
  <c r="H94" i="18"/>
  <c r="F94" i="18"/>
  <c r="I93" i="18"/>
  <c r="I93" i="1"/>
  <c r="I93" i="17"/>
  <c r="J94" i="17" a="1"/>
  <c r="J94" i="17" s="1"/>
  <c r="K94" i="17"/>
  <c r="J94" i="1" a="1"/>
  <c r="J94" i="1" s="1"/>
  <c r="K94" i="1"/>
  <c r="J94" i="18" a="1"/>
  <c r="J94" i="18" s="1"/>
  <c r="K94" i="18"/>
  <c r="B95" i="1"/>
  <c r="D95" i="1" s="1"/>
  <c r="C94" i="1"/>
  <c r="B95" i="17"/>
  <c r="D95" i="17" s="1"/>
  <c r="C94" i="17"/>
  <c r="B95" i="18"/>
  <c r="D95" i="18" s="1"/>
  <c r="C94" i="18"/>
  <c r="H95" i="17" l="1"/>
  <c r="F95" i="17"/>
  <c r="F95" i="1"/>
  <c r="H95" i="1"/>
  <c r="H95" i="18"/>
  <c r="F95" i="18"/>
  <c r="I94" i="18"/>
  <c r="I94" i="1"/>
  <c r="I94" i="17"/>
  <c r="J95" i="18" a="1"/>
  <c r="J95" i="18" s="1"/>
  <c r="K95" i="18"/>
  <c r="J95" i="17" a="1"/>
  <c r="J95" i="17" s="1"/>
  <c r="K95" i="17"/>
  <c r="J95" i="1" a="1"/>
  <c r="J95" i="1" s="1"/>
  <c r="K95" i="1"/>
  <c r="B96" i="17"/>
  <c r="D96" i="17" s="1"/>
  <c r="C95" i="17"/>
  <c r="C95" i="1"/>
  <c r="B96" i="1"/>
  <c r="D96" i="1" s="1"/>
  <c r="C95" i="18"/>
  <c r="B96" i="18"/>
  <c r="D96" i="18" s="1"/>
  <c r="H96" i="18" l="1"/>
  <c r="F96" i="18"/>
  <c r="F96" i="1"/>
  <c r="H96" i="1"/>
  <c r="H96" i="17"/>
  <c r="F96" i="17"/>
  <c r="I95" i="17"/>
  <c r="I95" i="18"/>
  <c r="I95" i="1"/>
  <c r="J96" i="18" a="1"/>
  <c r="J96" i="18" s="1"/>
  <c r="K96" i="18"/>
  <c r="J96" i="1" a="1"/>
  <c r="J96" i="1" s="1"/>
  <c r="K96" i="1"/>
  <c r="J96" i="17" a="1"/>
  <c r="J96" i="17" s="1"/>
  <c r="K96" i="17"/>
  <c r="B97" i="18"/>
  <c r="D97" i="18" s="1"/>
  <c r="C96" i="18"/>
  <c r="B97" i="1"/>
  <c r="D97" i="1" s="1"/>
  <c r="C96" i="1"/>
  <c r="B97" i="17"/>
  <c r="D97" i="17" s="1"/>
  <c r="C96" i="17"/>
  <c r="H97" i="1" l="1"/>
  <c r="F97" i="1"/>
  <c r="F97" i="18"/>
  <c r="H97" i="18"/>
  <c r="H97" i="17"/>
  <c r="F97" i="17"/>
  <c r="I96" i="18"/>
  <c r="I96" i="1"/>
  <c r="I96" i="17"/>
  <c r="J97" i="17" a="1"/>
  <c r="J97" i="17" s="1"/>
  <c r="K97" i="17"/>
  <c r="J97" i="1" a="1"/>
  <c r="J97" i="1" s="1"/>
  <c r="K97" i="1"/>
  <c r="J97" i="18" a="1"/>
  <c r="J97" i="18" s="1"/>
  <c r="K97" i="18"/>
  <c r="C97" i="17"/>
  <c r="B98" i="17"/>
  <c r="D98" i="17" s="1"/>
  <c r="B98" i="1"/>
  <c r="D98" i="1" s="1"/>
  <c r="C97" i="1"/>
  <c r="B98" i="18"/>
  <c r="D98" i="18" s="1"/>
  <c r="C97" i="18"/>
  <c r="H98" i="1" l="1"/>
  <c r="F98" i="1"/>
  <c r="F98" i="18"/>
  <c r="H98" i="18"/>
  <c r="F98" i="17"/>
  <c r="H98" i="17"/>
  <c r="I97" i="18"/>
  <c r="I97" i="1"/>
  <c r="I97" i="17"/>
  <c r="J98" i="17" a="1"/>
  <c r="J98" i="17" s="1"/>
  <c r="K98" i="17"/>
  <c r="J98" i="18" a="1"/>
  <c r="J98" i="18" s="1"/>
  <c r="K98" i="18"/>
  <c r="J98" i="1" a="1"/>
  <c r="J98" i="1" s="1"/>
  <c r="K98" i="1"/>
  <c r="C98" i="18"/>
  <c r="B99" i="18"/>
  <c r="D99" i="18" s="1"/>
  <c r="B99" i="17"/>
  <c r="D99" i="17" s="1"/>
  <c r="C98" i="17"/>
  <c r="B99" i="1"/>
  <c r="D99" i="1" s="1"/>
  <c r="C98" i="1"/>
  <c r="F99" i="18" l="1"/>
  <c r="H99" i="18"/>
  <c r="F99" i="17"/>
  <c r="H99" i="17"/>
  <c r="H99" i="1"/>
  <c r="F99" i="1"/>
  <c r="I98" i="18"/>
  <c r="I98" i="1"/>
  <c r="I98" i="17"/>
  <c r="J99" i="18" a="1"/>
  <c r="J99" i="18" s="1"/>
  <c r="K99" i="18"/>
  <c r="J99" i="1" a="1"/>
  <c r="J99" i="1" s="1"/>
  <c r="K99" i="1"/>
  <c r="J99" i="17" a="1"/>
  <c r="J99" i="17" s="1"/>
  <c r="K99" i="17"/>
  <c r="C99" i="1"/>
  <c r="B100" i="1"/>
  <c r="C99" i="17"/>
  <c r="B100" i="17"/>
  <c r="B100" i="18"/>
  <c r="C99" i="18"/>
  <c r="D100" i="18" l="1"/>
  <c r="D100" i="17"/>
  <c r="D100" i="1"/>
  <c r="I99" i="18"/>
  <c r="I99" i="1"/>
  <c r="I99" i="17"/>
  <c r="J100" i="18" a="1"/>
  <c r="J100" i="18" s="1"/>
  <c r="K100" i="18"/>
  <c r="J100" i="17" a="1"/>
  <c r="J100" i="17" s="1"/>
  <c r="K100" i="17"/>
  <c r="J100" i="1" a="1"/>
  <c r="J100" i="1" s="1"/>
  <c r="K100" i="1"/>
  <c r="B101" i="18"/>
  <c r="D101" i="18" s="1"/>
  <c r="C100" i="18"/>
  <c r="C100" i="17"/>
  <c r="B101" i="17"/>
  <c r="D101" i="17" s="1"/>
  <c r="B101" i="1"/>
  <c r="D101" i="1" s="1"/>
  <c r="C100" i="1"/>
  <c r="F101" i="17" l="1"/>
  <c r="H101" i="17"/>
  <c r="H100" i="1"/>
  <c r="F100" i="1"/>
  <c r="F100" i="17"/>
  <c r="H100" i="17"/>
  <c r="H101" i="1"/>
  <c r="F101" i="1"/>
  <c r="H101" i="18"/>
  <c r="F101" i="18"/>
  <c r="F100" i="18"/>
  <c r="H100" i="18"/>
  <c r="J101" i="17" a="1"/>
  <c r="J101" i="17" s="1"/>
  <c r="K101" i="17"/>
  <c r="J101" i="1" a="1"/>
  <c r="J101" i="1" s="1"/>
  <c r="K101" i="1"/>
  <c r="J101" i="18" a="1"/>
  <c r="J101" i="18" s="1"/>
  <c r="K101" i="18"/>
  <c r="B102" i="1"/>
  <c r="C101" i="1"/>
  <c r="C101" i="17"/>
  <c r="B102" i="17"/>
  <c r="C101" i="18"/>
  <c r="B102" i="18"/>
  <c r="D102" i="18" s="1"/>
  <c r="I100" i="17" l="1"/>
  <c r="I100" i="1"/>
  <c r="I100" i="18"/>
  <c r="F102" i="18"/>
  <c r="H102" i="18"/>
  <c r="D102" i="17"/>
  <c r="D102" i="1"/>
  <c r="I101" i="17"/>
  <c r="I101" i="18"/>
  <c r="I101" i="1"/>
  <c r="J102" i="18" a="1"/>
  <c r="J102" i="18" s="1"/>
  <c r="K102" i="18"/>
  <c r="J102" i="17" a="1"/>
  <c r="J102" i="17" s="1"/>
  <c r="K102" i="17"/>
  <c r="J102" i="1" a="1"/>
  <c r="J102" i="1" s="1"/>
  <c r="K102" i="1"/>
  <c r="B103" i="17"/>
  <c r="C102" i="17"/>
  <c r="B103" i="18"/>
  <c r="C102" i="18"/>
  <c r="C102" i="1"/>
  <c r="B103" i="1"/>
  <c r="D103" i="1" s="1"/>
  <c r="D103" i="18" l="1"/>
  <c r="H102" i="1"/>
  <c r="F102" i="1"/>
  <c r="H103" i="1"/>
  <c r="F103" i="1"/>
  <c r="F102" i="17"/>
  <c r="H102" i="17"/>
  <c r="D103" i="17"/>
  <c r="I102" i="18"/>
  <c r="J103" i="1" a="1"/>
  <c r="J103" i="1" s="1"/>
  <c r="K103" i="1"/>
  <c r="J103" i="18" a="1"/>
  <c r="J103" i="18" s="1"/>
  <c r="K103" i="18"/>
  <c r="J103" i="17" a="1"/>
  <c r="J103" i="17" s="1"/>
  <c r="K103" i="17"/>
  <c r="C103" i="17"/>
  <c r="B104" i="17"/>
  <c r="C103" i="18"/>
  <c r="B104" i="18"/>
  <c r="B104" i="1"/>
  <c r="C103" i="1"/>
  <c r="I102" i="1" l="1"/>
  <c r="I102" i="17"/>
  <c r="F103" i="17"/>
  <c r="H103" i="17"/>
  <c r="D104" i="1"/>
  <c r="D104" i="18"/>
  <c r="F103" i="18"/>
  <c r="H103" i="18"/>
  <c r="D104" i="17"/>
  <c r="I103" i="1"/>
  <c r="I103" i="17"/>
  <c r="J104" i="1" a="1"/>
  <c r="J104" i="1" s="1"/>
  <c r="K104" i="1"/>
  <c r="J104" i="18" a="1"/>
  <c r="J104" i="18" s="1"/>
  <c r="K104" i="18"/>
  <c r="J104" i="17" a="1"/>
  <c r="J104" i="17" s="1"/>
  <c r="K104" i="17"/>
  <c r="B105" i="1"/>
  <c r="D105" i="1" s="1"/>
  <c r="C104" i="1"/>
  <c r="B105" i="18"/>
  <c r="C104" i="18"/>
  <c r="B105" i="17"/>
  <c r="C104" i="17"/>
  <c r="I103" i="18" l="1"/>
  <c r="F105" i="1"/>
  <c r="H105" i="1"/>
  <c r="H104" i="17"/>
  <c r="F104" i="17"/>
  <c r="H104" i="18"/>
  <c r="F104" i="18"/>
  <c r="D105" i="17"/>
  <c r="H104" i="1"/>
  <c r="F104" i="1"/>
  <c r="D105" i="18"/>
  <c r="J105" i="17" a="1"/>
  <c r="J105" i="17" s="1"/>
  <c r="K105" i="17"/>
  <c r="J105" i="18" a="1"/>
  <c r="J105" i="18" s="1"/>
  <c r="K105" i="18"/>
  <c r="J105" i="1" a="1"/>
  <c r="J105" i="1" s="1"/>
  <c r="K105" i="1"/>
  <c r="B106" i="18"/>
  <c r="C105" i="18"/>
  <c r="C105" i="17"/>
  <c r="B106" i="17"/>
  <c r="B106" i="1"/>
  <c r="C105" i="1"/>
  <c r="I104" i="1" l="1"/>
  <c r="I104" i="17"/>
  <c r="I104" i="18"/>
  <c r="D106" i="1"/>
  <c r="D106" i="18"/>
  <c r="D106" i="17"/>
  <c r="H105" i="18"/>
  <c r="F105" i="18"/>
  <c r="H105" i="17"/>
  <c r="F105" i="17"/>
  <c r="I105" i="1"/>
  <c r="J106" i="17" a="1"/>
  <c r="J106" i="17" s="1"/>
  <c r="K106" i="17"/>
  <c r="J106" i="1" a="1"/>
  <c r="J106" i="1" s="1"/>
  <c r="K106" i="1"/>
  <c r="J106" i="18" a="1"/>
  <c r="J106" i="18" s="1"/>
  <c r="K106" i="18"/>
  <c r="B107" i="1"/>
  <c r="D107" i="1" s="1"/>
  <c r="C106" i="1"/>
  <c r="C106" i="17"/>
  <c r="B107" i="17"/>
  <c r="C106" i="18"/>
  <c r="B107" i="18"/>
  <c r="I105" i="17" l="1"/>
  <c r="I105" i="18"/>
  <c r="D107" i="17"/>
  <c r="F106" i="18"/>
  <c r="H106" i="18"/>
  <c r="H106" i="17"/>
  <c r="F106" i="17"/>
  <c r="D107" i="18"/>
  <c r="F106" i="1"/>
  <c r="H106" i="1"/>
  <c r="F107" i="1"/>
  <c r="H107" i="1"/>
  <c r="J107" i="18" a="1"/>
  <c r="J107" i="18" s="1"/>
  <c r="K107" i="18"/>
  <c r="J107" i="17" a="1"/>
  <c r="J107" i="17" s="1"/>
  <c r="K107" i="17"/>
  <c r="J107" i="1" a="1"/>
  <c r="J107" i="1" s="1"/>
  <c r="K107" i="1"/>
  <c r="C107" i="18"/>
  <c r="B108" i="18"/>
  <c r="B108" i="17"/>
  <c r="C107" i="17"/>
  <c r="C107" i="1"/>
  <c r="B108" i="1"/>
  <c r="I106" i="18" l="1"/>
  <c r="I106" i="17"/>
  <c r="I106" i="1"/>
  <c r="H107" i="18"/>
  <c r="F107" i="18"/>
  <c r="D108" i="1"/>
  <c r="D108" i="17"/>
  <c r="D108" i="18"/>
  <c r="H107" i="17"/>
  <c r="F107" i="17"/>
  <c r="I107" i="1"/>
  <c r="I107" i="18"/>
  <c r="J108" i="17" a="1"/>
  <c r="J108" i="17" s="1"/>
  <c r="K108" i="17"/>
  <c r="J108" i="1" a="1"/>
  <c r="J108" i="1" s="1"/>
  <c r="K108" i="1"/>
  <c r="J108" i="18" a="1"/>
  <c r="J108" i="18" s="1"/>
  <c r="K108" i="18"/>
  <c r="C108" i="17"/>
  <c r="B109" i="17"/>
  <c r="D109" i="17" s="1"/>
  <c r="B109" i="18"/>
  <c r="D109" i="18" s="1"/>
  <c r="C108" i="18"/>
  <c r="C108" i="1"/>
  <c r="B109" i="1"/>
  <c r="D109" i="1" s="1"/>
  <c r="I107" i="17" l="1"/>
  <c r="H109" i="1"/>
  <c r="F109" i="1"/>
  <c r="F108" i="1"/>
  <c r="H108" i="1"/>
  <c r="H109" i="17"/>
  <c r="F109" i="17"/>
  <c r="H108" i="18"/>
  <c r="F108" i="18"/>
  <c r="H108" i="17"/>
  <c r="F108" i="17"/>
  <c r="F109" i="18"/>
  <c r="H109" i="18"/>
  <c r="J109" i="1" a="1"/>
  <c r="J109" i="1" s="1"/>
  <c r="K109" i="1"/>
  <c r="J109" i="17" a="1"/>
  <c r="J109" i="17" s="1"/>
  <c r="K109" i="17"/>
  <c r="J109" i="18" a="1"/>
  <c r="J109" i="18" s="1"/>
  <c r="K109" i="18"/>
  <c r="C109" i="18"/>
  <c r="B110" i="18"/>
  <c r="B110" i="17"/>
  <c r="D110" i="17" s="1"/>
  <c r="C109" i="17"/>
  <c r="C109" i="1"/>
  <c r="B110" i="1"/>
  <c r="I108" i="18" l="1"/>
  <c r="I108" i="1"/>
  <c r="I108" i="17"/>
  <c r="D110" i="1"/>
  <c r="H110" i="17"/>
  <c r="F110" i="17"/>
  <c r="D110" i="18"/>
  <c r="I109" i="18"/>
  <c r="I109" i="1"/>
  <c r="I109" i="17"/>
  <c r="J110" i="17" a="1"/>
  <c r="J110" i="17" s="1"/>
  <c r="K110" i="17"/>
  <c r="J110" i="1" a="1"/>
  <c r="J110" i="1" s="1"/>
  <c r="K110" i="1"/>
  <c r="J110" i="18" a="1"/>
  <c r="J110" i="18" s="1"/>
  <c r="K110" i="18"/>
  <c r="B111" i="18"/>
  <c r="D111" i="18" s="1"/>
  <c r="C110" i="18"/>
  <c r="C110" i="17"/>
  <c r="B111" i="17"/>
  <c r="D111" i="17" s="1"/>
  <c r="C110" i="1"/>
  <c r="B111" i="1"/>
  <c r="D111" i="1" s="1"/>
  <c r="H111" i="1" l="1"/>
  <c r="F111" i="1"/>
  <c r="F110" i="18"/>
  <c r="H110" i="18"/>
  <c r="I110" i="18" s="1"/>
  <c r="F111" i="18"/>
  <c r="H111" i="18"/>
  <c r="H111" i="17"/>
  <c r="F111" i="17"/>
  <c r="H110" i="1"/>
  <c r="F110" i="1"/>
  <c r="I110" i="17"/>
  <c r="J111" i="1" a="1"/>
  <c r="J111" i="1" s="1"/>
  <c r="K111" i="1"/>
  <c r="J111" i="17" a="1"/>
  <c r="J111" i="17" s="1"/>
  <c r="K111" i="17"/>
  <c r="J111" i="18" a="1"/>
  <c r="J111" i="18" s="1"/>
  <c r="K111" i="18"/>
  <c r="B112" i="17"/>
  <c r="D112" i="17" s="1"/>
  <c r="C111" i="17"/>
  <c r="B112" i="1"/>
  <c r="C111" i="1"/>
  <c r="B112" i="18"/>
  <c r="C111" i="18"/>
  <c r="I110" i="1" l="1"/>
  <c r="D112" i="18"/>
  <c r="D112" i="1"/>
  <c r="F112" i="17"/>
  <c r="H112" i="17"/>
  <c r="I111" i="18"/>
  <c r="I111" i="1"/>
  <c r="I111" i="17"/>
  <c r="J112" i="18" a="1"/>
  <c r="J112" i="18" s="1"/>
  <c r="K112" i="18"/>
  <c r="J112" i="1" a="1"/>
  <c r="J112" i="1" s="1"/>
  <c r="K112" i="1"/>
  <c r="J112" i="17" a="1"/>
  <c r="J112" i="17" s="1"/>
  <c r="K112" i="17"/>
  <c r="B113" i="18"/>
  <c r="D113" i="18" s="1"/>
  <c r="C112" i="18"/>
  <c r="C112" i="1"/>
  <c r="B113" i="1"/>
  <c r="D113" i="1" s="1"/>
  <c r="C112" i="17"/>
  <c r="B113" i="17"/>
  <c r="D113" i="17" s="1"/>
  <c r="H113" i="1" l="1"/>
  <c r="F113" i="1"/>
  <c r="F113" i="18"/>
  <c r="H113" i="18"/>
  <c r="H112" i="1"/>
  <c r="F112" i="1"/>
  <c r="I112" i="1" s="1"/>
  <c r="H113" i="17"/>
  <c r="F113" i="17"/>
  <c r="F112" i="18"/>
  <c r="H112" i="18"/>
  <c r="I112" i="18" s="1"/>
  <c r="I112" i="17"/>
  <c r="J113" i="17" a="1"/>
  <c r="J113" i="17" s="1"/>
  <c r="K113" i="17"/>
  <c r="J113" i="1" a="1"/>
  <c r="J113" i="1" s="1"/>
  <c r="K113" i="1"/>
  <c r="J113" i="18" a="1"/>
  <c r="J113" i="18" s="1"/>
  <c r="K113" i="18"/>
  <c r="B114" i="17"/>
  <c r="D114" i="17" s="1"/>
  <c r="C113" i="17"/>
  <c r="B114" i="1"/>
  <c r="D114" i="1" s="1"/>
  <c r="C113" i="1"/>
  <c r="B114" i="18"/>
  <c r="D114" i="18" s="1"/>
  <c r="C113" i="18"/>
  <c r="H114" i="1" l="1"/>
  <c r="F114" i="1"/>
  <c r="F114" i="18"/>
  <c r="H114" i="18"/>
  <c r="F114" i="17"/>
  <c r="H114" i="17"/>
  <c r="I113" i="1"/>
  <c r="I113" i="17"/>
  <c r="I113" i="18"/>
  <c r="J114" i="18" a="1"/>
  <c r="J114" i="18" s="1"/>
  <c r="K114" i="18"/>
  <c r="J114" i="1" a="1"/>
  <c r="J114" i="1" s="1"/>
  <c r="K114" i="1"/>
  <c r="J114" i="17" a="1"/>
  <c r="J114" i="17" s="1"/>
  <c r="K114" i="17"/>
  <c r="C114" i="18"/>
  <c r="B115" i="18"/>
  <c r="D115" i="18" s="1"/>
  <c r="C114" i="1"/>
  <c r="B115" i="1"/>
  <c r="D115" i="1" s="1"/>
  <c r="B115" i="17"/>
  <c r="D115" i="17" s="1"/>
  <c r="C114" i="17"/>
  <c r="H115" i="1" l="1"/>
  <c r="F115" i="1"/>
  <c r="F115" i="18"/>
  <c r="H115" i="18"/>
  <c r="F115" i="17"/>
  <c r="H115" i="17"/>
  <c r="I114" i="1"/>
  <c r="I114" i="18"/>
  <c r="I114" i="17"/>
  <c r="J115" i="17" a="1"/>
  <c r="J115" i="17" s="1"/>
  <c r="K115" i="17"/>
  <c r="J115" i="1" a="1"/>
  <c r="J115" i="1" s="1"/>
  <c r="K115" i="1"/>
  <c r="J115" i="18" a="1"/>
  <c r="J115" i="18" s="1"/>
  <c r="K115" i="18"/>
  <c r="C115" i="17"/>
  <c r="B116" i="17"/>
  <c r="D116" i="17" s="1"/>
  <c r="B116" i="1"/>
  <c r="D116" i="1" s="1"/>
  <c r="C115" i="1"/>
  <c r="B116" i="18"/>
  <c r="D116" i="18" s="1"/>
  <c r="C115" i="18"/>
  <c r="H116" i="17" l="1"/>
  <c r="F116" i="17"/>
  <c r="H116" i="18"/>
  <c r="F116" i="18"/>
  <c r="F116" i="1"/>
  <c r="H116" i="1"/>
  <c r="I115" i="18"/>
  <c r="I115" i="1"/>
  <c r="I115" i="17"/>
  <c r="J116" i="17" a="1"/>
  <c r="J116" i="17" s="1"/>
  <c r="K116" i="17"/>
  <c r="J116" i="18" a="1"/>
  <c r="J116" i="18" s="1"/>
  <c r="K116" i="18"/>
  <c r="J116" i="1" a="1"/>
  <c r="J116" i="1" s="1"/>
  <c r="K116" i="1"/>
  <c r="C116" i="1"/>
  <c r="B117" i="1"/>
  <c r="D117" i="1" s="1"/>
  <c r="B117" i="18"/>
  <c r="D117" i="18" s="1"/>
  <c r="C116" i="18"/>
  <c r="C116" i="17"/>
  <c r="B117" i="17"/>
  <c r="D117" i="17" s="1"/>
  <c r="H117" i="17" l="1"/>
  <c r="F117" i="17"/>
  <c r="H117" i="18"/>
  <c r="F117" i="18"/>
  <c r="F117" i="1"/>
  <c r="H117" i="1"/>
  <c r="I116" i="18"/>
  <c r="I116" i="1"/>
  <c r="I116" i="17"/>
  <c r="J117" i="18" a="1"/>
  <c r="J117" i="18" s="1"/>
  <c r="K117" i="18"/>
  <c r="J117" i="17" a="1"/>
  <c r="J117" i="17" s="1"/>
  <c r="K117" i="17"/>
  <c r="J117" i="1" a="1"/>
  <c r="J117" i="1" s="1"/>
  <c r="K117" i="1"/>
  <c r="C117" i="17"/>
  <c r="B118" i="17"/>
  <c r="D118" i="17" s="1"/>
  <c r="C117" i="18"/>
  <c r="B118" i="18"/>
  <c r="D118" i="18" s="1"/>
  <c r="B118" i="1"/>
  <c r="D118" i="1" s="1"/>
  <c r="C117" i="1"/>
  <c r="H118" i="17" l="1"/>
  <c r="F118" i="17"/>
  <c r="F118" i="1"/>
  <c r="H118" i="1"/>
  <c r="H118" i="18"/>
  <c r="F118" i="18"/>
  <c r="I117" i="18"/>
  <c r="I117" i="1"/>
  <c r="I117" i="17"/>
  <c r="J118" i="18" a="1"/>
  <c r="J118" i="18" s="1"/>
  <c r="K118" i="18"/>
  <c r="J118" i="17" a="1"/>
  <c r="J118" i="17" s="1"/>
  <c r="K118" i="17"/>
  <c r="J118" i="1" a="1"/>
  <c r="J118" i="1" s="1"/>
  <c r="K118" i="1"/>
  <c r="C118" i="1"/>
  <c r="B119" i="1"/>
  <c r="D119" i="1" s="1"/>
  <c r="B119" i="18"/>
  <c r="D119" i="18" s="1"/>
  <c r="C118" i="18"/>
  <c r="B119" i="17"/>
  <c r="D119" i="17" s="1"/>
  <c r="C118" i="17"/>
  <c r="H119" i="18" l="1"/>
  <c r="F119" i="18"/>
  <c r="H119" i="1"/>
  <c r="F119" i="1"/>
  <c r="H119" i="17"/>
  <c r="F119" i="17"/>
  <c r="I118" i="18"/>
  <c r="I118" i="17"/>
  <c r="I118" i="1"/>
  <c r="J119" i="1" a="1"/>
  <c r="J119" i="1" s="1"/>
  <c r="K119" i="1"/>
  <c r="J119" i="17" a="1"/>
  <c r="J119" i="17" s="1"/>
  <c r="K119" i="17"/>
  <c r="J119" i="18" a="1"/>
  <c r="J119" i="18" s="1"/>
  <c r="K119" i="18"/>
  <c r="C119" i="17"/>
  <c r="B120" i="17"/>
  <c r="D120" i="17" s="1"/>
  <c r="C119" i="18"/>
  <c r="B120" i="18"/>
  <c r="D120" i="18" s="1"/>
  <c r="B120" i="1"/>
  <c r="D120" i="1" s="1"/>
  <c r="C119" i="1"/>
  <c r="H120" i="1" l="1"/>
  <c r="F120" i="1"/>
  <c r="H120" i="17"/>
  <c r="F120" i="17"/>
  <c r="H120" i="18"/>
  <c r="F120" i="18"/>
  <c r="I119" i="18"/>
  <c r="I119" i="1"/>
  <c r="I119" i="17"/>
  <c r="J120" i="18" a="1"/>
  <c r="J120" i="18" s="1"/>
  <c r="K120" i="18"/>
  <c r="J120" i="17" a="1"/>
  <c r="J120" i="17" s="1"/>
  <c r="K120" i="17"/>
  <c r="J120" i="1" a="1"/>
  <c r="J120" i="1" s="1"/>
  <c r="K120" i="1"/>
  <c r="B121" i="18"/>
  <c r="D121" i="18" s="1"/>
  <c r="C120" i="18"/>
  <c r="B121" i="1"/>
  <c r="D121" i="1" s="1"/>
  <c r="C120" i="1"/>
  <c r="C120" i="17"/>
  <c r="B121" i="17"/>
  <c r="D121" i="17" s="1"/>
  <c r="H121" i="1" l="1"/>
  <c r="F121" i="1"/>
  <c r="H121" i="18"/>
  <c r="F121" i="18"/>
  <c r="H121" i="17"/>
  <c r="F121" i="17"/>
  <c r="I120" i="18"/>
  <c r="I120" i="1"/>
  <c r="I120" i="17"/>
  <c r="J121" i="17" a="1"/>
  <c r="J121" i="17" s="1"/>
  <c r="K121" i="17"/>
  <c r="J121" i="1" a="1"/>
  <c r="J121" i="1" s="1"/>
  <c r="K121" i="1"/>
  <c r="J121" i="18" a="1"/>
  <c r="J121" i="18" s="1"/>
  <c r="K121" i="18"/>
  <c r="C121" i="17"/>
  <c r="B122" i="17"/>
  <c r="D122" i="17" s="1"/>
  <c r="B122" i="1"/>
  <c r="D122" i="1" s="1"/>
  <c r="C121" i="1"/>
  <c r="C121" i="18"/>
  <c r="B122" i="18"/>
  <c r="D122" i="18" s="1"/>
  <c r="H122" i="1" l="1"/>
  <c r="F122" i="1"/>
  <c r="H122" i="17"/>
  <c r="F122" i="17"/>
  <c r="H122" i="18"/>
  <c r="F122" i="18"/>
  <c r="I121" i="18"/>
  <c r="I121" i="1"/>
  <c r="I121" i="17"/>
  <c r="J122" i="18" a="1"/>
  <c r="J122" i="18" s="1"/>
  <c r="K122" i="18"/>
  <c r="J122" i="17" a="1"/>
  <c r="J122" i="17" s="1"/>
  <c r="K122" i="17"/>
  <c r="J122" i="1" a="1"/>
  <c r="J122" i="1" s="1"/>
  <c r="K122" i="1"/>
  <c r="B123" i="18"/>
  <c r="D123" i="18" s="1"/>
  <c r="C122" i="18"/>
  <c r="B123" i="1"/>
  <c r="D123" i="1" s="1"/>
  <c r="C122" i="1"/>
  <c r="B123" i="17"/>
  <c r="D123" i="17" s="1"/>
  <c r="C122" i="17"/>
  <c r="H123" i="1" l="1"/>
  <c r="F123" i="1"/>
  <c r="F123" i="18"/>
  <c r="H123" i="18"/>
  <c r="H123" i="17"/>
  <c r="F123" i="17"/>
  <c r="I122" i="18"/>
  <c r="I122" i="1"/>
  <c r="I122" i="17"/>
  <c r="J123" i="17" a="1"/>
  <c r="J123" i="17" s="1"/>
  <c r="K123" i="17"/>
  <c r="J123" i="1" a="1"/>
  <c r="J123" i="1" s="1"/>
  <c r="K123" i="1"/>
  <c r="J123" i="18" a="1"/>
  <c r="J123" i="18" s="1"/>
  <c r="K123" i="18"/>
  <c r="C123" i="1"/>
  <c r="B124" i="1"/>
  <c r="D124" i="1" s="1"/>
  <c r="B124" i="17"/>
  <c r="D124" i="17" s="1"/>
  <c r="C123" i="17"/>
  <c r="C123" i="18"/>
  <c r="B124" i="18"/>
  <c r="D124" i="18" s="1"/>
  <c r="H124" i="17" l="1"/>
  <c r="F124" i="17"/>
  <c r="H124" i="1"/>
  <c r="F124" i="1"/>
  <c r="F124" i="18"/>
  <c r="H124" i="18"/>
  <c r="I123" i="17"/>
  <c r="I123" i="18"/>
  <c r="I123" i="1"/>
  <c r="J124" i="17" a="1"/>
  <c r="J124" i="17" s="1"/>
  <c r="K124" i="17"/>
  <c r="J124" i="18" a="1"/>
  <c r="J124" i="18" s="1"/>
  <c r="K124" i="18"/>
  <c r="J124" i="1" a="1"/>
  <c r="J124" i="1" s="1"/>
  <c r="K124" i="1"/>
  <c r="B125" i="17"/>
  <c r="D125" i="17" s="1"/>
  <c r="C124" i="17"/>
  <c r="B125" i="1"/>
  <c r="D125" i="1" s="1"/>
  <c r="C124" i="1"/>
  <c r="B125" i="18"/>
  <c r="D125" i="18" s="1"/>
  <c r="C124" i="18"/>
  <c r="H125" i="1" l="1"/>
  <c r="F125" i="1"/>
  <c r="H125" i="17"/>
  <c r="F125" i="17"/>
  <c r="H125" i="18"/>
  <c r="F125" i="18"/>
  <c r="I124" i="18"/>
  <c r="I124" i="1"/>
  <c r="I124" i="17"/>
  <c r="J125" i="18" a="1"/>
  <c r="J125" i="18" s="1"/>
  <c r="K125" i="18"/>
  <c r="J125" i="1" a="1"/>
  <c r="J125" i="1" s="1"/>
  <c r="K125" i="1"/>
  <c r="J125" i="17" a="1"/>
  <c r="J125" i="17" s="1"/>
  <c r="K125" i="17"/>
  <c r="B126" i="18"/>
  <c r="D126" i="18" s="1"/>
  <c r="C125" i="18"/>
  <c r="C125" i="1"/>
  <c r="B126" i="1"/>
  <c r="D126" i="1" s="1"/>
  <c r="B126" i="17"/>
  <c r="D126" i="17" s="1"/>
  <c r="C125" i="17"/>
  <c r="F126" i="17" l="1"/>
  <c r="H126" i="17"/>
  <c r="H126" i="1"/>
  <c r="F126" i="1"/>
  <c r="F126" i="18"/>
  <c r="H126" i="18"/>
  <c r="I125" i="1"/>
  <c r="I125" i="18"/>
  <c r="I125" i="17"/>
  <c r="J126" i="1" a="1"/>
  <c r="J126" i="1" s="1"/>
  <c r="K126" i="1"/>
  <c r="J126" i="17" a="1"/>
  <c r="J126" i="17" s="1"/>
  <c r="K126" i="17"/>
  <c r="J126" i="18" a="1"/>
  <c r="J126" i="18" s="1"/>
  <c r="K126" i="18"/>
  <c r="B127" i="1"/>
  <c r="D127" i="1" s="1"/>
  <c r="C126" i="1"/>
  <c r="B127" i="17"/>
  <c r="D127" i="17" s="1"/>
  <c r="C126" i="17"/>
  <c r="C126" i="18"/>
  <c r="B127" i="18"/>
  <c r="D127" i="18" s="1"/>
  <c r="F127" i="18" l="1"/>
  <c r="H127" i="18"/>
  <c r="F127" i="17"/>
  <c r="H127" i="17"/>
  <c r="H127" i="1"/>
  <c r="F127" i="1"/>
  <c r="I126" i="18"/>
  <c r="I126" i="1"/>
  <c r="I126" i="17"/>
  <c r="J127" i="18" a="1"/>
  <c r="J127" i="18" s="1"/>
  <c r="K127" i="18"/>
  <c r="J127" i="17" a="1"/>
  <c r="J127" i="17" s="1"/>
  <c r="K127" i="17"/>
  <c r="J127" i="1" a="1"/>
  <c r="J127" i="1" s="1"/>
  <c r="K127" i="1"/>
  <c r="B128" i="18"/>
  <c r="D128" i="18" s="1"/>
  <c r="C127" i="18"/>
  <c r="C127" i="17"/>
  <c r="B128" i="17"/>
  <c r="D128" i="17" s="1"/>
  <c r="C127" i="1"/>
  <c r="B128" i="1"/>
  <c r="D128" i="1" s="1"/>
  <c r="H128" i="1" l="1"/>
  <c r="F128" i="1"/>
  <c r="H128" i="18"/>
  <c r="F128" i="18"/>
  <c r="H128" i="17"/>
  <c r="F128" i="17"/>
  <c r="I127" i="18"/>
  <c r="I127" i="1"/>
  <c r="I127" i="17"/>
  <c r="J128" i="18" a="1"/>
  <c r="J128" i="18" s="1"/>
  <c r="K128" i="18"/>
  <c r="J128" i="1" a="1"/>
  <c r="J128" i="1" s="1"/>
  <c r="K128" i="1"/>
  <c r="J128" i="17" a="1"/>
  <c r="J128" i="17" s="1"/>
  <c r="K128" i="17"/>
  <c r="B129" i="17"/>
  <c r="D129" i="17" s="1"/>
  <c r="C128" i="17"/>
  <c r="B129" i="18"/>
  <c r="D129" i="18" s="1"/>
  <c r="C128" i="18"/>
  <c r="C128" i="1"/>
  <c r="B129" i="1"/>
  <c r="D129" i="1" s="1"/>
  <c r="H129" i="18" l="1"/>
  <c r="F129" i="18"/>
  <c r="F129" i="1"/>
  <c r="H129" i="1"/>
  <c r="H129" i="17"/>
  <c r="F129" i="17"/>
  <c r="I128" i="18"/>
  <c r="I128" i="17"/>
  <c r="I128" i="1"/>
  <c r="J129" i="1" a="1"/>
  <c r="J129" i="1" s="1"/>
  <c r="K129" i="1"/>
  <c r="J129" i="18" a="1"/>
  <c r="J129" i="18" s="1"/>
  <c r="K129" i="18"/>
  <c r="J129" i="17" a="1"/>
  <c r="J129" i="17" s="1"/>
  <c r="K129" i="17"/>
  <c r="C129" i="18"/>
  <c r="B130" i="18"/>
  <c r="D130" i="18" s="1"/>
  <c r="B130" i="17"/>
  <c r="D130" i="17" s="1"/>
  <c r="C129" i="17"/>
  <c r="C129" i="1"/>
  <c r="B130" i="1"/>
  <c r="D130" i="1" s="1"/>
  <c r="H130" i="17" l="1"/>
  <c r="F130" i="17"/>
  <c r="F130" i="18"/>
  <c r="H130" i="18"/>
  <c r="F130" i="1"/>
  <c r="H130" i="1"/>
  <c r="I129" i="18"/>
  <c r="I129" i="1"/>
  <c r="I129" i="17"/>
  <c r="J130" i="1" a="1"/>
  <c r="J130" i="1" s="1"/>
  <c r="K130" i="1"/>
  <c r="J130" i="18" a="1"/>
  <c r="J130" i="18" s="1"/>
  <c r="K130" i="18"/>
  <c r="J130" i="17" a="1"/>
  <c r="J130" i="17" s="1"/>
  <c r="K130" i="17"/>
  <c r="C130" i="1"/>
  <c r="B131" i="1"/>
  <c r="B131" i="18"/>
  <c r="D131" i="18" s="1"/>
  <c r="C130" i="18"/>
  <c r="B131" i="17"/>
  <c r="C130" i="17"/>
  <c r="D131" i="17" l="1"/>
  <c r="H131" i="18"/>
  <c r="F131" i="18"/>
  <c r="D131" i="1"/>
  <c r="I130" i="18"/>
  <c r="I130" i="1"/>
  <c r="I130" i="17"/>
  <c r="J131" i="1" a="1"/>
  <c r="J131" i="1" s="1"/>
  <c r="K131" i="1"/>
  <c r="J131" i="17" a="1"/>
  <c r="J131" i="17" s="1"/>
  <c r="K131" i="17"/>
  <c r="J131" i="18" a="1"/>
  <c r="J131" i="18" s="1"/>
  <c r="K131" i="18"/>
  <c r="B132" i="17"/>
  <c r="D132" i="17" s="1"/>
  <c r="C131" i="17"/>
  <c r="C131" i="18"/>
  <c r="B132" i="18"/>
  <c r="C131" i="1"/>
  <c r="B132" i="1"/>
  <c r="D132" i="1" s="1"/>
  <c r="H132" i="17" l="1"/>
  <c r="F132" i="17"/>
  <c r="F131" i="1"/>
  <c r="H131" i="1"/>
  <c r="D132" i="18"/>
  <c r="F132" i="1"/>
  <c r="H132" i="1"/>
  <c r="H131" i="17"/>
  <c r="F131" i="17"/>
  <c r="I131" i="18"/>
  <c r="J132" i="1" a="1"/>
  <c r="J132" i="1" s="1"/>
  <c r="K132" i="1"/>
  <c r="J132" i="18" a="1"/>
  <c r="J132" i="18" s="1"/>
  <c r="K132" i="18"/>
  <c r="J132" i="17" a="1"/>
  <c r="J132" i="17" s="1"/>
  <c r="K132" i="17"/>
  <c r="C132" i="1"/>
  <c r="B133" i="1"/>
  <c r="B133" i="18"/>
  <c r="D133" i="18" s="1"/>
  <c r="C132" i="18"/>
  <c r="C132" i="17"/>
  <c r="B133" i="17"/>
  <c r="I131" i="1" l="1"/>
  <c r="I131" i="17"/>
  <c r="D133" i="17"/>
  <c r="H132" i="18"/>
  <c r="F132" i="18"/>
  <c r="F133" i="18"/>
  <c r="H133" i="18"/>
  <c r="D133" i="1"/>
  <c r="I132" i="1"/>
  <c r="I132" i="17"/>
  <c r="J133" i="18" a="1"/>
  <c r="J133" i="18" s="1"/>
  <c r="K133" i="18"/>
  <c r="J133" i="17" a="1"/>
  <c r="J133" i="17" s="1"/>
  <c r="K133" i="17"/>
  <c r="J133" i="1" a="1"/>
  <c r="J133" i="1" s="1"/>
  <c r="K133" i="1"/>
  <c r="B134" i="17"/>
  <c r="D134" i="17" s="1"/>
  <c r="C133" i="17"/>
  <c r="B134" i="18"/>
  <c r="C133" i="18"/>
  <c r="C133" i="1"/>
  <c r="B134" i="1"/>
  <c r="D134" i="1" s="1"/>
  <c r="I132" i="18" l="1"/>
  <c r="H133" i="1"/>
  <c r="F133" i="1"/>
  <c r="D134" i="18"/>
  <c r="F134" i="17"/>
  <c r="H134" i="17"/>
  <c r="H134" i="1"/>
  <c r="F134" i="1"/>
  <c r="H133" i="17"/>
  <c r="F133" i="17"/>
  <c r="I133" i="17" s="1"/>
  <c r="I133" i="18"/>
  <c r="I133" i="1"/>
  <c r="J134" i="1" a="1"/>
  <c r="J134" i="1" s="1"/>
  <c r="K134" i="1"/>
  <c r="J134" i="18" a="1"/>
  <c r="J134" i="18" s="1"/>
  <c r="K134" i="18"/>
  <c r="J134" i="17" a="1"/>
  <c r="J134" i="17" s="1"/>
  <c r="K134" i="17"/>
  <c r="C134" i="18"/>
  <c r="B135" i="18"/>
  <c r="D135" i="18" s="1"/>
  <c r="B135" i="17"/>
  <c r="C134" i="17"/>
  <c r="B135" i="1"/>
  <c r="C134" i="1"/>
  <c r="F134" i="18" l="1"/>
  <c r="H134" i="18"/>
  <c r="D135" i="1"/>
  <c r="D135" i="17"/>
  <c r="F135" i="18"/>
  <c r="H135" i="18"/>
  <c r="I134" i="1"/>
  <c r="I134" i="17"/>
  <c r="J135" i="18" a="1"/>
  <c r="J135" i="18" s="1"/>
  <c r="K135" i="18"/>
  <c r="J135" i="1" a="1"/>
  <c r="J135" i="1" s="1"/>
  <c r="K135" i="1"/>
  <c r="J135" i="17" a="1"/>
  <c r="J135" i="17" s="1"/>
  <c r="K135" i="17"/>
  <c r="B136" i="1"/>
  <c r="C135" i="1"/>
  <c r="B136" i="17"/>
  <c r="C135" i="17"/>
  <c r="C135" i="18"/>
  <c r="B136" i="18"/>
  <c r="I134" i="18" l="1"/>
  <c r="F135" i="17"/>
  <c r="H135" i="17"/>
  <c r="D136" i="1"/>
  <c r="H135" i="1"/>
  <c r="F135" i="1"/>
  <c r="I135" i="1" s="1"/>
  <c r="D136" i="17"/>
  <c r="D136" i="18"/>
  <c r="I135" i="18"/>
  <c r="J136" i="18" a="1"/>
  <c r="J136" i="18" s="1"/>
  <c r="K136" i="18"/>
  <c r="J136" i="17" a="1"/>
  <c r="J136" i="17" s="1"/>
  <c r="K136" i="17"/>
  <c r="J136" i="1" a="1"/>
  <c r="J136" i="1" s="1"/>
  <c r="K136" i="1"/>
  <c r="C136" i="18"/>
  <c r="B137" i="18"/>
  <c r="D137" i="18" s="1"/>
  <c r="C136" i="17"/>
  <c r="B137" i="17"/>
  <c r="B137" i="1"/>
  <c r="C136" i="1"/>
  <c r="I135" i="17" l="1"/>
  <c r="F136" i="17"/>
  <c r="H136" i="17"/>
  <c r="D137" i="1"/>
  <c r="D137" i="17"/>
  <c r="H136" i="1"/>
  <c r="F136" i="1"/>
  <c r="F136" i="18"/>
  <c r="H136" i="18"/>
  <c r="H137" i="18"/>
  <c r="F137" i="18"/>
  <c r="J137" i="17" a="1"/>
  <c r="J137" i="17" s="1"/>
  <c r="K137" i="17"/>
  <c r="J137" i="18" a="1"/>
  <c r="J137" i="18" s="1"/>
  <c r="K137" i="18"/>
  <c r="J137" i="1" a="1"/>
  <c r="J137" i="1" s="1"/>
  <c r="K137" i="1"/>
  <c r="C137" i="18"/>
  <c r="B138" i="18"/>
  <c r="C137" i="17"/>
  <c r="B138" i="17"/>
  <c r="C137" i="1"/>
  <c r="B138" i="1"/>
  <c r="D138" i="1" s="1"/>
  <c r="I136" i="17" l="1"/>
  <c r="I136" i="18"/>
  <c r="I136" i="1"/>
  <c r="D138" i="17"/>
  <c r="H138" i="1"/>
  <c r="F138" i="1"/>
  <c r="F137" i="17"/>
  <c r="H137" i="17"/>
  <c r="F137" i="1"/>
  <c r="H137" i="1"/>
  <c r="D138" i="18"/>
  <c r="I137" i="18"/>
  <c r="J138" i="1" a="1"/>
  <c r="J138" i="1" s="1"/>
  <c r="K138" i="1"/>
  <c r="J138" i="17" a="1"/>
  <c r="J138" i="17" s="1"/>
  <c r="K138" i="17"/>
  <c r="J138" i="18" a="1"/>
  <c r="J138" i="18" s="1"/>
  <c r="K138" i="18"/>
  <c r="B139" i="18"/>
  <c r="C138" i="18"/>
  <c r="B139" i="1"/>
  <c r="C138" i="1"/>
  <c r="B139" i="17"/>
  <c r="C138" i="17"/>
  <c r="I137" i="1" l="1"/>
  <c r="I137" i="17"/>
  <c r="D139" i="17"/>
  <c r="D139" i="1"/>
  <c r="D139" i="18"/>
  <c r="F138" i="18"/>
  <c r="H138" i="18"/>
  <c r="F138" i="17"/>
  <c r="H138" i="17"/>
  <c r="I138" i="1"/>
  <c r="J139" i="17" a="1"/>
  <c r="J139" i="17" s="1"/>
  <c r="K139" i="17"/>
  <c r="J139" i="1" a="1"/>
  <c r="J139" i="1" s="1"/>
  <c r="K139" i="1"/>
  <c r="J139" i="18" a="1"/>
  <c r="J139" i="18" s="1"/>
  <c r="K139" i="18"/>
  <c r="B140" i="17"/>
  <c r="D140" i="17" s="1"/>
  <c r="C139" i="17"/>
  <c r="C139" i="1"/>
  <c r="B140" i="1"/>
  <c r="D140" i="1" s="1"/>
  <c r="C139" i="18"/>
  <c r="B140" i="18"/>
  <c r="D140" i="18" s="1"/>
  <c r="I138" i="18" l="1"/>
  <c r="I138" i="17"/>
  <c r="H139" i="1"/>
  <c r="F139" i="1"/>
  <c r="H140" i="17"/>
  <c r="F140" i="17"/>
  <c r="F139" i="18"/>
  <c r="H139" i="18"/>
  <c r="H140" i="18"/>
  <c r="F140" i="18"/>
  <c r="F139" i="17"/>
  <c r="H139" i="17"/>
  <c r="F140" i="1"/>
  <c r="H140" i="1"/>
  <c r="J140" i="18" a="1"/>
  <c r="J140" i="18" s="1"/>
  <c r="K140" i="18"/>
  <c r="J140" i="1" a="1"/>
  <c r="J140" i="1" s="1"/>
  <c r="K140" i="1"/>
  <c r="J140" i="17" a="1"/>
  <c r="J140" i="17" s="1"/>
  <c r="K140" i="17"/>
  <c r="C140" i="1"/>
  <c r="B141" i="1"/>
  <c r="D141" i="1" s="1"/>
  <c r="C140" i="18"/>
  <c r="B141" i="18"/>
  <c r="D141" i="18" s="1"/>
  <c r="B141" i="17"/>
  <c r="D141" i="17" s="1"/>
  <c r="C140" i="17"/>
  <c r="I139" i="1" l="1"/>
  <c r="I139" i="18"/>
  <c r="I139" i="17"/>
  <c r="H141" i="1"/>
  <c r="F141" i="1"/>
  <c r="H141" i="17"/>
  <c r="F141" i="17"/>
  <c r="H141" i="18"/>
  <c r="F141" i="18"/>
  <c r="I140" i="1"/>
  <c r="I140" i="18"/>
  <c r="I140" i="17"/>
  <c r="J141" i="17" a="1"/>
  <c r="J141" i="17" s="1"/>
  <c r="K141" i="17"/>
  <c r="J141" i="18" a="1"/>
  <c r="J141" i="18" s="1"/>
  <c r="K141" i="18"/>
  <c r="J141" i="1" a="1"/>
  <c r="J141" i="1" s="1"/>
  <c r="K141" i="1"/>
  <c r="C141" i="1"/>
  <c r="B142" i="1"/>
  <c r="D142" i="1" s="1"/>
  <c r="B142" i="17"/>
  <c r="D142" i="17" s="1"/>
  <c r="C141" i="17"/>
  <c r="B142" i="18"/>
  <c r="D142" i="18" s="1"/>
  <c r="C141" i="18"/>
  <c r="H142" i="1" l="1"/>
  <c r="F142" i="1"/>
  <c r="H142" i="17"/>
  <c r="F142" i="17"/>
  <c r="F142" i="18"/>
  <c r="H142" i="18"/>
  <c r="I141" i="18"/>
  <c r="I141" i="1"/>
  <c r="I141" i="17"/>
  <c r="J142" i="18" a="1"/>
  <c r="J142" i="18" s="1"/>
  <c r="K142" i="18"/>
  <c r="J142" i="17" a="1"/>
  <c r="J142" i="17" s="1"/>
  <c r="K142" i="17"/>
  <c r="J142" i="1" a="1"/>
  <c r="J142" i="1" s="1"/>
  <c r="K142" i="1"/>
  <c r="C142" i="18"/>
  <c r="B143" i="18"/>
  <c r="D143" i="18" s="1"/>
  <c r="B143" i="17"/>
  <c r="D143" i="17" s="1"/>
  <c r="C142" i="17"/>
  <c r="C142" i="1"/>
  <c r="B143" i="1"/>
  <c r="D143" i="1" s="1"/>
  <c r="H143" i="1" l="1"/>
  <c r="F143" i="1"/>
  <c r="H143" i="17"/>
  <c r="F143" i="17"/>
  <c r="H143" i="18"/>
  <c r="F143" i="18"/>
  <c r="I142" i="18"/>
  <c r="I142" i="17"/>
  <c r="I142" i="1"/>
  <c r="J143" i="17" a="1"/>
  <c r="J143" i="17" s="1"/>
  <c r="K143" i="17"/>
  <c r="J143" i="1" a="1"/>
  <c r="J143" i="1" s="1"/>
  <c r="K143" i="1"/>
  <c r="J143" i="18" a="1"/>
  <c r="J143" i="18" s="1"/>
  <c r="K143" i="18"/>
  <c r="C143" i="17"/>
  <c r="B144" i="17"/>
  <c r="D144" i="17" s="1"/>
  <c r="C143" i="1"/>
  <c r="B144" i="1"/>
  <c r="D144" i="1" s="1"/>
  <c r="C143" i="18"/>
  <c r="B144" i="18"/>
  <c r="D144" i="18" s="1"/>
  <c r="H144" i="1" l="1"/>
  <c r="F144" i="1"/>
  <c r="H144" i="18"/>
  <c r="F144" i="18"/>
  <c r="H144" i="17"/>
  <c r="F144" i="17"/>
  <c r="I143" i="18"/>
  <c r="I143" i="1"/>
  <c r="I143" i="17"/>
  <c r="J144" i="18" a="1"/>
  <c r="J144" i="18" s="1"/>
  <c r="K144" i="18"/>
  <c r="J144" i="1" a="1"/>
  <c r="J144" i="1" s="1"/>
  <c r="K144" i="1"/>
  <c r="J144" i="17" a="1"/>
  <c r="J144" i="17" s="1"/>
  <c r="K144" i="17"/>
  <c r="B145" i="18"/>
  <c r="D145" i="18" s="1"/>
  <c r="C144" i="18"/>
  <c r="C144" i="1"/>
  <c r="B145" i="1"/>
  <c r="D145" i="1" s="1"/>
  <c r="B145" i="17"/>
  <c r="D145" i="17" s="1"/>
  <c r="C144" i="17"/>
  <c r="H145" i="1" l="1"/>
  <c r="F145" i="1"/>
  <c r="F145" i="18"/>
  <c r="H145" i="18"/>
  <c r="H145" i="17"/>
  <c r="F145" i="17"/>
  <c r="I144" i="1"/>
  <c r="I144" i="18"/>
  <c r="I144" i="17"/>
  <c r="J145" i="17" a="1"/>
  <c r="J145" i="17" s="1"/>
  <c r="K145" i="17"/>
  <c r="J145" i="1" a="1"/>
  <c r="J145" i="1" s="1"/>
  <c r="K145" i="1"/>
  <c r="J145" i="18" a="1"/>
  <c r="J145" i="18" s="1"/>
  <c r="K145" i="18"/>
  <c r="C145" i="17"/>
  <c r="B146" i="17"/>
  <c r="D146" i="17" s="1"/>
  <c r="B146" i="1"/>
  <c r="D146" i="1" s="1"/>
  <c r="C145" i="1"/>
  <c r="C145" i="18"/>
  <c r="B146" i="18"/>
  <c r="D146" i="18" s="1"/>
  <c r="H146" i="18" l="1"/>
  <c r="F146" i="18"/>
  <c r="H146" i="1"/>
  <c r="F146" i="1"/>
  <c r="H146" i="17"/>
  <c r="F146" i="17"/>
  <c r="I145" i="18"/>
  <c r="I146" i="18"/>
  <c r="I145" i="1"/>
  <c r="I145" i="17"/>
  <c r="J146" i="1" a="1"/>
  <c r="J146" i="1" s="1"/>
  <c r="K146" i="1"/>
  <c r="J146" i="18" a="1"/>
  <c r="J146" i="18" s="1"/>
  <c r="K146" i="18"/>
  <c r="J146" i="17" a="1"/>
  <c r="J146" i="17" s="1"/>
  <c r="K146" i="17"/>
  <c r="C146" i="1"/>
  <c r="B147" i="1"/>
  <c r="D147" i="1" s="1"/>
  <c r="B147" i="18"/>
  <c r="D147" i="18" s="1"/>
  <c r="C146" i="18"/>
  <c r="B147" i="17"/>
  <c r="D147" i="17" s="1"/>
  <c r="C146" i="17"/>
  <c r="H147" i="1" l="1"/>
  <c r="F147" i="1"/>
  <c r="H147" i="17"/>
  <c r="F147" i="17"/>
  <c r="F147" i="18"/>
  <c r="H147" i="18"/>
  <c r="I146" i="1"/>
  <c r="I146" i="17"/>
  <c r="J147" i="17" a="1"/>
  <c r="J147" i="17" s="1"/>
  <c r="K147" i="17"/>
  <c r="J147" i="18" a="1"/>
  <c r="J147" i="18" s="1"/>
  <c r="K147" i="18"/>
  <c r="J147" i="1" a="1"/>
  <c r="J147" i="1" s="1"/>
  <c r="K147" i="1"/>
  <c r="C147" i="17"/>
  <c r="B148" i="17"/>
  <c r="D148" i="17" s="1"/>
  <c r="B148" i="1"/>
  <c r="D148" i="1" s="1"/>
  <c r="C147" i="1"/>
  <c r="C147" i="18"/>
  <c r="B148" i="18"/>
  <c r="D148" i="18" s="1"/>
  <c r="H148" i="17" l="1"/>
  <c r="F148" i="17"/>
  <c r="H148" i="1"/>
  <c r="F148" i="1"/>
  <c r="F148" i="18"/>
  <c r="H148" i="18"/>
  <c r="I147" i="1"/>
  <c r="I147" i="18"/>
  <c r="I147" i="17"/>
  <c r="J148" i="18" a="1"/>
  <c r="J148" i="18" s="1"/>
  <c r="K148" i="18"/>
  <c r="J148" i="17" a="1"/>
  <c r="J148" i="17" s="1"/>
  <c r="K148" i="17"/>
  <c r="J148" i="1" a="1"/>
  <c r="J148" i="1" s="1"/>
  <c r="K148" i="1"/>
  <c r="B149" i="18"/>
  <c r="D149" i="18" s="1"/>
  <c r="C148" i="18"/>
  <c r="C148" i="1"/>
  <c r="B149" i="1"/>
  <c r="D149" i="1" s="1"/>
  <c r="C148" i="17"/>
  <c r="B149" i="17"/>
  <c r="D149" i="17" s="1"/>
  <c r="H149" i="1" l="1"/>
  <c r="F149" i="1"/>
  <c r="F149" i="18"/>
  <c r="H149" i="18"/>
  <c r="H149" i="17"/>
  <c r="F149" i="17"/>
  <c r="I148" i="1"/>
  <c r="I148" i="18"/>
  <c r="I148" i="17"/>
  <c r="J149" i="17" a="1"/>
  <c r="J149" i="17" s="1"/>
  <c r="K149" i="17"/>
  <c r="J149" i="1" a="1"/>
  <c r="J149" i="1" s="1"/>
  <c r="K149" i="1"/>
  <c r="J149" i="18" a="1"/>
  <c r="J149" i="18" s="1"/>
  <c r="K149" i="18"/>
  <c r="B150" i="17"/>
  <c r="D150" i="17" s="1"/>
  <c r="C149" i="17"/>
  <c r="C149" i="1"/>
  <c r="B150" i="1"/>
  <c r="D150" i="1" s="1"/>
  <c r="B150" i="18"/>
  <c r="C149" i="18"/>
  <c r="H150" i="1" l="1"/>
  <c r="F150" i="1"/>
  <c r="D150" i="18"/>
  <c r="F150" i="17"/>
  <c r="H150" i="17"/>
  <c r="I149" i="18"/>
  <c r="I149" i="1"/>
  <c r="I149" i="17"/>
  <c r="J150" i="1" a="1"/>
  <c r="J150" i="1" s="1"/>
  <c r="K150" i="1"/>
  <c r="J150" i="18" a="1"/>
  <c r="J150" i="18" s="1"/>
  <c r="K150" i="18"/>
  <c r="J150" i="17" a="1"/>
  <c r="J150" i="17" s="1"/>
  <c r="K150" i="17"/>
  <c r="C150" i="18"/>
  <c r="B151" i="18"/>
  <c r="D151" i="18" s="1"/>
  <c r="B151" i="1"/>
  <c r="D151" i="1" s="1"/>
  <c r="C150" i="1"/>
  <c r="B151" i="17"/>
  <c r="D151" i="17" s="1"/>
  <c r="C150" i="17"/>
  <c r="F151" i="17" l="1"/>
  <c r="H151" i="17"/>
  <c r="H151" i="1"/>
  <c r="F151" i="1"/>
  <c r="F151" i="18"/>
  <c r="H151" i="18"/>
  <c r="F150" i="18"/>
  <c r="H150" i="18"/>
  <c r="I150" i="1"/>
  <c r="I150" i="17"/>
  <c r="J151" i="17" a="1"/>
  <c r="J151" i="17" s="1"/>
  <c r="K151" i="17"/>
  <c r="J151" i="1" a="1"/>
  <c r="J151" i="1" s="1"/>
  <c r="K151" i="1"/>
  <c r="J151" i="18" a="1"/>
  <c r="J151" i="18" s="1"/>
  <c r="K151" i="18"/>
  <c r="C151" i="17"/>
  <c r="B152" i="17"/>
  <c r="D152" i="17" s="1"/>
  <c r="C151" i="1"/>
  <c r="B152" i="1"/>
  <c r="D152" i="1" s="1"/>
  <c r="B152" i="18"/>
  <c r="C151" i="18"/>
  <c r="I150" i="18" l="1"/>
  <c r="D152" i="18"/>
  <c r="H152" i="17"/>
  <c r="F152" i="17"/>
  <c r="H152" i="1"/>
  <c r="F152" i="1"/>
  <c r="I151" i="18"/>
  <c r="I151" i="1"/>
  <c r="I151" i="17"/>
  <c r="J152" i="18" a="1"/>
  <c r="J152" i="18" s="1"/>
  <c r="K152" i="18"/>
  <c r="J152" i="1" a="1"/>
  <c r="J152" i="1" s="1"/>
  <c r="K152" i="1"/>
  <c r="J152" i="17" a="1"/>
  <c r="J152" i="17" s="1"/>
  <c r="K152" i="17"/>
  <c r="B153" i="18"/>
  <c r="D153" i="18" s="1"/>
  <c r="C152" i="18"/>
  <c r="C152" i="1"/>
  <c r="B153" i="1"/>
  <c r="D153" i="1" s="1"/>
  <c r="B153" i="17"/>
  <c r="D153" i="17" s="1"/>
  <c r="C152" i="17"/>
  <c r="H153" i="17" l="1"/>
  <c r="F153" i="17"/>
  <c r="F153" i="1"/>
  <c r="H153" i="1"/>
  <c r="H153" i="18"/>
  <c r="F153" i="18"/>
  <c r="H152" i="18"/>
  <c r="I152" i="18" s="1"/>
  <c r="F152" i="18"/>
  <c r="I152" i="1"/>
  <c r="I152" i="17"/>
  <c r="J153" i="17" a="1"/>
  <c r="J153" i="17" s="1"/>
  <c r="K153" i="17"/>
  <c r="J153" i="1" a="1"/>
  <c r="J153" i="1" s="1"/>
  <c r="K153" i="1"/>
  <c r="J153" i="18" a="1"/>
  <c r="J153" i="18" s="1"/>
  <c r="K153" i="18"/>
  <c r="B154" i="17"/>
  <c r="D154" i="17" s="1"/>
  <c r="C153" i="17"/>
  <c r="C153" i="1"/>
  <c r="B154" i="1"/>
  <c r="D154" i="1" s="1"/>
  <c r="C153" i="18"/>
  <c r="B154" i="18"/>
  <c r="F154" i="1" l="1"/>
  <c r="H154" i="1"/>
  <c r="D154" i="18"/>
  <c r="F154" i="17"/>
  <c r="H154" i="17"/>
  <c r="I153" i="18"/>
  <c r="I153" i="1"/>
  <c r="I153" i="17"/>
  <c r="J154" i="18" a="1"/>
  <c r="J154" i="18" s="1"/>
  <c r="K154" i="18"/>
  <c r="J154" i="1" a="1"/>
  <c r="J154" i="1" s="1"/>
  <c r="K154" i="1"/>
  <c r="J154" i="17" a="1"/>
  <c r="J154" i="17" s="1"/>
  <c r="K154" i="17"/>
  <c r="B155" i="18"/>
  <c r="D155" i="18" s="1"/>
  <c r="C154" i="18"/>
  <c r="C154" i="1"/>
  <c r="B155" i="1"/>
  <c r="D155" i="1" s="1"/>
  <c r="B155" i="17"/>
  <c r="D155" i="17" s="1"/>
  <c r="C154" i="17"/>
  <c r="H155" i="17" l="1"/>
  <c r="F155" i="17"/>
  <c r="F155" i="1"/>
  <c r="H155" i="1"/>
  <c r="H154" i="18"/>
  <c r="F154" i="18"/>
  <c r="H155" i="18"/>
  <c r="F155" i="18"/>
  <c r="I154" i="18"/>
  <c r="I154" i="1"/>
  <c r="I154" i="17"/>
  <c r="J155" i="17" a="1"/>
  <c r="J155" i="17" s="1"/>
  <c r="K155" i="17"/>
  <c r="J155" i="1" a="1"/>
  <c r="J155" i="1" s="1"/>
  <c r="K155" i="1"/>
  <c r="J155" i="18" a="1"/>
  <c r="J155" i="18" s="1"/>
  <c r="K155" i="18"/>
  <c r="B156" i="17"/>
  <c r="D156" i="17" s="1"/>
  <c r="C155" i="17"/>
  <c r="C155" i="1"/>
  <c r="B156" i="1"/>
  <c r="D156" i="1" s="1"/>
  <c r="C155" i="18"/>
  <c r="B156" i="18"/>
  <c r="F156" i="1" l="1"/>
  <c r="H156" i="1"/>
  <c r="D156" i="18"/>
  <c r="H156" i="17"/>
  <c r="F156" i="17"/>
  <c r="I155" i="18"/>
  <c r="I155" i="1"/>
  <c r="I155" i="17"/>
  <c r="J156" i="18" a="1"/>
  <c r="J156" i="18" s="1"/>
  <c r="K156" i="18"/>
  <c r="J156" i="1" a="1"/>
  <c r="J156" i="1" s="1"/>
  <c r="K156" i="1"/>
  <c r="J156" i="17" a="1"/>
  <c r="J156" i="17" s="1"/>
  <c r="K156" i="17"/>
  <c r="B157" i="18"/>
  <c r="D157" i="18" s="1"/>
  <c r="C156" i="18"/>
  <c r="B157" i="1"/>
  <c r="D157" i="1" s="1"/>
  <c r="C156" i="1"/>
  <c r="C156" i="17"/>
  <c r="B157" i="17"/>
  <c r="D157" i="17" s="1"/>
  <c r="F157" i="1" l="1"/>
  <c r="H157" i="1"/>
  <c r="H157" i="18"/>
  <c r="F157" i="18"/>
  <c r="H156" i="18"/>
  <c r="F156" i="18"/>
  <c r="F157" i="17"/>
  <c r="H157" i="17"/>
  <c r="I156" i="1"/>
  <c r="I156" i="17"/>
  <c r="J157" i="17" a="1"/>
  <c r="J157" i="17" s="1"/>
  <c r="K157" i="17"/>
  <c r="J157" i="1" a="1"/>
  <c r="J157" i="1" s="1"/>
  <c r="K157" i="1"/>
  <c r="J157" i="18" a="1"/>
  <c r="J157" i="18" s="1"/>
  <c r="K157" i="18"/>
  <c r="C157" i="1"/>
  <c r="B158" i="1"/>
  <c r="D158" i="1" s="1"/>
  <c r="B158" i="18"/>
  <c r="C157" i="18"/>
  <c r="B158" i="17"/>
  <c r="D158" i="17" s="1"/>
  <c r="C157" i="17"/>
  <c r="I156" i="18" l="1"/>
  <c r="D158" i="18"/>
  <c r="F158" i="17"/>
  <c r="H158" i="17"/>
  <c r="H158" i="1"/>
  <c r="F158" i="1"/>
  <c r="I157" i="18"/>
  <c r="I157" i="1"/>
  <c r="I157" i="17"/>
  <c r="J158" i="17" a="1"/>
  <c r="J158" i="17" s="1"/>
  <c r="K158" i="17"/>
  <c r="J158" i="18" a="1"/>
  <c r="J158" i="18" s="1"/>
  <c r="K158" i="18"/>
  <c r="J158" i="1" a="1"/>
  <c r="J158" i="1" s="1"/>
  <c r="K158" i="1"/>
  <c r="C158" i="17"/>
  <c r="B159" i="17"/>
  <c r="D159" i="17" s="1"/>
  <c r="C158" i="18"/>
  <c r="B159" i="18"/>
  <c r="D159" i="18" s="1"/>
  <c r="B159" i="1"/>
  <c r="D159" i="1" s="1"/>
  <c r="C158" i="1"/>
  <c r="H159" i="1" l="1"/>
  <c r="F159" i="1"/>
  <c r="F159" i="17"/>
  <c r="H159" i="17"/>
  <c r="F159" i="18"/>
  <c r="H159" i="18"/>
  <c r="H158" i="18"/>
  <c r="F158" i="18"/>
  <c r="I158" i="1"/>
  <c r="I158" i="17"/>
  <c r="J159" i="1" a="1"/>
  <c r="J159" i="1" s="1"/>
  <c r="K159" i="1"/>
  <c r="J159" i="18" a="1"/>
  <c r="J159" i="18" s="1"/>
  <c r="K159" i="18"/>
  <c r="J159" i="17" a="1"/>
  <c r="J159" i="17" s="1"/>
  <c r="K159" i="17"/>
  <c r="B160" i="1"/>
  <c r="D160" i="1" s="1"/>
  <c r="C159" i="1"/>
  <c r="B160" i="18"/>
  <c r="C159" i="18"/>
  <c r="B160" i="17"/>
  <c r="D160" i="17" s="1"/>
  <c r="C159" i="17"/>
  <c r="I158" i="18" l="1"/>
  <c r="H160" i="17"/>
  <c r="F160" i="17"/>
  <c r="D160" i="18"/>
  <c r="H160" i="1"/>
  <c r="F160" i="1"/>
  <c r="I159" i="18"/>
  <c r="I159" i="1"/>
  <c r="I159" i="17"/>
  <c r="J160" i="17" a="1"/>
  <c r="J160" i="17" s="1"/>
  <c r="K160" i="17"/>
  <c r="J160" i="18" a="1"/>
  <c r="J160" i="18" s="1"/>
  <c r="K160" i="18"/>
  <c r="J160" i="1" a="1"/>
  <c r="J160" i="1" s="1"/>
  <c r="K160" i="1"/>
  <c r="B161" i="17"/>
  <c r="D161" i="17" s="1"/>
  <c r="C160" i="17"/>
  <c r="B161" i="18"/>
  <c r="D161" i="18" s="1"/>
  <c r="C160" i="18"/>
  <c r="C160" i="1"/>
  <c r="B161" i="1"/>
  <c r="D161" i="1" s="1"/>
  <c r="H161" i="1" l="1"/>
  <c r="F161" i="1"/>
  <c r="F161" i="18"/>
  <c r="H161" i="18"/>
  <c r="H161" i="17"/>
  <c r="F161" i="17"/>
  <c r="F160" i="18"/>
  <c r="H160" i="18"/>
  <c r="I160" i="1"/>
  <c r="I160" i="17"/>
  <c r="J161" i="1" a="1"/>
  <c r="J161" i="1" s="1"/>
  <c r="K161" i="1"/>
  <c r="J161" i="18" a="1"/>
  <c r="J161" i="18" s="1"/>
  <c r="K161" i="18"/>
  <c r="J161" i="17" a="1"/>
  <c r="J161" i="17" s="1"/>
  <c r="K161" i="17"/>
  <c r="C161" i="18"/>
  <c r="B162" i="18"/>
  <c r="B162" i="1"/>
  <c r="D162" i="1" s="1"/>
  <c r="C161" i="1"/>
  <c r="B162" i="17"/>
  <c r="C161" i="17"/>
  <c r="I160" i="18" l="1"/>
  <c r="H162" i="1"/>
  <c r="F162" i="1"/>
  <c r="D162" i="18"/>
  <c r="D162" i="17"/>
  <c r="I161" i="18"/>
  <c r="I161" i="1"/>
  <c r="I161" i="17"/>
  <c r="J162" i="17" a="1"/>
  <c r="J162" i="17" s="1"/>
  <c r="K162" i="17"/>
  <c r="J162" i="1" a="1"/>
  <c r="J162" i="1" s="1"/>
  <c r="K162" i="1"/>
  <c r="J162" i="18" a="1"/>
  <c r="J162" i="18" s="1"/>
  <c r="K162" i="18"/>
  <c r="C162" i="17"/>
  <c r="B163" i="17"/>
  <c r="D163" i="17" s="1"/>
  <c r="B163" i="1"/>
  <c r="D163" i="1" s="1"/>
  <c r="C162" i="1"/>
  <c r="B163" i="18"/>
  <c r="D163" i="18" s="1"/>
  <c r="C162" i="18"/>
  <c r="F163" i="18" l="1"/>
  <c r="H163" i="18"/>
  <c r="H163" i="1"/>
  <c r="F163" i="1"/>
  <c r="F163" i="17"/>
  <c r="H163" i="17"/>
  <c r="F162" i="17"/>
  <c r="H162" i="17"/>
  <c r="F162" i="18"/>
  <c r="H162" i="18"/>
  <c r="I162" i="1"/>
  <c r="J163" i="18" a="1"/>
  <c r="J163" i="18" s="1"/>
  <c r="K163" i="18"/>
  <c r="J163" i="1" a="1"/>
  <c r="J163" i="1" s="1"/>
  <c r="K163" i="1"/>
  <c r="J163" i="17" a="1"/>
  <c r="J163" i="17" s="1"/>
  <c r="K163" i="17"/>
  <c r="C163" i="18"/>
  <c r="B164" i="18"/>
  <c r="B164" i="1"/>
  <c r="D164" i="1" s="1"/>
  <c r="C163" i="1"/>
  <c r="B164" i="17"/>
  <c r="C163" i="17"/>
  <c r="I162" i="18" l="1"/>
  <c r="I162" i="17"/>
  <c r="D164" i="17"/>
  <c r="H164" i="1"/>
  <c r="F164" i="1"/>
  <c r="D164" i="18"/>
  <c r="I163" i="18"/>
  <c r="I163" i="1"/>
  <c r="I163" i="17"/>
  <c r="J164" i="17" a="1"/>
  <c r="J164" i="17" s="1"/>
  <c r="K164" i="17"/>
  <c r="J164" i="1" a="1"/>
  <c r="J164" i="1" s="1"/>
  <c r="K164" i="1"/>
  <c r="J164" i="18" a="1"/>
  <c r="J164" i="18" s="1"/>
  <c r="K164" i="18"/>
  <c r="C164" i="1"/>
  <c r="B165" i="1"/>
  <c r="D165" i="1" s="1"/>
  <c r="C164" i="17"/>
  <c r="B165" i="17"/>
  <c r="D165" i="17" s="1"/>
  <c r="B165" i="18"/>
  <c r="D165" i="18" s="1"/>
  <c r="C164" i="18"/>
  <c r="H165" i="18" l="1"/>
  <c r="F165" i="18"/>
  <c r="H164" i="18"/>
  <c r="F164" i="18"/>
  <c r="H165" i="17"/>
  <c r="F165" i="17"/>
  <c r="F165" i="1"/>
  <c r="H165" i="1"/>
  <c r="H164" i="17"/>
  <c r="F164" i="17"/>
  <c r="I164" i="18"/>
  <c r="I164" i="1"/>
  <c r="J165" i="18" a="1"/>
  <c r="J165" i="18" s="1"/>
  <c r="K165" i="18"/>
  <c r="J165" i="17" a="1"/>
  <c r="J165" i="17" s="1"/>
  <c r="K165" i="17"/>
  <c r="J165" i="1" a="1"/>
  <c r="J165" i="1" s="1"/>
  <c r="K165" i="1"/>
  <c r="B166" i="17"/>
  <c r="C165" i="17"/>
  <c r="B166" i="18"/>
  <c r="C165" i="18"/>
  <c r="C165" i="1"/>
  <c r="B166" i="1"/>
  <c r="D166" i="1" s="1"/>
  <c r="I164" i="17" l="1"/>
  <c r="D166" i="18"/>
  <c r="D166" i="17"/>
  <c r="F166" i="1"/>
  <c r="H166" i="1"/>
  <c r="I165" i="18"/>
  <c r="I165" i="1"/>
  <c r="I165" i="17"/>
  <c r="J166" i="1" a="1"/>
  <c r="J166" i="1" s="1"/>
  <c r="K166" i="1"/>
  <c r="J166" i="18" a="1"/>
  <c r="J166" i="18" s="1"/>
  <c r="K166" i="18"/>
  <c r="J166" i="17" a="1"/>
  <c r="J166" i="17" s="1"/>
  <c r="K166" i="17"/>
  <c r="C166" i="1"/>
  <c r="B167" i="1"/>
  <c r="D167" i="1" s="1"/>
  <c r="C166" i="18"/>
  <c r="B167" i="18"/>
  <c r="C166" i="17"/>
  <c r="B167" i="17"/>
  <c r="D167" i="17" s="1"/>
  <c r="D167" i="18" l="1"/>
  <c r="F166" i="17"/>
  <c r="H166" i="17"/>
  <c r="F167" i="1"/>
  <c r="H167" i="1"/>
  <c r="H167" i="17"/>
  <c r="F167" i="17"/>
  <c r="F166" i="18"/>
  <c r="H166" i="18"/>
  <c r="I166" i="18" s="1"/>
  <c r="I166" i="1"/>
  <c r="I166" i="17"/>
  <c r="J167" i="17" a="1"/>
  <c r="J167" i="17" s="1"/>
  <c r="K167" i="17"/>
  <c r="J167" i="18" a="1"/>
  <c r="J167" i="18" s="1"/>
  <c r="K167" i="18"/>
  <c r="J167" i="1" a="1"/>
  <c r="J167" i="1" s="1"/>
  <c r="K167" i="1"/>
  <c r="C167" i="18"/>
  <c r="B168" i="18"/>
  <c r="D168" i="18" s="1"/>
  <c r="B168" i="1"/>
  <c r="D168" i="1" s="1"/>
  <c r="C167" i="1"/>
  <c r="C167" i="17"/>
  <c r="B168" i="17"/>
  <c r="D168" i="17" l="1"/>
  <c r="F168" i="1"/>
  <c r="H168" i="1"/>
  <c r="H168" i="18"/>
  <c r="F168" i="18"/>
  <c r="H167" i="18"/>
  <c r="F167" i="18"/>
  <c r="I167" i="1"/>
  <c r="I167" i="17"/>
  <c r="J168" i="1" a="1"/>
  <c r="J168" i="1" s="1"/>
  <c r="K168" i="1"/>
  <c r="J168" i="17" a="1"/>
  <c r="J168" i="17" s="1"/>
  <c r="K168" i="17"/>
  <c r="J168" i="18" a="1"/>
  <c r="J168" i="18" s="1"/>
  <c r="K168" i="18"/>
  <c r="B169" i="1"/>
  <c r="D169" i="1" s="1"/>
  <c r="C168" i="1"/>
  <c r="B169" i="18"/>
  <c r="C168" i="18"/>
  <c r="C168" i="17"/>
  <c r="B169" i="17"/>
  <c r="D169" i="17" s="1"/>
  <c r="I167" i="18" l="1"/>
  <c r="F169" i="1"/>
  <c r="H169" i="1"/>
  <c r="D169" i="18"/>
  <c r="H169" i="17"/>
  <c r="F169" i="17"/>
  <c r="H168" i="17"/>
  <c r="F168" i="17"/>
  <c r="I168" i="18"/>
  <c r="I168" i="1"/>
  <c r="J169" i="17" a="1"/>
  <c r="J169" i="17" s="1"/>
  <c r="K169" i="17"/>
  <c r="J169" i="18" a="1"/>
  <c r="J169" i="18" s="1"/>
  <c r="K169" i="18"/>
  <c r="J169" i="1" a="1"/>
  <c r="J169" i="1" s="1"/>
  <c r="K169" i="1"/>
  <c r="C169" i="18"/>
  <c r="B170" i="18"/>
  <c r="D170" i="18" s="1"/>
  <c r="C169" i="17"/>
  <c r="B170" i="17"/>
  <c r="C169" i="1"/>
  <c r="B170" i="1"/>
  <c r="D170" i="1" s="1"/>
  <c r="I168" i="17" l="1"/>
  <c r="F170" i="18"/>
  <c r="H170" i="18"/>
  <c r="F169" i="18"/>
  <c r="H169" i="18"/>
  <c r="D170" i="17"/>
  <c r="H170" i="1"/>
  <c r="F170" i="1"/>
  <c r="I169" i="18"/>
  <c r="I169" i="1"/>
  <c r="I169" i="17"/>
  <c r="J170" i="1" a="1"/>
  <c r="J170" i="1" s="1"/>
  <c r="K170" i="1"/>
  <c r="J170" i="17" a="1"/>
  <c r="J170" i="17" s="1"/>
  <c r="K170" i="17"/>
  <c r="J170" i="18" a="1"/>
  <c r="J170" i="18" s="1"/>
  <c r="K170" i="18"/>
  <c r="B171" i="17"/>
  <c r="D171" i="17" s="1"/>
  <c r="C170" i="17"/>
  <c r="B171" i="18"/>
  <c r="C170" i="18"/>
  <c r="C170" i="1"/>
  <c r="B171" i="1"/>
  <c r="D171" i="1" s="1"/>
  <c r="F170" i="17" l="1"/>
  <c r="I170" i="17" s="1"/>
  <c r="H170" i="17"/>
  <c r="D171" i="18"/>
  <c r="F171" i="17"/>
  <c r="H171" i="17"/>
  <c r="F171" i="1"/>
  <c r="H171" i="1"/>
  <c r="I170" i="18"/>
  <c r="I170" i="1"/>
  <c r="J171" i="1" a="1"/>
  <c r="J171" i="1" s="1"/>
  <c r="K171" i="1"/>
  <c r="J171" i="18" a="1"/>
  <c r="J171" i="18" s="1"/>
  <c r="K171" i="18"/>
  <c r="J171" i="17" a="1"/>
  <c r="J171" i="17" s="1"/>
  <c r="K171" i="17"/>
  <c r="C171" i="18"/>
  <c r="B172" i="18"/>
  <c r="D172" i="18" s="1"/>
  <c r="C171" i="17"/>
  <c r="B172" i="17"/>
  <c r="C171" i="1"/>
  <c r="B172" i="1"/>
  <c r="D172" i="1" s="1"/>
  <c r="H172" i="1" l="1"/>
  <c r="F172" i="1"/>
  <c r="F172" i="18"/>
  <c r="H172" i="18"/>
  <c r="F171" i="18"/>
  <c r="H171" i="18"/>
  <c r="D172" i="17"/>
  <c r="I171" i="1"/>
  <c r="I171" i="17"/>
  <c r="J172" i="1" a="1"/>
  <c r="J172" i="1" s="1"/>
  <c r="K172" i="1"/>
  <c r="J172" i="17" a="1"/>
  <c r="J172" i="17" s="1"/>
  <c r="K172" i="17"/>
  <c r="J172" i="18" a="1"/>
  <c r="J172" i="18" s="1"/>
  <c r="K172" i="18"/>
  <c r="B173" i="1"/>
  <c r="D173" i="1" s="1"/>
  <c r="C172" i="1"/>
  <c r="C172" i="17"/>
  <c r="B173" i="17"/>
  <c r="D173" i="17" s="1"/>
  <c r="B173" i="18"/>
  <c r="C172" i="18"/>
  <c r="I171" i="18" l="1"/>
  <c r="H172" i="17"/>
  <c r="F172" i="17"/>
  <c r="H173" i="1"/>
  <c r="F173" i="1"/>
  <c r="D173" i="18"/>
  <c r="H173" i="17"/>
  <c r="F173" i="17"/>
  <c r="I172" i="18"/>
  <c r="I172" i="1"/>
  <c r="J173" i="1" a="1"/>
  <c r="J173" i="1" s="1"/>
  <c r="K173" i="1"/>
  <c r="J173" i="17" a="1"/>
  <c r="J173" i="17" s="1"/>
  <c r="K173" i="17"/>
  <c r="J173" i="18" a="1"/>
  <c r="J173" i="18" s="1"/>
  <c r="K173" i="18"/>
  <c r="B174" i="18"/>
  <c r="D174" i="18" s="1"/>
  <c r="C173" i="18"/>
  <c r="B174" i="17"/>
  <c r="C173" i="17"/>
  <c r="B174" i="1"/>
  <c r="D174" i="1" s="1"/>
  <c r="C173" i="1"/>
  <c r="I172" i="17" l="1"/>
  <c r="H174" i="1"/>
  <c r="F174" i="1"/>
  <c r="H173" i="18"/>
  <c r="F173" i="18"/>
  <c r="D174" i="17"/>
  <c r="F174" i="18"/>
  <c r="H174" i="18"/>
  <c r="I173" i="1"/>
  <c r="I173" i="17"/>
  <c r="J174" i="1" a="1"/>
  <c r="J174" i="1" s="1"/>
  <c r="K174" i="1"/>
  <c r="J174" i="17" a="1"/>
  <c r="J174" i="17" s="1"/>
  <c r="K174" i="17"/>
  <c r="J174" i="18" a="1"/>
  <c r="J174" i="18" s="1"/>
  <c r="K174" i="18"/>
  <c r="C174" i="1"/>
  <c r="B175" i="1"/>
  <c r="D175" i="1" s="1"/>
  <c r="B175" i="17"/>
  <c r="D175" i="17" s="1"/>
  <c r="C174" i="17"/>
  <c r="C174" i="18"/>
  <c r="B175" i="18"/>
  <c r="I173" i="18" l="1"/>
  <c r="D175" i="18"/>
  <c r="F175" i="17"/>
  <c r="H175" i="17"/>
  <c r="F174" i="17"/>
  <c r="H174" i="17"/>
  <c r="F175" i="1"/>
  <c r="H175" i="1"/>
  <c r="I174" i="18"/>
  <c r="I174" i="1"/>
  <c r="J175" i="17" a="1"/>
  <c r="J175" i="17" s="1"/>
  <c r="K175" i="17"/>
  <c r="J175" i="18" a="1"/>
  <c r="J175" i="18" s="1"/>
  <c r="K175" i="18"/>
  <c r="J175" i="1" a="1"/>
  <c r="J175" i="1" s="1"/>
  <c r="K175" i="1"/>
  <c r="C175" i="18"/>
  <c r="B176" i="18"/>
  <c r="D176" i="18" s="1"/>
  <c r="B176" i="17"/>
  <c r="C175" i="17"/>
  <c r="C175" i="1"/>
  <c r="B176" i="1"/>
  <c r="D176" i="1" s="1"/>
  <c r="I174" i="17" l="1"/>
  <c r="H176" i="18"/>
  <c r="F176" i="18"/>
  <c r="D176" i="17"/>
  <c r="H176" i="1"/>
  <c r="F176" i="1"/>
  <c r="F175" i="18"/>
  <c r="H175" i="18"/>
  <c r="I175" i="1"/>
  <c r="I175" i="17"/>
  <c r="J176" i="17" a="1"/>
  <c r="J176" i="17" s="1"/>
  <c r="K176" i="17"/>
  <c r="J176" i="1" a="1"/>
  <c r="J176" i="1" s="1"/>
  <c r="K176" i="1"/>
  <c r="J176" i="18" a="1"/>
  <c r="J176" i="18" s="1"/>
  <c r="K176" i="18"/>
  <c r="B177" i="17"/>
  <c r="D177" i="17" s="1"/>
  <c r="C176" i="17"/>
  <c r="B177" i="18"/>
  <c r="D177" i="18" s="1"/>
  <c r="C176" i="18"/>
  <c r="B177" i="1"/>
  <c r="D177" i="1" s="1"/>
  <c r="C176" i="1"/>
  <c r="I175" i="18" l="1"/>
  <c r="H177" i="18"/>
  <c r="F177" i="18"/>
  <c r="H177" i="17"/>
  <c r="F177" i="17"/>
  <c r="H176" i="17"/>
  <c r="F176" i="17"/>
  <c r="F177" i="1"/>
  <c r="H177" i="1"/>
  <c r="I176" i="18"/>
  <c r="I176" i="1"/>
  <c r="I176" i="17"/>
  <c r="J177" i="1" a="1"/>
  <c r="J177" i="1" s="1"/>
  <c r="K177" i="1"/>
  <c r="J177" i="18" a="1"/>
  <c r="J177" i="18" s="1"/>
  <c r="K177" i="18"/>
  <c r="J177" i="17" a="1"/>
  <c r="J177" i="17" s="1"/>
  <c r="K177" i="17"/>
  <c r="C177" i="1"/>
  <c r="B178" i="1"/>
  <c r="D178" i="1" s="1"/>
  <c r="C177" i="18"/>
  <c r="B178" i="18"/>
  <c r="D178" i="18" s="1"/>
  <c r="C177" i="17"/>
  <c r="B178" i="17"/>
  <c r="D178" i="17" s="1"/>
  <c r="H178" i="18" l="1"/>
  <c r="F178" i="18"/>
  <c r="H178" i="17"/>
  <c r="F178" i="17"/>
  <c r="F178" i="1"/>
  <c r="H178" i="1"/>
  <c r="I177" i="18"/>
  <c r="I177" i="1"/>
  <c r="I177" i="17"/>
  <c r="J178" i="17" a="1"/>
  <c r="J178" i="17" s="1"/>
  <c r="K178" i="17"/>
  <c r="J178" i="18" a="1"/>
  <c r="J178" i="18" s="1"/>
  <c r="K178" i="18"/>
  <c r="J178" i="1" a="1"/>
  <c r="J178" i="1" s="1"/>
  <c r="K178" i="1"/>
  <c r="B179" i="17"/>
  <c r="D179" i="17" s="1"/>
  <c r="C178" i="17"/>
  <c r="B179" i="18"/>
  <c r="D179" i="18" s="1"/>
  <c r="C178" i="18"/>
  <c r="B179" i="1"/>
  <c r="D179" i="1" s="1"/>
  <c r="C178" i="1"/>
  <c r="H179" i="18" l="1"/>
  <c r="F179" i="18"/>
  <c r="H179" i="17"/>
  <c r="F179" i="17"/>
  <c r="F179" i="1"/>
  <c r="H179" i="1"/>
  <c r="I178" i="18"/>
  <c r="I178" i="1"/>
  <c r="I178" i="17"/>
  <c r="J179" i="1" a="1"/>
  <c r="J179" i="1" s="1"/>
  <c r="K179" i="1"/>
  <c r="J179" i="18" a="1"/>
  <c r="J179" i="18" s="1"/>
  <c r="K179" i="18"/>
  <c r="J179" i="17" a="1"/>
  <c r="J179" i="17" s="1"/>
  <c r="K179" i="17"/>
  <c r="B180" i="1"/>
  <c r="D180" i="1" s="1"/>
  <c r="C179" i="1"/>
  <c r="C179" i="18"/>
  <c r="B180" i="18"/>
  <c r="D180" i="18" s="1"/>
  <c r="B180" i="17"/>
  <c r="D180" i="17" s="1"/>
  <c r="C179" i="17"/>
  <c r="H180" i="18" l="1"/>
  <c r="F180" i="18"/>
  <c r="H180" i="17"/>
  <c r="F180" i="17"/>
  <c r="F180" i="1"/>
  <c r="H180" i="1"/>
  <c r="I179" i="17"/>
  <c r="I179" i="18"/>
  <c r="I179" i="1"/>
  <c r="J180" i="17" a="1"/>
  <c r="J180" i="17" s="1"/>
  <c r="K180" i="17"/>
  <c r="J180" i="18" a="1"/>
  <c r="J180" i="18" s="1"/>
  <c r="K180" i="18"/>
  <c r="J180" i="1" a="1"/>
  <c r="J180" i="1" s="1"/>
  <c r="K180" i="1"/>
  <c r="C180" i="17"/>
  <c r="B181" i="17"/>
  <c r="D181" i="17" s="1"/>
  <c r="B181" i="18"/>
  <c r="D181" i="18" s="1"/>
  <c r="C180" i="18"/>
  <c r="C180" i="1"/>
  <c r="B181" i="1"/>
  <c r="D181" i="1" s="1"/>
  <c r="H181" i="1" l="1"/>
  <c r="F181" i="1"/>
  <c r="H181" i="18"/>
  <c r="F181" i="18"/>
  <c r="H181" i="17"/>
  <c r="F181" i="17"/>
  <c r="I180" i="18"/>
  <c r="I180" i="1"/>
  <c r="I180" i="17"/>
  <c r="J181" i="18" a="1"/>
  <c r="J181" i="18" s="1"/>
  <c r="K181" i="18"/>
  <c r="J181" i="1" a="1"/>
  <c r="J181" i="1" s="1"/>
  <c r="K181" i="1"/>
  <c r="J181" i="17" a="1"/>
  <c r="J181" i="17" s="1"/>
  <c r="K181" i="17"/>
  <c r="B182" i="18"/>
  <c r="D182" i="18" s="1"/>
  <c r="C181" i="18"/>
  <c r="B182" i="17"/>
  <c r="D182" i="17" s="1"/>
  <c r="C181" i="17"/>
  <c r="C181" i="1"/>
  <c r="B182" i="1"/>
  <c r="D182" i="1" s="1"/>
  <c r="H182" i="17" l="1"/>
  <c r="F182" i="17"/>
  <c r="H182" i="1"/>
  <c r="F182" i="1"/>
  <c r="H182" i="18"/>
  <c r="F182" i="18"/>
  <c r="I181" i="18"/>
  <c r="I181" i="1"/>
  <c r="I181" i="17"/>
  <c r="J182" i="1" a="1"/>
  <c r="J182" i="1" s="1"/>
  <c r="K182" i="1"/>
  <c r="J182" i="17" a="1"/>
  <c r="J182" i="17" s="1"/>
  <c r="K182" i="17"/>
  <c r="J182" i="18" a="1"/>
  <c r="J182" i="18" s="1"/>
  <c r="K182" i="18"/>
  <c r="B183" i="17"/>
  <c r="D183" i="17" s="1"/>
  <c r="C182" i="17"/>
  <c r="C182" i="18"/>
  <c r="B183" i="18"/>
  <c r="D183" i="18" s="1"/>
  <c r="C182" i="1"/>
  <c r="B183" i="1"/>
  <c r="D183" i="1" s="1"/>
  <c r="H183" i="1" l="1"/>
  <c r="F183" i="1"/>
  <c r="H183" i="17"/>
  <c r="F183" i="17"/>
  <c r="F183" i="18"/>
  <c r="H183" i="18"/>
  <c r="I182" i="18"/>
  <c r="I182" i="1"/>
  <c r="I182" i="17"/>
  <c r="J183" i="1" a="1"/>
  <c r="J183" i="1" s="1"/>
  <c r="K183" i="1"/>
  <c r="J183" i="18" a="1"/>
  <c r="J183" i="18" s="1"/>
  <c r="K183" i="18"/>
  <c r="J183" i="17" a="1"/>
  <c r="J183" i="17" s="1"/>
  <c r="K183" i="17"/>
  <c r="C183" i="18"/>
  <c r="B184" i="18"/>
  <c r="D184" i="18" s="1"/>
  <c r="B184" i="1"/>
  <c r="D184" i="1" s="1"/>
  <c r="C183" i="1"/>
  <c r="B184" i="17"/>
  <c r="D184" i="17" s="1"/>
  <c r="C183" i="17"/>
  <c r="H184" i="1" l="1"/>
  <c r="F184" i="1"/>
  <c r="F184" i="18"/>
  <c r="H184" i="18"/>
  <c r="F184" i="17"/>
  <c r="H184" i="17"/>
  <c r="I183" i="18"/>
  <c r="I183" i="1"/>
  <c r="I183" i="17"/>
  <c r="J184" i="18" a="1"/>
  <c r="J184" i="18" s="1"/>
  <c r="K184" i="18"/>
  <c r="J184" i="17" a="1"/>
  <c r="J184" i="17" s="1"/>
  <c r="K184" i="17"/>
  <c r="J184" i="1" a="1"/>
  <c r="J184" i="1" s="1"/>
  <c r="K184" i="1"/>
  <c r="C184" i="17"/>
  <c r="B185" i="17"/>
  <c r="D185" i="17" s="1"/>
  <c r="C184" i="1"/>
  <c r="B185" i="1"/>
  <c r="D185" i="1" s="1"/>
  <c r="B185" i="18"/>
  <c r="D185" i="18" s="1"/>
  <c r="C184" i="18"/>
  <c r="F185" i="18" l="1"/>
  <c r="H185" i="18"/>
  <c r="H185" i="1"/>
  <c r="F185" i="1"/>
  <c r="H185" i="17"/>
  <c r="F185" i="17"/>
  <c r="I184" i="18"/>
  <c r="I184" i="1"/>
  <c r="I184" i="17"/>
  <c r="J185" i="18" a="1"/>
  <c r="J185" i="18" s="1"/>
  <c r="K185" i="18"/>
  <c r="J185" i="1" a="1"/>
  <c r="J185" i="1" s="1"/>
  <c r="K185" i="1"/>
  <c r="J185" i="17" a="1"/>
  <c r="J185" i="17" s="1"/>
  <c r="K185" i="17"/>
  <c r="B186" i="1"/>
  <c r="D186" i="1" s="1"/>
  <c r="C185" i="1"/>
  <c r="C185" i="17"/>
  <c r="B186" i="17"/>
  <c r="D186" i="17" s="1"/>
  <c r="C185" i="18"/>
  <c r="B186" i="18"/>
  <c r="D186" i="18" s="1"/>
  <c r="F186" i="18" l="1"/>
  <c r="H186" i="18"/>
  <c r="F186" i="17"/>
  <c r="H186" i="17"/>
  <c r="H186" i="1"/>
  <c r="F186" i="1"/>
  <c r="I185" i="1"/>
  <c r="I185" i="17"/>
  <c r="I185" i="18"/>
  <c r="J186" i="18" a="1"/>
  <c r="J186" i="18" s="1"/>
  <c r="K186" i="18"/>
  <c r="J186" i="17" a="1"/>
  <c r="J186" i="17" s="1"/>
  <c r="K186" i="17"/>
  <c r="J186" i="1" a="1"/>
  <c r="J186" i="1" s="1"/>
  <c r="K186" i="1"/>
  <c r="B187" i="18"/>
  <c r="C186" i="18"/>
  <c r="B187" i="17"/>
  <c r="D187" i="17" s="1"/>
  <c r="C186" i="17"/>
  <c r="C186" i="1"/>
  <c r="B187" i="1"/>
  <c r="D187" i="1" s="1"/>
  <c r="F187" i="1" l="1"/>
  <c r="H187" i="1"/>
  <c r="F187" i="17"/>
  <c r="H187" i="17"/>
  <c r="D187" i="18"/>
  <c r="I186" i="18"/>
  <c r="I186" i="1"/>
  <c r="I186" i="17"/>
  <c r="J187" i="1" a="1"/>
  <c r="J187" i="1" s="1"/>
  <c r="K187" i="1"/>
  <c r="J187" i="17" a="1"/>
  <c r="J187" i="17" s="1"/>
  <c r="K187" i="17"/>
  <c r="J187" i="18" a="1"/>
  <c r="J187" i="18" s="1"/>
  <c r="K187" i="18"/>
  <c r="B188" i="17"/>
  <c r="D188" i="17" s="1"/>
  <c r="C187" i="17"/>
  <c r="C187" i="18"/>
  <c r="B188" i="18"/>
  <c r="D188" i="18" s="1"/>
  <c r="C187" i="1"/>
  <c r="B188" i="1"/>
  <c r="D188" i="1" s="1"/>
  <c r="H188" i="18" l="1"/>
  <c r="F188" i="18"/>
  <c r="F187" i="18"/>
  <c r="I187" i="18" s="1"/>
  <c r="H187" i="18"/>
  <c r="H188" i="17"/>
  <c r="F188" i="17"/>
  <c r="F188" i="1"/>
  <c r="H188" i="1"/>
  <c r="I187" i="1"/>
  <c r="I187" i="17"/>
  <c r="J188" i="17" a="1"/>
  <c r="J188" i="17" s="1"/>
  <c r="K188" i="17"/>
  <c r="J188" i="1" a="1"/>
  <c r="J188" i="1" s="1"/>
  <c r="K188" i="1"/>
  <c r="J188" i="18" a="1"/>
  <c r="J188" i="18" s="1"/>
  <c r="K188" i="18"/>
  <c r="B189" i="1"/>
  <c r="D189" i="1" s="1"/>
  <c r="C188" i="1"/>
  <c r="B189" i="18"/>
  <c r="C188" i="18"/>
  <c r="C188" i="17"/>
  <c r="B189" i="17"/>
  <c r="D189" i="17" s="1"/>
  <c r="F189" i="1" l="1"/>
  <c r="H189" i="1"/>
  <c r="H189" i="17"/>
  <c r="F189" i="17"/>
  <c r="D189" i="18"/>
  <c r="I188" i="18"/>
  <c r="I188" i="1"/>
  <c r="I188" i="17"/>
  <c r="J189" i="17" a="1"/>
  <c r="J189" i="17" s="1"/>
  <c r="K189" i="17"/>
  <c r="J189" i="18" a="1"/>
  <c r="J189" i="18" s="1"/>
  <c r="K189" i="18"/>
  <c r="J189" i="1" a="1"/>
  <c r="J189" i="1" s="1"/>
  <c r="K189" i="1"/>
  <c r="B190" i="18"/>
  <c r="D190" i="18" s="1"/>
  <c r="C189" i="18"/>
  <c r="B190" i="17"/>
  <c r="D190" i="17" s="1"/>
  <c r="C189" i="17"/>
  <c r="C189" i="1"/>
  <c r="B190" i="1"/>
  <c r="D190" i="1" s="1"/>
  <c r="F190" i="1" l="1"/>
  <c r="H190" i="1"/>
  <c r="H189" i="18"/>
  <c r="F189" i="18"/>
  <c r="I189" i="18" s="1"/>
  <c r="H190" i="18"/>
  <c r="F190" i="18"/>
  <c r="F190" i="17"/>
  <c r="H190" i="17"/>
  <c r="I189" i="1"/>
  <c r="I189" i="17"/>
  <c r="J190" i="1" a="1"/>
  <c r="J190" i="1" s="1"/>
  <c r="K190" i="1"/>
  <c r="J190" i="17" a="1"/>
  <c r="J190" i="17" s="1"/>
  <c r="K190" i="17"/>
  <c r="J190" i="18" a="1"/>
  <c r="J190" i="18" s="1"/>
  <c r="K190" i="18"/>
  <c r="C190" i="17"/>
  <c r="B191" i="17"/>
  <c r="D191" i="17" s="1"/>
  <c r="C190" i="18"/>
  <c r="B191" i="18"/>
  <c r="B191" i="1"/>
  <c r="D191" i="1" s="1"/>
  <c r="C190" i="1"/>
  <c r="H191" i="17" l="1"/>
  <c r="F191" i="17"/>
  <c r="H191" i="1"/>
  <c r="F191" i="1"/>
  <c r="D191" i="18"/>
  <c r="I190" i="18"/>
  <c r="I190" i="1"/>
  <c r="I190" i="17"/>
  <c r="J191" i="18" a="1"/>
  <c r="J191" i="18" s="1"/>
  <c r="K191" i="18"/>
  <c r="J191" i="17" a="1"/>
  <c r="J191" i="17" s="1"/>
  <c r="K191" i="17"/>
  <c r="J191" i="1" a="1"/>
  <c r="J191" i="1" s="1"/>
  <c r="K191" i="1"/>
  <c r="C191" i="1"/>
  <c r="B192" i="1"/>
  <c r="C191" i="18"/>
  <c r="B192" i="18"/>
  <c r="B192" i="17"/>
  <c r="C191" i="17"/>
  <c r="D192" i="17" l="1"/>
  <c r="H191" i="18"/>
  <c r="F191" i="18"/>
  <c r="D192" i="18"/>
  <c r="D192" i="1"/>
  <c r="I191" i="1"/>
  <c r="I191" i="18"/>
  <c r="I191" i="17"/>
  <c r="J192" i="18" a="1"/>
  <c r="J192" i="18" s="1"/>
  <c r="K192" i="18"/>
  <c r="J192" i="1" a="1"/>
  <c r="J192" i="1" s="1"/>
  <c r="K192" i="1"/>
  <c r="J192" i="17" a="1"/>
  <c r="J192" i="17" s="1"/>
  <c r="K192" i="17"/>
  <c r="B193" i="17"/>
  <c r="D193" i="17" s="1"/>
  <c r="C192" i="17"/>
  <c r="C192" i="18"/>
  <c r="B193" i="18"/>
  <c r="C192" i="1"/>
  <c r="B193" i="1"/>
  <c r="D193" i="1" s="1"/>
  <c r="D193" i="18" l="1"/>
  <c r="H192" i="1"/>
  <c r="F192" i="1"/>
  <c r="I192" i="1" s="1"/>
  <c r="H192" i="18"/>
  <c r="F192" i="18"/>
  <c r="F193" i="17"/>
  <c r="H193" i="17"/>
  <c r="H193" i="1"/>
  <c r="F193" i="1"/>
  <c r="H192" i="17"/>
  <c r="F192" i="17"/>
  <c r="I192" i="18"/>
  <c r="J193" i="1" a="1"/>
  <c r="J193" i="1" s="1"/>
  <c r="K193" i="1"/>
  <c r="J193" i="18" a="1"/>
  <c r="J193" i="18" s="1"/>
  <c r="K193" i="18"/>
  <c r="J193" i="17" a="1"/>
  <c r="J193" i="17" s="1"/>
  <c r="K193" i="17"/>
  <c r="C193" i="1"/>
  <c r="B194" i="1"/>
  <c r="C193" i="18"/>
  <c r="B194" i="18"/>
  <c r="D194" i="18" s="1"/>
  <c r="B194" i="17"/>
  <c r="C193" i="17"/>
  <c r="I192" i="17" l="1"/>
  <c r="D194" i="17"/>
  <c r="H194" i="18"/>
  <c r="F194" i="18"/>
  <c r="D194" i="1"/>
  <c r="H193" i="18"/>
  <c r="F193" i="18"/>
  <c r="I193" i="1"/>
  <c r="I193" i="17"/>
  <c r="J194" i="18" a="1"/>
  <c r="J194" i="18" s="1"/>
  <c r="K194" i="18"/>
  <c r="J194" i="1" a="1"/>
  <c r="J194" i="1" s="1"/>
  <c r="K194" i="1"/>
  <c r="J194" i="17" a="1"/>
  <c r="J194" i="17" s="1"/>
  <c r="K194" i="17"/>
  <c r="B195" i="17"/>
  <c r="D195" i="17" s="1"/>
  <c r="C194" i="17"/>
  <c r="B195" i="18"/>
  <c r="C194" i="18"/>
  <c r="C194" i="1"/>
  <c r="B195" i="1"/>
  <c r="D195" i="1" s="1"/>
  <c r="I193" i="18" l="1"/>
  <c r="F195" i="17"/>
  <c r="H195" i="17"/>
  <c r="H194" i="1"/>
  <c r="F194" i="1"/>
  <c r="D195" i="18"/>
  <c r="F195" i="1"/>
  <c r="H195" i="1"/>
  <c r="F194" i="17"/>
  <c r="H194" i="17"/>
  <c r="I194" i="18"/>
  <c r="J195" i="1" a="1"/>
  <c r="J195" i="1" s="1"/>
  <c r="K195" i="1"/>
  <c r="J195" i="18" a="1"/>
  <c r="J195" i="18" s="1"/>
  <c r="K195" i="18"/>
  <c r="J195" i="17" a="1"/>
  <c r="J195" i="17" s="1"/>
  <c r="K195" i="17"/>
  <c r="C195" i="1"/>
  <c r="B196" i="1"/>
  <c r="C195" i="18"/>
  <c r="B196" i="18"/>
  <c r="D196" i="18" s="1"/>
  <c r="B196" i="17"/>
  <c r="C195" i="17"/>
  <c r="I194" i="1" l="1"/>
  <c r="F195" i="18"/>
  <c r="H195" i="18"/>
  <c r="I195" i="18" s="1"/>
  <c r="I194" i="17"/>
  <c r="D196" i="17"/>
  <c r="F196" i="18"/>
  <c r="H196" i="18"/>
  <c r="D196" i="1"/>
  <c r="I195" i="1"/>
  <c r="I195" i="17"/>
  <c r="J196" i="18" a="1"/>
  <c r="J196" i="18" s="1"/>
  <c r="K196" i="18"/>
  <c r="J196" i="1" a="1"/>
  <c r="J196" i="1" s="1"/>
  <c r="K196" i="1"/>
  <c r="J196" i="17" a="1"/>
  <c r="J196" i="17" s="1"/>
  <c r="K196" i="17"/>
  <c r="B197" i="18"/>
  <c r="C196" i="18"/>
  <c r="B197" i="1"/>
  <c r="D197" i="1" s="1"/>
  <c r="C196" i="1"/>
  <c r="C196" i="17"/>
  <c r="B197" i="17"/>
  <c r="D197" i="17" s="1"/>
  <c r="D197" i="18" l="1"/>
  <c r="H196" i="1"/>
  <c r="F196" i="1"/>
  <c r="H196" i="17"/>
  <c r="F196" i="17"/>
  <c r="H197" i="17"/>
  <c r="F197" i="17"/>
  <c r="H197" i="1"/>
  <c r="F197" i="1"/>
  <c r="I196" i="18"/>
  <c r="I196" i="1"/>
  <c r="J197" i="17" a="1"/>
  <c r="J197" i="17" s="1"/>
  <c r="K197" i="17"/>
  <c r="J197" i="1" a="1"/>
  <c r="J197" i="1" s="1"/>
  <c r="K197" i="1"/>
  <c r="J197" i="18" a="1"/>
  <c r="J197" i="18" s="1"/>
  <c r="K197" i="18"/>
  <c r="B198" i="17"/>
  <c r="C197" i="17"/>
  <c r="B198" i="1"/>
  <c r="C197" i="1"/>
  <c r="B198" i="18"/>
  <c r="D198" i="18" s="1"/>
  <c r="C197" i="18"/>
  <c r="I196" i="17" l="1"/>
  <c r="F198" i="18"/>
  <c r="H198" i="18"/>
  <c r="D198" i="17"/>
  <c r="D198" i="1"/>
  <c r="H197" i="18"/>
  <c r="F197" i="18"/>
  <c r="I197" i="1"/>
  <c r="I197" i="17"/>
  <c r="J198" i="18" a="1"/>
  <c r="J198" i="18" s="1"/>
  <c r="K198" i="18"/>
  <c r="J198" i="1" a="1"/>
  <c r="J198" i="1" s="1"/>
  <c r="K198" i="1"/>
  <c r="J198" i="17" a="1"/>
  <c r="J198" i="17" s="1"/>
  <c r="K198" i="17"/>
  <c r="C198" i="18"/>
  <c r="B199" i="18"/>
  <c r="C198" i="1"/>
  <c r="B199" i="1"/>
  <c r="C198" i="17"/>
  <c r="B199" i="17"/>
  <c r="D199" i="17" s="1"/>
  <c r="I197" i="18" l="1"/>
  <c r="F198" i="17"/>
  <c r="H198" i="17"/>
  <c r="D199" i="18"/>
  <c r="F199" i="17"/>
  <c r="H199" i="17"/>
  <c r="H198" i="1"/>
  <c r="F198" i="1"/>
  <c r="D199" i="1"/>
  <c r="I198" i="18"/>
  <c r="I198" i="17"/>
  <c r="J199" i="17" a="1"/>
  <c r="J199" i="17" s="1"/>
  <c r="K199" i="17"/>
  <c r="J199" i="1" a="1"/>
  <c r="J199" i="1" s="1"/>
  <c r="K199" i="1"/>
  <c r="J199" i="18" a="1"/>
  <c r="J199" i="18" s="1"/>
  <c r="K199" i="18"/>
  <c r="B200" i="1"/>
  <c r="C199" i="1"/>
  <c r="C199" i="18"/>
  <c r="B200" i="18"/>
  <c r="D200" i="18" s="1"/>
  <c r="B200" i="17"/>
  <c r="C199" i="17"/>
  <c r="I198" i="1" l="1"/>
  <c r="D200" i="1"/>
  <c r="F199" i="18"/>
  <c r="H199" i="18"/>
  <c r="D200" i="17"/>
  <c r="H199" i="1"/>
  <c r="F199" i="1"/>
  <c r="H200" i="18"/>
  <c r="F200" i="18"/>
  <c r="I199" i="18"/>
  <c r="I199" i="17"/>
  <c r="J200" i="18" a="1"/>
  <c r="J200" i="18" s="1"/>
  <c r="K200" i="18"/>
  <c r="J200" i="17" a="1"/>
  <c r="J200" i="17" s="1"/>
  <c r="K200" i="17"/>
  <c r="J200" i="1" a="1"/>
  <c r="J200" i="1" s="1"/>
  <c r="K200" i="1"/>
  <c r="B201" i="18"/>
  <c r="C200" i="18"/>
  <c r="B201" i="17"/>
  <c r="D201" i="17" s="1"/>
  <c r="C200" i="17"/>
  <c r="B201" i="1"/>
  <c r="C200" i="1"/>
  <c r="I199" i="1" l="1"/>
  <c r="H200" i="17"/>
  <c r="F200" i="17"/>
  <c r="D201" i="1"/>
  <c r="H201" i="17"/>
  <c r="F201" i="17"/>
  <c r="D201" i="18"/>
  <c r="H200" i="1"/>
  <c r="F200" i="1"/>
  <c r="I200" i="17"/>
  <c r="I200" i="18"/>
  <c r="J201" i="1" a="1"/>
  <c r="J201" i="1" s="1"/>
  <c r="K201" i="1"/>
  <c r="J201" i="17" a="1"/>
  <c r="J201" i="17" s="1"/>
  <c r="K201" i="17"/>
  <c r="J201" i="18" a="1"/>
  <c r="J201" i="18" s="1"/>
  <c r="K201" i="18"/>
  <c r="B202" i="1"/>
  <c r="D202" i="1" s="1"/>
  <c r="C201" i="1"/>
  <c r="C201" i="17"/>
  <c r="B202" i="17"/>
  <c r="C201" i="18"/>
  <c r="B202" i="18"/>
  <c r="I200" i="1" l="1"/>
  <c r="D202" i="17"/>
  <c r="F202" i="1"/>
  <c r="H202" i="1"/>
  <c r="F201" i="1"/>
  <c r="H201" i="1"/>
  <c r="H201" i="18"/>
  <c r="F201" i="18"/>
  <c r="D202" i="18"/>
  <c r="I201" i="17"/>
  <c r="J202" i="18" a="1"/>
  <c r="J202" i="18" s="1"/>
  <c r="K202" i="18"/>
  <c r="J202" i="17" a="1"/>
  <c r="J202" i="17" s="1"/>
  <c r="K202" i="17"/>
  <c r="J202" i="1" a="1"/>
  <c r="J202" i="1" s="1"/>
  <c r="K202" i="1"/>
  <c r="B203" i="17"/>
  <c r="D203" i="17" s="1"/>
  <c r="C202" i="17"/>
  <c r="C202" i="1"/>
  <c r="B203" i="1"/>
  <c r="B203" i="18"/>
  <c r="C202" i="18"/>
  <c r="I201" i="18" l="1"/>
  <c r="I201" i="1"/>
  <c r="H202" i="18"/>
  <c r="F202" i="18"/>
  <c r="D203" i="1"/>
  <c r="H203" i="17"/>
  <c r="F203" i="17"/>
  <c r="D203" i="18"/>
  <c r="H202" i="17"/>
  <c r="F202" i="17"/>
  <c r="I202" i="17" s="1"/>
  <c r="I202" i="1"/>
  <c r="J203" i="18" a="1"/>
  <c r="J203" i="18" s="1"/>
  <c r="K203" i="18"/>
  <c r="J203" i="17" a="1"/>
  <c r="J203" i="17" s="1"/>
  <c r="K203" i="17"/>
  <c r="J203" i="1" a="1"/>
  <c r="J203" i="1" s="1"/>
  <c r="K203" i="1"/>
  <c r="C203" i="18"/>
  <c r="B204" i="18"/>
  <c r="C203" i="1"/>
  <c r="B204" i="1"/>
  <c r="D204" i="1" s="1"/>
  <c r="B204" i="17"/>
  <c r="C203" i="17"/>
  <c r="I202" i="18" l="1"/>
  <c r="F204" i="1"/>
  <c r="H204" i="1"/>
  <c r="H203" i="18"/>
  <c r="F203" i="18"/>
  <c r="F203" i="1"/>
  <c r="I203" i="1" s="1"/>
  <c r="H203" i="1"/>
  <c r="D204" i="18"/>
  <c r="D204" i="17"/>
  <c r="I203" i="18"/>
  <c r="I203" i="17"/>
  <c r="J204" i="1" a="1"/>
  <c r="J204" i="1" s="1"/>
  <c r="K204" i="1"/>
  <c r="J204" i="18" a="1"/>
  <c r="J204" i="18" s="1"/>
  <c r="K204" i="18"/>
  <c r="J204" i="17" a="1"/>
  <c r="J204" i="17" s="1"/>
  <c r="K204" i="17"/>
  <c r="C204" i="1"/>
  <c r="B205" i="1"/>
  <c r="D205" i="1" s="1"/>
  <c r="B205" i="17"/>
  <c r="D205" i="17" s="1"/>
  <c r="C204" i="17"/>
  <c r="B205" i="18"/>
  <c r="D205" i="18" s="1"/>
  <c r="C204" i="18"/>
  <c r="H204" i="17" l="1"/>
  <c r="F204" i="17"/>
  <c r="F205" i="18"/>
  <c r="H205" i="18"/>
  <c r="H204" i="18"/>
  <c r="I204" i="18" s="1"/>
  <c r="F204" i="18"/>
  <c r="H205" i="17"/>
  <c r="F205" i="17"/>
  <c r="F205" i="1"/>
  <c r="H205" i="1"/>
  <c r="I204" i="1"/>
  <c r="J205" i="1" a="1"/>
  <c r="J205" i="1" s="1"/>
  <c r="K205" i="1"/>
  <c r="J205" i="18" a="1"/>
  <c r="J205" i="18" s="1"/>
  <c r="K205" i="18"/>
  <c r="J205" i="17" a="1"/>
  <c r="J205" i="17" s="1"/>
  <c r="K205" i="17"/>
  <c r="C205" i="1"/>
  <c r="B206" i="1"/>
  <c r="D206" i="1" s="1"/>
  <c r="B206" i="18"/>
  <c r="C205" i="18"/>
  <c r="B206" i="17"/>
  <c r="D206" i="17" s="1"/>
  <c r="C205" i="17"/>
  <c r="I204" i="17" l="1"/>
  <c r="D206" i="18"/>
  <c r="F206" i="17"/>
  <c r="H206" i="17"/>
  <c r="H206" i="1"/>
  <c r="F206" i="1"/>
  <c r="I205" i="18"/>
  <c r="I205" i="1"/>
  <c r="I205" i="17"/>
  <c r="J206" i="17" a="1"/>
  <c r="J206" i="17" s="1"/>
  <c r="K206" i="17"/>
  <c r="J206" i="18" a="1"/>
  <c r="J206" i="18" s="1"/>
  <c r="K206" i="18"/>
  <c r="J206" i="1" a="1"/>
  <c r="J206" i="1" s="1"/>
  <c r="K206" i="1"/>
  <c r="B207" i="17"/>
  <c r="D207" i="17" s="1"/>
  <c r="C206" i="17"/>
  <c r="C206" i="18"/>
  <c r="B207" i="18"/>
  <c r="B207" i="1"/>
  <c r="D207" i="1" s="1"/>
  <c r="C206" i="1"/>
  <c r="D207" i="18" l="1"/>
  <c r="F207" i="17"/>
  <c r="H207" i="17"/>
  <c r="H207" i="1"/>
  <c r="F207" i="1"/>
  <c r="F206" i="18"/>
  <c r="H206" i="18"/>
  <c r="I206" i="1"/>
  <c r="I206" i="17"/>
  <c r="J207" i="18" a="1"/>
  <c r="J207" i="18" s="1"/>
  <c r="K207" i="18"/>
  <c r="J207" i="1" a="1"/>
  <c r="J207" i="1" s="1"/>
  <c r="K207" i="1"/>
  <c r="J207" i="17" a="1"/>
  <c r="J207" i="17" s="1"/>
  <c r="K207" i="17"/>
  <c r="B208" i="18"/>
  <c r="C207" i="18"/>
  <c r="B208" i="1"/>
  <c r="D208" i="1" s="1"/>
  <c r="C207" i="1"/>
  <c r="C207" i="17"/>
  <c r="B208" i="17"/>
  <c r="D208" i="17" s="1"/>
  <c r="I206" i="18" l="1"/>
  <c r="H208" i="1"/>
  <c r="F208" i="1"/>
  <c r="D208" i="18"/>
  <c r="F208" i="17"/>
  <c r="H208" i="17"/>
  <c r="F207" i="18"/>
  <c r="H207" i="18"/>
  <c r="I207" i="1"/>
  <c r="I207" i="17"/>
  <c r="J208" i="17" a="1"/>
  <c r="J208" i="17" s="1"/>
  <c r="K208" i="17"/>
  <c r="J208" i="1" a="1"/>
  <c r="J208" i="1" s="1"/>
  <c r="K208" i="1"/>
  <c r="J208" i="18" a="1"/>
  <c r="J208" i="18" s="1"/>
  <c r="K208" i="18"/>
  <c r="B209" i="1"/>
  <c r="D209" i="1" s="1"/>
  <c r="C208" i="1"/>
  <c r="B209" i="17"/>
  <c r="D209" i="17" s="1"/>
  <c r="C208" i="17"/>
  <c r="B209" i="18"/>
  <c r="C208" i="18"/>
  <c r="I207" i="18" l="1"/>
  <c r="H209" i="1"/>
  <c r="F209" i="1"/>
  <c r="D209" i="18"/>
  <c r="F209" i="17"/>
  <c r="H209" i="17"/>
  <c r="F208" i="18"/>
  <c r="H208" i="18"/>
  <c r="I208" i="1"/>
  <c r="I208" i="17"/>
  <c r="J209" i="18" a="1"/>
  <c r="J209" i="18" s="1"/>
  <c r="K209" i="18"/>
  <c r="J209" i="17" a="1"/>
  <c r="J209" i="17" s="1"/>
  <c r="K209" i="17"/>
  <c r="J209" i="1" a="1"/>
  <c r="J209" i="1" s="1"/>
  <c r="K209" i="1"/>
  <c r="C209" i="18"/>
  <c r="B210" i="18"/>
  <c r="B210" i="17"/>
  <c r="D210" i="17" s="1"/>
  <c r="C209" i="17"/>
  <c r="C209" i="1"/>
  <c r="B210" i="1"/>
  <c r="D210" i="1" s="1"/>
  <c r="I208" i="18" l="1"/>
  <c r="H210" i="1"/>
  <c r="F210" i="1"/>
  <c r="F210" i="17"/>
  <c r="H210" i="17"/>
  <c r="D210" i="18"/>
  <c r="H209" i="18"/>
  <c r="F209" i="18"/>
  <c r="I209" i="1"/>
  <c r="I209" i="17"/>
  <c r="J210" i="17" a="1"/>
  <c r="J210" i="17" s="1"/>
  <c r="K210" i="17"/>
  <c r="J210" i="1" a="1"/>
  <c r="J210" i="1" s="1"/>
  <c r="K210" i="1"/>
  <c r="J210" i="18" a="1"/>
  <c r="J210" i="18" s="1"/>
  <c r="K210" i="18"/>
  <c r="B211" i="17"/>
  <c r="D211" i="17" s="1"/>
  <c r="C210" i="17"/>
  <c r="B211" i="18"/>
  <c r="C210" i="18"/>
  <c r="B211" i="1"/>
  <c r="D211" i="1" s="1"/>
  <c r="C210" i="1"/>
  <c r="I209" i="18" l="1"/>
  <c r="D211" i="18"/>
  <c r="F211" i="17"/>
  <c r="H211" i="17"/>
  <c r="F210" i="18"/>
  <c r="H210" i="18"/>
  <c r="H211" i="1"/>
  <c r="F211" i="1"/>
  <c r="I210" i="1"/>
  <c r="I210" i="17"/>
  <c r="J211" i="1" a="1"/>
  <c r="J211" i="1" s="1"/>
  <c r="K211" i="1"/>
  <c r="J211" i="18" a="1"/>
  <c r="J211" i="18" s="1"/>
  <c r="K211" i="18"/>
  <c r="J211" i="17" a="1"/>
  <c r="J211" i="17" s="1"/>
  <c r="K211" i="17"/>
  <c r="C211" i="1"/>
  <c r="B212" i="1"/>
  <c r="D212" i="1" s="1"/>
  <c r="C211" i="18"/>
  <c r="B212" i="18"/>
  <c r="D212" i="18" s="1"/>
  <c r="B212" i="17"/>
  <c r="D212" i="17" s="1"/>
  <c r="C211" i="17"/>
  <c r="I210" i="18" l="1"/>
  <c r="H212" i="17"/>
  <c r="F212" i="17"/>
  <c r="H212" i="1"/>
  <c r="F212" i="1"/>
  <c r="H212" i="18"/>
  <c r="F212" i="18"/>
  <c r="F211" i="18"/>
  <c r="H211" i="18"/>
  <c r="I211" i="1"/>
  <c r="I211" i="17"/>
  <c r="J212" i="18" a="1"/>
  <c r="J212" i="18" s="1"/>
  <c r="K212" i="18"/>
  <c r="J212" i="1" a="1"/>
  <c r="J212" i="1" s="1"/>
  <c r="K212" i="1"/>
  <c r="J212" i="17" a="1"/>
  <c r="J212" i="17" s="1"/>
  <c r="K212" i="17"/>
  <c r="C212" i="17"/>
  <c r="B213" i="17"/>
  <c r="D213" i="17" s="1"/>
  <c r="C212" i="18"/>
  <c r="B213" i="18"/>
  <c r="B213" i="1"/>
  <c r="D213" i="1" s="1"/>
  <c r="C212" i="1"/>
  <c r="I211" i="18" l="1"/>
  <c r="F213" i="1"/>
  <c r="H213" i="1"/>
  <c r="D213" i="18"/>
  <c r="H213" i="17"/>
  <c r="F213" i="17"/>
  <c r="I212" i="18"/>
  <c r="I212" i="1"/>
  <c r="I212" i="17"/>
  <c r="J213" i="18" a="1"/>
  <c r="J213" i="18" s="1"/>
  <c r="K213" i="18"/>
  <c r="J213" i="17" a="1"/>
  <c r="J213" i="17" s="1"/>
  <c r="K213" i="17"/>
  <c r="J213" i="1" a="1"/>
  <c r="J213" i="1" s="1"/>
  <c r="K213" i="1"/>
  <c r="B214" i="18"/>
  <c r="D214" i="18" s="1"/>
  <c r="C213" i="18"/>
  <c r="C213" i="1"/>
  <c r="B214" i="1"/>
  <c r="D214" i="1" s="1"/>
  <c r="B214" i="17"/>
  <c r="D214" i="17" s="1"/>
  <c r="C213" i="17"/>
  <c r="F214" i="1" l="1"/>
  <c r="H214" i="1"/>
  <c r="H214" i="18"/>
  <c r="F214" i="18"/>
  <c r="H213" i="18"/>
  <c r="F213" i="18"/>
  <c r="H214" i="17"/>
  <c r="F214" i="17"/>
  <c r="I213" i="1"/>
  <c r="I213" i="17"/>
  <c r="J214" i="1" a="1"/>
  <c r="J214" i="1" s="1"/>
  <c r="K214" i="1"/>
  <c r="J214" i="17" a="1"/>
  <c r="J214" i="17" s="1"/>
  <c r="K214" i="17"/>
  <c r="J214" i="18" a="1"/>
  <c r="J214" i="18" s="1"/>
  <c r="K214" i="18"/>
  <c r="C214" i="17"/>
  <c r="B215" i="17"/>
  <c r="D215" i="17" s="1"/>
  <c r="C214" i="1"/>
  <c r="B215" i="1"/>
  <c r="D215" i="1" s="1"/>
  <c r="C214" i="18"/>
  <c r="B215" i="18"/>
  <c r="I213" i="18" l="1"/>
  <c r="F215" i="1"/>
  <c r="H215" i="1"/>
  <c r="H215" i="17"/>
  <c r="F215" i="17"/>
  <c r="D215" i="18"/>
  <c r="I214" i="18"/>
  <c r="I214" i="1"/>
  <c r="I214" i="17"/>
  <c r="J215" i="18" a="1"/>
  <c r="J215" i="18" s="1"/>
  <c r="K215" i="18"/>
  <c r="J215" i="1" a="1"/>
  <c r="J215" i="1" s="1"/>
  <c r="K215" i="1"/>
  <c r="J215" i="17" a="1"/>
  <c r="J215" i="17" s="1"/>
  <c r="K215" i="17"/>
  <c r="C215" i="1"/>
  <c r="B216" i="1"/>
  <c r="D216" i="1" s="1"/>
  <c r="C215" i="17"/>
  <c r="B216" i="17"/>
  <c r="D216" i="17" s="1"/>
  <c r="B216" i="18"/>
  <c r="D216" i="18" s="1"/>
  <c r="C215" i="18"/>
  <c r="H216" i="17" l="1"/>
  <c r="F216" i="17"/>
  <c r="F216" i="1"/>
  <c r="H216" i="1"/>
  <c r="H215" i="18"/>
  <c r="F215" i="18"/>
  <c r="H216" i="18"/>
  <c r="F216" i="18"/>
  <c r="I215" i="1"/>
  <c r="I215" i="17"/>
  <c r="J216" i="17" a="1"/>
  <c r="J216" i="17" s="1"/>
  <c r="K216" i="17"/>
  <c r="J216" i="1" a="1"/>
  <c r="J216" i="1" s="1"/>
  <c r="K216" i="1"/>
  <c r="J216" i="18" a="1"/>
  <c r="J216" i="18" s="1"/>
  <c r="K216" i="18"/>
  <c r="B217" i="17"/>
  <c r="D217" i="17" s="1"/>
  <c r="C216" i="17"/>
  <c r="B217" i="18"/>
  <c r="C216" i="18"/>
  <c r="C216" i="1"/>
  <c r="B217" i="1"/>
  <c r="D217" i="1" s="1"/>
  <c r="I215" i="18" l="1"/>
  <c r="D217" i="18"/>
  <c r="H217" i="17"/>
  <c r="F217" i="17"/>
  <c r="F217" i="1"/>
  <c r="H217" i="1"/>
  <c r="I216" i="18"/>
  <c r="I216" i="1"/>
  <c r="I216" i="17"/>
  <c r="J217" i="1" a="1"/>
  <c r="J217" i="1" s="1"/>
  <c r="K217" i="1"/>
  <c r="J217" i="18" a="1"/>
  <c r="J217" i="18" s="1"/>
  <c r="K217" i="18"/>
  <c r="J217" i="17" a="1"/>
  <c r="J217" i="17" s="1"/>
  <c r="K217" i="17"/>
  <c r="C217" i="1"/>
  <c r="B218" i="1"/>
  <c r="D218" i="1" s="1"/>
  <c r="C217" i="18"/>
  <c r="B218" i="18"/>
  <c r="D218" i="18" s="1"/>
  <c r="C217" i="17"/>
  <c r="B218" i="17"/>
  <c r="D218" i="17" s="1"/>
  <c r="H218" i="1" l="1"/>
  <c r="F218" i="1"/>
  <c r="H218" i="17"/>
  <c r="F218" i="17"/>
  <c r="F218" i="18"/>
  <c r="H218" i="18"/>
  <c r="F217" i="18"/>
  <c r="H217" i="18"/>
  <c r="I217" i="1"/>
  <c r="I217" i="17"/>
  <c r="J218" i="17" a="1"/>
  <c r="J218" i="17" s="1"/>
  <c r="K218" i="17"/>
  <c r="J218" i="18" a="1"/>
  <c r="J218" i="18" s="1"/>
  <c r="K218" i="18"/>
  <c r="J218" i="1" a="1"/>
  <c r="J218" i="1" s="1"/>
  <c r="K218" i="1"/>
  <c r="B219" i="18"/>
  <c r="C218" i="18"/>
  <c r="C218" i="1"/>
  <c r="B219" i="1"/>
  <c r="C218" i="17"/>
  <c r="B219" i="17"/>
  <c r="D219" i="17" s="1"/>
  <c r="I218" i="18" l="1"/>
  <c r="I217" i="18"/>
  <c r="H219" i="17"/>
  <c r="F219" i="17"/>
  <c r="D219" i="1"/>
  <c r="D219" i="18"/>
  <c r="I218" i="1"/>
  <c r="I218" i="17"/>
  <c r="J219" i="17" a="1"/>
  <c r="J219" i="17" s="1"/>
  <c r="K219" i="17"/>
  <c r="J219" i="1" a="1"/>
  <c r="J219" i="1" s="1"/>
  <c r="K219" i="1"/>
  <c r="J219" i="18" a="1"/>
  <c r="J219" i="18" s="1"/>
  <c r="K219" i="18"/>
  <c r="B220" i="17"/>
  <c r="D220" i="17" s="1"/>
  <c r="C219" i="17"/>
  <c r="C219" i="1"/>
  <c r="B220" i="1"/>
  <c r="D220" i="1" s="1"/>
  <c r="C219" i="18"/>
  <c r="B220" i="18"/>
  <c r="D220" i="18" s="1"/>
  <c r="F220" i="18" l="1"/>
  <c r="H220" i="18"/>
  <c r="F219" i="18"/>
  <c r="H219" i="18"/>
  <c r="F219" i="1"/>
  <c r="H219" i="1"/>
  <c r="H220" i="1"/>
  <c r="F220" i="1"/>
  <c r="H220" i="17"/>
  <c r="F220" i="17"/>
  <c r="I219" i="17"/>
  <c r="J220" i="17" a="1"/>
  <c r="J220" i="17" s="1"/>
  <c r="K220" i="17"/>
  <c r="J220" i="18" a="1"/>
  <c r="J220" i="18" s="1"/>
  <c r="K220" i="18"/>
  <c r="J220" i="1" a="1"/>
  <c r="J220" i="1" s="1"/>
  <c r="K220" i="1"/>
  <c r="C220" i="18"/>
  <c r="B221" i="18"/>
  <c r="C220" i="1"/>
  <c r="B221" i="1"/>
  <c r="D221" i="1" s="1"/>
  <c r="C220" i="17"/>
  <c r="B221" i="17"/>
  <c r="D221" i="17" s="1"/>
  <c r="I219" i="18" l="1"/>
  <c r="I219" i="1"/>
  <c r="H221" i="1"/>
  <c r="F221" i="1"/>
  <c r="D221" i="18"/>
  <c r="H221" i="17"/>
  <c r="F221" i="17"/>
  <c r="I220" i="1"/>
  <c r="I220" i="18"/>
  <c r="I220" i="17"/>
  <c r="J221" i="17" a="1"/>
  <c r="J221" i="17" s="1"/>
  <c r="K221" i="17"/>
  <c r="J221" i="1" a="1"/>
  <c r="J221" i="1" s="1"/>
  <c r="K221" i="1"/>
  <c r="J221" i="18" a="1"/>
  <c r="J221" i="18" s="1"/>
  <c r="K221" i="18"/>
  <c r="B222" i="1"/>
  <c r="D222" i="1" s="1"/>
  <c r="C221" i="1"/>
  <c r="B222" i="18"/>
  <c r="D222" i="18" s="1"/>
  <c r="C221" i="18"/>
  <c r="B222" i="17"/>
  <c r="D222" i="17" s="1"/>
  <c r="C221" i="17"/>
  <c r="F222" i="18" l="1"/>
  <c r="H222" i="18"/>
  <c r="H222" i="1"/>
  <c r="F222" i="1"/>
  <c r="F221" i="18"/>
  <c r="H221" i="18"/>
  <c r="I221" i="18" s="1"/>
  <c r="F222" i="17"/>
  <c r="H222" i="17"/>
  <c r="I221" i="1"/>
  <c r="I221" i="17"/>
  <c r="J222" i="17" a="1"/>
  <c r="J222" i="17" s="1"/>
  <c r="K222" i="17"/>
  <c r="J222" i="18" a="1"/>
  <c r="J222" i="18" s="1"/>
  <c r="K222" i="18"/>
  <c r="J222" i="1" a="1"/>
  <c r="J222" i="1" s="1"/>
  <c r="K222" i="1"/>
  <c r="C222" i="17"/>
  <c r="B223" i="17"/>
  <c r="C222" i="18"/>
  <c r="B223" i="18"/>
  <c r="C222" i="1"/>
  <c r="B223" i="1"/>
  <c r="D223" i="17" l="1"/>
  <c r="D223" i="18"/>
  <c r="D223" i="1"/>
  <c r="I222" i="1"/>
  <c r="I222" i="18"/>
  <c r="I222" i="17"/>
  <c r="J223" i="1" a="1"/>
  <c r="J223" i="1" s="1"/>
  <c r="K223" i="1"/>
  <c r="J223" i="18" a="1"/>
  <c r="J223" i="18" s="1"/>
  <c r="K223" i="18"/>
  <c r="J223" i="17" a="1"/>
  <c r="J223" i="17" s="1"/>
  <c r="K223" i="17"/>
  <c r="C223" i="1"/>
  <c r="B224" i="1"/>
  <c r="D224" i="1" s="1"/>
  <c r="B224" i="18"/>
  <c r="C223" i="18"/>
  <c r="C223" i="17"/>
  <c r="B224" i="17"/>
  <c r="H223" i="1" l="1"/>
  <c r="F223" i="1"/>
  <c r="I223" i="1" s="1"/>
  <c r="F223" i="18"/>
  <c r="H223" i="18"/>
  <c r="D224" i="18"/>
  <c r="H224" i="1"/>
  <c r="F224" i="1"/>
  <c r="D224" i="17"/>
  <c r="F223" i="17"/>
  <c r="H223" i="17"/>
  <c r="J224" i="18" a="1"/>
  <c r="J224" i="18" s="1"/>
  <c r="K224" i="18"/>
  <c r="J224" i="17" a="1"/>
  <c r="J224" i="17" s="1"/>
  <c r="K224" i="17"/>
  <c r="J224" i="1" a="1"/>
  <c r="J224" i="1" s="1"/>
  <c r="K224" i="1"/>
  <c r="B225" i="17"/>
  <c r="C224" i="17"/>
  <c r="B225" i="18"/>
  <c r="C224" i="18"/>
  <c r="C224" i="1"/>
  <c r="B225" i="1"/>
  <c r="I223" i="17" l="1"/>
  <c r="I223" i="18"/>
  <c r="D225" i="17"/>
  <c r="H224" i="18"/>
  <c r="I224" i="18" s="1"/>
  <c r="F224" i="18"/>
  <c r="H224" i="17"/>
  <c r="F224" i="17"/>
  <c r="D225" i="18"/>
  <c r="D225" i="1"/>
  <c r="I224" i="1"/>
  <c r="J225" i="1" a="1"/>
  <c r="J225" i="1" s="1"/>
  <c r="K225" i="1"/>
  <c r="J225" i="18" a="1"/>
  <c r="J225" i="18" s="1"/>
  <c r="K225" i="18"/>
  <c r="J225" i="17" a="1"/>
  <c r="J225" i="17" s="1"/>
  <c r="K225" i="17"/>
  <c r="C225" i="18"/>
  <c r="B226" i="18"/>
  <c r="C225" i="1"/>
  <c r="B226" i="1"/>
  <c r="D226" i="1" s="1"/>
  <c r="C225" i="17"/>
  <c r="B226" i="17"/>
  <c r="I224" i="17" l="1"/>
  <c r="D226" i="18"/>
  <c r="H225" i="18"/>
  <c r="F225" i="18"/>
  <c r="F226" i="1"/>
  <c r="H226" i="1"/>
  <c r="F225" i="1"/>
  <c r="H225" i="1"/>
  <c r="D226" i="17"/>
  <c r="H225" i="17"/>
  <c r="F225" i="17"/>
  <c r="I225" i="18"/>
  <c r="J226" i="17" a="1"/>
  <c r="J226" i="17" s="1"/>
  <c r="K226" i="17"/>
  <c r="J226" i="1" a="1"/>
  <c r="J226" i="1" s="1"/>
  <c r="K226" i="1"/>
  <c r="J226" i="18" a="1"/>
  <c r="J226" i="18" s="1"/>
  <c r="K226" i="18"/>
  <c r="C226" i="1"/>
  <c r="B227" i="1"/>
  <c r="B227" i="18"/>
  <c r="C226" i="18"/>
  <c r="B227" i="17"/>
  <c r="C226" i="17"/>
  <c r="I225" i="17" l="1"/>
  <c r="I225" i="1"/>
  <c r="D227" i="17"/>
  <c r="H226" i="17"/>
  <c r="F226" i="17"/>
  <c r="D227" i="18"/>
  <c r="D227" i="1"/>
  <c r="H226" i="18"/>
  <c r="F226" i="18"/>
  <c r="I226" i="1"/>
  <c r="J227" i="1" a="1"/>
  <c r="J227" i="1" s="1"/>
  <c r="K227" i="1"/>
  <c r="J227" i="17" a="1"/>
  <c r="J227" i="17" s="1"/>
  <c r="K227" i="17"/>
  <c r="J227" i="18" a="1"/>
  <c r="J227" i="18" s="1"/>
  <c r="K227" i="18"/>
  <c r="B228" i="17"/>
  <c r="C227" i="17"/>
  <c r="C227" i="18"/>
  <c r="B228" i="18"/>
  <c r="C227" i="1"/>
  <c r="B228" i="1"/>
  <c r="I226" i="18" l="1"/>
  <c r="I226" i="17"/>
  <c r="H227" i="18"/>
  <c r="F227" i="18"/>
  <c r="F227" i="1"/>
  <c r="H227" i="1"/>
  <c r="D228" i="1"/>
  <c r="D228" i="17"/>
  <c r="D228" i="18"/>
  <c r="H227" i="17"/>
  <c r="F227" i="17"/>
  <c r="I227" i="18"/>
  <c r="J228" i="17" a="1"/>
  <c r="J228" i="17" s="1"/>
  <c r="K228" i="17"/>
  <c r="J228" i="1" a="1"/>
  <c r="J228" i="1" s="1"/>
  <c r="K228" i="1"/>
  <c r="J228" i="18" a="1"/>
  <c r="J228" i="18" s="1"/>
  <c r="K228" i="18"/>
  <c r="C228" i="18"/>
  <c r="B229" i="18"/>
  <c r="C228" i="1"/>
  <c r="B229" i="1"/>
  <c r="C228" i="17"/>
  <c r="B229" i="17"/>
  <c r="I227" i="1" l="1"/>
  <c r="I227" i="17"/>
  <c r="H228" i="17"/>
  <c r="F228" i="17"/>
  <c r="D229" i="18"/>
  <c r="F228" i="1"/>
  <c r="H228" i="1"/>
  <c r="H228" i="18"/>
  <c r="F228" i="18"/>
  <c r="D229" i="17"/>
  <c r="D229" i="1"/>
  <c r="I228" i="17"/>
  <c r="J229" i="17" a="1"/>
  <c r="J229" i="17" s="1"/>
  <c r="K229" i="17"/>
  <c r="J229" i="1" a="1"/>
  <c r="J229" i="1" s="1"/>
  <c r="K229" i="1"/>
  <c r="J229" i="18" a="1"/>
  <c r="J229" i="18" s="1"/>
  <c r="K229" i="18"/>
  <c r="C229" i="1"/>
  <c r="B230" i="1"/>
  <c r="B230" i="18"/>
  <c r="C229" i="18"/>
  <c r="C229" i="17"/>
  <c r="B230" i="17"/>
  <c r="I228" i="18" l="1"/>
  <c r="I228" i="1"/>
  <c r="D230" i="18"/>
  <c r="D230" i="1"/>
  <c r="F229" i="1"/>
  <c r="H229" i="1"/>
  <c r="H229" i="17"/>
  <c r="F229" i="17"/>
  <c r="I229" i="17" s="1"/>
  <c r="D230" i="17"/>
  <c r="H229" i="18"/>
  <c r="F229" i="18"/>
  <c r="J230" i="18" a="1"/>
  <c r="J230" i="18" s="1"/>
  <c r="K230" i="18"/>
  <c r="J230" i="17" a="1"/>
  <c r="J230" i="17" s="1"/>
  <c r="K230" i="17"/>
  <c r="J230" i="1" a="1"/>
  <c r="J230" i="1" s="1"/>
  <c r="K230" i="1"/>
  <c r="C230" i="17"/>
  <c r="B231" i="17"/>
  <c r="C230" i="18"/>
  <c r="B231" i="18"/>
  <c r="B231" i="1"/>
  <c r="C230" i="1"/>
  <c r="I229" i="18" l="1"/>
  <c r="I229" i="1"/>
  <c r="D231" i="17"/>
  <c r="H230" i="17"/>
  <c r="F230" i="17"/>
  <c r="D231" i="1"/>
  <c r="H230" i="1"/>
  <c r="F230" i="1"/>
  <c r="D231" i="18"/>
  <c r="H230" i="18"/>
  <c r="F230" i="18"/>
  <c r="I230" i="18" s="1"/>
  <c r="J231" i="18" a="1"/>
  <c r="J231" i="18" s="1"/>
  <c r="K231" i="18"/>
  <c r="J231" i="17" a="1"/>
  <c r="J231" i="17" s="1"/>
  <c r="K231" i="17"/>
  <c r="J231" i="1" a="1"/>
  <c r="J231" i="1" s="1"/>
  <c r="K231" i="1"/>
  <c r="B232" i="1"/>
  <c r="D232" i="1" s="1"/>
  <c r="C231" i="1"/>
  <c r="B232" i="18"/>
  <c r="D232" i="18" s="1"/>
  <c r="C231" i="18"/>
  <c r="C231" i="17"/>
  <c r="B232" i="17"/>
  <c r="I230" i="17" l="1"/>
  <c r="I230" i="1"/>
  <c r="D232" i="17"/>
  <c r="H231" i="1"/>
  <c r="F231" i="1"/>
  <c r="I231" i="1" s="1"/>
  <c r="F231" i="18"/>
  <c r="H231" i="18"/>
  <c r="F232" i="18"/>
  <c r="H232" i="18"/>
  <c r="H232" i="1"/>
  <c r="F232" i="1"/>
  <c r="H231" i="17"/>
  <c r="F231" i="17"/>
  <c r="J232" i="18" a="1"/>
  <c r="J232" i="18" s="1"/>
  <c r="K232" i="18"/>
  <c r="J232" i="1" a="1"/>
  <c r="J232" i="1" s="1"/>
  <c r="K232" i="1"/>
  <c r="J232" i="17" a="1"/>
  <c r="J232" i="17" s="1"/>
  <c r="K232" i="17"/>
  <c r="C232" i="17"/>
  <c r="B233" i="17"/>
  <c r="D233" i="17" s="1"/>
  <c r="B233" i="18"/>
  <c r="D233" i="18" s="1"/>
  <c r="C232" i="18"/>
  <c r="B233" i="1"/>
  <c r="D233" i="1" s="1"/>
  <c r="C232" i="1"/>
  <c r="I231" i="17" l="1"/>
  <c r="I231" i="18"/>
  <c r="H233" i="17"/>
  <c r="F233" i="17"/>
  <c r="H233" i="18"/>
  <c r="F233" i="18"/>
  <c r="H233" i="1"/>
  <c r="F233" i="1"/>
  <c r="H232" i="17"/>
  <c r="F232" i="17"/>
  <c r="I232" i="17" s="1"/>
  <c r="I232" i="1"/>
  <c r="I232" i="18"/>
  <c r="J233" i="17" a="1"/>
  <c r="J233" i="17" s="1"/>
  <c r="K233" i="17"/>
  <c r="J233" i="1" a="1"/>
  <c r="J233" i="1" s="1"/>
  <c r="K233" i="1"/>
  <c r="J233" i="18" a="1"/>
  <c r="J233" i="18" s="1"/>
  <c r="K233" i="18"/>
  <c r="C233" i="1"/>
  <c r="B234" i="1"/>
  <c r="D234" i="1" s="1"/>
  <c r="C233" i="18"/>
  <c r="B234" i="18"/>
  <c r="D234" i="18" s="1"/>
  <c r="B234" i="17"/>
  <c r="D234" i="17" s="1"/>
  <c r="C233" i="17"/>
  <c r="F234" i="17" l="1"/>
  <c r="H234" i="17"/>
  <c r="F234" i="18"/>
  <c r="H234" i="18"/>
  <c r="H234" i="1"/>
  <c r="F234" i="1"/>
  <c r="I233" i="17"/>
  <c r="I233" i="18"/>
  <c r="I233" i="1"/>
  <c r="J234" i="17" a="1"/>
  <c r="J234" i="17" s="1"/>
  <c r="K234" i="17"/>
  <c r="J234" i="18" a="1"/>
  <c r="J234" i="18" s="1"/>
  <c r="K234" i="18"/>
  <c r="J234" i="1" a="1"/>
  <c r="J234" i="1" s="1"/>
  <c r="K234" i="1"/>
  <c r="B235" i="17"/>
  <c r="D235" i="17" s="1"/>
  <c r="C234" i="17"/>
  <c r="B235" i="18"/>
  <c r="C234" i="18"/>
  <c r="B235" i="1"/>
  <c r="D235" i="1" s="1"/>
  <c r="C234" i="1"/>
  <c r="F235" i="1" l="1"/>
  <c r="H235" i="1"/>
  <c r="D235" i="18"/>
  <c r="F235" i="17"/>
  <c r="H235" i="17"/>
  <c r="I234" i="1"/>
  <c r="I234" i="18"/>
  <c r="I234" i="17"/>
  <c r="J235" i="1" a="1"/>
  <c r="J235" i="1" s="1"/>
  <c r="K235" i="1"/>
  <c r="J235" i="18" a="1"/>
  <c r="J235" i="18" s="1"/>
  <c r="K235" i="18"/>
  <c r="J235" i="17" a="1"/>
  <c r="J235" i="17" s="1"/>
  <c r="K235" i="17"/>
  <c r="C235" i="18"/>
  <c r="B236" i="18"/>
  <c r="D236" i="18" s="1"/>
  <c r="C235" i="1"/>
  <c r="B236" i="1"/>
  <c r="D236" i="1" s="1"/>
  <c r="B236" i="17"/>
  <c r="D236" i="17" s="1"/>
  <c r="C235" i="17"/>
  <c r="F236" i="1" l="1"/>
  <c r="H236" i="1"/>
  <c r="H236" i="18"/>
  <c r="F236" i="18"/>
  <c r="H236" i="17"/>
  <c r="F236" i="17"/>
  <c r="F235" i="18"/>
  <c r="H235" i="18"/>
  <c r="I235" i="1"/>
  <c r="I235" i="17"/>
  <c r="J236" i="17" a="1"/>
  <c r="J236" i="17" s="1"/>
  <c r="K236" i="17"/>
  <c r="J236" i="1" a="1"/>
  <c r="J236" i="1" s="1"/>
  <c r="K236" i="1"/>
  <c r="J236" i="18" a="1"/>
  <c r="J236" i="18" s="1"/>
  <c r="K236" i="18"/>
  <c r="C236" i="17"/>
  <c r="B237" i="17"/>
  <c r="D237" i="17" s="1"/>
  <c r="C236" i="1"/>
  <c r="B237" i="1"/>
  <c r="D237" i="1" s="1"/>
  <c r="C236" i="18"/>
  <c r="B237" i="18"/>
  <c r="I235" i="18" l="1"/>
  <c r="D237" i="18"/>
  <c r="H237" i="17"/>
  <c r="F237" i="17"/>
  <c r="F237" i="1"/>
  <c r="H237" i="1"/>
  <c r="I236" i="1"/>
  <c r="I236" i="18"/>
  <c r="I236" i="17"/>
  <c r="J237" i="18" a="1"/>
  <c r="J237" i="18" s="1"/>
  <c r="K237" i="18"/>
  <c r="J237" i="1" a="1"/>
  <c r="J237" i="1" s="1"/>
  <c r="K237" i="1"/>
  <c r="J237" i="17" a="1"/>
  <c r="J237" i="17" s="1"/>
  <c r="K237" i="17"/>
  <c r="B238" i="18"/>
  <c r="D238" i="18" s="1"/>
  <c r="C237" i="18"/>
  <c r="C237" i="1"/>
  <c r="B238" i="1"/>
  <c r="D238" i="1" s="1"/>
  <c r="B238" i="17"/>
  <c r="D238" i="17" s="1"/>
  <c r="C237" i="17"/>
  <c r="F238" i="1" l="1"/>
  <c r="H238" i="1"/>
  <c r="F238" i="18"/>
  <c r="H238" i="18"/>
  <c r="H238" i="17"/>
  <c r="F238" i="17"/>
  <c r="H237" i="18"/>
  <c r="F237" i="18"/>
  <c r="I237" i="18" s="1"/>
  <c r="I237" i="1"/>
  <c r="I237" i="17"/>
  <c r="J238" i="17" a="1"/>
  <c r="J238" i="17" s="1"/>
  <c r="K238" i="17"/>
  <c r="J238" i="18" a="1"/>
  <c r="J238" i="18" s="1"/>
  <c r="K238" i="18"/>
  <c r="J238" i="1" a="1"/>
  <c r="J238" i="1" s="1"/>
  <c r="K238" i="1"/>
  <c r="C238" i="17"/>
  <c r="B239" i="17"/>
  <c r="D239" i="17" s="1"/>
  <c r="C238" i="1"/>
  <c r="B239" i="1"/>
  <c r="D239" i="1" s="1"/>
  <c r="C238" i="18"/>
  <c r="B239" i="18"/>
  <c r="H239" i="1" l="1"/>
  <c r="F239" i="1"/>
  <c r="H239" i="17"/>
  <c r="F239" i="17"/>
  <c r="D239" i="18"/>
  <c r="I238" i="17"/>
  <c r="I238" i="18"/>
  <c r="I238" i="1"/>
  <c r="J239" i="18" a="1"/>
  <c r="J239" i="18" s="1"/>
  <c r="K239" i="18"/>
  <c r="J239" i="1" a="1"/>
  <c r="J239" i="1" s="1"/>
  <c r="K239" i="1"/>
  <c r="J239" i="17" a="1"/>
  <c r="J239" i="17" s="1"/>
  <c r="K239" i="17"/>
  <c r="B240" i="18"/>
  <c r="D240" i="18" s="1"/>
  <c r="C239" i="18"/>
  <c r="C239" i="1"/>
  <c r="B240" i="1"/>
  <c r="D240" i="1" s="1"/>
  <c r="B240" i="17"/>
  <c r="D240" i="17" s="1"/>
  <c r="C239" i="17"/>
  <c r="H240" i="1" l="1"/>
  <c r="F240" i="1"/>
  <c r="H240" i="17"/>
  <c r="F240" i="17"/>
  <c r="H239" i="18"/>
  <c r="F239" i="18"/>
  <c r="H240" i="18"/>
  <c r="F240" i="18"/>
  <c r="I239" i="1"/>
  <c r="I239" i="17"/>
  <c r="J240" i="17" a="1"/>
  <c r="J240" i="17" s="1"/>
  <c r="K240" i="17"/>
  <c r="J240" i="18" a="1"/>
  <c r="J240" i="18" s="1"/>
  <c r="K240" i="18"/>
  <c r="J240" i="1" a="1"/>
  <c r="J240" i="1" s="1"/>
  <c r="K240" i="1"/>
  <c r="B241" i="17"/>
  <c r="D241" i="17" s="1"/>
  <c r="C240" i="17"/>
  <c r="C240" i="1"/>
  <c r="B241" i="1"/>
  <c r="D241" i="1" s="1"/>
  <c r="B241" i="18"/>
  <c r="C240" i="18"/>
  <c r="I239" i="18" l="1"/>
  <c r="D241" i="18"/>
  <c r="H241" i="17"/>
  <c r="F241" i="17"/>
  <c r="H241" i="1"/>
  <c r="F241" i="1"/>
  <c r="I240" i="1"/>
  <c r="I240" i="18"/>
  <c r="I240" i="17"/>
  <c r="J241" i="1" a="1"/>
  <c r="J241" i="1" s="1"/>
  <c r="K241" i="1"/>
  <c r="J241" i="18" a="1"/>
  <c r="J241" i="18" s="1"/>
  <c r="K241" i="18"/>
  <c r="J241" i="17" a="1"/>
  <c r="J241" i="17" s="1"/>
  <c r="K241" i="17"/>
  <c r="C241" i="18"/>
  <c r="B242" i="18"/>
  <c r="D242" i="18" s="1"/>
  <c r="C241" i="1"/>
  <c r="B242" i="1"/>
  <c r="D242" i="1" s="1"/>
  <c r="B242" i="17"/>
  <c r="D242" i="17" s="1"/>
  <c r="C241" i="17"/>
  <c r="F242" i="17" l="1"/>
  <c r="H242" i="17"/>
  <c r="H242" i="1"/>
  <c r="F242" i="1"/>
  <c r="F242" i="18"/>
  <c r="H242" i="18"/>
  <c r="F241" i="18"/>
  <c r="H241" i="18"/>
  <c r="I241" i="18" s="1"/>
  <c r="I241" i="1"/>
  <c r="I241" i="17"/>
  <c r="J242" i="17" a="1"/>
  <c r="J242" i="17" s="1"/>
  <c r="K242" i="17"/>
  <c r="J242" i="1" a="1"/>
  <c r="J242" i="1" s="1"/>
  <c r="K242" i="1"/>
  <c r="J242" i="18" a="1"/>
  <c r="J242" i="18" s="1"/>
  <c r="K242" i="18"/>
  <c r="B243" i="18"/>
  <c r="C242" i="18"/>
  <c r="B243" i="17"/>
  <c r="D243" i="17" s="1"/>
  <c r="C242" i="17"/>
  <c r="C242" i="1"/>
  <c r="B243" i="1"/>
  <c r="D243" i="1" s="1"/>
  <c r="F243" i="17" l="1"/>
  <c r="H243" i="17"/>
  <c r="D243" i="18"/>
  <c r="F243" i="1"/>
  <c r="H243" i="1"/>
  <c r="I242" i="1"/>
  <c r="I242" i="18"/>
  <c r="I242" i="17"/>
  <c r="J243" i="1" a="1"/>
  <c r="J243" i="1" s="1"/>
  <c r="K243" i="1"/>
  <c r="J243" i="17" a="1"/>
  <c r="J243" i="17" s="1"/>
  <c r="K243" i="17"/>
  <c r="J243" i="18" a="1"/>
  <c r="J243" i="18" s="1"/>
  <c r="K243" i="18"/>
  <c r="C243" i="1"/>
  <c r="B244" i="1"/>
  <c r="D244" i="1" s="1"/>
  <c r="B244" i="17"/>
  <c r="D244" i="17" s="1"/>
  <c r="C243" i="17"/>
  <c r="C243" i="18"/>
  <c r="B244" i="18"/>
  <c r="F244" i="17" l="1"/>
  <c r="H244" i="17"/>
  <c r="H244" i="1"/>
  <c r="F244" i="1"/>
  <c r="F243" i="18"/>
  <c r="H243" i="18"/>
  <c r="D244" i="18"/>
  <c r="I243" i="1"/>
  <c r="I243" i="17"/>
  <c r="J244" i="17" a="1"/>
  <c r="J244" i="17" s="1"/>
  <c r="K244" i="17"/>
  <c r="J244" i="18" a="1"/>
  <c r="J244" i="18" s="1"/>
  <c r="K244" i="18"/>
  <c r="J244" i="1" a="1"/>
  <c r="J244" i="1" s="1"/>
  <c r="K244" i="1"/>
  <c r="C244" i="18"/>
  <c r="B245" i="18"/>
  <c r="D245" i="18" s="1"/>
  <c r="C244" i="17"/>
  <c r="B245" i="17"/>
  <c r="D245" i="17" s="1"/>
  <c r="C244" i="1"/>
  <c r="B245" i="1"/>
  <c r="D245" i="1" s="1"/>
  <c r="I243" i="18" l="1"/>
  <c r="H245" i="1"/>
  <c r="F245" i="1"/>
  <c r="F245" i="17"/>
  <c r="H245" i="17"/>
  <c r="F244" i="18"/>
  <c r="H244" i="18"/>
  <c r="H245" i="18"/>
  <c r="F245" i="18"/>
  <c r="I244" i="1"/>
  <c r="I244" i="17"/>
  <c r="J245" i="1" a="1"/>
  <c r="J245" i="1" s="1"/>
  <c r="K245" i="1"/>
  <c r="J245" i="17" a="1"/>
  <c r="J245" i="17" s="1"/>
  <c r="K245" i="17"/>
  <c r="J245" i="18" a="1"/>
  <c r="J245" i="18" s="1"/>
  <c r="K245" i="18"/>
  <c r="B246" i="17"/>
  <c r="D246" i="17" s="1"/>
  <c r="C245" i="17"/>
  <c r="B246" i="18"/>
  <c r="C245" i="18"/>
  <c r="C245" i="1"/>
  <c r="B246" i="1"/>
  <c r="D246" i="1" s="1"/>
  <c r="I244" i="18" l="1"/>
  <c r="F246" i="17"/>
  <c r="H246" i="17"/>
  <c r="H246" i="1"/>
  <c r="F246" i="1"/>
  <c r="D246" i="18"/>
  <c r="I245" i="18"/>
  <c r="I245" i="1"/>
  <c r="I245" i="17"/>
  <c r="J246" i="18" a="1"/>
  <c r="J246" i="18" s="1"/>
  <c r="K246" i="18"/>
  <c r="J246" i="17" a="1"/>
  <c r="J246" i="17" s="1"/>
  <c r="K246" i="17"/>
  <c r="J246" i="1" a="1"/>
  <c r="J246" i="1" s="1"/>
  <c r="K246" i="1"/>
  <c r="B247" i="1"/>
  <c r="D247" i="1" s="1"/>
  <c r="C246" i="1"/>
  <c r="C246" i="18"/>
  <c r="B247" i="18"/>
  <c r="D247" i="18" s="1"/>
  <c r="C246" i="17"/>
  <c r="B247" i="17"/>
  <c r="D247" i="17" s="1"/>
  <c r="F247" i="18" l="1"/>
  <c r="H247" i="18"/>
  <c r="F246" i="18"/>
  <c r="H246" i="18"/>
  <c r="H247" i="1"/>
  <c r="F247" i="1"/>
  <c r="F247" i="17"/>
  <c r="H247" i="17"/>
  <c r="I246" i="1"/>
  <c r="I246" i="17"/>
  <c r="J247" i="17" a="1"/>
  <c r="J247" i="17" s="1"/>
  <c r="K247" i="17"/>
  <c r="J247" i="18" a="1"/>
  <c r="J247" i="18" s="1"/>
  <c r="K247" i="18"/>
  <c r="J247" i="1" a="1"/>
  <c r="J247" i="1" s="1"/>
  <c r="K247" i="1"/>
  <c r="B248" i="18"/>
  <c r="C247" i="18"/>
  <c r="B248" i="1"/>
  <c r="C247" i="1"/>
  <c r="B248" i="17"/>
  <c r="D248" i="17" s="1"/>
  <c r="C247" i="17"/>
  <c r="I246" i="18" l="1"/>
  <c r="D248" i="18"/>
  <c r="H248" i="17"/>
  <c r="F248" i="17"/>
  <c r="D248" i="1"/>
  <c r="I247" i="1"/>
  <c r="I247" i="18"/>
  <c r="I247" i="17"/>
  <c r="J248" i="17" a="1"/>
  <c r="J248" i="17" s="1"/>
  <c r="K248" i="17"/>
  <c r="J248" i="1" a="1"/>
  <c r="J248" i="1" s="1"/>
  <c r="K248" i="1"/>
  <c r="J248" i="18" a="1"/>
  <c r="J248" i="18" s="1"/>
  <c r="K248" i="18"/>
  <c r="C248" i="1"/>
  <c r="B249" i="1"/>
  <c r="D249" i="1" s="1"/>
  <c r="B249" i="17"/>
  <c r="D249" i="17" s="1"/>
  <c r="C248" i="17"/>
  <c r="B249" i="18"/>
  <c r="D249" i="18" s="1"/>
  <c r="C248" i="18"/>
  <c r="H249" i="18" l="1"/>
  <c r="F249" i="18"/>
  <c r="H248" i="1"/>
  <c r="F248" i="1"/>
  <c r="F249" i="1"/>
  <c r="H249" i="1"/>
  <c r="H249" i="17"/>
  <c r="F249" i="17"/>
  <c r="H248" i="18"/>
  <c r="F248" i="18"/>
  <c r="I248" i="1"/>
  <c r="I248" i="17"/>
  <c r="J249" i="1" a="1"/>
  <c r="J249" i="1" s="1"/>
  <c r="K249" i="1"/>
  <c r="J249" i="18" a="1"/>
  <c r="J249" i="18" s="1"/>
  <c r="K249" i="18"/>
  <c r="J249" i="17" a="1"/>
  <c r="J249" i="17" s="1"/>
  <c r="K249" i="17"/>
  <c r="C249" i="18"/>
  <c r="B250" i="18"/>
  <c r="C249" i="17"/>
  <c r="B250" i="17"/>
  <c r="D250" i="17" s="1"/>
  <c r="B250" i="1"/>
  <c r="C249" i="1"/>
  <c r="I248" i="18" l="1"/>
  <c r="D250" i="1"/>
  <c r="H250" i="17"/>
  <c r="F250" i="17"/>
  <c r="D250" i="18"/>
  <c r="I249" i="18"/>
  <c r="I249" i="1"/>
  <c r="I249" i="17"/>
  <c r="J250" i="1" a="1"/>
  <c r="J250" i="1" s="1"/>
  <c r="K250" i="1"/>
  <c r="J250" i="17" a="1"/>
  <c r="J250" i="17" s="1"/>
  <c r="K250" i="17"/>
  <c r="J250" i="18" a="1"/>
  <c r="J250" i="18" s="1"/>
  <c r="K250" i="18"/>
  <c r="B251" i="17"/>
  <c r="D251" i="17" s="1"/>
  <c r="C250" i="17"/>
  <c r="B251" i="18"/>
  <c r="D251" i="18" s="1"/>
  <c r="C250" i="18"/>
  <c r="C250" i="1"/>
  <c r="B251" i="1"/>
  <c r="D251" i="1" s="1"/>
  <c r="F251" i="1" l="1"/>
  <c r="H251" i="1"/>
  <c r="H251" i="17"/>
  <c r="F251" i="17"/>
  <c r="F250" i="18"/>
  <c r="H250" i="18"/>
  <c r="I250" i="18" s="1"/>
  <c r="H251" i="18"/>
  <c r="F251" i="18"/>
  <c r="F250" i="1"/>
  <c r="H250" i="1"/>
  <c r="I250" i="17"/>
  <c r="J251" i="1" a="1"/>
  <c r="J251" i="1" s="1"/>
  <c r="K251" i="1"/>
  <c r="J251" i="18" a="1"/>
  <c r="J251" i="18" s="1"/>
  <c r="K251" i="18"/>
  <c r="J251" i="17" a="1"/>
  <c r="J251" i="17" s="1"/>
  <c r="K251" i="17"/>
  <c r="C251" i="1"/>
  <c r="B252" i="1"/>
  <c r="C251" i="18"/>
  <c r="B252" i="18"/>
  <c r="B252" i="17"/>
  <c r="D252" i="17" s="1"/>
  <c r="C251" i="17"/>
  <c r="I250" i="1" l="1"/>
  <c r="D252" i="1"/>
  <c r="H252" i="17"/>
  <c r="F252" i="17"/>
  <c r="D252" i="18"/>
  <c r="I251" i="18"/>
  <c r="I251" i="1"/>
  <c r="I251" i="17"/>
  <c r="J252" i="17" a="1"/>
  <c r="J252" i="17" s="1"/>
  <c r="K252" i="17"/>
  <c r="J252" i="18" a="1"/>
  <c r="J252" i="18" s="1"/>
  <c r="K252" i="18"/>
  <c r="J252" i="1" a="1"/>
  <c r="J252" i="1" s="1"/>
  <c r="K252" i="1"/>
  <c r="B253" i="17"/>
  <c r="C252" i="17"/>
  <c r="C252" i="18"/>
  <c r="B253" i="18"/>
  <c r="B253" i="1"/>
  <c r="D253" i="1" s="1"/>
  <c r="C252" i="1"/>
  <c r="D253" i="17" l="1"/>
  <c r="H252" i="18"/>
  <c r="F252" i="18"/>
  <c r="D253" i="18"/>
  <c r="F253" i="1"/>
  <c r="H253" i="1"/>
  <c r="F252" i="1"/>
  <c r="H252" i="1"/>
  <c r="I252" i="17"/>
  <c r="J253" i="18" a="1"/>
  <c r="J253" i="18" s="1"/>
  <c r="K253" i="18"/>
  <c r="J253" i="1" a="1"/>
  <c r="J253" i="1" s="1"/>
  <c r="K253" i="1"/>
  <c r="J253" i="17" a="1"/>
  <c r="J253" i="17" s="1"/>
  <c r="K253" i="17"/>
  <c r="B254" i="18"/>
  <c r="C253" i="18"/>
  <c r="B254" i="17"/>
  <c r="D254" i="17" s="1"/>
  <c r="C253" i="17"/>
  <c r="C253" i="1"/>
  <c r="B254" i="1"/>
  <c r="I252" i="18" l="1"/>
  <c r="I252" i="1"/>
  <c r="D254" i="18"/>
  <c r="H253" i="18"/>
  <c r="F253" i="18"/>
  <c r="I253" i="18" s="1"/>
  <c r="H254" i="17"/>
  <c r="F254" i="17"/>
  <c r="D254" i="1"/>
  <c r="H253" i="17"/>
  <c r="F253" i="17"/>
  <c r="I253" i="1"/>
  <c r="J254" i="17" a="1"/>
  <c r="J254" i="17" s="1"/>
  <c r="K254" i="17"/>
  <c r="J254" i="18" a="1"/>
  <c r="J254" i="18" s="1"/>
  <c r="K254" i="18"/>
  <c r="J254" i="1" a="1"/>
  <c r="J254" i="1" s="1"/>
  <c r="K254" i="1"/>
  <c r="C254" i="1"/>
  <c r="B255" i="1"/>
  <c r="D255" i="1" s="1"/>
  <c r="C254" i="17"/>
  <c r="B255" i="17"/>
  <c r="C254" i="18"/>
  <c r="B255" i="18"/>
  <c r="I253" i="17" l="1"/>
  <c r="H254" i="1"/>
  <c r="F254" i="1"/>
  <c r="D255" i="17"/>
  <c r="H255" i="1"/>
  <c r="F255" i="1"/>
  <c r="D255" i="18"/>
  <c r="F254" i="18"/>
  <c r="H254" i="18"/>
  <c r="I254" i="17"/>
  <c r="J255" i="18" a="1"/>
  <c r="J255" i="18" s="1"/>
  <c r="K255" i="18"/>
  <c r="J255" i="17" a="1"/>
  <c r="J255" i="17" s="1"/>
  <c r="K255" i="17"/>
  <c r="J255" i="1" a="1"/>
  <c r="J255" i="1" s="1"/>
  <c r="K255" i="1"/>
  <c r="C255" i="18"/>
  <c r="B256" i="18"/>
  <c r="B256" i="17"/>
  <c r="D256" i="17" s="1"/>
  <c r="C255" i="17"/>
  <c r="B256" i="1"/>
  <c r="D256" i="1" s="1"/>
  <c r="C255" i="1"/>
  <c r="I254" i="18" l="1"/>
  <c r="I254" i="1"/>
  <c r="F255" i="18"/>
  <c r="H255" i="18"/>
  <c r="H256" i="17"/>
  <c r="F256" i="17"/>
  <c r="D256" i="18"/>
  <c r="H255" i="17"/>
  <c r="F255" i="17"/>
  <c r="H256" i="1"/>
  <c r="F256" i="1"/>
  <c r="I255" i="1"/>
  <c r="J256" i="18" a="1"/>
  <c r="J256" i="18" s="1"/>
  <c r="K256" i="18"/>
  <c r="J256" i="1" a="1"/>
  <c r="J256" i="1" s="1"/>
  <c r="K256" i="1"/>
  <c r="J256" i="17" a="1"/>
  <c r="J256" i="17" s="1"/>
  <c r="K256" i="17"/>
  <c r="C256" i="1"/>
  <c r="B257" i="1"/>
  <c r="B257" i="18"/>
  <c r="C256" i="18"/>
  <c r="B257" i="17"/>
  <c r="C256" i="17"/>
  <c r="I255" i="18" l="1"/>
  <c r="I255" i="17"/>
  <c r="F256" i="18"/>
  <c r="H256" i="18"/>
  <c r="D257" i="18"/>
  <c r="D257" i="1"/>
  <c r="D257" i="17"/>
  <c r="I256" i="17"/>
  <c r="I256" i="1"/>
  <c r="J257" i="1" a="1"/>
  <c r="J257" i="1" s="1"/>
  <c r="K257" i="1"/>
  <c r="J257" i="17" a="1"/>
  <c r="J257" i="17" s="1"/>
  <c r="K257" i="17"/>
  <c r="J257" i="18" a="1"/>
  <c r="J257" i="18" s="1"/>
  <c r="K257" i="18"/>
  <c r="C257" i="17"/>
  <c r="B258" i="17"/>
  <c r="D258" i="17" s="1"/>
  <c r="C257" i="18"/>
  <c r="B258" i="18"/>
  <c r="B258" i="1"/>
  <c r="D258" i="1" s="1"/>
  <c r="C257" i="1"/>
  <c r="I256" i="18" l="1"/>
  <c r="D258" i="18"/>
  <c r="F258" i="17"/>
  <c r="H258" i="17"/>
  <c r="H257" i="17"/>
  <c r="F257" i="17"/>
  <c r="I257" i="17" s="1"/>
  <c r="H257" i="1"/>
  <c r="F257" i="1"/>
  <c r="F257" i="18"/>
  <c r="H257" i="18"/>
  <c r="H258" i="1"/>
  <c r="F258" i="1"/>
  <c r="J258" i="1" a="1"/>
  <c r="J258" i="1" s="1"/>
  <c r="K258" i="1"/>
  <c r="J258" i="18" a="1"/>
  <c r="J258" i="18" s="1"/>
  <c r="K258" i="18"/>
  <c r="J258" i="17" a="1"/>
  <c r="J258" i="17" s="1"/>
  <c r="K258" i="17"/>
  <c r="B259" i="1"/>
  <c r="C258" i="1"/>
  <c r="B259" i="18"/>
  <c r="C258" i="18"/>
  <c r="B259" i="17"/>
  <c r="C258" i="17"/>
  <c r="I257" i="18" l="1"/>
  <c r="I257" i="1"/>
  <c r="D259" i="18"/>
  <c r="D259" i="1"/>
  <c r="D259" i="17"/>
  <c r="F258" i="18"/>
  <c r="H258" i="18"/>
  <c r="I258" i="17"/>
  <c r="I258" i="1"/>
  <c r="J259" i="17" a="1"/>
  <c r="J259" i="17" s="1"/>
  <c r="K259" i="17"/>
  <c r="J259" i="18" a="1"/>
  <c r="J259" i="18" s="1"/>
  <c r="K259" i="18"/>
  <c r="J259" i="1" a="1"/>
  <c r="J259" i="1" s="1"/>
  <c r="K259" i="1"/>
  <c r="B260" i="17"/>
  <c r="D260" i="17" s="1"/>
  <c r="C259" i="17"/>
  <c r="C259" i="18"/>
  <c r="B260" i="18"/>
  <c r="C259" i="1"/>
  <c r="B260" i="1"/>
  <c r="D260" i="1" s="1"/>
  <c r="I258" i="18" l="1"/>
  <c r="F259" i="17"/>
  <c r="H259" i="17"/>
  <c r="H260" i="17"/>
  <c r="F260" i="17"/>
  <c r="H259" i="1"/>
  <c r="F259" i="1"/>
  <c r="D260" i="18"/>
  <c r="H260" i="1"/>
  <c r="F260" i="1"/>
  <c r="F259" i="18"/>
  <c r="H259" i="18"/>
  <c r="J260" i="17" a="1"/>
  <c r="J260" i="17" s="1"/>
  <c r="K260" i="17"/>
  <c r="J260" i="1" a="1"/>
  <c r="J260" i="1" s="1"/>
  <c r="K260" i="1"/>
  <c r="J260" i="18" a="1"/>
  <c r="J260" i="18" s="1"/>
  <c r="K260" i="18"/>
  <c r="C260" i="18"/>
  <c r="B261" i="18"/>
  <c r="C260" i="17"/>
  <c r="B261" i="17"/>
  <c r="C260" i="1"/>
  <c r="B261" i="1"/>
  <c r="I259" i="17" l="1"/>
  <c r="I259" i="1"/>
  <c r="I259" i="18"/>
  <c r="H260" i="18"/>
  <c r="F260" i="18"/>
  <c r="D261" i="1"/>
  <c r="D261" i="18"/>
  <c r="D261" i="17"/>
  <c r="I260" i="1"/>
  <c r="I260" i="17"/>
  <c r="J261" i="1" a="1"/>
  <c r="J261" i="1" s="1"/>
  <c r="K261" i="1"/>
  <c r="J261" i="17" a="1"/>
  <c r="J261" i="17" s="1"/>
  <c r="K261" i="17"/>
  <c r="J261" i="18" a="1"/>
  <c r="J261" i="18" s="1"/>
  <c r="K261" i="18"/>
  <c r="B262" i="18"/>
  <c r="C261" i="18"/>
  <c r="B262" i="17"/>
  <c r="D262" i="17" s="1"/>
  <c r="C261" i="17"/>
  <c r="C261" i="1"/>
  <c r="B262" i="1"/>
  <c r="D262" i="1" s="1"/>
  <c r="I260" i="18" l="1"/>
  <c r="H261" i="17"/>
  <c r="F261" i="17"/>
  <c r="F262" i="17"/>
  <c r="H262" i="17"/>
  <c r="H261" i="18"/>
  <c r="F261" i="18"/>
  <c r="F261" i="1"/>
  <c r="H261" i="1"/>
  <c r="F262" i="1"/>
  <c r="H262" i="1"/>
  <c r="D262" i="18"/>
  <c r="J262" i="1" a="1"/>
  <c r="J262" i="1" s="1"/>
  <c r="K262" i="1"/>
  <c r="J262" i="17" a="1"/>
  <c r="J262" i="17" s="1"/>
  <c r="K262" i="17"/>
  <c r="J262" i="18" a="1"/>
  <c r="J262" i="18" s="1"/>
  <c r="K262" i="18"/>
  <c r="C262" i="1"/>
  <c r="B263" i="1"/>
  <c r="C262" i="17"/>
  <c r="B263" i="17"/>
  <c r="C262" i="18"/>
  <c r="B263" i="18"/>
  <c r="D263" i="18" s="1"/>
  <c r="I261" i="18" l="1"/>
  <c r="I261" i="17"/>
  <c r="I261" i="1"/>
  <c r="H262" i="18"/>
  <c r="F262" i="18"/>
  <c r="D263" i="1"/>
  <c r="H263" i="18"/>
  <c r="F263" i="18"/>
  <c r="D263" i="17"/>
  <c r="I262" i="1"/>
  <c r="I262" i="17"/>
  <c r="J263" i="18" a="1"/>
  <c r="J263" i="18" s="1"/>
  <c r="K263" i="18"/>
  <c r="J263" i="17" a="1"/>
  <c r="J263" i="17" s="1"/>
  <c r="K263" i="17"/>
  <c r="J263" i="1" a="1"/>
  <c r="J263" i="1" s="1"/>
  <c r="K263" i="1"/>
  <c r="B264" i="17"/>
  <c r="D264" i="17" s="1"/>
  <c r="C263" i="17"/>
  <c r="B264" i="1"/>
  <c r="D264" i="1" s="1"/>
  <c r="C263" i="1"/>
  <c r="B264" i="18"/>
  <c r="C263" i="18"/>
  <c r="I262" i="18" l="1"/>
  <c r="H263" i="17"/>
  <c r="F263" i="17"/>
  <c r="F264" i="1"/>
  <c r="H264" i="1"/>
  <c r="D264" i="18"/>
  <c r="H264" i="17"/>
  <c r="F264" i="17"/>
  <c r="F263" i="1"/>
  <c r="H263" i="1"/>
  <c r="I263" i="1" s="1"/>
  <c r="I263" i="18"/>
  <c r="J264" i="18" a="1"/>
  <c r="J264" i="18" s="1"/>
  <c r="K264" i="18"/>
  <c r="J264" i="1" a="1"/>
  <c r="J264" i="1" s="1"/>
  <c r="K264" i="1"/>
  <c r="J264" i="17" a="1"/>
  <c r="J264" i="17" s="1"/>
  <c r="K264" i="17"/>
  <c r="B265" i="18"/>
  <c r="C264" i="18"/>
  <c r="B265" i="1"/>
  <c r="C264" i="1"/>
  <c r="B265" i="17"/>
  <c r="C264" i="17"/>
  <c r="I263" i="17" l="1"/>
  <c r="D265" i="18"/>
  <c r="H264" i="18"/>
  <c r="F264" i="18"/>
  <c r="D265" i="1"/>
  <c r="D265" i="17"/>
  <c r="I264" i="1"/>
  <c r="I264" i="17"/>
  <c r="J265" i="17" a="1"/>
  <c r="J265" i="17" s="1"/>
  <c r="K265" i="17"/>
  <c r="J265" i="1" a="1"/>
  <c r="J265" i="1" s="1"/>
  <c r="K265" i="1"/>
  <c r="J265" i="18" a="1"/>
  <c r="J265" i="18" s="1"/>
  <c r="K265" i="18"/>
  <c r="C265" i="1"/>
  <c r="B266" i="1"/>
  <c r="D266" i="1" s="1"/>
  <c r="C265" i="17"/>
  <c r="B266" i="17"/>
  <c r="D266" i="17" s="1"/>
  <c r="C265" i="18"/>
  <c r="B266" i="18"/>
  <c r="I264" i="18" l="1"/>
  <c r="F265" i="17"/>
  <c r="I265" i="17" s="1"/>
  <c r="H265" i="17"/>
  <c r="F266" i="1"/>
  <c r="H266" i="1"/>
  <c r="F265" i="1"/>
  <c r="H265" i="1"/>
  <c r="H266" i="17"/>
  <c r="F266" i="17"/>
  <c r="D266" i="18"/>
  <c r="H265" i="18"/>
  <c r="F265" i="18"/>
  <c r="J266" i="18" a="1"/>
  <c r="J266" i="18" s="1"/>
  <c r="K266" i="18"/>
  <c r="J266" i="17" a="1"/>
  <c r="J266" i="17" s="1"/>
  <c r="K266" i="17"/>
  <c r="J266" i="1" a="1"/>
  <c r="J266" i="1" s="1"/>
  <c r="K266" i="1"/>
  <c r="B267" i="17"/>
  <c r="C266" i="17"/>
  <c r="B267" i="1"/>
  <c r="C266" i="1"/>
  <c r="B267" i="18"/>
  <c r="C266" i="18"/>
  <c r="I265" i="18" l="1"/>
  <c r="I265" i="1"/>
  <c r="D267" i="1"/>
  <c r="H266" i="18"/>
  <c r="I266" i="18" s="1"/>
  <c r="F266" i="18"/>
  <c r="D267" i="17"/>
  <c r="D267" i="18"/>
  <c r="I266" i="1"/>
  <c r="I266" i="17"/>
  <c r="J267" i="18" a="1"/>
  <c r="J267" i="18" s="1"/>
  <c r="K267" i="18"/>
  <c r="J267" i="1" a="1"/>
  <c r="J267" i="1" s="1"/>
  <c r="K267" i="1"/>
  <c r="J267" i="17" a="1"/>
  <c r="J267" i="17" s="1"/>
  <c r="K267" i="17"/>
  <c r="C267" i="18"/>
  <c r="B268" i="18"/>
  <c r="D268" i="18" s="1"/>
  <c r="C267" i="1"/>
  <c r="B268" i="1"/>
  <c r="D268" i="1" s="1"/>
  <c r="C267" i="17"/>
  <c r="B268" i="17"/>
  <c r="D268" i="17" s="1"/>
  <c r="H268" i="17" l="1"/>
  <c r="F268" i="17"/>
  <c r="H268" i="1"/>
  <c r="F268" i="1"/>
  <c r="F267" i="18"/>
  <c r="H267" i="18"/>
  <c r="F267" i="17"/>
  <c r="H267" i="17"/>
  <c r="F268" i="18"/>
  <c r="H268" i="18"/>
  <c r="H267" i="1"/>
  <c r="F267" i="1"/>
  <c r="I267" i="1" s="1"/>
  <c r="J268" i="17" a="1"/>
  <c r="J268" i="17" s="1"/>
  <c r="K268" i="17"/>
  <c r="J268" i="1" a="1"/>
  <c r="J268" i="1" s="1"/>
  <c r="K268" i="1"/>
  <c r="J268" i="18" a="1"/>
  <c r="J268" i="18" s="1"/>
  <c r="K268" i="18"/>
  <c r="C268" i="1"/>
  <c r="B269" i="1"/>
  <c r="B269" i="17"/>
  <c r="D269" i="17" s="1"/>
  <c r="C268" i="17"/>
  <c r="C268" i="18"/>
  <c r="B269" i="18"/>
  <c r="I267" i="18" l="1"/>
  <c r="I267" i="17"/>
  <c r="D269" i="18"/>
  <c r="H269" i="17"/>
  <c r="F269" i="17"/>
  <c r="D269" i="1"/>
  <c r="I268" i="18"/>
  <c r="I268" i="1"/>
  <c r="I268" i="17"/>
  <c r="J269" i="17" a="1"/>
  <c r="J269" i="17" s="1"/>
  <c r="K269" i="17"/>
  <c r="J269" i="18" a="1"/>
  <c r="J269" i="18" s="1"/>
  <c r="K269" i="18"/>
  <c r="J269" i="1" a="1"/>
  <c r="J269" i="1" s="1"/>
  <c r="K269" i="1"/>
  <c r="C269" i="17"/>
  <c r="B270" i="17"/>
  <c r="D270" i="17" s="1"/>
  <c r="C269" i="1"/>
  <c r="B270" i="1"/>
  <c r="D270" i="1" s="1"/>
  <c r="B270" i="18"/>
  <c r="D270" i="18" s="1"/>
  <c r="C269" i="18"/>
  <c r="F270" i="18" l="1"/>
  <c r="H270" i="18"/>
  <c r="H270" i="1"/>
  <c r="F270" i="1"/>
  <c r="H269" i="1"/>
  <c r="I269" i="1" s="1"/>
  <c r="F269" i="1"/>
  <c r="H270" i="17"/>
  <c r="F270" i="17"/>
  <c r="F269" i="18"/>
  <c r="H269" i="18"/>
  <c r="I269" i="18" s="1"/>
  <c r="I269" i="17"/>
  <c r="J270" i="1" a="1"/>
  <c r="J270" i="1" s="1"/>
  <c r="K270" i="1"/>
  <c r="J270" i="17" a="1"/>
  <c r="J270" i="17" s="1"/>
  <c r="K270" i="17"/>
  <c r="J270" i="18" a="1"/>
  <c r="J270" i="18" s="1"/>
  <c r="K270" i="18"/>
  <c r="C270" i="1"/>
  <c r="B271" i="1"/>
  <c r="C270" i="18"/>
  <c r="B271" i="18"/>
  <c r="C270" i="17"/>
  <c r="B271" i="17"/>
  <c r="D271" i="17" s="1"/>
  <c r="D271" i="18" l="1"/>
  <c r="D271" i="1"/>
  <c r="H271" i="17"/>
  <c r="F271" i="17"/>
  <c r="I270" i="18"/>
  <c r="I270" i="1"/>
  <c r="I270" i="17"/>
  <c r="J271" i="17" a="1"/>
  <c r="J271" i="17" s="1"/>
  <c r="K271" i="17"/>
  <c r="J271" i="18" a="1"/>
  <c r="J271" i="18" s="1"/>
  <c r="K271" i="18"/>
  <c r="J271" i="1" a="1"/>
  <c r="J271" i="1" s="1"/>
  <c r="K271" i="1"/>
  <c r="C271" i="17"/>
  <c r="B272" i="17"/>
  <c r="D272" i="17" s="1"/>
  <c r="B272" i="18"/>
  <c r="D272" i="18" s="1"/>
  <c r="C271" i="18"/>
  <c r="C271" i="1"/>
  <c r="B272" i="1"/>
  <c r="D272" i="1" s="1"/>
  <c r="H272" i="18" l="1"/>
  <c r="F272" i="18"/>
  <c r="H272" i="1"/>
  <c r="F272" i="1"/>
  <c r="H272" i="17"/>
  <c r="F272" i="17"/>
  <c r="H271" i="1"/>
  <c r="F271" i="1"/>
  <c r="F271" i="18"/>
  <c r="H271" i="18"/>
  <c r="I271" i="18" s="1"/>
  <c r="I271" i="1"/>
  <c r="I271" i="17"/>
  <c r="J272" i="1" a="1"/>
  <c r="J272" i="1" s="1"/>
  <c r="K272" i="1"/>
  <c r="J272" i="17" a="1"/>
  <c r="J272" i="17" s="1"/>
  <c r="K272" i="17"/>
  <c r="J272" i="18" a="1"/>
  <c r="J272" i="18" s="1"/>
  <c r="K272" i="18"/>
  <c r="B273" i="1"/>
  <c r="C272" i="1"/>
  <c r="B273" i="18"/>
  <c r="C272" i="18"/>
  <c r="B273" i="17"/>
  <c r="D273" i="17" s="1"/>
  <c r="C272" i="17"/>
  <c r="D273" i="1" l="1"/>
  <c r="H273" i="17"/>
  <c r="F273" i="17"/>
  <c r="D273" i="18"/>
  <c r="I272" i="18"/>
  <c r="I272" i="1"/>
  <c r="I272" i="17"/>
  <c r="J273" i="17" a="1"/>
  <c r="J273" i="17" s="1"/>
  <c r="K273" i="17"/>
  <c r="J273" i="18" a="1"/>
  <c r="J273" i="18" s="1"/>
  <c r="K273" i="18"/>
  <c r="J273" i="1" a="1"/>
  <c r="J273" i="1" s="1"/>
  <c r="K273" i="1"/>
  <c r="B274" i="17"/>
  <c r="D274" i="17" s="1"/>
  <c r="C273" i="17"/>
  <c r="C273" i="18"/>
  <c r="B274" i="18"/>
  <c r="D274" i="18" s="1"/>
  <c r="C273" i="1"/>
  <c r="B274" i="1"/>
  <c r="D274" i="1" s="1"/>
  <c r="F274" i="18" l="1"/>
  <c r="H274" i="18"/>
  <c r="H273" i="18"/>
  <c r="F273" i="18"/>
  <c r="F274" i="17"/>
  <c r="H274" i="17"/>
  <c r="F274" i="1"/>
  <c r="H274" i="1"/>
  <c r="F273" i="1"/>
  <c r="H273" i="1"/>
  <c r="I273" i="1" s="1"/>
  <c r="I273" i="18"/>
  <c r="I273" i="17"/>
  <c r="J274" i="1" a="1"/>
  <c r="J274" i="1" s="1"/>
  <c r="K274" i="1"/>
  <c r="J274" i="18" a="1"/>
  <c r="J274" i="18" s="1"/>
  <c r="K274" i="18"/>
  <c r="J274" i="17" a="1"/>
  <c r="J274" i="17" s="1"/>
  <c r="K274" i="17"/>
  <c r="B275" i="18"/>
  <c r="D275" i="18" s="1"/>
  <c r="C274" i="18"/>
  <c r="B275" i="1"/>
  <c r="C274" i="1"/>
  <c r="B275" i="17"/>
  <c r="D275" i="17" s="1"/>
  <c r="C274" i="17"/>
  <c r="H275" i="17" l="1"/>
  <c r="F275" i="17"/>
  <c r="H275" i="18"/>
  <c r="F275" i="18"/>
  <c r="D275" i="1"/>
  <c r="I274" i="1"/>
  <c r="I274" i="18"/>
  <c r="I274" i="17"/>
  <c r="J275" i="17" a="1"/>
  <c r="J275" i="17" s="1"/>
  <c r="K275" i="17"/>
  <c r="J275" i="1" a="1"/>
  <c r="J275" i="1" s="1"/>
  <c r="K275" i="1"/>
  <c r="J275" i="18" a="1"/>
  <c r="J275" i="18" s="1"/>
  <c r="K275" i="18"/>
  <c r="B276" i="17"/>
  <c r="D276" i="17" s="1"/>
  <c r="C275" i="17"/>
  <c r="B276" i="1"/>
  <c r="D276" i="1" s="1"/>
  <c r="C275" i="1"/>
  <c r="C275" i="18"/>
  <c r="B276" i="18"/>
  <c r="D276" i="18" s="1"/>
  <c r="H276" i="18" l="1"/>
  <c r="F276" i="18"/>
  <c r="F276" i="1"/>
  <c r="H276" i="1"/>
  <c r="F275" i="1"/>
  <c r="H275" i="1"/>
  <c r="H276" i="17"/>
  <c r="F276" i="17"/>
  <c r="I275" i="18"/>
  <c r="I275" i="17"/>
  <c r="J276" i="18" a="1"/>
  <c r="J276" i="18" s="1"/>
  <c r="K276" i="18"/>
  <c r="J276" i="1" a="1"/>
  <c r="J276" i="1" s="1"/>
  <c r="K276" i="1"/>
  <c r="J276" i="17" a="1"/>
  <c r="J276" i="17" s="1"/>
  <c r="K276" i="17"/>
  <c r="B277" i="18"/>
  <c r="D277" i="18" s="1"/>
  <c r="C276" i="18"/>
  <c r="B277" i="1"/>
  <c r="D277" i="1" s="1"/>
  <c r="C276" i="1"/>
  <c r="B277" i="17"/>
  <c r="D277" i="17" s="1"/>
  <c r="C276" i="17"/>
  <c r="I275" i="1" l="1"/>
  <c r="F277" i="18"/>
  <c r="H277" i="18"/>
  <c r="F277" i="1"/>
  <c r="H277" i="1"/>
  <c r="F277" i="17"/>
  <c r="H277" i="17"/>
  <c r="I276" i="18"/>
  <c r="I276" i="1"/>
  <c r="I276" i="17"/>
  <c r="J277" i="17" a="1"/>
  <c r="J277" i="17" s="1"/>
  <c r="K277" i="17"/>
  <c r="J277" i="1" a="1"/>
  <c r="J277" i="1" s="1"/>
  <c r="K277" i="1"/>
  <c r="J277" i="18" a="1"/>
  <c r="J277" i="18" s="1"/>
  <c r="K277" i="18"/>
  <c r="C277" i="1"/>
  <c r="B278" i="1"/>
  <c r="D278" i="1" s="1"/>
  <c r="C277" i="17"/>
  <c r="B278" i="17"/>
  <c r="D278" i="17" s="1"/>
  <c r="B278" i="18"/>
  <c r="D278" i="18" s="1"/>
  <c r="C277" i="18"/>
  <c r="F278" i="17" l="1"/>
  <c r="H278" i="17"/>
  <c r="F278" i="1"/>
  <c r="H278" i="1"/>
  <c r="F278" i="18"/>
  <c r="H278" i="18"/>
  <c r="I277" i="18"/>
  <c r="I277" i="1"/>
  <c r="I277" i="17"/>
  <c r="J278" i="17" a="1"/>
  <c r="J278" i="17" s="1"/>
  <c r="K278" i="17"/>
  <c r="J278" i="1" a="1"/>
  <c r="J278" i="1" s="1"/>
  <c r="K278" i="1"/>
  <c r="J278" i="18" a="1"/>
  <c r="J278" i="18" s="1"/>
  <c r="K278" i="18"/>
  <c r="C278" i="18"/>
  <c r="B279" i="18"/>
  <c r="D279" i="18" s="1"/>
  <c r="C278" i="17"/>
  <c r="B279" i="17"/>
  <c r="D279" i="17" s="1"/>
  <c r="B279" i="1"/>
  <c r="D279" i="1" s="1"/>
  <c r="C278" i="1"/>
  <c r="F279" i="17" l="1"/>
  <c r="H279" i="17"/>
  <c r="F279" i="18"/>
  <c r="H279" i="18"/>
  <c r="H279" i="1"/>
  <c r="F279" i="1"/>
  <c r="I278" i="18"/>
  <c r="I278" i="1"/>
  <c r="I278" i="17"/>
  <c r="J279" i="1" a="1"/>
  <c r="J279" i="1" s="1"/>
  <c r="K279" i="1"/>
  <c r="J279" i="17" a="1"/>
  <c r="J279" i="17" s="1"/>
  <c r="K279" i="17"/>
  <c r="J279" i="18" a="1"/>
  <c r="J279" i="18" s="1"/>
  <c r="K279" i="18"/>
  <c r="C279" i="17"/>
  <c r="B280" i="17"/>
  <c r="D280" i="17" s="1"/>
  <c r="B280" i="18"/>
  <c r="D280" i="18" s="1"/>
  <c r="C279" i="18"/>
  <c r="B280" i="1"/>
  <c r="D280" i="1" s="1"/>
  <c r="C279" i="1"/>
  <c r="H280" i="17" l="1"/>
  <c r="F280" i="17"/>
  <c r="H280" i="1"/>
  <c r="F280" i="1"/>
  <c r="F280" i="18"/>
  <c r="H280" i="18"/>
  <c r="I279" i="18"/>
  <c r="I279" i="17"/>
  <c r="I279" i="1"/>
  <c r="J280" i="17" a="1"/>
  <c r="J280" i="17" s="1"/>
  <c r="K280" i="17"/>
  <c r="J280" i="1" a="1"/>
  <c r="J280" i="1" s="1"/>
  <c r="K280" i="1"/>
  <c r="J280" i="18" a="1"/>
  <c r="J280" i="18" s="1"/>
  <c r="K280" i="18"/>
  <c r="B281" i="18"/>
  <c r="D281" i="18" s="1"/>
  <c r="C280" i="18"/>
  <c r="B281" i="1"/>
  <c r="D281" i="1" s="1"/>
  <c r="C280" i="1"/>
  <c r="B281" i="17"/>
  <c r="D281" i="17" s="1"/>
  <c r="C280" i="17"/>
  <c r="H281" i="17" l="1"/>
  <c r="F281" i="17"/>
  <c r="H281" i="1"/>
  <c r="F281" i="1"/>
  <c r="H281" i="18"/>
  <c r="F281" i="18"/>
  <c r="I280" i="18"/>
  <c r="I280" i="1"/>
  <c r="I280" i="17"/>
  <c r="J281" i="17" a="1"/>
  <c r="J281" i="17" s="1"/>
  <c r="K281" i="17"/>
  <c r="J281" i="1" a="1"/>
  <c r="J281" i="1" s="1"/>
  <c r="K281" i="1"/>
  <c r="J281" i="18" a="1"/>
  <c r="J281" i="18" s="1"/>
  <c r="K281" i="18"/>
  <c r="C281" i="1"/>
  <c r="B282" i="1"/>
  <c r="C281" i="17"/>
  <c r="B282" i="17"/>
  <c r="D282" i="17" s="1"/>
  <c r="C281" i="18"/>
  <c r="B282" i="18"/>
  <c r="D282" i="18" s="1"/>
  <c r="F282" i="18" l="1"/>
  <c r="H282" i="18"/>
  <c r="D282" i="1"/>
  <c r="H282" i="17"/>
  <c r="F282" i="17"/>
  <c r="I281" i="1"/>
  <c r="I281" i="18"/>
  <c r="I281" i="17"/>
  <c r="J282" i="18" a="1"/>
  <c r="J282" i="18" s="1"/>
  <c r="K282" i="18"/>
  <c r="J282" i="17" a="1"/>
  <c r="J282" i="17" s="1"/>
  <c r="K282" i="17"/>
  <c r="J282" i="1" a="1"/>
  <c r="J282" i="1" s="1"/>
  <c r="K282" i="1"/>
  <c r="B283" i="17"/>
  <c r="D283" i="17" s="1"/>
  <c r="C282" i="17"/>
  <c r="C282" i="1"/>
  <c r="B283" i="1"/>
  <c r="B283" i="18"/>
  <c r="D283" i="18" s="1"/>
  <c r="C282" i="18"/>
  <c r="H283" i="17" l="1"/>
  <c r="F283" i="17"/>
  <c r="D283" i="1"/>
  <c r="H282" i="1"/>
  <c r="F282" i="1"/>
  <c r="F283" i="18"/>
  <c r="H283" i="18"/>
  <c r="I282" i="18"/>
  <c r="I282" i="17"/>
  <c r="J283" i="18" a="1"/>
  <c r="J283" i="18" s="1"/>
  <c r="K283" i="18"/>
  <c r="J283" i="17" a="1"/>
  <c r="J283" i="17" s="1"/>
  <c r="K283" i="17"/>
  <c r="J283" i="1" a="1"/>
  <c r="J283" i="1" s="1"/>
  <c r="K283" i="1"/>
  <c r="C283" i="18"/>
  <c r="B284" i="18"/>
  <c r="B284" i="17"/>
  <c r="C283" i="17"/>
  <c r="C283" i="1"/>
  <c r="B284" i="1"/>
  <c r="I282" i="1" l="1"/>
  <c r="D284" i="1"/>
  <c r="D284" i="17"/>
  <c r="D284" i="18"/>
  <c r="H283" i="1"/>
  <c r="F283" i="1"/>
  <c r="I283" i="18"/>
  <c r="I283" i="17"/>
  <c r="J284" i="17" a="1"/>
  <c r="J284" i="17" s="1"/>
  <c r="K284" i="17"/>
  <c r="J284" i="1" a="1"/>
  <c r="J284" i="1" s="1"/>
  <c r="K284" i="1"/>
  <c r="J284" i="18" a="1"/>
  <c r="J284" i="18" s="1"/>
  <c r="K284" i="18"/>
  <c r="C284" i="1"/>
  <c r="B285" i="1"/>
  <c r="C284" i="17"/>
  <c r="B285" i="17"/>
  <c r="D285" i="17" s="1"/>
  <c r="C284" i="18"/>
  <c r="B285" i="18"/>
  <c r="D285" i="18" s="1"/>
  <c r="I283" i="1" l="1"/>
  <c r="H284" i="18"/>
  <c r="F284" i="18"/>
  <c r="I284" i="18" s="1"/>
  <c r="H285" i="18"/>
  <c r="F285" i="18"/>
  <c r="H284" i="17"/>
  <c r="F284" i="17"/>
  <c r="I284" i="17" s="1"/>
  <c r="D285" i="1"/>
  <c r="H285" i="17"/>
  <c r="F285" i="17"/>
  <c r="H284" i="1"/>
  <c r="F284" i="1"/>
  <c r="J285" i="18" a="1"/>
  <c r="J285" i="18" s="1"/>
  <c r="K285" i="18"/>
  <c r="J285" i="17" a="1"/>
  <c r="J285" i="17" s="1"/>
  <c r="K285" i="17"/>
  <c r="J285" i="1" a="1"/>
  <c r="J285" i="1" s="1"/>
  <c r="K285" i="1"/>
  <c r="B286" i="18"/>
  <c r="C285" i="18"/>
  <c r="B286" i="17"/>
  <c r="C285" i="17"/>
  <c r="C285" i="1"/>
  <c r="B286" i="1"/>
  <c r="D286" i="1" s="1"/>
  <c r="I284" i="1" l="1"/>
  <c r="F285" i="1"/>
  <c r="H285" i="1"/>
  <c r="D286" i="17"/>
  <c r="D286" i="18"/>
  <c r="F286" i="1"/>
  <c r="H286" i="1"/>
  <c r="I285" i="18"/>
  <c r="I285" i="1"/>
  <c r="I285" i="17"/>
  <c r="J286" i="1" a="1"/>
  <c r="J286" i="1" s="1"/>
  <c r="K286" i="1"/>
  <c r="J286" i="17" a="1"/>
  <c r="J286" i="17" s="1"/>
  <c r="K286" i="17"/>
  <c r="J286" i="18" a="1"/>
  <c r="J286" i="18" s="1"/>
  <c r="K286" i="18"/>
  <c r="C286" i="17"/>
  <c r="B287" i="17"/>
  <c r="C286" i="1"/>
  <c r="B287" i="1"/>
  <c r="C286" i="18"/>
  <c r="B287" i="18"/>
  <c r="D287" i="18" s="1"/>
  <c r="H286" i="18" l="1"/>
  <c r="F286" i="18"/>
  <c r="I286" i="18" s="1"/>
  <c r="D287" i="17"/>
  <c r="H287" i="18"/>
  <c r="F287" i="18"/>
  <c r="D287" i="1"/>
  <c r="H286" i="17"/>
  <c r="F286" i="17"/>
  <c r="I286" i="1"/>
  <c r="J287" i="18" a="1"/>
  <c r="J287" i="18" s="1"/>
  <c r="K287" i="18"/>
  <c r="J287" i="1" a="1"/>
  <c r="J287" i="1" s="1"/>
  <c r="K287" i="1"/>
  <c r="J287" i="17" a="1"/>
  <c r="J287" i="17" s="1"/>
  <c r="K287" i="17"/>
  <c r="C287" i="1"/>
  <c r="B288" i="1"/>
  <c r="D288" i="1" s="1"/>
  <c r="C287" i="17"/>
  <c r="B288" i="17"/>
  <c r="B288" i="18"/>
  <c r="C287" i="18"/>
  <c r="I286" i="17" l="1"/>
  <c r="F287" i="1"/>
  <c r="H287" i="1"/>
  <c r="H287" i="17"/>
  <c r="F287" i="17"/>
  <c r="D288" i="17"/>
  <c r="F288" i="1"/>
  <c r="H288" i="1"/>
  <c r="D288" i="18"/>
  <c r="I287" i="18"/>
  <c r="I287" i="1"/>
  <c r="I287" i="17"/>
  <c r="J288" i="17" a="1"/>
  <c r="J288" i="17" s="1"/>
  <c r="K288" i="17"/>
  <c r="J288" i="1" a="1"/>
  <c r="J288" i="1" s="1"/>
  <c r="K288" i="1"/>
  <c r="J288" i="18" a="1"/>
  <c r="J288" i="18" s="1"/>
  <c r="K288" i="18"/>
  <c r="B289" i="18"/>
  <c r="D289" i="18" s="1"/>
  <c r="C288" i="18"/>
  <c r="B289" i="17"/>
  <c r="C288" i="17"/>
  <c r="B289" i="1"/>
  <c r="C288" i="1"/>
  <c r="H288" i="18" l="1"/>
  <c r="F288" i="18"/>
  <c r="H288" i="17"/>
  <c r="F288" i="17"/>
  <c r="D289" i="1"/>
  <c r="D289" i="17"/>
  <c r="H289" i="18"/>
  <c r="F289" i="18"/>
  <c r="I288" i="1"/>
  <c r="I288" i="17"/>
  <c r="J289" i="1" a="1"/>
  <c r="J289" i="1" s="1"/>
  <c r="K289" i="1"/>
  <c r="J289" i="17" a="1"/>
  <c r="J289" i="17" s="1"/>
  <c r="K289" i="17"/>
  <c r="J289" i="18" a="1"/>
  <c r="J289" i="18" s="1"/>
  <c r="K289" i="18"/>
  <c r="C289" i="1"/>
  <c r="B290" i="1"/>
  <c r="C289" i="17"/>
  <c r="B290" i="17"/>
  <c r="C289" i="18"/>
  <c r="B290" i="18"/>
  <c r="I288" i="18" l="1"/>
  <c r="D290" i="17"/>
  <c r="F289" i="1"/>
  <c r="H289" i="1"/>
  <c r="H289" i="17"/>
  <c r="F289" i="17"/>
  <c r="D290" i="18"/>
  <c r="D290" i="1"/>
  <c r="I289" i="18"/>
  <c r="J290" i="18" a="1"/>
  <c r="J290" i="18" s="1"/>
  <c r="K290" i="18"/>
  <c r="J290" i="17" a="1"/>
  <c r="J290" i="17" s="1"/>
  <c r="K290" i="17"/>
  <c r="J290" i="1" a="1"/>
  <c r="J290" i="1" s="1"/>
  <c r="K290" i="1"/>
  <c r="B291" i="17"/>
  <c r="C290" i="17"/>
  <c r="C290" i="1"/>
  <c r="B291" i="1"/>
  <c r="D291" i="1" s="1"/>
  <c r="B291" i="18"/>
  <c r="C290" i="18"/>
  <c r="I289" i="1" l="1"/>
  <c r="I289" i="17"/>
  <c r="H290" i="18"/>
  <c r="F290" i="18"/>
  <c r="I290" i="18" s="1"/>
  <c r="D291" i="18"/>
  <c r="H291" i="1"/>
  <c r="F291" i="1"/>
  <c r="F290" i="1"/>
  <c r="H290" i="1"/>
  <c r="D291" i="17"/>
  <c r="H290" i="17"/>
  <c r="F290" i="17"/>
  <c r="J291" i="1" a="1"/>
  <c r="J291" i="1" s="1"/>
  <c r="K291" i="1"/>
  <c r="J291" i="18" a="1"/>
  <c r="J291" i="18" s="1"/>
  <c r="K291" i="18"/>
  <c r="J291" i="17" a="1"/>
  <c r="J291" i="17" s="1"/>
  <c r="K291" i="17"/>
  <c r="C291" i="18"/>
  <c r="B292" i="18"/>
  <c r="C291" i="17"/>
  <c r="B292" i="17"/>
  <c r="B292" i="1"/>
  <c r="C291" i="1"/>
  <c r="I290" i="17" l="1"/>
  <c r="I290" i="1"/>
  <c r="D292" i="1"/>
  <c r="H291" i="17"/>
  <c r="F291" i="17"/>
  <c r="D292" i="17"/>
  <c r="F291" i="18"/>
  <c r="H291" i="18"/>
  <c r="D292" i="18"/>
  <c r="I291" i="17"/>
  <c r="I291" i="1"/>
  <c r="J292" i="1" a="1"/>
  <c r="J292" i="1" s="1"/>
  <c r="K292" i="1"/>
  <c r="J292" i="17" a="1"/>
  <c r="J292" i="17" s="1"/>
  <c r="K292" i="17"/>
  <c r="J292" i="18" a="1"/>
  <c r="J292" i="18" s="1"/>
  <c r="K292" i="18"/>
  <c r="B293" i="17"/>
  <c r="C292" i="17"/>
  <c r="C292" i="1"/>
  <c r="B293" i="1"/>
  <c r="D293" i="1" s="1"/>
  <c r="C292" i="18"/>
  <c r="B293" i="18"/>
  <c r="I291" i="18" l="1"/>
  <c r="H292" i="17"/>
  <c r="F292" i="17"/>
  <c r="F292" i="18"/>
  <c r="H292" i="18"/>
  <c r="D293" i="18"/>
  <c r="D293" i="17"/>
  <c r="H293" i="1"/>
  <c r="F293" i="1"/>
  <c r="H292" i="1"/>
  <c r="F292" i="1"/>
  <c r="J293" i="18" a="1"/>
  <c r="J293" i="18" s="1"/>
  <c r="K293" i="18"/>
  <c r="J293" i="1" a="1"/>
  <c r="J293" i="1" s="1"/>
  <c r="K293" i="1"/>
  <c r="J293" i="17" a="1"/>
  <c r="J293" i="17" s="1"/>
  <c r="K293" i="17"/>
  <c r="B294" i="18"/>
  <c r="C293" i="18"/>
  <c r="C293" i="1"/>
  <c r="B294" i="1"/>
  <c r="C293" i="17"/>
  <c r="B294" i="17"/>
  <c r="D294" i="17" s="1"/>
  <c r="I292" i="18" l="1"/>
  <c r="I292" i="17"/>
  <c r="I292" i="1"/>
  <c r="H293" i="17"/>
  <c r="F293" i="17"/>
  <c r="F293" i="18"/>
  <c r="H293" i="18"/>
  <c r="H294" i="17"/>
  <c r="F294" i="17"/>
  <c r="D294" i="18"/>
  <c r="D294" i="1"/>
  <c r="I293" i="1"/>
  <c r="J294" i="17" a="1"/>
  <c r="J294" i="17" s="1"/>
  <c r="K294" i="17"/>
  <c r="J294" i="1" a="1"/>
  <c r="J294" i="1" s="1"/>
  <c r="K294" i="1"/>
  <c r="J294" i="18" a="1"/>
  <c r="J294" i="18" s="1"/>
  <c r="K294" i="18"/>
  <c r="C294" i="1"/>
  <c r="B295" i="1"/>
  <c r="D295" i="1" s="1"/>
  <c r="B295" i="17"/>
  <c r="C294" i="17"/>
  <c r="C294" i="18"/>
  <c r="B295" i="18"/>
  <c r="D295" i="18" s="1"/>
  <c r="I293" i="18" l="1"/>
  <c r="I293" i="17"/>
  <c r="F294" i="18"/>
  <c r="H294" i="18"/>
  <c r="D295" i="17"/>
  <c r="H294" i="1"/>
  <c r="F294" i="1"/>
  <c r="F295" i="18"/>
  <c r="H295" i="18"/>
  <c r="H295" i="1"/>
  <c r="F295" i="1"/>
  <c r="I294" i="18"/>
  <c r="I294" i="17"/>
  <c r="J295" i="17" a="1"/>
  <c r="J295" i="17" s="1"/>
  <c r="K295" i="17"/>
  <c r="J295" i="18" a="1"/>
  <c r="J295" i="18" s="1"/>
  <c r="K295" i="18"/>
  <c r="J295" i="1" a="1"/>
  <c r="J295" i="1" s="1"/>
  <c r="K295" i="1"/>
  <c r="B296" i="18"/>
  <c r="C295" i="18"/>
  <c r="B296" i="17"/>
  <c r="D296" i="17" s="1"/>
  <c r="C295" i="17"/>
  <c r="C295" i="1"/>
  <c r="B296" i="1"/>
  <c r="D296" i="1" s="1"/>
  <c r="I294" i="1" l="1"/>
  <c r="D296" i="18"/>
  <c r="F296" i="17"/>
  <c r="H296" i="17"/>
  <c r="F295" i="17"/>
  <c r="H295" i="17"/>
  <c r="H296" i="1"/>
  <c r="F296" i="1"/>
  <c r="I295" i="18"/>
  <c r="I295" i="17"/>
  <c r="I295" i="1"/>
  <c r="J296" i="1" a="1"/>
  <c r="J296" i="1" s="1"/>
  <c r="K296" i="1"/>
  <c r="J296" i="17" a="1"/>
  <c r="J296" i="17" s="1"/>
  <c r="K296" i="17"/>
  <c r="J296" i="18" a="1"/>
  <c r="J296" i="18" s="1"/>
  <c r="K296" i="18"/>
  <c r="B297" i="1"/>
  <c r="D297" i="1" s="1"/>
  <c r="C296" i="1"/>
  <c r="B297" i="17"/>
  <c r="D297" i="17" s="1"/>
  <c r="C296" i="17"/>
  <c r="B297" i="18"/>
  <c r="D297" i="18" s="1"/>
  <c r="C296" i="18"/>
  <c r="F297" i="1" l="1"/>
  <c r="H297" i="1"/>
  <c r="H297" i="18"/>
  <c r="F297" i="18"/>
  <c r="F297" i="17"/>
  <c r="H297" i="17"/>
  <c r="H296" i="18"/>
  <c r="F296" i="18"/>
  <c r="I296" i="1"/>
  <c r="I296" i="17"/>
  <c r="J297" i="18" a="1"/>
  <c r="J297" i="18" s="1"/>
  <c r="K297" i="18"/>
  <c r="J297" i="17" a="1"/>
  <c r="J297" i="17" s="1"/>
  <c r="K297" i="17"/>
  <c r="J297" i="1" a="1"/>
  <c r="J297" i="1" s="1"/>
  <c r="K297" i="1"/>
  <c r="B298" i="17"/>
  <c r="D298" i="17" s="1"/>
  <c r="C297" i="17"/>
  <c r="C297" i="18"/>
  <c r="B298" i="18"/>
  <c r="D298" i="18" s="1"/>
  <c r="B298" i="1"/>
  <c r="D298" i="1" s="1"/>
  <c r="C297" i="1"/>
  <c r="I296" i="18" l="1"/>
  <c r="F298" i="1"/>
  <c r="H298" i="1"/>
  <c r="H298" i="17"/>
  <c r="F298" i="17"/>
  <c r="H298" i="18"/>
  <c r="F298" i="18"/>
  <c r="I297" i="18"/>
  <c r="I297" i="1"/>
  <c r="I297" i="17"/>
  <c r="J298" i="1" a="1"/>
  <c r="J298" i="1" s="1"/>
  <c r="K298" i="1"/>
  <c r="J298" i="18" a="1"/>
  <c r="J298" i="18" s="1"/>
  <c r="K298" i="18"/>
  <c r="J298" i="17" a="1"/>
  <c r="J298" i="17" s="1"/>
  <c r="K298" i="17"/>
  <c r="C298" i="1"/>
  <c r="B299" i="1"/>
  <c r="D299" i="1" s="1"/>
  <c r="B299" i="18"/>
  <c r="D299" i="18" s="1"/>
  <c r="C298" i="18"/>
  <c r="B299" i="17"/>
  <c r="D299" i="17" s="1"/>
  <c r="C298" i="17"/>
  <c r="H299" i="17" l="1"/>
  <c r="F299" i="17"/>
  <c r="F299" i="1"/>
  <c r="H299" i="1"/>
  <c r="H299" i="18"/>
  <c r="F299" i="18"/>
  <c r="I298" i="18"/>
  <c r="I298" i="17"/>
  <c r="I298" i="1"/>
  <c r="J299" i="1" a="1"/>
  <c r="J299" i="1" s="1"/>
  <c r="K299" i="1"/>
  <c r="J299" i="17" a="1"/>
  <c r="J299" i="17" s="1"/>
  <c r="K299" i="17"/>
  <c r="J299" i="18" a="1"/>
  <c r="J299" i="18" s="1"/>
  <c r="K299" i="18"/>
  <c r="C299" i="1"/>
  <c r="B300" i="1"/>
  <c r="D300" i="1" s="1"/>
  <c r="C299" i="17"/>
  <c r="B300" i="17"/>
  <c r="D300" i="17" s="1"/>
  <c r="C299" i="18"/>
  <c r="B300" i="18"/>
  <c r="H300" i="17" l="1"/>
  <c r="F300" i="17"/>
  <c r="D300" i="18"/>
  <c r="F300" i="1"/>
  <c r="H300" i="1"/>
  <c r="I299" i="1"/>
  <c r="I299" i="18"/>
  <c r="I299" i="17"/>
  <c r="J300" i="18" a="1"/>
  <c r="J300" i="18" s="1"/>
  <c r="K300" i="18"/>
  <c r="J300" i="17" a="1"/>
  <c r="J300" i="17" s="1"/>
  <c r="K300" i="17"/>
  <c r="J300" i="1" a="1"/>
  <c r="J300" i="1" s="1"/>
  <c r="K300" i="1"/>
  <c r="C300" i="17"/>
  <c r="B301" i="17"/>
  <c r="D301" i="17" s="1"/>
  <c r="C300" i="1"/>
  <c r="B301" i="1"/>
  <c r="D301" i="1" s="1"/>
  <c r="C300" i="18"/>
  <c r="B301" i="18"/>
  <c r="D301" i="18" s="1"/>
  <c r="H301" i="17" l="1"/>
  <c r="F301" i="17"/>
  <c r="H300" i="18"/>
  <c r="F300" i="18"/>
  <c r="H301" i="18"/>
  <c r="F301" i="18"/>
  <c r="F301" i="1"/>
  <c r="H301" i="1"/>
  <c r="I300" i="1"/>
  <c r="I300" i="18"/>
  <c r="I300" i="17"/>
  <c r="J301" i="18" a="1"/>
  <c r="J301" i="18" s="1"/>
  <c r="K301" i="18"/>
  <c r="J301" i="1" a="1"/>
  <c r="J301" i="1" s="1"/>
  <c r="K301" i="1"/>
  <c r="J301" i="17" a="1"/>
  <c r="J301" i="17" s="1"/>
  <c r="K301" i="17"/>
  <c r="B302" i="18"/>
  <c r="C301" i="18"/>
  <c r="C301" i="1"/>
  <c r="B302" i="1"/>
  <c r="D302" i="1" s="1"/>
  <c r="B302" i="17"/>
  <c r="D302" i="17" s="1"/>
  <c r="C301" i="17"/>
  <c r="H302" i="17" l="1"/>
  <c r="F302" i="17"/>
  <c r="F302" i="1"/>
  <c r="H302" i="1"/>
  <c r="D302" i="18"/>
  <c r="I301" i="18"/>
  <c r="I301" i="1"/>
  <c r="I301" i="17"/>
  <c r="J302" i="1" a="1"/>
  <c r="J302" i="1" s="1"/>
  <c r="K302" i="1"/>
  <c r="J302" i="17" a="1"/>
  <c r="J302" i="17" s="1"/>
  <c r="K302" i="17"/>
  <c r="J302" i="18" a="1"/>
  <c r="J302" i="18" s="1"/>
  <c r="K302" i="18"/>
  <c r="C302" i="17"/>
  <c r="B303" i="17"/>
  <c r="D303" i="17" s="1"/>
  <c r="C302" i="1"/>
  <c r="B303" i="1"/>
  <c r="D303" i="1" s="1"/>
  <c r="C302" i="18"/>
  <c r="B303" i="18"/>
  <c r="D303" i="18" s="1"/>
  <c r="H303" i="1" l="1"/>
  <c r="F303" i="1"/>
  <c r="H302" i="18"/>
  <c r="F302" i="18"/>
  <c r="F303" i="18"/>
  <c r="H303" i="18"/>
  <c r="H303" i="17"/>
  <c r="F303" i="17"/>
  <c r="I302" i="1"/>
  <c r="I302" i="17"/>
  <c r="J303" i="18" a="1"/>
  <c r="J303" i="18" s="1"/>
  <c r="K303" i="18"/>
  <c r="J303" i="1" a="1"/>
  <c r="J303" i="1" s="1"/>
  <c r="K303" i="1"/>
  <c r="J303" i="17" a="1"/>
  <c r="J303" i="17" s="1"/>
  <c r="K303" i="17"/>
  <c r="C303" i="1"/>
  <c r="B304" i="1"/>
  <c r="C303" i="17"/>
  <c r="B304" i="17"/>
  <c r="D304" i="17" s="1"/>
  <c r="B304" i="18"/>
  <c r="C303" i="18"/>
  <c r="I302" i="18" l="1"/>
  <c r="D304" i="1"/>
  <c r="D304" i="18"/>
  <c r="H304" i="17"/>
  <c r="F304" i="17"/>
  <c r="I303" i="1"/>
  <c r="I303" i="18"/>
  <c r="I303" i="17"/>
  <c r="J304" i="18" a="1"/>
  <c r="J304" i="18" s="1"/>
  <c r="K304" i="18"/>
  <c r="J304" i="17" a="1"/>
  <c r="J304" i="17" s="1"/>
  <c r="K304" i="17"/>
  <c r="J304" i="1" a="1"/>
  <c r="J304" i="1" s="1"/>
  <c r="K304" i="1"/>
  <c r="B305" i="17"/>
  <c r="D305" i="17" s="1"/>
  <c r="C304" i="17"/>
  <c r="C304" i="1"/>
  <c r="B305" i="1"/>
  <c r="D305" i="1" s="1"/>
  <c r="B305" i="18"/>
  <c r="D305" i="18" s="1"/>
  <c r="C304" i="18"/>
  <c r="H305" i="1" l="1"/>
  <c r="F305" i="1"/>
  <c r="H305" i="17"/>
  <c r="F305" i="17"/>
  <c r="F304" i="18"/>
  <c r="I304" i="18" s="1"/>
  <c r="H304" i="18"/>
  <c r="F305" i="18"/>
  <c r="H305" i="18"/>
  <c r="H304" i="1"/>
  <c r="F304" i="1"/>
  <c r="I304" i="1" s="1"/>
  <c r="I304" i="17"/>
  <c r="J305" i="18" a="1"/>
  <c r="J305" i="18" s="1"/>
  <c r="K305" i="18"/>
  <c r="J305" i="1" a="1"/>
  <c r="J305" i="1" s="1"/>
  <c r="K305" i="1"/>
  <c r="J305" i="17" a="1"/>
  <c r="J305" i="17" s="1"/>
  <c r="K305" i="17"/>
  <c r="C305" i="18"/>
  <c r="B306" i="18"/>
  <c r="B306" i="1"/>
  <c r="C305" i="1"/>
  <c r="C305" i="17"/>
  <c r="B306" i="17"/>
  <c r="D306" i="17" s="1"/>
  <c r="D306" i="1" l="1"/>
  <c r="D306" i="18"/>
  <c r="H306" i="17"/>
  <c r="F306" i="17"/>
  <c r="I305" i="17"/>
  <c r="I305" i="18"/>
  <c r="I305" i="1"/>
  <c r="J306" i="1" a="1"/>
  <c r="J306" i="1" s="1"/>
  <c r="K306" i="1"/>
  <c r="J306" i="17" a="1"/>
  <c r="J306" i="17" s="1"/>
  <c r="K306" i="17"/>
  <c r="J306" i="18" a="1"/>
  <c r="J306" i="18" s="1"/>
  <c r="K306" i="18"/>
  <c r="C306" i="1"/>
  <c r="B307" i="1"/>
  <c r="D307" i="1" s="1"/>
  <c r="B307" i="18"/>
  <c r="C306" i="18"/>
  <c r="B307" i="17"/>
  <c r="D307" i="17" s="1"/>
  <c r="C306" i="17"/>
  <c r="H307" i="17" l="1"/>
  <c r="F307" i="17"/>
  <c r="D307" i="18"/>
  <c r="H307" i="1"/>
  <c r="F307" i="1"/>
  <c r="F306" i="18"/>
  <c r="H306" i="18"/>
  <c r="H306" i="1"/>
  <c r="F306" i="1"/>
  <c r="I306" i="17"/>
  <c r="J307" i="1" a="1"/>
  <c r="J307" i="1" s="1"/>
  <c r="K307" i="1"/>
  <c r="J307" i="17" a="1"/>
  <c r="J307" i="17" s="1"/>
  <c r="K307" i="17"/>
  <c r="J307" i="18" a="1"/>
  <c r="J307" i="18" s="1"/>
  <c r="K307" i="18"/>
  <c r="C307" i="18"/>
  <c r="B308" i="18"/>
  <c r="D308" i="18" s="1"/>
  <c r="C307" i="1"/>
  <c r="B308" i="1"/>
  <c r="B308" i="17"/>
  <c r="D308" i="17" s="1"/>
  <c r="C307" i="17"/>
  <c r="I306" i="1" l="1"/>
  <c r="I306" i="18"/>
  <c r="H308" i="18"/>
  <c r="F308" i="18"/>
  <c r="H308" i="17"/>
  <c r="F308" i="17"/>
  <c r="F307" i="18"/>
  <c r="H307" i="18"/>
  <c r="I307" i="18" s="1"/>
  <c r="D308" i="1"/>
  <c r="I307" i="1"/>
  <c r="I307" i="17"/>
  <c r="J308" i="17" a="1"/>
  <c r="J308" i="17" s="1"/>
  <c r="K308" i="17"/>
  <c r="J308" i="1" a="1"/>
  <c r="J308" i="1" s="1"/>
  <c r="K308" i="1"/>
  <c r="J308" i="18" a="1"/>
  <c r="J308" i="18" s="1"/>
  <c r="K308" i="18"/>
  <c r="C308" i="17"/>
  <c r="B309" i="17"/>
  <c r="D309" i="17" s="1"/>
  <c r="C308" i="1"/>
  <c r="B309" i="1"/>
  <c r="D309" i="1" s="1"/>
  <c r="C308" i="18"/>
  <c r="B309" i="18"/>
  <c r="F309" i="1" l="1"/>
  <c r="H309" i="1"/>
  <c r="F309" i="17"/>
  <c r="H309" i="17"/>
  <c r="H308" i="1"/>
  <c r="F308" i="1"/>
  <c r="D309" i="18"/>
  <c r="I308" i="18"/>
  <c r="I308" i="17"/>
  <c r="J309" i="18" a="1"/>
  <c r="J309" i="18" s="1"/>
  <c r="K309" i="18"/>
  <c r="J309" i="1" a="1"/>
  <c r="J309" i="1" s="1"/>
  <c r="K309" i="1"/>
  <c r="J309" i="17" a="1"/>
  <c r="J309" i="17" s="1"/>
  <c r="K309" i="17"/>
  <c r="B310" i="18"/>
  <c r="D310" i="18" s="1"/>
  <c r="C309" i="18"/>
  <c r="C309" i="1"/>
  <c r="B310" i="1"/>
  <c r="D310" i="1" s="1"/>
  <c r="B310" i="17"/>
  <c r="C309" i="17"/>
  <c r="I308" i="1" l="1"/>
  <c r="H309" i="18"/>
  <c r="F309" i="18"/>
  <c r="D310" i="17"/>
  <c r="H310" i="18"/>
  <c r="F310" i="18"/>
  <c r="F310" i="1"/>
  <c r="H310" i="1"/>
  <c r="I309" i="18"/>
  <c r="I309" i="1"/>
  <c r="I309" i="17"/>
  <c r="J310" i="1" a="1"/>
  <c r="J310" i="1" s="1"/>
  <c r="K310" i="1"/>
  <c r="J310" i="17" a="1"/>
  <c r="J310" i="17" s="1"/>
  <c r="K310" i="17"/>
  <c r="J310" i="18" a="1"/>
  <c r="J310" i="18" s="1"/>
  <c r="K310" i="18"/>
  <c r="B311" i="1"/>
  <c r="D311" i="1" s="1"/>
  <c r="C310" i="1"/>
  <c r="C310" i="17"/>
  <c r="B311" i="17"/>
  <c r="D311" i="17" s="1"/>
  <c r="C310" i="18"/>
  <c r="B311" i="18"/>
  <c r="D311" i="18" l="1"/>
  <c r="F311" i="1"/>
  <c r="H311" i="1"/>
  <c r="H311" i="17"/>
  <c r="F311" i="17"/>
  <c r="H310" i="17"/>
  <c r="F310" i="17"/>
  <c r="I310" i="18"/>
  <c r="I310" i="1"/>
  <c r="J311" i="18" a="1"/>
  <c r="J311" i="18" s="1"/>
  <c r="K311" i="18"/>
  <c r="J311" i="17" a="1"/>
  <c r="J311" i="17" s="1"/>
  <c r="K311" i="17"/>
  <c r="J311" i="1" a="1"/>
  <c r="J311" i="1" s="1"/>
  <c r="K311" i="1"/>
  <c r="B312" i="18"/>
  <c r="D312" i="18" s="1"/>
  <c r="C311" i="18"/>
  <c r="C311" i="17"/>
  <c r="B312" i="17"/>
  <c r="B312" i="1"/>
  <c r="D312" i="1" s="1"/>
  <c r="C311" i="1"/>
  <c r="I310" i="17" l="1"/>
  <c r="F312" i="1"/>
  <c r="H312" i="1"/>
  <c r="D312" i="17"/>
  <c r="H312" i="18"/>
  <c r="F312" i="18"/>
  <c r="H311" i="18"/>
  <c r="F311" i="18"/>
  <c r="I311" i="17"/>
  <c r="I311" i="1"/>
  <c r="J312" i="17" a="1"/>
  <c r="J312" i="17" s="1"/>
  <c r="K312" i="17"/>
  <c r="J312" i="1" a="1"/>
  <c r="J312" i="1" s="1"/>
  <c r="K312" i="1"/>
  <c r="J312" i="18" a="1"/>
  <c r="J312" i="18" s="1"/>
  <c r="K312" i="18"/>
  <c r="C312" i="1"/>
  <c r="B313" i="1"/>
  <c r="D313" i="1" s="1"/>
  <c r="B313" i="17"/>
  <c r="D313" i="17" s="1"/>
  <c r="C312" i="17"/>
  <c r="C312" i="18"/>
  <c r="B313" i="18"/>
  <c r="I311" i="18" l="1"/>
  <c r="F313" i="1"/>
  <c r="H313" i="1"/>
  <c r="H313" i="17"/>
  <c r="F313" i="17"/>
  <c r="H312" i="17"/>
  <c r="F312" i="17"/>
  <c r="D313" i="18"/>
  <c r="I312" i="18"/>
  <c r="I312" i="1"/>
  <c r="J313" i="17" a="1"/>
  <c r="J313" i="17" s="1"/>
  <c r="K313" i="17"/>
  <c r="J313" i="18" a="1"/>
  <c r="J313" i="18" s="1"/>
  <c r="K313" i="18"/>
  <c r="J313" i="1" a="1"/>
  <c r="J313" i="1" s="1"/>
  <c r="K313" i="1"/>
  <c r="B314" i="17"/>
  <c r="C313" i="17"/>
  <c r="C313" i="1"/>
  <c r="B314" i="1"/>
  <c r="D314" i="1" s="1"/>
  <c r="C313" i="18"/>
  <c r="B314" i="18"/>
  <c r="D314" i="18" s="1"/>
  <c r="F313" i="18" l="1"/>
  <c r="H313" i="18"/>
  <c r="D314" i="17"/>
  <c r="F314" i="1"/>
  <c r="H314" i="1"/>
  <c r="F314" i="18"/>
  <c r="H314" i="18"/>
  <c r="I312" i="17"/>
  <c r="I313" i="1"/>
  <c r="I313" i="17"/>
  <c r="J314" i="18" a="1"/>
  <c r="J314" i="18" s="1"/>
  <c r="K314" i="18"/>
  <c r="J314" i="1" a="1"/>
  <c r="J314" i="1" s="1"/>
  <c r="K314" i="1"/>
  <c r="J314" i="17" a="1"/>
  <c r="J314" i="17" s="1"/>
  <c r="K314" i="17"/>
  <c r="C314" i="1"/>
  <c r="B315" i="1"/>
  <c r="B315" i="17"/>
  <c r="D315" i="17" s="1"/>
  <c r="C314" i="17"/>
  <c r="B315" i="18"/>
  <c r="C314" i="18"/>
  <c r="I313" i="18" l="1"/>
  <c r="D315" i="1"/>
  <c r="H315" i="17"/>
  <c r="F315" i="17"/>
  <c r="H314" i="17"/>
  <c r="F314" i="17"/>
  <c r="I314" i="17" s="1"/>
  <c r="D315" i="18"/>
  <c r="I314" i="18"/>
  <c r="I314" i="1"/>
  <c r="J315" i="18" a="1"/>
  <c r="J315" i="18" s="1"/>
  <c r="K315" i="18"/>
  <c r="J315" i="17" a="1"/>
  <c r="J315" i="17" s="1"/>
  <c r="K315" i="17"/>
  <c r="J315" i="1" a="1"/>
  <c r="J315" i="1" s="1"/>
  <c r="K315" i="1"/>
  <c r="C315" i="18"/>
  <c r="B316" i="18"/>
  <c r="D316" i="18" s="1"/>
  <c r="C315" i="17"/>
  <c r="B316" i="17"/>
  <c r="C315" i="1"/>
  <c r="B316" i="1"/>
  <c r="D316" i="1" s="1"/>
  <c r="D316" i="17" l="1"/>
  <c r="F316" i="18"/>
  <c r="H316" i="18"/>
  <c r="H316" i="1"/>
  <c r="F316" i="1"/>
  <c r="F315" i="18"/>
  <c r="H315" i="18"/>
  <c r="H315" i="1"/>
  <c r="F315" i="1"/>
  <c r="I315" i="17"/>
  <c r="J316" i="1" a="1"/>
  <c r="J316" i="1" s="1"/>
  <c r="K316" i="1"/>
  <c r="J316" i="17" a="1"/>
  <c r="J316" i="17" s="1"/>
  <c r="K316" i="17"/>
  <c r="J316" i="18" a="1"/>
  <c r="J316" i="18" s="1"/>
  <c r="K316" i="18"/>
  <c r="C316" i="1"/>
  <c r="B317" i="1"/>
  <c r="B317" i="17"/>
  <c r="D317" i="17" s="1"/>
  <c r="C316" i="17"/>
  <c r="C316" i="18"/>
  <c r="B317" i="18"/>
  <c r="D317" i="18" s="1"/>
  <c r="I315" i="1" l="1"/>
  <c r="I315" i="18"/>
  <c r="D317" i="1"/>
  <c r="H317" i="18"/>
  <c r="F317" i="18"/>
  <c r="F317" i="17"/>
  <c r="H317" i="17"/>
  <c r="F316" i="17"/>
  <c r="H316" i="17"/>
  <c r="I316" i="17" s="1"/>
  <c r="I316" i="18"/>
  <c r="I316" i="1"/>
  <c r="J317" i="1" a="1"/>
  <c r="J317" i="1" s="1"/>
  <c r="K317" i="1"/>
  <c r="J317" i="18" a="1"/>
  <c r="J317" i="18" s="1"/>
  <c r="K317" i="18"/>
  <c r="J317" i="17" a="1"/>
  <c r="J317" i="17" s="1"/>
  <c r="K317" i="17"/>
  <c r="B318" i="18"/>
  <c r="D318" i="18" s="1"/>
  <c r="C317" i="18"/>
  <c r="B318" i="17"/>
  <c r="D318" i="17" s="1"/>
  <c r="C317" i="17"/>
  <c r="C317" i="1"/>
  <c r="B318" i="1"/>
  <c r="F318" i="17" l="1"/>
  <c r="H318" i="17"/>
  <c r="F318" i="18"/>
  <c r="H318" i="18"/>
  <c r="D318" i="1"/>
  <c r="H317" i="1"/>
  <c r="F317" i="1"/>
  <c r="I317" i="18"/>
  <c r="I317" i="17"/>
  <c r="J318" i="1" a="1"/>
  <c r="J318" i="1" s="1"/>
  <c r="K318" i="1"/>
  <c r="J318" i="17" a="1"/>
  <c r="J318" i="17" s="1"/>
  <c r="K318" i="17"/>
  <c r="J318" i="18" a="1"/>
  <c r="J318" i="18" s="1"/>
  <c r="K318" i="18"/>
  <c r="C318" i="17"/>
  <c r="B319" i="17"/>
  <c r="D319" i="17" s="1"/>
  <c r="C318" i="1"/>
  <c r="B319" i="1"/>
  <c r="C318" i="18"/>
  <c r="B319" i="18"/>
  <c r="D319" i="18" s="1"/>
  <c r="I317" i="1" l="1"/>
  <c r="F319" i="17"/>
  <c r="H319" i="17"/>
  <c r="H318" i="1"/>
  <c r="F318" i="1"/>
  <c r="D319" i="1"/>
  <c r="F319" i="18"/>
  <c r="H319" i="18"/>
  <c r="I318" i="18"/>
  <c r="I318" i="17"/>
  <c r="J319" i="18" a="1"/>
  <c r="J319" i="18" s="1"/>
  <c r="K319" i="18"/>
  <c r="J319" i="1" a="1"/>
  <c r="J319" i="1" s="1"/>
  <c r="K319" i="1"/>
  <c r="J319" i="17" a="1"/>
  <c r="J319" i="17" s="1"/>
  <c r="K319" i="17"/>
  <c r="B320" i="18"/>
  <c r="D320" i="18" s="1"/>
  <c r="C319" i="18"/>
  <c r="B320" i="1"/>
  <c r="C319" i="1"/>
  <c r="C319" i="17"/>
  <c r="B320" i="17"/>
  <c r="I318" i="1" l="1"/>
  <c r="D320" i="1"/>
  <c r="H319" i="1"/>
  <c r="F319" i="1"/>
  <c r="H320" i="18"/>
  <c r="F320" i="18"/>
  <c r="D320" i="17"/>
  <c r="I319" i="18"/>
  <c r="I319" i="17"/>
  <c r="J320" i="17" a="1"/>
  <c r="J320" i="17" s="1"/>
  <c r="K320" i="17"/>
  <c r="J320" i="1" a="1"/>
  <c r="J320" i="1" s="1"/>
  <c r="K320" i="1"/>
  <c r="J320" i="18" a="1"/>
  <c r="J320" i="18" s="1"/>
  <c r="K320" i="18"/>
  <c r="C320" i="1"/>
  <c r="B321" i="1"/>
  <c r="B321" i="18"/>
  <c r="D321" i="18" s="1"/>
  <c r="C320" i="18"/>
  <c r="B321" i="17"/>
  <c r="D321" i="17" s="1"/>
  <c r="C320" i="17"/>
  <c r="I319" i="1" l="1"/>
  <c r="H320" i="17"/>
  <c r="F320" i="17"/>
  <c r="H321" i="18"/>
  <c r="F321" i="18"/>
  <c r="F321" i="17"/>
  <c r="H321" i="17"/>
  <c r="D321" i="1"/>
  <c r="H320" i="1"/>
  <c r="F320" i="1"/>
  <c r="I320" i="18"/>
  <c r="I320" i="17"/>
  <c r="J321" i="1" a="1"/>
  <c r="J321" i="1" s="1"/>
  <c r="K321" i="1"/>
  <c r="J321" i="17" a="1"/>
  <c r="J321" i="17" s="1"/>
  <c r="K321" i="17"/>
  <c r="J321" i="18" a="1"/>
  <c r="J321" i="18" s="1"/>
  <c r="K321" i="18"/>
  <c r="C321" i="17"/>
  <c r="B322" i="17"/>
  <c r="C321" i="18"/>
  <c r="B322" i="18"/>
  <c r="D322" i="18" s="1"/>
  <c r="C321" i="1"/>
  <c r="B322" i="1"/>
  <c r="I320" i="1" l="1"/>
  <c r="F321" i="1"/>
  <c r="H321" i="1"/>
  <c r="D322" i="17"/>
  <c r="D322" i="1"/>
  <c r="F322" i="18"/>
  <c r="H322" i="18"/>
  <c r="I321" i="18"/>
  <c r="I321" i="1"/>
  <c r="I321" i="17"/>
  <c r="J322" i="1" a="1"/>
  <c r="J322" i="1" s="1"/>
  <c r="K322" i="1"/>
  <c r="J322" i="18" a="1"/>
  <c r="J322" i="18" s="1"/>
  <c r="K322" i="18"/>
  <c r="J322" i="17" a="1"/>
  <c r="J322" i="17" s="1"/>
  <c r="K322" i="17"/>
  <c r="C322" i="1"/>
  <c r="B323" i="1"/>
  <c r="B323" i="18"/>
  <c r="D323" i="18" s="1"/>
  <c r="C322" i="18"/>
  <c r="B323" i="17"/>
  <c r="D323" i="17" s="1"/>
  <c r="C322" i="17"/>
  <c r="H323" i="17" l="1"/>
  <c r="F323" i="17"/>
  <c r="H323" i="18"/>
  <c r="F323" i="18"/>
  <c r="F322" i="1"/>
  <c r="H322" i="1"/>
  <c r="D323" i="1"/>
  <c r="H322" i="17"/>
  <c r="F322" i="17"/>
  <c r="I322" i="18"/>
  <c r="J323" i="1" a="1"/>
  <c r="J323" i="1" s="1"/>
  <c r="K323" i="1"/>
  <c r="J323" i="17" a="1"/>
  <c r="J323" i="17" s="1"/>
  <c r="K323" i="17"/>
  <c r="J323" i="18" a="1"/>
  <c r="J323" i="18" s="1"/>
  <c r="K323" i="18"/>
  <c r="C323" i="18"/>
  <c r="B324" i="18"/>
  <c r="D324" i="18" s="1"/>
  <c r="B324" i="17"/>
  <c r="C323" i="17"/>
  <c r="C323" i="1"/>
  <c r="B324" i="1"/>
  <c r="D324" i="1" s="1"/>
  <c r="I322" i="17" l="1"/>
  <c r="I322" i="1"/>
  <c r="H324" i="18"/>
  <c r="F324" i="18"/>
  <c r="F323" i="1"/>
  <c r="H323" i="1"/>
  <c r="D324" i="17"/>
  <c r="F324" i="1"/>
  <c r="H324" i="1"/>
  <c r="I323" i="18"/>
  <c r="I323" i="17"/>
  <c r="J324" i="18" a="1"/>
  <c r="J324" i="18" s="1"/>
  <c r="K324" i="18"/>
  <c r="J324" i="1" a="1"/>
  <c r="J324" i="1" s="1"/>
  <c r="K324" i="1"/>
  <c r="J324" i="17" a="1"/>
  <c r="J324" i="17" s="1"/>
  <c r="K324" i="17"/>
  <c r="C324" i="17"/>
  <c r="B325" i="17"/>
  <c r="D325" i="17" s="1"/>
  <c r="C324" i="18"/>
  <c r="B325" i="18"/>
  <c r="D325" i="18" s="1"/>
  <c r="C324" i="1"/>
  <c r="B325" i="1"/>
  <c r="D325" i="1" s="1"/>
  <c r="I323" i="1" l="1"/>
  <c r="F325" i="1"/>
  <c r="H325" i="1"/>
  <c r="F325" i="18"/>
  <c r="H325" i="18"/>
  <c r="H325" i="17"/>
  <c r="F325" i="17"/>
  <c r="H324" i="17"/>
  <c r="I324" i="17" s="1"/>
  <c r="F324" i="17"/>
  <c r="I324" i="18"/>
  <c r="I324" i="1"/>
  <c r="J325" i="1" a="1"/>
  <c r="J325" i="1" s="1"/>
  <c r="K325" i="1"/>
  <c r="J325" i="18" a="1"/>
  <c r="J325" i="18" s="1"/>
  <c r="K325" i="18"/>
  <c r="J325" i="17" a="1"/>
  <c r="J325" i="17" s="1"/>
  <c r="K325" i="17"/>
  <c r="B326" i="18"/>
  <c r="D326" i="18" s="1"/>
  <c r="C325" i="18"/>
  <c r="B326" i="17"/>
  <c r="C325" i="17"/>
  <c r="C325" i="1"/>
  <c r="B326" i="1"/>
  <c r="D326" i="1" s="1"/>
  <c r="F326" i="1" l="1"/>
  <c r="H326" i="1"/>
  <c r="D326" i="17"/>
  <c r="F326" i="18"/>
  <c r="H326" i="18"/>
  <c r="I325" i="18"/>
  <c r="I325" i="1"/>
  <c r="I325" i="17"/>
  <c r="J326" i="1" a="1"/>
  <c r="J326" i="1" s="1"/>
  <c r="K326" i="1"/>
  <c r="J326" i="17" a="1"/>
  <c r="J326" i="17" s="1"/>
  <c r="K326" i="17"/>
  <c r="J326" i="18" a="1"/>
  <c r="J326" i="18" s="1"/>
  <c r="K326" i="18"/>
  <c r="B327" i="17"/>
  <c r="D327" i="17" s="1"/>
  <c r="C326" i="17"/>
  <c r="C326" i="1"/>
  <c r="B327" i="1"/>
  <c r="D327" i="1" s="1"/>
  <c r="C326" i="18"/>
  <c r="B327" i="18"/>
  <c r="D327" i="18" s="1"/>
  <c r="H327" i="1" l="1"/>
  <c r="F327" i="1"/>
  <c r="F327" i="18"/>
  <c r="H327" i="18"/>
  <c r="H327" i="17"/>
  <c r="F327" i="17"/>
  <c r="H326" i="17"/>
  <c r="I326" i="17" s="1"/>
  <c r="F326" i="17"/>
  <c r="I326" i="18"/>
  <c r="I326" i="1"/>
  <c r="J327" i="17" a="1"/>
  <c r="J327" i="17" s="1"/>
  <c r="K327" i="17"/>
  <c r="J327" i="18" a="1"/>
  <c r="J327" i="18" s="1"/>
  <c r="K327" i="18"/>
  <c r="J327" i="1" a="1"/>
  <c r="J327" i="1" s="1"/>
  <c r="K327" i="1"/>
  <c r="B328" i="18"/>
  <c r="D328" i="18" s="1"/>
  <c r="C327" i="18"/>
  <c r="C327" i="17"/>
  <c r="B328" i="17"/>
  <c r="D328" i="17" s="1"/>
  <c r="B328" i="1"/>
  <c r="D328" i="1" s="1"/>
  <c r="C327" i="1"/>
  <c r="H328" i="1" l="1"/>
  <c r="F328" i="1"/>
  <c r="F328" i="17"/>
  <c r="H328" i="17"/>
  <c r="F328" i="18"/>
  <c r="H328" i="18"/>
  <c r="I327" i="17"/>
  <c r="I327" i="18"/>
  <c r="I327" i="1"/>
  <c r="J328" i="17" a="1"/>
  <c r="J328" i="17" s="1"/>
  <c r="K328" i="17"/>
  <c r="J328" i="1" a="1"/>
  <c r="J328" i="1" s="1"/>
  <c r="K328" i="1"/>
  <c r="J328" i="18" a="1"/>
  <c r="J328" i="18" s="1"/>
  <c r="K328" i="18"/>
  <c r="B329" i="1"/>
  <c r="D329" i="1" s="1"/>
  <c r="C328" i="1"/>
  <c r="B329" i="17"/>
  <c r="C328" i="17"/>
  <c r="B329" i="18"/>
  <c r="D329" i="18" s="1"/>
  <c r="C328" i="18"/>
  <c r="F329" i="18" l="1"/>
  <c r="H329" i="18"/>
  <c r="H329" i="1"/>
  <c r="F329" i="1"/>
  <c r="D329" i="17"/>
  <c r="I328" i="18"/>
  <c r="I328" i="17"/>
  <c r="I328" i="1"/>
  <c r="J329" i="18" a="1"/>
  <c r="J329" i="18" s="1"/>
  <c r="K329" i="18"/>
  <c r="J329" i="17" a="1"/>
  <c r="J329" i="17" s="1"/>
  <c r="K329" i="17"/>
  <c r="J329" i="1" a="1"/>
  <c r="J329" i="1" s="1"/>
  <c r="K329" i="1"/>
  <c r="C329" i="18"/>
  <c r="B330" i="18"/>
  <c r="D330" i="18" s="1"/>
  <c r="C329" i="17"/>
  <c r="B330" i="17"/>
  <c r="D330" i="17" s="1"/>
  <c r="C329" i="1"/>
  <c r="B330" i="1"/>
  <c r="D330" i="1" s="1"/>
  <c r="H330" i="1" l="1"/>
  <c r="F330" i="1"/>
  <c r="F330" i="17"/>
  <c r="H330" i="17"/>
  <c r="F329" i="17"/>
  <c r="H329" i="17"/>
  <c r="F330" i="18"/>
  <c r="H330" i="18"/>
  <c r="I329" i="18"/>
  <c r="I329" i="1"/>
  <c r="I329" i="17"/>
  <c r="J330" i="1" a="1"/>
  <c r="J330" i="1" s="1"/>
  <c r="K330" i="1"/>
  <c r="J330" i="17" a="1"/>
  <c r="J330" i="17" s="1"/>
  <c r="K330" i="17"/>
  <c r="J330" i="18" a="1"/>
  <c r="J330" i="18" s="1"/>
  <c r="K330" i="18"/>
  <c r="B331" i="1"/>
  <c r="D331" i="1" s="1"/>
  <c r="C330" i="1"/>
  <c r="B331" i="17"/>
  <c r="C330" i="17"/>
  <c r="B331" i="18"/>
  <c r="D331" i="18" s="1"/>
  <c r="C330" i="18"/>
  <c r="D331" i="17" l="1"/>
  <c r="H331" i="1"/>
  <c r="F331" i="1"/>
  <c r="F331" i="18"/>
  <c r="H331" i="18"/>
  <c r="I330" i="18"/>
  <c r="I330" i="1"/>
  <c r="I330" i="17"/>
  <c r="J331" i="18" a="1"/>
  <c r="J331" i="18" s="1"/>
  <c r="K331" i="18"/>
  <c r="J331" i="17" a="1"/>
  <c r="J331" i="17" s="1"/>
  <c r="K331" i="17"/>
  <c r="J331" i="1" a="1"/>
  <c r="J331" i="1" s="1"/>
  <c r="K331" i="1"/>
  <c r="C331" i="18"/>
  <c r="B332" i="18"/>
  <c r="D332" i="18" s="1"/>
  <c r="B332" i="17"/>
  <c r="D332" i="17" s="1"/>
  <c r="C331" i="17"/>
  <c r="C331" i="1"/>
  <c r="B332" i="1"/>
  <c r="D332" i="1" s="1"/>
  <c r="H332" i="1" l="1"/>
  <c r="F332" i="1"/>
  <c r="H332" i="18"/>
  <c r="F332" i="18"/>
  <c r="F332" i="17"/>
  <c r="H332" i="17"/>
  <c r="F331" i="17"/>
  <c r="H331" i="17"/>
  <c r="I331" i="18"/>
  <c r="I331" i="1"/>
  <c r="J332" i="17" a="1"/>
  <c r="J332" i="17" s="1"/>
  <c r="K332" i="17"/>
  <c r="J332" i="1" a="1"/>
  <c r="J332" i="1" s="1"/>
  <c r="K332" i="1"/>
  <c r="J332" i="18" a="1"/>
  <c r="J332" i="18" s="1"/>
  <c r="K332" i="18"/>
  <c r="C332" i="17"/>
  <c r="B333" i="17"/>
  <c r="C332" i="18"/>
  <c r="B333" i="18"/>
  <c r="D333" i="18" s="1"/>
  <c r="B333" i="1"/>
  <c r="D333" i="1" s="1"/>
  <c r="C332" i="1"/>
  <c r="I331" i="17" l="1"/>
  <c r="H333" i="18"/>
  <c r="F333" i="18"/>
  <c r="D333" i="17"/>
  <c r="H333" i="1"/>
  <c r="F333" i="1"/>
  <c r="I332" i="18"/>
  <c r="I332" i="1"/>
  <c r="I332" i="17"/>
  <c r="J333" i="18" a="1"/>
  <c r="J333" i="18" s="1"/>
  <c r="K333" i="18"/>
  <c r="J333" i="17" a="1"/>
  <c r="J333" i="17" s="1"/>
  <c r="K333" i="17"/>
  <c r="J333" i="1" a="1"/>
  <c r="J333" i="1" s="1"/>
  <c r="K333" i="1"/>
  <c r="C333" i="1"/>
  <c r="B334" i="1"/>
  <c r="D334" i="1" s="1"/>
  <c r="B334" i="17"/>
  <c r="D334" i="17" s="1"/>
  <c r="C333" i="17"/>
  <c r="B334" i="18"/>
  <c r="D334" i="18" s="1"/>
  <c r="C333" i="18"/>
  <c r="H334" i="17" l="1"/>
  <c r="F334" i="17"/>
  <c r="F333" i="17"/>
  <c r="H333" i="17"/>
  <c r="H334" i="18"/>
  <c r="F334" i="18"/>
  <c r="F334" i="1"/>
  <c r="H334" i="1"/>
  <c r="I333" i="18"/>
  <c r="I333" i="1"/>
  <c r="J334" i="1" a="1"/>
  <c r="J334" i="1" s="1"/>
  <c r="K334" i="1"/>
  <c r="J334" i="18" a="1"/>
  <c r="J334" i="18" s="1"/>
  <c r="K334" i="18"/>
  <c r="J334" i="17" a="1"/>
  <c r="J334" i="17" s="1"/>
  <c r="K334" i="17"/>
  <c r="C334" i="18"/>
  <c r="B335" i="18"/>
  <c r="D335" i="18" s="1"/>
  <c r="C334" i="17"/>
  <c r="B335" i="17"/>
  <c r="C334" i="1"/>
  <c r="B335" i="1"/>
  <c r="D335" i="1" s="1"/>
  <c r="I333" i="17" l="1"/>
  <c r="D335" i="17"/>
  <c r="F335" i="1"/>
  <c r="H335" i="1"/>
  <c r="H335" i="18"/>
  <c r="F335" i="18"/>
  <c r="I334" i="18"/>
  <c r="I334" i="17"/>
  <c r="I334" i="1"/>
  <c r="J335" i="1" a="1"/>
  <c r="J335" i="1" s="1"/>
  <c r="K335" i="1"/>
  <c r="J335" i="17" a="1"/>
  <c r="J335" i="17" s="1"/>
  <c r="K335" i="17"/>
  <c r="J335" i="18" a="1"/>
  <c r="J335" i="18" s="1"/>
  <c r="K335" i="18"/>
  <c r="C335" i="1"/>
  <c r="B336" i="1"/>
  <c r="D336" i="1" s="1"/>
  <c r="C335" i="17"/>
  <c r="B336" i="17"/>
  <c r="D336" i="17" s="1"/>
  <c r="B336" i="18"/>
  <c r="D336" i="18" s="1"/>
  <c r="C335" i="18"/>
  <c r="H336" i="18" l="1"/>
  <c r="F336" i="18"/>
  <c r="F336" i="1"/>
  <c r="H336" i="1"/>
  <c r="H336" i="17"/>
  <c r="F336" i="17"/>
  <c r="H335" i="17"/>
  <c r="F335" i="17"/>
  <c r="I335" i="18"/>
  <c r="I335" i="1"/>
  <c r="J336" i="17" a="1"/>
  <c r="J336" i="17" s="1"/>
  <c r="K336" i="17"/>
  <c r="J336" i="1" a="1"/>
  <c r="J336" i="1" s="1"/>
  <c r="K336" i="1"/>
  <c r="J336" i="18" a="1"/>
  <c r="J336" i="18" s="1"/>
  <c r="K336" i="18"/>
  <c r="B337" i="18"/>
  <c r="D337" i="18" s="1"/>
  <c r="C336" i="18"/>
  <c r="B337" i="17"/>
  <c r="C336" i="17"/>
  <c r="B337" i="1"/>
  <c r="D337" i="1" s="1"/>
  <c r="C336" i="1"/>
  <c r="I335" i="17" l="1"/>
  <c r="H337" i="18"/>
  <c r="F337" i="18"/>
  <c r="D337" i="17"/>
  <c r="F337" i="1"/>
  <c r="H337" i="1"/>
  <c r="I336" i="18"/>
  <c r="I336" i="1"/>
  <c r="I336" i="17"/>
  <c r="J337" i="1" a="1"/>
  <c r="J337" i="1" s="1"/>
  <c r="K337" i="1"/>
  <c r="J337" i="17" a="1"/>
  <c r="J337" i="17" s="1"/>
  <c r="K337" i="17"/>
  <c r="J337" i="18" a="1"/>
  <c r="J337" i="18" s="1"/>
  <c r="K337" i="18"/>
  <c r="C337" i="1"/>
  <c r="B338" i="1"/>
  <c r="D338" i="1" s="1"/>
  <c r="C337" i="17"/>
  <c r="B338" i="17"/>
  <c r="D338" i="17" s="1"/>
  <c r="C337" i="18"/>
  <c r="B338" i="18"/>
  <c r="D338" i="18" s="1"/>
  <c r="H337" i="17" l="1"/>
  <c r="F337" i="17"/>
  <c r="H338" i="18"/>
  <c r="F338" i="18"/>
  <c r="H338" i="17"/>
  <c r="F338" i="17"/>
  <c r="F338" i="1"/>
  <c r="H338" i="1"/>
  <c r="I337" i="1"/>
  <c r="I337" i="18"/>
  <c r="I337" i="17"/>
  <c r="J338" i="18" a="1"/>
  <c r="J338" i="18" s="1"/>
  <c r="K338" i="18"/>
  <c r="J338" i="17" a="1"/>
  <c r="J338" i="17" s="1"/>
  <c r="K338" i="17"/>
  <c r="J338" i="1" a="1"/>
  <c r="J338" i="1" s="1"/>
  <c r="K338" i="1"/>
  <c r="B339" i="18"/>
  <c r="D339" i="18" s="1"/>
  <c r="C338" i="18"/>
  <c r="C338" i="17"/>
  <c r="B339" i="17"/>
  <c r="C338" i="1"/>
  <c r="B339" i="1"/>
  <c r="D339" i="1" s="1"/>
  <c r="H339" i="1" l="1"/>
  <c r="F339" i="1"/>
  <c r="D339" i="17"/>
  <c r="F339" i="18"/>
  <c r="H339" i="18"/>
  <c r="I338" i="18"/>
  <c r="I338" i="1"/>
  <c r="I338" i="17"/>
  <c r="J339" i="1" a="1"/>
  <c r="J339" i="1" s="1"/>
  <c r="K339" i="1"/>
  <c r="J339" i="17" a="1"/>
  <c r="J339" i="17" s="1"/>
  <c r="K339" i="17"/>
  <c r="J339" i="18" a="1"/>
  <c r="J339" i="18" s="1"/>
  <c r="K339" i="18"/>
  <c r="B340" i="1"/>
  <c r="D340" i="1" s="1"/>
  <c r="C339" i="1"/>
  <c r="B340" i="17"/>
  <c r="D340" i="17" s="1"/>
  <c r="C339" i="17"/>
  <c r="B340" i="18"/>
  <c r="D340" i="18" s="1"/>
  <c r="C339" i="18"/>
  <c r="H340" i="17" l="1"/>
  <c r="F340" i="17"/>
  <c r="F340" i="18"/>
  <c r="H340" i="18"/>
  <c r="H340" i="1"/>
  <c r="F340" i="1"/>
  <c r="H339" i="17"/>
  <c r="F339" i="17"/>
  <c r="I339" i="18"/>
  <c r="I339" i="17"/>
  <c r="I339" i="1"/>
  <c r="J340" i="18" a="1"/>
  <c r="J340" i="18" s="1"/>
  <c r="K340" i="18"/>
  <c r="J340" i="17" a="1"/>
  <c r="J340" i="17" s="1"/>
  <c r="K340" i="17"/>
  <c r="J340" i="1" a="1"/>
  <c r="J340" i="1" s="1"/>
  <c r="K340" i="1"/>
  <c r="C340" i="18"/>
  <c r="B341" i="18"/>
  <c r="D341" i="18" s="1"/>
  <c r="B341" i="17"/>
  <c r="C340" i="17"/>
  <c r="C340" i="1"/>
  <c r="B341" i="1"/>
  <c r="D341" i="1" s="1"/>
  <c r="D341" i="17" l="1"/>
  <c r="H341" i="18"/>
  <c r="F341" i="18"/>
  <c r="H341" i="1"/>
  <c r="F341" i="1"/>
  <c r="I340" i="17"/>
  <c r="I340" i="18"/>
  <c r="I340" i="1"/>
  <c r="J341" i="17" a="1"/>
  <c r="J341" i="17" s="1"/>
  <c r="K341" i="17"/>
  <c r="J341" i="1" a="1"/>
  <c r="J341" i="1" s="1"/>
  <c r="K341" i="1"/>
  <c r="J341" i="18" a="1"/>
  <c r="J341" i="18" s="1"/>
  <c r="K341" i="18"/>
  <c r="C341" i="17"/>
  <c r="B342" i="17"/>
  <c r="D342" i="17" s="1"/>
  <c r="B342" i="18"/>
  <c r="D342" i="18" s="1"/>
  <c r="C341" i="18"/>
  <c r="C341" i="1"/>
  <c r="B342" i="1"/>
  <c r="D342" i="1" s="1"/>
  <c r="H342" i="17" l="1"/>
  <c r="F342" i="17"/>
  <c r="F342" i="18"/>
  <c r="H342" i="18"/>
  <c r="H342" i="1"/>
  <c r="F342" i="1"/>
  <c r="H341" i="17"/>
  <c r="F341" i="17"/>
  <c r="I341" i="18"/>
  <c r="I341" i="1"/>
  <c r="J342" i="17" a="1"/>
  <c r="J342" i="17" s="1"/>
  <c r="K342" i="17"/>
  <c r="J342" i="1" a="1"/>
  <c r="J342" i="1" s="1"/>
  <c r="K342" i="1"/>
  <c r="J342" i="18" a="1"/>
  <c r="J342" i="18" s="1"/>
  <c r="K342" i="18"/>
  <c r="C342" i="18"/>
  <c r="B343" i="18"/>
  <c r="D343" i="18" s="1"/>
  <c r="C342" i="17"/>
  <c r="B343" i="17"/>
  <c r="B343" i="1"/>
  <c r="C342" i="1"/>
  <c r="I341" i="17" l="1"/>
  <c r="F343" i="18"/>
  <c r="H343" i="18"/>
  <c r="D343" i="1"/>
  <c r="D343" i="17"/>
  <c r="I342" i="17"/>
  <c r="I342" i="1"/>
  <c r="I342" i="18"/>
  <c r="J343" i="1" a="1"/>
  <c r="J343" i="1" s="1"/>
  <c r="K343" i="1"/>
  <c r="J343" i="17" a="1"/>
  <c r="J343" i="17" s="1"/>
  <c r="K343" i="17"/>
  <c r="J343" i="18" a="1"/>
  <c r="J343" i="18" s="1"/>
  <c r="K343" i="18"/>
  <c r="C343" i="1"/>
  <c r="B344" i="1"/>
  <c r="D344" i="1" s="1"/>
  <c r="C343" i="17"/>
  <c r="B344" i="17"/>
  <c r="D344" i="17" s="1"/>
  <c r="B344" i="18"/>
  <c r="D344" i="18" s="1"/>
  <c r="C343" i="18"/>
  <c r="I343" i="18" l="1"/>
  <c r="H344" i="18"/>
  <c r="F344" i="18"/>
  <c r="F344" i="17"/>
  <c r="H344" i="17"/>
  <c r="H344" i="1"/>
  <c r="F344" i="1"/>
  <c r="H343" i="17"/>
  <c r="F343" i="17"/>
  <c r="H343" i="1"/>
  <c r="F343" i="1"/>
  <c r="I343" i="1" s="1"/>
  <c r="J344" i="18" a="1"/>
  <c r="J344" i="18" s="1"/>
  <c r="K344" i="18"/>
  <c r="J344" i="17" a="1"/>
  <c r="J344" i="17" s="1"/>
  <c r="K344" i="17"/>
  <c r="J344" i="1" a="1"/>
  <c r="J344" i="1" s="1"/>
  <c r="K344" i="1"/>
  <c r="B345" i="18"/>
  <c r="D345" i="18" s="1"/>
  <c r="C344" i="18"/>
  <c r="C344" i="17"/>
  <c r="B345" i="17"/>
  <c r="B345" i="1"/>
  <c r="C344" i="1"/>
  <c r="I343" i="17" l="1"/>
  <c r="D345" i="17"/>
  <c r="H345" i="18"/>
  <c r="F345" i="18"/>
  <c r="D345" i="1"/>
  <c r="I344" i="1"/>
  <c r="I344" i="17"/>
  <c r="I344" i="18"/>
  <c r="J345" i="1" a="1"/>
  <c r="J345" i="1" s="1"/>
  <c r="K345" i="1"/>
  <c r="J345" i="17" a="1"/>
  <c r="J345" i="17" s="1"/>
  <c r="K345" i="17"/>
  <c r="J345" i="18" a="1"/>
  <c r="J345" i="18" s="1"/>
  <c r="K345" i="18"/>
  <c r="C345" i="1"/>
  <c r="B346" i="1"/>
  <c r="B346" i="17"/>
  <c r="D346" i="17" s="1"/>
  <c r="C345" i="17"/>
  <c r="C345" i="18"/>
  <c r="B346" i="18"/>
  <c r="D346" i="18" s="1"/>
  <c r="H345" i="1" l="1"/>
  <c r="F345" i="1"/>
  <c r="H346" i="18"/>
  <c r="F346" i="18"/>
  <c r="F346" i="17"/>
  <c r="H346" i="17"/>
  <c r="D346" i="1"/>
  <c r="F345" i="17"/>
  <c r="H345" i="17"/>
  <c r="I345" i="18"/>
  <c r="I345" i="1"/>
  <c r="J346" i="17" a="1"/>
  <c r="J346" i="17" s="1"/>
  <c r="K346" i="17"/>
  <c r="J346" i="18" a="1"/>
  <c r="J346" i="18" s="1"/>
  <c r="K346" i="18"/>
  <c r="J346" i="1" a="1"/>
  <c r="J346" i="1" s="1"/>
  <c r="K346" i="1"/>
  <c r="B347" i="18"/>
  <c r="D347" i="18" s="1"/>
  <c r="C346" i="18"/>
  <c r="C346" i="17"/>
  <c r="B347" i="17"/>
  <c r="B347" i="1"/>
  <c r="C346" i="1"/>
  <c r="I345" i="17" l="1"/>
  <c r="F346" i="1"/>
  <c r="H346" i="1"/>
  <c r="D347" i="17"/>
  <c r="H347" i="18"/>
  <c r="F347" i="18"/>
  <c r="D347" i="1"/>
  <c r="I346" i="17"/>
  <c r="I346" i="18"/>
  <c r="J347" i="1" a="1"/>
  <c r="J347" i="1" s="1"/>
  <c r="K347" i="1"/>
  <c r="J347" i="17" a="1"/>
  <c r="J347" i="17" s="1"/>
  <c r="K347" i="17"/>
  <c r="J347" i="18" a="1"/>
  <c r="J347" i="18" s="1"/>
  <c r="K347" i="18"/>
  <c r="C347" i="1"/>
  <c r="B348" i="1"/>
  <c r="B348" i="17"/>
  <c r="D348" i="17" s="1"/>
  <c r="C347" i="17"/>
  <c r="C347" i="18"/>
  <c r="B348" i="18"/>
  <c r="D348" i="18" s="1"/>
  <c r="I346" i="1" l="1"/>
  <c r="F347" i="1"/>
  <c r="H347" i="1"/>
  <c r="D348" i="1"/>
  <c r="H348" i="17"/>
  <c r="F348" i="17"/>
  <c r="H347" i="17"/>
  <c r="F347" i="17"/>
  <c r="H348" i="18"/>
  <c r="F348" i="18"/>
  <c r="I347" i="18"/>
  <c r="I347" i="1"/>
  <c r="J348" i="17" a="1"/>
  <c r="J348" i="17" s="1"/>
  <c r="K348" i="17"/>
  <c r="J348" i="18" a="1"/>
  <c r="J348" i="18" s="1"/>
  <c r="K348" i="18"/>
  <c r="J348" i="1" a="1"/>
  <c r="J348" i="1" s="1"/>
  <c r="K348" i="1"/>
  <c r="C348" i="18"/>
  <c r="B349" i="18"/>
  <c r="D349" i="18" s="1"/>
  <c r="C348" i="17"/>
  <c r="B349" i="17"/>
  <c r="C348" i="1"/>
  <c r="B349" i="1"/>
  <c r="I347" i="17" l="1"/>
  <c r="D349" i="17"/>
  <c r="F349" i="18"/>
  <c r="H349" i="18"/>
  <c r="F348" i="1"/>
  <c r="H348" i="1"/>
  <c r="I348" i="1" s="1"/>
  <c r="D349" i="1"/>
  <c r="I348" i="18"/>
  <c r="I348" i="17"/>
  <c r="J349" i="1" a="1"/>
  <c r="J349" i="1" s="1"/>
  <c r="K349" i="1"/>
  <c r="J349" i="17" a="1"/>
  <c r="J349" i="17" s="1"/>
  <c r="K349" i="17"/>
  <c r="J349" i="18" a="1"/>
  <c r="J349" i="18" s="1"/>
  <c r="K349" i="18"/>
  <c r="B350" i="17"/>
  <c r="D350" i="17" s="1"/>
  <c r="C349" i="17"/>
  <c r="B350" i="18"/>
  <c r="D350" i="18" s="1"/>
  <c r="C349" i="18"/>
  <c r="C349" i="1"/>
  <c r="B350" i="1"/>
  <c r="H350" i="17" l="1"/>
  <c r="F350" i="17"/>
  <c r="F350" i="18"/>
  <c r="H350" i="18"/>
  <c r="F349" i="1"/>
  <c r="H349" i="1"/>
  <c r="D350" i="1"/>
  <c r="H349" i="17"/>
  <c r="F349" i="17"/>
  <c r="I349" i="18"/>
  <c r="J350" i="18" a="1"/>
  <c r="J350" i="18" s="1"/>
  <c r="K350" i="18"/>
  <c r="J350" i="17" a="1"/>
  <c r="J350" i="17" s="1"/>
  <c r="K350" i="17"/>
  <c r="J350" i="1" a="1"/>
  <c r="J350" i="1" s="1"/>
  <c r="K350" i="1"/>
  <c r="B351" i="1"/>
  <c r="C350" i="1"/>
  <c r="C350" i="18"/>
  <c r="B351" i="18"/>
  <c r="D351" i="18" s="1"/>
  <c r="C350" i="17"/>
  <c r="B351" i="17"/>
  <c r="I349" i="17" l="1"/>
  <c r="I349" i="1"/>
  <c r="F351" i="18"/>
  <c r="H351" i="18"/>
  <c r="D351" i="17"/>
  <c r="D351" i="1"/>
  <c r="F350" i="1"/>
  <c r="H350" i="1"/>
  <c r="I350" i="18"/>
  <c r="I350" i="17"/>
  <c r="J351" i="17" a="1"/>
  <c r="J351" i="17" s="1"/>
  <c r="K351" i="17"/>
  <c r="J351" i="18" a="1"/>
  <c r="J351" i="18" s="1"/>
  <c r="K351" i="18"/>
  <c r="J351" i="1" a="1"/>
  <c r="J351" i="1" s="1"/>
  <c r="K351" i="1"/>
  <c r="B352" i="18"/>
  <c r="D352" i="18" s="1"/>
  <c r="C351" i="18"/>
  <c r="C351" i="17"/>
  <c r="B352" i="17"/>
  <c r="D352" i="17" s="1"/>
  <c r="C351" i="1"/>
  <c r="B352" i="1"/>
  <c r="D352" i="1" s="1"/>
  <c r="I350" i="1" l="1"/>
  <c r="H351" i="1"/>
  <c r="F351" i="1"/>
  <c r="H351" i="17"/>
  <c r="F351" i="17"/>
  <c r="H352" i="17"/>
  <c r="F352" i="17"/>
  <c r="F352" i="18"/>
  <c r="H352" i="18"/>
  <c r="H352" i="1"/>
  <c r="F352" i="1"/>
  <c r="I351" i="18"/>
  <c r="J352" i="18" a="1"/>
  <c r="J352" i="18" s="1"/>
  <c r="K352" i="18"/>
  <c r="J352" i="1" a="1"/>
  <c r="J352" i="1" s="1"/>
  <c r="K352" i="1"/>
  <c r="J352" i="17" a="1"/>
  <c r="J352" i="17" s="1"/>
  <c r="K352" i="17"/>
  <c r="B353" i="17"/>
  <c r="C352" i="17"/>
  <c r="B353" i="18"/>
  <c r="D353" i="18" s="1"/>
  <c r="C352" i="18"/>
  <c r="C352" i="1"/>
  <c r="B353" i="1"/>
  <c r="D353" i="1" s="1"/>
  <c r="I351" i="17" l="1"/>
  <c r="I351" i="1"/>
  <c r="D353" i="17"/>
  <c r="H353" i="18"/>
  <c r="F353" i="18"/>
  <c r="H353" i="1"/>
  <c r="F353" i="1"/>
  <c r="I352" i="1"/>
  <c r="I352" i="17"/>
  <c r="I352" i="18"/>
  <c r="J353" i="1" a="1"/>
  <c r="J353" i="1" s="1"/>
  <c r="K353" i="1"/>
  <c r="J353" i="18" a="1"/>
  <c r="J353" i="18" s="1"/>
  <c r="K353" i="18"/>
  <c r="J353" i="17" a="1"/>
  <c r="J353" i="17" s="1"/>
  <c r="K353" i="17"/>
  <c r="B354" i="1"/>
  <c r="D354" i="1" s="1"/>
  <c r="C353" i="1"/>
  <c r="C353" i="18"/>
  <c r="B354" i="18"/>
  <c r="D354" i="18" s="1"/>
  <c r="C353" i="17"/>
  <c r="B354" i="17"/>
  <c r="D354" i="17" s="1"/>
  <c r="F354" i="17" l="1"/>
  <c r="H354" i="17"/>
  <c r="F354" i="18"/>
  <c r="H354" i="18"/>
  <c r="H354" i="1"/>
  <c r="F354" i="1"/>
  <c r="F353" i="17"/>
  <c r="H353" i="17"/>
  <c r="I353" i="18"/>
  <c r="I353" i="1"/>
  <c r="J354" i="1" a="1"/>
  <c r="J354" i="1" s="1"/>
  <c r="K354" i="1"/>
  <c r="J354" i="17" a="1"/>
  <c r="J354" i="17" s="1"/>
  <c r="K354" i="17"/>
  <c r="J354" i="18" a="1"/>
  <c r="J354" i="18" s="1"/>
  <c r="K354" i="18"/>
  <c r="B355" i="18"/>
  <c r="D355" i="18" s="1"/>
  <c r="C354" i="18"/>
  <c r="C354" i="17"/>
  <c r="B355" i="17"/>
  <c r="C354" i="1"/>
  <c r="B355" i="1"/>
  <c r="D355" i="1" s="1"/>
  <c r="I353" i="17" l="1"/>
  <c r="D355" i="17"/>
  <c r="H355" i="1"/>
  <c r="F355" i="1"/>
  <c r="F355" i="18"/>
  <c r="H355" i="18"/>
  <c r="I354" i="1"/>
  <c r="I354" i="18"/>
  <c r="I354" i="17"/>
  <c r="J355" i="1" a="1"/>
  <c r="J355" i="1" s="1"/>
  <c r="K355" i="1"/>
  <c r="J355" i="17" a="1"/>
  <c r="J355" i="17" s="1"/>
  <c r="K355" i="17"/>
  <c r="J355" i="18" a="1"/>
  <c r="J355" i="18" s="1"/>
  <c r="K355" i="18"/>
  <c r="B356" i="17"/>
  <c r="D356" i="17" s="1"/>
  <c r="C355" i="17"/>
  <c r="C355" i="18"/>
  <c r="B356" i="18"/>
  <c r="D356" i="18" s="1"/>
  <c r="C355" i="1"/>
  <c r="B356" i="1"/>
  <c r="D356" i="1" s="1"/>
  <c r="H356" i="18" l="1"/>
  <c r="F356" i="18"/>
  <c r="H356" i="17"/>
  <c r="F356" i="17"/>
  <c r="H356" i="1"/>
  <c r="F356" i="1"/>
  <c r="F355" i="17"/>
  <c r="H355" i="17"/>
  <c r="I355" i="18"/>
  <c r="I355" i="1"/>
  <c r="I355" i="17"/>
  <c r="J356" i="17" a="1"/>
  <c r="J356" i="17" s="1"/>
  <c r="K356" i="17"/>
  <c r="J356" i="1" a="1"/>
  <c r="J356" i="1" s="1"/>
  <c r="K356" i="1"/>
  <c r="J356" i="18" a="1"/>
  <c r="J356" i="18" s="1"/>
  <c r="K356" i="18"/>
  <c r="C356" i="1"/>
  <c r="B357" i="1"/>
  <c r="D357" i="1" s="1"/>
  <c r="C356" i="18"/>
  <c r="B357" i="18"/>
  <c r="D357" i="18" s="1"/>
  <c r="B357" i="17"/>
  <c r="C356" i="17"/>
  <c r="D357" i="17" l="1"/>
  <c r="H357" i="1"/>
  <c r="F357" i="1"/>
  <c r="H357" i="18"/>
  <c r="F357" i="18"/>
  <c r="I356" i="1"/>
  <c r="I356" i="18"/>
  <c r="I356" i="17"/>
  <c r="J357" i="18" a="1"/>
  <c r="J357" i="18" s="1"/>
  <c r="K357" i="18"/>
  <c r="J357" i="1" a="1"/>
  <c r="J357" i="1" s="1"/>
  <c r="K357" i="1"/>
  <c r="J357" i="17" a="1"/>
  <c r="J357" i="17" s="1"/>
  <c r="K357" i="17"/>
  <c r="B358" i="17"/>
  <c r="D358" i="17" s="1"/>
  <c r="C357" i="17"/>
  <c r="B358" i="18"/>
  <c r="D358" i="18" s="1"/>
  <c r="C357" i="18"/>
  <c r="C357" i="1"/>
  <c r="B358" i="1"/>
  <c r="D358" i="1" s="1"/>
  <c r="F358" i="18" l="1"/>
  <c r="H358" i="18"/>
  <c r="H358" i="17"/>
  <c r="F358" i="17"/>
  <c r="F358" i="1"/>
  <c r="H358" i="1"/>
  <c r="F357" i="17"/>
  <c r="H357" i="17"/>
  <c r="I357" i="18"/>
  <c r="I357" i="1"/>
  <c r="I357" i="17"/>
  <c r="J358" i="18" a="1"/>
  <c r="J358" i="18" s="1"/>
  <c r="K358" i="18"/>
  <c r="J358" i="17" a="1"/>
  <c r="J358" i="17" s="1"/>
  <c r="K358" i="17"/>
  <c r="J358" i="1" a="1"/>
  <c r="J358" i="1" s="1"/>
  <c r="K358" i="1"/>
  <c r="C358" i="18"/>
  <c r="B359" i="18"/>
  <c r="D359" i="18" s="1"/>
  <c r="B359" i="1"/>
  <c r="D359" i="1" s="1"/>
  <c r="C358" i="1"/>
  <c r="C358" i="17"/>
  <c r="B359" i="17"/>
  <c r="H359" i="18" l="1"/>
  <c r="F359" i="18"/>
  <c r="D359" i="17"/>
  <c r="F359" i="1"/>
  <c r="H359" i="1"/>
  <c r="I358" i="17"/>
  <c r="I358" i="1"/>
  <c r="I358" i="18"/>
  <c r="J359" i="17" a="1"/>
  <c r="J359" i="17" s="1"/>
  <c r="K359" i="17"/>
  <c r="J359" i="18" a="1"/>
  <c r="J359" i="18" s="1"/>
  <c r="K359" i="18"/>
  <c r="J359" i="1" a="1"/>
  <c r="J359" i="1" s="1"/>
  <c r="K359" i="1"/>
  <c r="B360" i="18"/>
  <c r="D360" i="18" s="1"/>
  <c r="C359" i="18"/>
  <c r="B360" i="1"/>
  <c r="D360" i="1" s="1"/>
  <c r="C359" i="1"/>
  <c r="B360" i="17"/>
  <c r="D360" i="17" s="1"/>
  <c r="C359" i="17"/>
  <c r="H360" i="17" l="1"/>
  <c r="F360" i="17"/>
  <c r="F360" i="1"/>
  <c r="H360" i="1"/>
  <c r="H360" i="18"/>
  <c r="F360" i="18"/>
  <c r="H359" i="17"/>
  <c r="F359" i="17"/>
  <c r="I359" i="18"/>
  <c r="I359" i="1"/>
  <c r="J360" i="17" a="1"/>
  <c r="J360" i="17" s="1"/>
  <c r="K360" i="17"/>
  <c r="J360" i="1" a="1"/>
  <c r="J360" i="1" s="1"/>
  <c r="K360" i="1"/>
  <c r="J360" i="18" a="1"/>
  <c r="J360" i="18" s="1"/>
  <c r="K360" i="18"/>
  <c r="B361" i="17"/>
  <c r="C360" i="17"/>
  <c r="B361" i="1"/>
  <c r="D361" i="1" s="1"/>
  <c r="C360" i="1"/>
  <c r="B361" i="18"/>
  <c r="D361" i="18" s="1"/>
  <c r="C360" i="18"/>
  <c r="I359" i="17" l="1"/>
  <c r="F361" i="18"/>
  <c r="H361" i="18"/>
  <c r="F361" i="1"/>
  <c r="H361" i="1"/>
  <c r="D361" i="17"/>
  <c r="I360" i="1"/>
  <c r="I360" i="18"/>
  <c r="I360" i="17"/>
  <c r="J361" i="18" a="1"/>
  <c r="J361" i="18" s="1"/>
  <c r="K361" i="18"/>
  <c r="J361" i="1" a="1"/>
  <c r="J361" i="1" s="1"/>
  <c r="K361" i="1"/>
  <c r="J361" i="17" a="1"/>
  <c r="J361" i="17" s="1"/>
  <c r="K361" i="17"/>
  <c r="C361" i="18"/>
  <c r="B362" i="18"/>
  <c r="D362" i="18" s="1"/>
  <c r="B362" i="1"/>
  <c r="D362" i="1" s="1"/>
  <c r="C361" i="1"/>
  <c r="C361" i="17"/>
  <c r="B362" i="17"/>
  <c r="D362" i="17" s="1"/>
  <c r="H362" i="17" l="1"/>
  <c r="F362" i="17"/>
  <c r="H361" i="17"/>
  <c r="F361" i="17"/>
  <c r="F362" i="1"/>
  <c r="H362" i="1"/>
  <c r="H362" i="18"/>
  <c r="F362" i="18"/>
  <c r="I361" i="1"/>
  <c r="I361" i="18"/>
  <c r="I361" i="17"/>
  <c r="J362" i="1" a="1"/>
  <c r="J362" i="1" s="1"/>
  <c r="K362" i="1"/>
  <c r="J362" i="17" a="1"/>
  <c r="J362" i="17" s="1"/>
  <c r="K362" i="17"/>
  <c r="J362" i="18" a="1"/>
  <c r="J362" i="18" s="1"/>
  <c r="K362" i="18"/>
  <c r="B363" i="18"/>
  <c r="D363" i="18" s="1"/>
  <c r="C362" i="18"/>
  <c r="C362" i="1"/>
  <c r="B363" i="1"/>
  <c r="D363" i="1" s="1"/>
  <c r="B363" i="17"/>
  <c r="C362" i="17"/>
  <c r="H363" i="1" l="1"/>
  <c r="F363" i="1"/>
  <c r="D363" i="17"/>
  <c r="F363" i="18"/>
  <c r="H363" i="18"/>
  <c r="I362" i="1"/>
  <c r="I362" i="18"/>
  <c r="I362" i="17"/>
  <c r="J363" i="1" a="1"/>
  <c r="J363" i="1" s="1"/>
  <c r="K363" i="1"/>
  <c r="J363" i="17" a="1"/>
  <c r="J363" i="17" s="1"/>
  <c r="K363" i="17"/>
  <c r="J363" i="18" a="1"/>
  <c r="J363" i="18" s="1"/>
  <c r="K363" i="18"/>
  <c r="B364" i="17"/>
  <c r="D364" i="17" s="1"/>
  <c r="C363" i="17"/>
  <c r="B364" i="1"/>
  <c r="D364" i="1" s="1"/>
  <c r="C363" i="1"/>
  <c r="C363" i="18"/>
  <c r="B364" i="18"/>
  <c r="D364" i="18" s="1"/>
  <c r="F364" i="18" l="1"/>
  <c r="H364" i="18"/>
  <c r="H364" i="1"/>
  <c r="F364" i="1"/>
  <c r="H363" i="17"/>
  <c r="F363" i="17"/>
  <c r="F364" i="17"/>
  <c r="H364" i="17"/>
  <c r="I363" i="18"/>
  <c r="I363" i="1"/>
  <c r="J364" i="1" a="1"/>
  <c r="J364" i="1" s="1"/>
  <c r="K364" i="1"/>
  <c r="J364" i="17" a="1"/>
  <c r="J364" i="17" s="1"/>
  <c r="K364" i="17"/>
  <c r="J364" i="18" a="1"/>
  <c r="J364" i="18" s="1"/>
  <c r="K364" i="18"/>
  <c r="B365" i="1"/>
  <c r="D365" i="1" s="1"/>
  <c r="C364" i="1"/>
  <c r="C364" i="18"/>
  <c r="B365" i="18"/>
  <c r="D365" i="18" s="1"/>
  <c r="B365" i="17"/>
  <c r="C364" i="17"/>
  <c r="I363" i="17" l="1"/>
  <c r="F365" i="18"/>
  <c r="H365" i="18"/>
  <c r="H365" i="1"/>
  <c r="F365" i="1"/>
  <c r="D365" i="17"/>
  <c r="I364" i="1"/>
  <c r="I364" i="18"/>
  <c r="I364" i="17"/>
  <c r="J365" i="18" a="1"/>
  <c r="J365" i="18" s="1"/>
  <c r="K365" i="18"/>
  <c r="J365" i="17" a="1"/>
  <c r="J365" i="17" s="1"/>
  <c r="K365" i="17"/>
  <c r="J365" i="1" a="1"/>
  <c r="J365" i="1" s="1"/>
  <c r="K365" i="1"/>
  <c r="C365" i="18"/>
  <c r="B366" i="18"/>
  <c r="D366" i="18" s="1"/>
  <c r="C365" i="17"/>
  <c r="B366" i="17"/>
  <c r="D366" i="17" s="1"/>
  <c r="C365" i="1"/>
  <c r="B366" i="1"/>
  <c r="D366" i="1" s="1"/>
  <c r="H366" i="1" l="1"/>
  <c r="F366" i="1"/>
  <c r="F366" i="17"/>
  <c r="H366" i="17"/>
  <c r="H365" i="17"/>
  <c r="F365" i="17"/>
  <c r="F366" i="18"/>
  <c r="H366" i="18"/>
  <c r="I365" i="18"/>
  <c r="I365" i="1"/>
  <c r="I365" i="17"/>
  <c r="J366" i="1" a="1"/>
  <c r="J366" i="1" s="1"/>
  <c r="K366" i="1"/>
  <c r="J366" i="17" a="1"/>
  <c r="J366" i="17" s="1"/>
  <c r="K366" i="17"/>
  <c r="J366" i="18" a="1"/>
  <c r="J366" i="18" s="1"/>
  <c r="K366" i="18"/>
  <c r="C366" i="18"/>
  <c r="B367" i="18"/>
  <c r="D367" i="18" s="1"/>
  <c r="C366" i="17"/>
  <c r="B367" i="17"/>
  <c r="D367" i="17" s="1"/>
  <c r="B367" i="1"/>
  <c r="D367" i="1" s="1"/>
  <c r="C366" i="1"/>
  <c r="F367" i="18" l="1"/>
  <c r="H367" i="18"/>
  <c r="F367" i="17"/>
  <c r="H367" i="17"/>
  <c r="H367" i="1"/>
  <c r="F367" i="1"/>
  <c r="I366" i="17"/>
  <c r="I366" i="1"/>
  <c r="I366" i="18"/>
  <c r="J367" i="17" a="1"/>
  <c r="J367" i="17" s="1"/>
  <c r="K367" i="17"/>
  <c r="J367" i="18" a="1"/>
  <c r="J367" i="18" s="1"/>
  <c r="K367" i="18"/>
  <c r="J367" i="1" a="1"/>
  <c r="J367" i="1" s="1"/>
  <c r="K367" i="1"/>
  <c r="B368" i="18"/>
  <c r="D368" i="18" s="1"/>
  <c r="C367" i="18"/>
  <c r="C367" i="1"/>
  <c r="B368" i="1"/>
  <c r="D368" i="1" s="1"/>
  <c r="C367" i="17"/>
  <c r="B368" i="17"/>
  <c r="D368" i="17" s="1"/>
  <c r="F368" i="17" l="1"/>
  <c r="H368" i="17"/>
  <c r="H368" i="1"/>
  <c r="F368" i="1"/>
  <c r="H368" i="18"/>
  <c r="F368" i="18"/>
  <c r="I367" i="18"/>
  <c r="I367" i="17"/>
  <c r="I367" i="1"/>
  <c r="J368" i="18" a="1"/>
  <c r="J368" i="18" s="1"/>
  <c r="K368" i="18"/>
  <c r="J368" i="17" a="1"/>
  <c r="J368" i="17" s="1"/>
  <c r="K368" i="17"/>
  <c r="J368" i="1" a="1"/>
  <c r="J368" i="1" s="1"/>
  <c r="K368" i="1"/>
  <c r="C368" i="17"/>
  <c r="B369" i="17"/>
  <c r="C368" i="1"/>
  <c r="B369" i="1"/>
  <c r="D369" i="1" s="1"/>
  <c r="B369" i="18"/>
  <c r="D369" i="18" s="1"/>
  <c r="C368" i="18"/>
  <c r="D369" i="17" l="1"/>
  <c r="H369" i="1"/>
  <c r="F369" i="1"/>
  <c r="H369" i="18"/>
  <c r="F369" i="18"/>
  <c r="I368" i="1"/>
  <c r="I368" i="17"/>
  <c r="I368" i="18"/>
  <c r="J369" i="1" a="1"/>
  <c r="J369" i="1" s="1"/>
  <c r="K369" i="1"/>
  <c r="J369" i="17" a="1"/>
  <c r="J369" i="17" s="1"/>
  <c r="K369" i="17"/>
  <c r="J369" i="18" a="1"/>
  <c r="J369" i="18" s="1"/>
  <c r="K369" i="18"/>
  <c r="C369" i="18"/>
  <c r="B370" i="18"/>
  <c r="D370" i="18" s="1"/>
  <c r="C369" i="1"/>
  <c r="B370" i="1"/>
  <c r="D370" i="1" s="1"/>
  <c r="C369" i="17"/>
  <c r="B370" i="17"/>
  <c r="D370" i="17" s="1"/>
  <c r="I369" i="18" l="1"/>
  <c r="F370" i="1"/>
  <c r="H370" i="1"/>
  <c r="H370" i="18"/>
  <c r="F370" i="18"/>
  <c r="F370" i="17"/>
  <c r="H370" i="17"/>
  <c r="F369" i="17"/>
  <c r="H369" i="17"/>
  <c r="I369" i="1"/>
  <c r="J370" i="17" a="1"/>
  <c r="J370" i="17" s="1"/>
  <c r="K370" i="17"/>
  <c r="J370" i="1" a="1"/>
  <c r="J370" i="1" s="1"/>
  <c r="K370" i="1"/>
  <c r="J370" i="18" a="1"/>
  <c r="J370" i="18" s="1"/>
  <c r="K370" i="18"/>
  <c r="B371" i="17"/>
  <c r="C370" i="17"/>
  <c r="C370" i="1"/>
  <c r="B371" i="1"/>
  <c r="D371" i="1" s="1"/>
  <c r="C370" i="18"/>
  <c r="B371" i="18"/>
  <c r="D371" i="18" s="1"/>
  <c r="I369" i="17" l="1"/>
  <c r="D371" i="17"/>
  <c r="H371" i="18"/>
  <c r="F371" i="18"/>
  <c r="F371" i="1"/>
  <c r="H371" i="1"/>
  <c r="I370" i="1"/>
  <c r="I370" i="18"/>
  <c r="I370" i="17"/>
  <c r="J371" i="18" a="1"/>
  <c r="J371" i="18" s="1"/>
  <c r="K371" i="18"/>
  <c r="J371" i="1" a="1"/>
  <c r="J371" i="1" s="1"/>
  <c r="K371" i="1"/>
  <c r="J371" i="17" a="1"/>
  <c r="J371" i="17" s="1"/>
  <c r="K371" i="17"/>
  <c r="C371" i="1"/>
  <c r="B372" i="1"/>
  <c r="D372" i="1" s="1"/>
  <c r="C371" i="18"/>
  <c r="B372" i="18"/>
  <c r="D372" i="18" s="1"/>
  <c r="C371" i="17"/>
  <c r="B372" i="17"/>
  <c r="D372" i="17" s="1"/>
  <c r="H372" i="18" l="1"/>
  <c r="F372" i="18"/>
  <c r="H372" i="17"/>
  <c r="F372" i="17"/>
  <c r="F372" i="1"/>
  <c r="H372" i="1"/>
  <c r="H371" i="17"/>
  <c r="F371" i="17"/>
  <c r="I371" i="18"/>
  <c r="I371" i="1"/>
  <c r="J372" i="17" a="1"/>
  <c r="J372" i="17" s="1"/>
  <c r="K372" i="17"/>
  <c r="J372" i="18" a="1"/>
  <c r="J372" i="18" s="1"/>
  <c r="K372" i="18"/>
  <c r="J372" i="1" a="1"/>
  <c r="J372" i="1" s="1"/>
  <c r="K372" i="1"/>
  <c r="C372" i="18"/>
  <c r="B373" i="18"/>
  <c r="D373" i="18" s="1"/>
  <c r="C372" i="1"/>
  <c r="B373" i="1"/>
  <c r="D373" i="1" s="1"/>
  <c r="C372" i="17"/>
  <c r="B373" i="17"/>
  <c r="I371" i="17" l="1"/>
  <c r="H373" i="18"/>
  <c r="F373" i="18"/>
  <c r="D373" i="17"/>
  <c r="AJ50" i="16"/>
  <c r="F373" i="1"/>
  <c r="H373" i="1"/>
  <c r="I372" i="1"/>
  <c r="I372" i="18"/>
  <c r="I372" i="17"/>
  <c r="J373" i="17" a="1"/>
  <c r="J373" i="17" s="1"/>
  <c r="K373" i="17"/>
  <c r="J373" i="1" a="1"/>
  <c r="J373" i="1" s="1"/>
  <c r="K373" i="1"/>
  <c r="J373" i="18" a="1"/>
  <c r="J373" i="18" s="1"/>
  <c r="K373" i="18"/>
  <c r="B374" i="17"/>
  <c r="C373" i="17"/>
  <c r="C373" i="1"/>
  <c r="B374" i="1"/>
  <c r="B374" i="18"/>
  <c r="C373" i="18"/>
  <c r="AJ22" i="19" l="1"/>
  <c r="AJ37" i="19"/>
  <c r="AJ52" i="19"/>
  <c r="AJ51" i="19"/>
  <c r="X51" i="19"/>
  <c r="X47" i="19"/>
  <c r="AJ49" i="19"/>
  <c r="AJ50" i="19"/>
  <c r="X52" i="19"/>
  <c r="X42" i="19"/>
  <c r="L52" i="19"/>
  <c r="L42" i="19"/>
  <c r="L32" i="19"/>
  <c r="AJ32" i="19"/>
  <c r="X48" i="19"/>
  <c r="X41" i="19"/>
  <c r="AJ47" i="19"/>
  <c r="L22" i="19"/>
  <c r="AJ42" i="19"/>
  <c r="X49" i="19"/>
  <c r="AJ48" i="19"/>
  <c r="X50" i="19"/>
  <c r="L17" i="19"/>
  <c r="L17" i="20"/>
  <c r="L22" i="20"/>
  <c r="AJ22" i="20"/>
  <c r="L32" i="20"/>
  <c r="L37" i="20"/>
  <c r="AJ31" i="20"/>
  <c r="L42" i="20"/>
  <c r="AJ32" i="20"/>
  <c r="L19" i="19"/>
  <c r="L19" i="20"/>
  <c r="L49" i="20"/>
  <c r="X42" i="20"/>
  <c r="X50" i="20"/>
  <c r="AJ48" i="20"/>
  <c r="L50" i="20"/>
  <c r="AJ47" i="20"/>
  <c r="X49" i="20"/>
  <c r="X47" i="20"/>
  <c r="X48" i="20"/>
  <c r="AJ42" i="20"/>
  <c r="L52" i="20"/>
  <c r="L51" i="20"/>
  <c r="X52" i="20"/>
  <c r="AJ49" i="20"/>
  <c r="AJ51" i="20"/>
  <c r="AJ50" i="20"/>
  <c r="X51" i="20"/>
  <c r="AJ52" i="20"/>
  <c r="L21" i="19"/>
  <c r="X17" i="19"/>
  <c r="L21" i="20"/>
  <c r="X17" i="20"/>
  <c r="X18" i="19"/>
  <c r="X18" i="20"/>
  <c r="X22" i="20"/>
  <c r="X22" i="19"/>
  <c r="AJ17" i="20"/>
  <c r="AJ17" i="19"/>
  <c r="AJ18" i="20"/>
  <c r="AJ21" i="19"/>
  <c r="AJ21" i="20"/>
  <c r="L27" i="19"/>
  <c r="L27" i="20"/>
  <c r="L31" i="19"/>
  <c r="L31" i="20"/>
  <c r="X27" i="20"/>
  <c r="X27" i="19"/>
  <c r="X30" i="20"/>
  <c r="X31" i="20"/>
  <c r="X32" i="20"/>
  <c r="X32" i="19"/>
  <c r="AJ27" i="19"/>
  <c r="AJ27" i="20"/>
  <c r="AJ30" i="20"/>
  <c r="AJ31" i="19"/>
  <c r="L37" i="19"/>
  <c r="L38" i="20"/>
  <c r="L39" i="19"/>
  <c r="L40" i="20"/>
  <c r="L40" i="19"/>
  <c r="L41" i="19"/>
  <c r="L41" i="20"/>
  <c r="X38" i="20"/>
  <c r="X39" i="20"/>
  <c r="X40" i="19"/>
  <c r="X41" i="20"/>
  <c r="AJ37" i="20"/>
  <c r="AJ38" i="19"/>
  <c r="AJ41" i="19"/>
  <c r="AJ41" i="20"/>
  <c r="L47" i="19"/>
  <c r="L47" i="20"/>
  <c r="L48" i="20"/>
  <c r="L49" i="19"/>
  <c r="L50" i="19"/>
  <c r="L17" i="13"/>
  <c r="L22" i="13"/>
  <c r="X22" i="13"/>
  <c r="X22" i="10"/>
  <c r="L17" i="10"/>
  <c r="L22" i="10"/>
  <c r="L32" i="10"/>
  <c r="L32" i="13"/>
  <c r="AJ32" i="13"/>
  <c r="X32" i="13"/>
  <c r="L18" i="13"/>
  <c r="AJ32" i="10"/>
  <c r="X32" i="10"/>
  <c r="L42" i="10"/>
  <c r="L42" i="13"/>
  <c r="X42" i="13"/>
  <c r="AJ42" i="13"/>
  <c r="L52" i="10"/>
  <c r="X42" i="10"/>
  <c r="L52" i="13"/>
  <c r="AJ42" i="10"/>
  <c r="X52" i="13"/>
  <c r="X52" i="10"/>
  <c r="L21" i="13"/>
  <c r="L21" i="10"/>
  <c r="X17" i="13"/>
  <c r="X17" i="10"/>
  <c r="X18" i="10"/>
  <c r="X18" i="13"/>
  <c r="AJ17" i="10"/>
  <c r="X21" i="10"/>
  <c r="AJ17" i="13"/>
  <c r="X21" i="13"/>
  <c r="AJ22" i="10"/>
  <c r="AJ22" i="13"/>
  <c r="L27" i="10"/>
  <c r="L27" i="13"/>
  <c r="X27" i="10"/>
  <c r="X27" i="13"/>
  <c r="L31" i="13"/>
  <c r="L31" i="10"/>
  <c r="AJ31" i="10"/>
  <c r="AJ31" i="13"/>
  <c r="L37" i="13"/>
  <c r="L37" i="10"/>
  <c r="L40" i="13"/>
  <c r="X37" i="13"/>
  <c r="L41" i="10"/>
  <c r="X37" i="10"/>
  <c r="L41" i="13"/>
  <c r="X39" i="13"/>
  <c r="X40" i="13"/>
  <c r="X41" i="13"/>
  <c r="AJ37" i="13"/>
  <c r="AJ38" i="13"/>
  <c r="AJ40" i="10"/>
  <c r="L47" i="10"/>
  <c r="AJ41" i="10"/>
  <c r="AJ41" i="13"/>
  <c r="L47" i="13"/>
  <c r="L48" i="10"/>
  <c r="L49" i="10"/>
  <c r="X47" i="10"/>
  <c r="X47" i="13"/>
  <c r="L51" i="10"/>
  <c r="L51" i="13"/>
  <c r="AJ47" i="10"/>
  <c r="AJ47" i="13"/>
  <c r="X51" i="13"/>
  <c r="X51" i="10"/>
  <c r="AJ52" i="10"/>
  <c r="AJ52" i="13"/>
  <c r="L22" i="16"/>
  <c r="L17" i="16"/>
  <c r="X22" i="15"/>
  <c r="X22" i="16"/>
  <c r="L22" i="15"/>
  <c r="AJ22" i="15"/>
  <c r="AJ22" i="16"/>
  <c r="L32" i="16"/>
  <c r="L32" i="15"/>
  <c r="AJ32" i="15"/>
  <c r="AJ32" i="16"/>
  <c r="L42" i="16"/>
  <c r="L42" i="15"/>
  <c r="AJ42" i="15"/>
  <c r="AJ42" i="16"/>
  <c r="X51" i="16"/>
  <c r="L52" i="15"/>
  <c r="X52" i="16"/>
  <c r="L52" i="16"/>
  <c r="AJ52" i="16"/>
  <c r="X52" i="15"/>
  <c r="X51" i="15"/>
  <c r="AJ52" i="15"/>
  <c r="L21" i="15"/>
  <c r="L21" i="16"/>
  <c r="X17" i="15"/>
  <c r="X17" i="16"/>
  <c r="AJ21" i="16"/>
  <c r="AJ21" i="15"/>
  <c r="L27" i="15"/>
  <c r="L27" i="16"/>
  <c r="L31" i="16"/>
  <c r="L31" i="15"/>
  <c r="X27" i="16"/>
  <c r="X27" i="15"/>
  <c r="X32" i="15"/>
  <c r="X32" i="16"/>
  <c r="AJ27" i="15"/>
  <c r="AJ27" i="16"/>
  <c r="AJ31" i="15"/>
  <c r="AJ31" i="16"/>
  <c r="L37" i="15"/>
  <c r="L37" i="16"/>
  <c r="X37" i="15"/>
  <c r="L41" i="15"/>
  <c r="L41" i="16"/>
  <c r="X37" i="16"/>
  <c r="X42" i="16"/>
  <c r="X42" i="15"/>
  <c r="AJ37" i="15"/>
  <c r="AJ37" i="16"/>
  <c r="AJ41" i="15"/>
  <c r="AJ41" i="16"/>
  <c r="L47" i="15"/>
  <c r="L47" i="16"/>
  <c r="L50" i="15"/>
  <c r="L51" i="15"/>
  <c r="X47" i="15"/>
  <c r="X48" i="15"/>
  <c r="X49" i="16"/>
  <c r="X49" i="15"/>
  <c r="X50" i="15"/>
  <c r="X50" i="16"/>
  <c r="AJ47" i="16"/>
  <c r="AJ47" i="15"/>
  <c r="AJ48" i="16"/>
  <c r="AJ51" i="15"/>
  <c r="AJ51" i="16"/>
  <c r="H373" i="17"/>
  <c r="F373" i="17"/>
  <c r="D374" i="1"/>
  <c r="W17" i="13"/>
  <c r="K19" i="13"/>
  <c r="W18" i="13"/>
  <c r="W17" i="10"/>
  <c r="K20" i="13"/>
  <c r="AI17" i="13"/>
  <c r="W18" i="10"/>
  <c r="W19" i="13"/>
  <c r="W21" i="13"/>
  <c r="W19" i="10"/>
  <c r="K19" i="10"/>
  <c r="AI18" i="13"/>
  <c r="W20" i="13"/>
  <c r="K21" i="13"/>
  <c r="AI19" i="13"/>
  <c r="K20" i="10"/>
  <c r="K27" i="13"/>
  <c r="W22" i="13"/>
  <c r="K28" i="13"/>
  <c r="AI20" i="13"/>
  <c r="K22" i="13"/>
  <c r="AI17" i="10"/>
  <c r="W20" i="10"/>
  <c r="K27" i="10"/>
  <c r="K29" i="13"/>
  <c r="AI21" i="13"/>
  <c r="W21" i="10"/>
  <c r="W27" i="13"/>
  <c r="K28" i="10"/>
  <c r="W28" i="13"/>
  <c r="K30" i="13"/>
  <c r="X14" i="10"/>
  <c r="W22" i="10"/>
  <c r="AI22" i="13"/>
  <c r="W29" i="13"/>
  <c r="AI27" i="13"/>
  <c r="K22" i="10"/>
  <c r="K31" i="13"/>
  <c r="K21" i="10"/>
  <c r="W27" i="10"/>
  <c r="AI18" i="10"/>
  <c r="K29" i="10"/>
  <c r="AI28" i="13"/>
  <c r="K30" i="10"/>
  <c r="K32" i="13"/>
  <c r="AI27" i="10"/>
  <c r="W29" i="10"/>
  <c r="AI29" i="13"/>
  <c r="K37" i="13"/>
  <c r="W30" i="13"/>
  <c r="W28" i="10"/>
  <c r="AI19" i="10"/>
  <c r="W30" i="10"/>
  <c r="AI30" i="13"/>
  <c r="AI28" i="10"/>
  <c r="K31" i="10"/>
  <c r="W31" i="13"/>
  <c r="K38" i="13"/>
  <c r="W32" i="13"/>
  <c r="K32" i="10"/>
  <c r="AI29" i="10"/>
  <c r="AI20" i="10"/>
  <c r="W32" i="10"/>
  <c r="K37" i="10"/>
  <c r="K39" i="13"/>
  <c r="W37" i="13"/>
  <c r="AJ14" i="10"/>
  <c r="AF14" i="10" s="1"/>
  <c r="AI31" i="13"/>
  <c r="W31" i="10"/>
  <c r="W38" i="13"/>
  <c r="K38" i="10"/>
  <c r="AI31" i="10"/>
  <c r="K39" i="10"/>
  <c r="K41" i="13"/>
  <c r="AI21" i="10"/>
  <c r="AI37" i="13"/>
  <c r="AI32" i="13"/>
  <c r="K40" i="13"/>
  <c r="AI30" i="10"/>
  <c r="W39" i="13"/>
  <c r="W37" i="10"/>
  <c r="AI22" i="10"/>
  <c r="AK22" i="10" s="1" a="1"/>
  <c r="AK22" i="10" s="1"/>
  <c r="K48" i="13"/>
  <c r="K49" i="13"/>
  <c r="W40" i="13"/>
  <c r="K47" i="13"/>
  <c r="K40" i="10"/>
  <c r="K41" i="10"/>
  <c r="W39" i="10"/>
  <c r="AI38" i="13"/>
  <c r="W38" i="10"/>
  <c r="K42" i="13"/>
  <c r="W47" i="13"/>
  <c r="W41" i="13"/>
  <c r="AI32" i="10"/>
  <c r="AI37" i="10"/>
  <c r="AI39" i="13"/>
  <c r="AI38" i="10"/>
  <c r="AI39" i="10"/>
  <c r="K42" i="10"/>
  <c r="W48" i="13"/>
  <c r="K47" i="10"/>
  <c r="AI40" i="13"/>
  <c r="W40" i="10"/>
  <c r="W42" i="13"/>
  <c r="K50" i="13"/>
  <c r="AI47" i="13"/>
  <c r="K48" i="10"/>
  <c r="W41" i="10"/>
  <c r="K52" i="13"/>
  <c r="M52" i="13" s="1" a="1"/>
  <c r="M52" i="13" s="1"/>
  <c r="K51" i="13"/>
  <c r="AI41" i="13"/>
  <c r="AI40" i="10"/>
  <c r="W49" i="13"/>
  <c r="W42" i="10"/>
  <c r="AI48" i="13"/>
  <c r="K49" i="10"/>
  <c r="W47" i="10"/>
  <c r="W50" i="13"/>
  <c r="AI41" i="10"/>
  <c r="AI42" i="13"/>
  <c r="AK42" i="13" s="1" a="1"/>
  <c r="AK42" i="13" s="1"/>
  <c r="W51" i="13"/>
  <c r="AI49" i="13"/>
  <c r="AI42" i="10"/>
  <c r="W52" i="13"/>
  <c r="K51" i="10"/>
  <c r="K50" i="10"/>
  <c r="W48" i="10"/>
  <c r="AI50" i="13"/>
  <c r="K52" i="10"/>
  <c r="W50" i="10"/>
  <c r="AI51" i="13"/>
  <c r="AI48" i="10"/>
  <c r="W49" i="10"/>
  <c r="AI47" i="10"/>
  <c r="AI52" i="13"/>
  <c r="W52" i="10"/>
  <c r="W51" i="10"/>
  <c r="AI49" i="10"/>
  <c r="AI50" i="10"/>
  <c r="AI51" i="10"/>
  <c r="AI52" i="10"/>
  <c r="D374" i="18"/>
  <c r="F374" i="18" s="1"/>
  <c r="L34" i="19"/>
  <c r="H34" i="19" s="1"/>
  <c r="AJ14" i="19"/>
  <c r="AF14" i="19" s="1"/>
  <c r="X14" i="19"/>
  <c r="T14" i="19" s="1"/>
  <c r="X24" i="19"/>
  <c r="T24" i="19" s="1"/>
  <c r="X44" i="19"/>
  <c r="T44" i="19" s="1"/>
  <c r="AJ34" i="19"/>
  <c r="AF34" i="19" s="1"/>
  <c r="AJ24" i="19"/>
  <c r="AF24" i="19" s="1"/>
  <c r="X34" i="19"/>
  <c r="T34" i="19" s="1"/>
  <c r="L24" i="19"/>
  <c r="H24" i="19" s="1"/>
  <c r="L44" i="19"/>
  <c r="H44" i="19" s="1"/>
  <c r="AJ44" i="19"/>
  <c r="AF44" i="19" s="1"/>
  <c r="W28" i="19"/>
  <c r="W32" i="19"/>
  <c r="K47" i="19"/>
  <c r="K51" i="19"/>
  <c r="AI41" i="19"/>
  <c r="AI19" i="19"/>
  <c r="W30" i="19"/>
  <c r="AI47" i="19"/>
  <c r="K22" i="19"/>
  <c r="AI17" i="19"/>
  <c r="W40" i="19"/>
  <c r="K18" i="19"/>
  <c r="W27" i="19"/>
  <c r="K32" i="19"/>
  <c r="M32" i="19" s="1" a="1"/>
  <c r="M32" i="19" s="1"/>
  <c r="K42" i="19"/>
  <c r="AI20" i="19"/>
  <c r="AI38" i="19"/>
  <c r="W18" i="19"/>
  <c r="K17" i="19"/>
  <c r="W21" i="19"/>
  <c r="K38" i="19"/>
  <c r="W41" i="19"/>
  <c r="AI21" i="19"/>
  <c r="K19" i="19"/>
  <c r="W31" i="19"/>
  <c r="K50" i="19"/>
  <c r="AI40" i="19"/>
  <c r="K30" i="19"/>
  <c r="W17" i="19"/>
  <c r="W48" i="19"/>
  <c r="AI49" i="19"/>
  <c r="AI48" i="19"/>
  <c r="K28" i="19"/>
  <c r="K31" i="19"/>
  <c r="K40" i="19"/>
  <c r="AI51" i="19"/>
  <c r="L14" i="19"/>
  <c r="W39" i="19"/>
  <c r="W49" i="19"/>
  <c r="AI52" i="19"/>
  <c r="K37" i="19"/>
  <c r="W19" i="19"/>
  <c r="AI27" i="19"/>
  <c r="AI31" i="19"/>
  <c r="K49" i="19"/>
  <c r="K20" i="19"/>
  <c r="W37" i="19"/>
  <c r="W47" i="19"/>
  <c r="K48" i="19"/>
  <c r="W20" i="19"/>
  <c r="W38" i="19"/>
  <c r="AI32" i="19"/>
  <c r="AK32" i="19" s="1" a="1"/>
  <c r="AK32" i="19" s="1"/>
  <c r="K52" i="19"/>
  <c r="K27" i="19"/>
  <c r="AI28" i="19"/>
  <c r="K41" i="19"/>
  <c r="W52" i="19"/>
  <c r="W22" i="19"/>
  <c r="K21" i="19"/>
  <c r="AI29" i="19"/>
  <c r="W42" i="19"/>
  <c r="AI50" i="19"/>
  <c r="AI37" i="19"/>
  <c r="AI30" i="19"/>
  <c r="W50" i="19"/>
  <c r="K29" i="19"/>
  <c r="K39" i="19"/>
  <c r="AI39" i="19"/>
  <c r="W51" i="19"/>
  <c r="AI18" i="19"/>
  <c r="W29" i="19"/>
  <c r="AI22" i="19"/>
  <c r="AI42" i="19"/>
  <c r="AK42" i="19" s="1" a="1"/>
  <c r="AK42" i="19" s="1"/>
  <c r="K17" i="20"/>
  <c r="W17" i="20"/>
  <c r="K18" i="20"/>
  <c r="W18" i="20"/>
  <c r="K19" i="20"/>
  <c r="W19" i="20"/>
  <c r="K20" i="20"/>
  <c r="AI17" i="20"/>
  <c r="W20" i="20"/>
  <c r="K21" i="20"/>
  <c r="W21" i="20"/>
  <c r="K22" i="20"/>
  <c r="AI18" i="20"/>
  <c r="W22" i="20"/>
  <c r="AI19" i="20"/>
  <c r="K27" i="20"/>
  <c r="W27" i="20"/>
  <c r="AI20" i="20"/>
  <c r="K28" i="20"/>
  <c r="K29" i="20"/>
  <c r="AI21" i="20"/>
  <c r="K30" i="20"/>
  <c r="AI22" i="20"/>
  <c r="W28" i="20"/>
  <c r="W29" i="20"/>
  <c r="K31" i="20"/>
  <c r="W30" i="20"/>
  <c r="AI27" i="20"/>
  <c r="K32" i="20"/>
  <c r="M32" i="20" s="1" a="1"/>
  <c r="M32" i="20" s="1"/>
  <c r="AI28" i="20"/>
  <c r="W31" i="20"/>
  <c r="W32" i="20"/>
  <c r="K37" i="20"/>
  <c r="AI29" i="20"/>
  <c r="AI30" i="20"/>
  <c r="K38" i="20"/>
  <c r="K39" i="20"/>
  <c r="AI31" i="20"/>
  <c r="W37" i="20"/>
  <c r="W38" i="20"/>
  <c r="AI32" i="20"/>
  <c r="K40" i="20"/>
  <c r="K41" i="20"/>
  <c r="AI37" i="20"/>
  <c r="W39" i="20"/>
  <c r="AI38" i="20"/>
  <c r="W40" i="20"/>
  <c r="K42" i="20"/>
  <c r="K47" i="20"/>
  <c r="W41" i="20"/>
  <c r="AI39" i="20"/>
  <c r="W42" i="20"/>
  <c r="AI40" i="20"/>
  <c r="K48" i="20"/>
  <c r="K49" i="20"/>
  <c r="AI41" i="20"/>
  <c r="W47" i="20"/>
  <c r="K50" i="20"/>
  <c r="W48" i="20"/>
  <c r="AI42" i="20"/>
  <c r="W49" i="20"/>
  <c r="K51" i="20"/>
  <c r="AI47" i="20"/>
  <c r="K52" i="20"/>
  <c r="W50" i="20"/>
  <c r="AI48" i="20"/>
  <c r="W52" i="20"/>
  <c r="W51" i="20"/>
  <c r="AI49" i="20"/>
  <c r="AI50" i="20"/>
  <c r="AI52" i="20"/>
  <c r="AI51" i="20"/>
  <c r="D374" i="17"/>
  <c r="W17" i="15"/>
  <c r="K17" i="16"/>
  <c r="W18" i="15"/>
  <c r="K19" i="15"/>
  <c r="W19" i="15"/>
  <c r="K20" i="15"/>
  <c r="AI17" i="15"/>
  <c r="W17" i="16"/>
  <c r="K18" i="16"/>
  <c r="K19" i="16"/>
  <c r="W18" i="16"/>
  <c r="W20" i="15"/>
  <c r="K21" i="15"/>
  <c r="AI18" i="15"/>
  <c r="AI17" i="16"/>
  <c r="AI19" i="15"/>
  <c r="K22" i="15"/>
  <c r="W21" i="15"/>
  <c r="W19" i="16"/>
  <c r="K20" i="16"/>
  <c r="K27" i="15"/>
  <c r="W22" i="15"/>
  <c r="AI18" i="16"/>
  <c r="K21" i="16"/>
  <c r="K28" i="15"/>
  <c r="W20" i="16"/>
  <c r="AI20" i="15"/>
  <c r="AI21" i="15"/>
  <c r="AI19" i="16"/>
  <c r="K29" i="15"/>
  <c r="K22" i="16"/>
  <c r="W21" i="16"/>
  <c r="K27" i="16"/>
  <c r="W27" i="15"/>
  <c r="K28" i="16"/>
  <c r="W22" i="16"/>
  <c r="K30" i="15"/>
  <c r="AI27" i="15"/>
  <c r="AI22" i="15"/>
  <c r="W28" i="15"/>
  <c r="AI20" i="16"/>
  <c r="W29" i="15"/>
  <c r="W27" i="16"/>
  <c r="W30" i="15"/>
  <c r="AI21" i="16"/>
  <c r="K31" i="15"/>
  <c r="AI28" i="15"/>
  <c r="K29" i="16"/>
  <c r="AI29" i="15"/>
  <c r="K32" i="15"/>
  <c r="W31" i="15"/>
  <c r="K37" i="15"/>
  <c r="W29" i="16"/>
  <c r="AI22" i="16"/>
  <c r="AK22" i="16" s="1" a="1"/>
  <c r="AK22" i="16" s="1"/>
  <c r="K38" i="15"/>
  <c r="K30" i="16"/>
  <c r="K31" i="16"/>
  <c r="W28" i="16"/>
  <c r="AI27" i="16"/>
  <c r="AI30" i="15"/>
  <c r="W32" i="15"/>
  <c r="K39" i="15"/>
  <c r="AI31" i="15"/>
  <c r="W37" i="15"/>
  <c r="W30" i="16"/>
  <c r="K38" i="16"/>
  <c r="W31" i="16"/>
  <c r="W38" i="15"/>
  <c r="AI29" i="16"/>
  <c r="K37" i="16"/>
  <c r="AI32" i="15"/>
  <c r="K40" i="15"/>
  <c r="AI28" i="16"/>
  <c r="K32" i="16"/>
  <c r="W40" i="15"/>
  <c r="K39" i="16"/>
  <c r="W32" i="16"/>
  <c r="W37" i="16"/>
  <c r="W39" i="15"/>
  <c r="AI30" i="16"/>
  <c r="K41" i="15"/>
  <c r="AI37" i="15"/>
  <c r="K40" i="16"/>
  <c r="AI31" i="16"/>
  <c r="AI38" i="15"/>
  <c r="K42" i="15"/>
  <c r="W38" i="16"/>
  <c r="AI39" i="15"/>
  <c r="AI32" i="16"/>
  <c r="W41" i="15"/>
  <c r="K41" i="16"/>
  <c r="K47" i="15"/>
  <c r="AI37" i="16"/>
  <c r="W39" i="16"/>
  <c r="AI38" i="16"/>
  <c r="K42" i="16"/>
  <c r="AI40" i="15"/>
  <c r="W40" i="16"/>
  <c r="K48" i="15"/>
  <c r="W42" i="15"/>
  <c r="W41" i="16"/>
  <c r="AI39" i="16"/>
  <c r="K47" i="16"/>
  <c r="W47" i="15"/>
  <c r="K49" i="15"/>
  <c r="AI41" i="15"/>
  <c r="K48" i="16"/>
  <c r="W48" i="15"/>
  <c r="K50" i="15"/>
  <c r="AI42" i="15"/>
  <c r="AI40" i="16"/>
  <c r="W42" i="16"/>
  <c r="W49" i="15"/>
  <c r="AI47" i="15"/>
  <c r="K49" i="16"/>
  <c r="K51" i="15"/>
  <c r="AI41" i="16"/>
  <c r="W47" i="16"/>
  <c r="AI42" i="16"/>
  <c r="W50" i="15"/>
  <c r="W48" i="16"/>
  <c r="K52" i="15"/>
  <c r="K50" i="16"/>
  <c r="AI48" i="15"/>
  <c r="W51" i="15"/>
  <c r="K51" i="16"/>
  <c r="AI49" i="15"/>
  <c r="AI47" i="16"/>
  <c r="W49" i="16"/>
  <c r="AI50" i="15"/>
  <c r="W52" i="15"/>
  <c r="K52" i="16"/>
  <c r="AI51" i="15"/>
  <c r="W50" i="16"/>
  <c r="W51" i="16"/>
  <c r="AI48" i="16"/>
  <c r="AI49" i="16"/>
  <c r="AI52" i="15"/>
  <c r="AI50" i="16"/>
  <c r="W52" i="16"/>
  <c r="AI51" i="16"/>
  <c r="AI52" i="16"/>
  <c r="F374" i="17"/>
  <c r="X44" i="15" s="1"/>
  <c r="H374" i="17"/>
  <c r="L24" i="15"/>
  <c r="H24" i="15" s="1"/>
  <c r="X14" i="13"/>
  <c r="T14" i="13" s="1"/>
  <c r="AJ14" i="13"/>
  <c r="AF14" i="13" s="1"/>
  <c r="L24" i="13"/>
  <c r="H24" i="13" s="1"/>
  <c r="X34" i="13"/>
  <c r="T34" i="13" s="1"/>
  <c r="AJ24" i="10"/>
  <c r="AF24" i="10" s="1"/>
  <c r="L44" i="13"/>
  <c r="H44" i="13" s="1"/>
  <c r="X34" i="10"/>
  <c r="T34" i="10" s="1"/>
  <c r="AJ34" i="13"/>
  <c r="AF34" i="13" s="1"/>
  <c r="L34" i="10"/>
  <c r="H34" i="10" s="1"/>
  <c r="L44" i="10"/>
  <c r="H44" i="10" s="1"/>
  <c r="J374" i="18" a="1"/>
  <c r="J374" i="18" s="1"/>
  <c r="K374" i="18"/>
  <c r="J374" i="17" a="1"/>
  <c r="J374" i="17" s="1"/>
  <c r="K374" i="17"/>
  <c r="J374" i="1" a="1"/>
  <c r="J374" i="1" s="1"/>
  <c r="K374" i="1"/>
  <c r="C374" i="1"/>
  <c r="C374" i="18"/>
  <c r="C374" i="17"/>
  <c r="L18" i="16" l="1"/>
  <c r="L19" i="16"/>
  <c r="L20" i="16"/>
  <c r="X18" i="16"/>
  <c r="X19" i="16"/>
  <c r="X20" i="16"/>
  <c r="X21" i="16"/>
  <c r="AJ17" i="16"/>
  <c r="AJ18" i="16"/>
  <c r="AJ19" i="16"/>
  <c r="AJ20" i="16"/>
  <c r="AK20" i="16" s="1" a="1"/>
  <c r="AK20" i="16" s="1"/>
  <c r="L28" i="16"/>
  <c r="L29" i="16"/>
  <c r="M29" i="16" s="1" a="1"/>
  <c r="M29" i="16" s="1"/>
  <c r="L30" i="16"/>
  <c r="X28" i="16"/>
  <c r="X29" i="16"/>
  <c r="Y29" i="16" s="1" a="1"/>
  <c r="Y29" i="16" s="1"/>
  <c r="X30" i="16"/>
  <c r="X31" i="16"/>
  <c r="AJ28" i="16"/>
  <c r="AJ29" i="16"/>
  <c r="AJ30" i="16"/>
  <c r="L38" i="16"/>
  <c r="M38" i="16" s="1" a="1"/>
  <c r="M38" i="16" s="1"/>
  <c r="L39" i="16"/>
  <c r="M39" i="16" s="1" a="1"/>
  <c r="M39" i="16" s="1"/>
  <c r="L40" i="16"/>
  <c r="X38" i="16"/>
  <c r="Y38" i="16" s="1" a="1"/>
  <c r="Y38" i="16" s="1"/>
  <c r="X39" i="16"/>
  <c r="X40" i="16"/>
  <c r="Y40" i="16" s="1" a="1"/>
  <c r="Y40" i="16" s="1"/>
  <c r="X41" i="16"/>
  <c r="Y41" i="16" s="1" a="1"/>
  <c r="Y41" i="16" s="1"/>
  <c r="AJ38" i="16"/>
  <c r="AK38" i="16" s="1" a="1"/>
  <c r="AK38" i="16" s="1"/>
  <c r="AJ39" i="16"/>
  <c r="AK39" i="16" s="1" a="1"/>
  <c r="AK39" i="16" s="1"/>
  <c r="AJ40" i="16"/>
  <c r="AK40" i="16" s="1" a="1"/>
  <c r="AK40" i="16" s="1"/>
  <c r="L48" i="16"/>
  <c r="M48" i="16" s="1" a="1"/>
  <c r="M48" i="16" s="1"/>
  <c r="L49" i="16"/>
  <c r="M49" i="16" s="1" a="1"/>
  <c r="M49" i="16" s="1"/>
  <c r="L50" i="16"/>
  <c r="M50" i="16" s="1" a="1"/>
  <c r="M50" i="16" s="1"/>
  <c r="L51" i="16"/>
  <c r="M51" i="16" s="1" a="1"/>
  <c r="M51" i="16" s="1"/>
  <c r="X47" i="16"/>
  <c r="Y47" i="16" s="1" a="1"/>
  <c r="Y47" i="16" s="1"/>
  <c r="X48" i="16"/>
  <c r="Y48" i="16" s="1" a="1"/>
  <c r="Y48" i="16" s="1"/>
  <c r="AJ49" i="16"/>
  <c r="AK49" i="16" s="1" a="1"/>
  <c r="AK49" i="16" s="1"/>
  <c r="L17" i="15"/>
  <c r="L18" i="15"/>
  <c r="L19" i="15"/>
  <c r="L20" i="15"/>
  <c r="X18" i="15"/>
  <c r="Y18" i="15" s="1" a="1"/>
  <c r="Y18" i="15" s="1"/>
  <c r="X19" i="15"/>
  <c r="X20" i="15"/>
  <c r="X21" i="15"/>
  <c r="AJ17" i="15"/>
  <c r="AK17" i="15" s="1" a="1"/>
  <c r="AK17" i="15" s="1"/>
  <c r="AJ18" i="15"/>
  <c r="AK18" i="15" s="1" a="1"/>
  <c r="AK18" i="15" s="1"/>
  <c r="AJ19" i="15"/>
  <c r="AK19" i="15" s="1" a="1"/>
  <c r="AK19" i="15" s="1"/>
  <c r="AJ20" i="15"/>
  <c r="AK20" i="15" s="1" a="1"/>
  <c r="AK20" i="15" s="1"/>
  <c r="L28" i="15"/>
  <c r="L29" i="15"/>
  <c r="M29" i="15" s="1" a="1"/>
  <c r="M29" i="15" s="1"/>
  <c r="L30" i="15"/>
  <c r="M30" i="15" s="1" a="1"/>
  <c r="M30" i="15" s="1"/>
  <c r="X28" i="15"/>
  <c r="Y28" i="15" s="1" a="1"/>
  <c r="Y28" i="15" s="1"/>
  <c r="X29" i="15"/>
  <c r="Y29" i="15" s="1" a="1"/>
  <c r="Y29" i="15" s="1"/>
  <c r="X30" i="15"/>
  <c r="X31" i="15"/>
  <c r="AJ28" i="15"/>
  <c r="AK28" i="15" s="1" a="1"/>
  <c r="AK28" i="15" s="1"/>
  <c r="AJ29" i="15"/>
  <c r="AK29" i="15" s="1" a="1"/>
  <c r="AK29" i="15" s="1"/>
  <c r="AJ30" i="15"/>
  <c r="AK30" i="15" s="1" a="1"/>
  <c r="AK30" i="15" s="1"/>
  <c r="L38" i="15"/>
  <c r="M38" i="15" s="1" a="1"/>
  <c r="M38" i="15" s="1"/>
  <c r="L39" i="15"/>
  <c r="M39" i="15" s="1" a="1"/>
  <c r="M39" i="15" s="1"/>
  <c r="L40" i="15"/>
  <c r="M40" i="15" s="1" a="1"/>
  <c r="M40" i="15" s="1"/>
  <c r="X38" i="15"/>
  <c r="Y38" i="15" s="1" a="1"/>
  <c r="Y38" i="15" s="1"/>
  <c r="X39" i="15"/>
  <c r="Y39" i="15" s="1" a="1"/>
  <c r="Y39" i="15" s="1"/>
  <c r="X40" i="15"/>
  <c r="Y40" i="15" s="1" a="1"/>
  <c r="Y40" i="15" s="1"/>
  <c r="X41" i="15"/>
  <c r="Y41" i="15" s="1" a="1"/>
  <c r="Y41" i="15" s="1"/>
  <c r="AJ38" i="15"/>
  <c r="AK38" i="15" s="1" a="1"/>
  <c r="AK38" i="15" s="1"/>
  <c r="AJ39" i="15"/>
  <c r="AK39" i="15" s="1" a="1"/>
  <c r="AK39" i="15" s="1"/>
  <c r="AJ40" i="15"/>
  <c r="AK40" i="15" s="1" a="1"/>
  <c r="AK40" i="15" s="1"/>
  <c r="L48" i="15"/>
  <c r="M48" i="15" s="1" a="1"/>
  <c r="M48" i="15" s="1"/>
  <c r="L49" i="15"/>
  <c r="M49" i="15" s="1" a="1"/>
  <c r="M49" i="15" s="1"/>
  <c r="AJ44" i="15"/>
  <c r="AF44" i="15" s="1"/>
  <c r="AJ48" i="15"/>
  <c r="AK48" i="15" s="1" a="1"/>
  <c r="AK48" i="15" s="1"/>
  <c r="AJ49" i="15"/>
  <c r="AK49" i="15" s="1" a="1"/>
  <c r="AK49" i="15" s="1"/>
  <c r="AJ50" i="15"/>
  <c r="AK50" i="15" s="1" a="1"/>
  <c r="AK50" i="15" s="1"/>
  <c r="W53" i="15"/>
  <c r="AI53" i="15"/>
  <c r="T14" i="10"/>
  <c r="Q9" i="13"/>
  <c r="Y39" i="13" a="1"/>
  <c r="Y39" i="13" s="1"/>
  <c r="AK38" i="13" a="1"/>
  <c r="AK38" i="13" s="1"/>
  <c r="Q9" i="16"/>
  <c r="M30" i="16" a="1"/>
  <c r="M30" i="16" s="1"/>
  <c r="AK30" i="16" a="1"/>
  <c r="AK30" i="16" s="1"/>
  <c r="Y39" i="16" a="1"/>
  <c r="Y39" i="16" s="1"/>
  <c r="Y49" i="16" a="1"/>
  <c r="Y49" i="16" s="1"/>
  <c r="Y50" i="16" a="1"/>
  <c r="Y50" i="16" s="1"/>
  <c r="AK47" i="16" a="1"/>
  <c r="AK47" i="16" s="1"/>
  <c r="AK48" i="16" a="1"/>
  <c r="AK48" i="16" s="1"/>
  <c r="AK50" i="16" a="1"/>
  <c r="AK50" i="16" s="1"/>
  <c r="Q9" i="20"/>
  <c r="Y30" i="20" a="1"/>
  <c r="Y30" i="20" s="1"/>
  <c r="Y31" i="20" a="1"/>
  <c r="Y31" i="20" s="1"/>
  <c r="M48" i="20" a="1"/>
  <c r="M48" i="20" s="1"/>
  <c r="M49" i="20" a="1"/>
  <c r="M49" i="20" s="1"/>
  <c r="M50" i="20" a="1"/>
  <c r="M50" i="20" s="1"/>
  <c r="Y48" i="20" a="1"/>
  <c r="Y48" i="20" s="1"/>
  <c r="Y49" i="20" a="1"/>
  <c r="Y49" i="20" s="1"/>
  <c r="Y50" i="20" a="1"/>
  <c r="Y50" i="20" s="1"/>
  <c r="AK48" i="20" a="1"/>
  <c r="AK48" i="20" s="1"/>
  <c r="AK49" i="20" a="1"/>
  <c r="AK49" i="20" s="1"/>
  <c r="AK50" i="20" a="1"/>
  <c r="AK50" i="20" s="1"/>
  <c r="Q9" i="10"/>
  <c r="M48" i="10" a="1"/>
  <c r="M48" i="10" s="1"/>
  <c r="M49" i="10" a="1"/>
  <c r="M49" i="10" s="1"/>
  <c r="Q9" i="19"/>
  <c r="M39" i="19" a="1"/>
  <c r="M39" i="19" s="1"/>
  <c r="M40" i="19" a="1"/>
  <c r="M40" i="19" s="1"/>
  <c r="M41" i="19" a="1"/>
  <c r="M41" i="19" s="1"/>
  <c r="Y40" i="19" a="1"/>
  <c r="Y40" i="19" s="1"/>
  <c r="AK38" i="19" a="1"/>
  <c r="AK38" i="19" s="1"/>
  <c r="M49" i="19" a="1"/>
  <c r="M49" i="19" s="1"/>
  <c r="M50" i="19" a="1"/>
  <c r="M50" i="19" s="1"/>
  <c r="Y48" i="19" a="1"/>
  <c r="Y48" i="19" s="1"/>
  <c r="Y49" i="19" a="1"/>
  <c r="Y49" i="19" s="1"/>
  <c r="Y50" i="19" a="1"/>
  <c r="Y50" i="19" s="1"/>
  <c r="AK48" i="19" a="1"/>
  <c r="AK48" i="19" s="1"/>
  <c r="AK49" i="19" a="1"/>
  <c r="AK49" i="19" s="1"/>
  <c r="AK50" i="19" a="1"/>
  <c r="AK50" i="19" s="1"/>
  <c r="Q9" i="15"/>
  <c r="L14" i="15"/>
  <c r="H14" i="15" s="1"/>
  <c r="M20" i="15" a="1"/>
  <c r="M20" i="15" s="1"/>
  <c r="X14" i="15"/>
  <c r="T14" i="15" s="1"/>
  <c r="AJ14" i="15"/>
  <c r="AF14" i="15" s="1"/>
  <c r="M28" i="15" a="1"/>
  <c r="M28" i="15" s="1"/>
  <c r="M50" i="15" a="1"/>
  <c r="M50" i="15" s="1"/>
  <c r="M51" i="15" a="1"/>
  <c r="M51" i="15" s="1"/>
  <c r="Y47" i="15" a="1"/>
  <c r="Y47" i="15" s="1"/>
  <c r="Y48" i="15" a="1"/>
  <c r="Y48" i="15" s="1"/>
  <c r="Y49" i="15" a="1"/>
  <c r="Y49" i="15" s="1"/>
  <c r="Y50" i="15" a="1"/>
  <c r="Y50" i="15" s="1"/>
  <c r="AK47" i="15" a="1"/>
  <c r="AK47" i="15" s="1"/>
  <c r="AK31" i="19" a="1"/>
  <c r="AK31" i="19" s="1"/>
  <c r="AK42" i="10" a="1"/>
  <c r="AK42" i="10" s="1"/>
  <c r="Y42" i="16" a="1"/>
  <c r="Y42" i="16" s="1"/>
  <c r="Y28" i="16" a="1"/>
  <c r="Y28" i="16" s="1"/>
  <c r="M21" i="19" a="1"/>
  <c r="M21" i="19" s="1"/>
  <c r="Y22" i="13" a="1"/>
  <c r="Y22" i="13" s="1"/>
  <c r="Y32" i="13" a="1"/>
  <c r="Y32" i="13" s="1"/>
  <c r="Y22" i="19" a="1"/>
  <c r="Y22" i="19" s="1"/>
  <c r="Y20" i="15" a="1"/>
  <c r="Y20" i="15" s="1"/>
  <c r="AK40" i="10" a="1"/>
  <c r="AK40" i="10" s="1"/>
  <c r="AK22" i="19" a="1"/>
  <c r="AK22" i="19" s="1"/>
  <c r="M32" i="10" a="1"/>
  <c r="M32" i="10" s="1"/>
  <c r="Y51" i="19" a="1"/>
  <c r="Y51" i="19" s="1"/>
  <c r="Y52" i="19" a="1"/>
  <c r="Y52" i="19" s="1"/>
  <c r="AK32" i="13" a="1"/>
  <c r="AK32" i="13" s="1"/>
  <c r="AK42" i="16" a="1"/>
  <c r="AK42" i="16" s="1"/>
  <c r="Y30" i="16" a="1"/>
  <c r="Y30" i="16" s="1"/>
  <c r="AK22" i="13" a="1"/>
  <c r="AK22" i="13" s="1"/>
  <c r="AK41" i="15" a="1"/>
  <c r="AK41" i="15" s="1"/>
  <c r="M22" i="16" a="1"/>
  <c r="M22" i="16" s="1"/>
  <c r="AK42" i="15" a="1"/>
  <c r="AK42" i="15" s="1"/>
  <c r="AK22" i="15" a="1"/>
  <c r="AK22" i="15" s="1"/>
  <c r="AK31" i="13" a="1"/>
  <c r="AK31" i="13" s="1"/>
  <c r="Y21" i="16" a="1"/>
  <c r="Y21" i="16" s="1"/>
  <c r="M41" i="16" a="1"/>
  <c r="M41" i="16" s="1"/>
  <c r="M42" i="13" a="1"/>
  <c r="M42" i="13" s="1"/>
  <c r="M21" i="15" a="1"/>
  <c r="M21" i="15" s="1"/>
  <c r="AK18" i="20" a="1"/>
  <c r="AK18" i="20" s="1"/>
  <c r="M22" i="20" a="1"/>
  <c r="M22" i="20" s="1"/>
  <c r="Y52" i="15" a="1"/>
  <c r="Y52" i="15" s="1"/>
  <c r="M52" i="15" a="1"/>
  <c r="M52" i="15" s="1"/>
  <c r="Y42" i="15" a="1"/>
  <c r="Y42" i="15" s="1"/>
  <c r="M22" i="15" a="1"/>
  <c r="M22" i="15" s="1"/>
  <c r="M40" i="13" a="1"/>
  <c r="M40" i="13" s="1"/>
  <c r="M51" i="20" a="1"/>
  <c r="M51" i="20" s="1"/>
  <c r="AK42" i="20" a="1"/>
  <c r="AK42" i="20" s="1"/>
  <c r="Y42" i="19" a="1"/>
  <c r="Y42" i="19" s="1"/>
  <c r="M31" i="10" a="1"/>
  <c r="M31" i="10" s="1"/>
  <c r="Y19" i="15" a="1"/>
  <c r="Y19" i="15" s="1"/>
  <c r="AK32" i="15" a="1"/>
  <c r="AK32" i="15" s="1"/>
  <c r="AK32" i="10" a="1"/>
  <c r="AK32" i="10" s="1"/>
  <c r="M32" i="16" a="1"/>
  <c r="M32" i="16" s="1"/>
  <c r="AK27" i="16" a="1"/>
  <c r="AK27" i="16" s="1"/>
  <c r="M28" i="16" a="1"/>
  <c r="M28" i="16" s="1"/>
  <c r="Y20" i="16" a="1"/>
  <c r="Y20" i="16" s="1"/>
  <c r="AK18" i="16" a="1"/>
  <c r="AK18" i="16" s="1"/>
  <c r="M20" i="16" a="1"/>
  <c r="M20" i="16" s="1"/>
  <c r="Y19" i="16" a="1"/>
  <c r="Y19" i="16" s="1"/>
  <c r="Y18" i="16" a="1"/>
  <c r="Y18" i="16" s="1"/>
  <c r="M18" i="16" a="1"/>
  <c r="M18" i="16" s="1"/>
  <c r="M40" i="20" a="1"/>
  <c r="M40" i="20" s="1"/>
  <c r="M31" i="20" a="1"/>
  <c r="M31" i="20" s="1"/>
  <c r="AK22" i="20" a="1"/>
  <c r="AK22" i="20" s="1"/>
  <c r="Y27" i="20" a="1"/>
  <c r="Y27" i="20" s="1"/>
  <c r="Y22" i="20" a="1"/>
  <c r="Y22" i="20" s="1"/>
  <c r="AK52" i="16" a="1"/>
  <c r="AK52" i="16" s="1"/>
  <c r="AK41" i="16" a="1"/>
  <c r="AK41" i="16" s="1"/>
  <c r="AK28" i="16" a="1"/>
  <c r="AK28" i="16" s="1"/>
  <c r="AK41" i="13" a="1"/>
  <c r="AK41" i="13" s="1"/>
  <c r="M51" i="13" a="1"/>
  <c r="M51" i="13" s="1"/>
  <c r="AK52" i="15" a="1"/>
  <c r="AK52" i="15" s="1"/>
  <c r="AK31" i="15" a="1"/>
  <c r="AK31" i="15" s="1"/>
  <c r="Y32" i="15" a="1"/>
  <c r="Y32" i="15" s="1"/>
  <c r="Y52" i="10" a="1"/>
  <c r="Y52" i="10" s="1"/>
  <c r="Y42" i="10" a="1"/>
  <c r="Y42" i="10" s="1"/>
  <c r="M41" i="10" a="1"/>
  <c r="M41" i="10" s="1"/>
  <c r="X24" i="13"/>
  <c r="T24" i="13" s="1"/>
  <c r="K17" i="13"/>
  <c r="K18" i="13"/>
  <c r="L14" i="16"/>
  <c r="Q10" i="16"/>
  <c r="Q10" i="20"/>
  <c r="AI53" i="16"/>
  <c r="Y51" i="15" a="1"/>
  <c r="Y51" i="15" s="1"/>
  <c r="AK37" i="16" a="1"/>
  <c r="AK37" i="16" s="1"/>
  <c r="AI43" i="16"/>
  <c r="AI33" i="16"/>
  <c r="AK32" i="16" a="1"/>
  <c r="AK32" i="16" s="1"/>
  <c r="M40" i="16" a="1"/>
  <c r="M40" i="16" s="1"/>
  <c r="M41" i="15" a="1"/>
  <c r="M41" i="15" s="1"/>
  <c r="Y32" i="16" a="1"/>
  <c r="Y32" i="16" s="1"/>
  <c r="AK29" i="16" a="1"/>
  <c r="AK29" i="16" s="1"/>
  <c r="Y31" i="16" a="1"/>
  <c r="Y31" i="16" s="1"/>
  <c r="M31" i="16" a="1"/>
  <c r="M31" i="16" s="1"/>
  <c r="M37" i="15" a="1"/>
  <c r="M37" i="15" s="1"/>
  <c r="K43" i="15"/>
  <c r="AK21" i="16" a="1"/>
  <c r="AK21" i="16" s="1"/>
  <c r="Y30" i="15" a="1"/>
  <c r="Y30" i="15" s="1"/>
  <c r="M27" i="16" a="1"/>
  <c r="M27" i="16" s="1"/>
  <c r="K33" i="16"/>
  <c r="AK19" i="16" a="1"/>
  <c r="AK19" i="16" s="1"/>
  <c r="AK21" i="15" a="1"/>
  <c r="AK21" i="15" s="1"/>
  <c r="Y22" i="15" a="1"/>
  <c r="Y22" i="15" s="1"/>
  <c r="Y21" i="15" a="1"/>
  <c r="Y21" i="15" s="1"/>
  <c r="M19" i="16" a="1"/>
  <c r="M19" i="16" s="1"/>
  <c r="Y17" i="16" a="1"/>
  <c r="Y17" i="16" s="1"/>
  <c r="W23" i="16"/>
  <c r="M17" i="16" a="1"/>
  <c r="M17" i="16" s="1"/>
  <c r="K23" i="16"/>
  <c r="AK51" i="20" a="1"/>
  <c r="AK51" i="20" s="1"/>
  <c r="AK52" i="20" a="1"/>
  <c r="AK52" i="20" s="1"/>
  <c r="Y51" i="20" a="1"/>
  <c r="Y51" i="20" s="1"/>
  <c r="Y52" i="20" a="1"/>
  <c r="Y52" i="20" s="1"/>
  <c r="M52" i="20" a="1"/>
  <c r="M52" i="20" s="1"/>
  <c r="AK47" i="20" a="1"/>
  <c r="AK47" i="20" s="1"/>
  <c r="AI53" i="20"/>
  <c r="Y47" i="20" a="1"/>
  <c r="Y47" i="20" s="1"/>
  <c r="W53" i="20"/>
  <c r="Y42" i="20" a="1"/>
  <c r="Y42" i="20" s="1"/>
  <c r="Y41" i="20" a="1"/>
  <c r="Y41" i="20" s="1"/>
  <c r="M42" i="20" a="1"/>
  <c r="M42" i="20" s="1"/>
  <c r="Y39" i="20" a="1"/>
  <c r="Y39" i="20" s="1"/>
  <c r="M41" i="20" a="1"/>
  <c r="M41" i="20" s="1"/>
  <c r="AK32" i="20" a="1"/>
  <c r="AK32" i="20" s="1"/>
  <c r="W43" i="20"/>
  <c r="AK31" i="20" a="1"/>
  <c r="AK31" i="20" s="1"/>
  <c r="M38" i="20" a="1"/>
  <c r="M38" i="20" s="1"/>
  <c r="AK30" i="20" a="1"/>
  <c r="AK30" i="20" s="1"/>
  <c r="M37" i="20" a="1"/>
  <c r="M37" i="20" s="1"/>
  <c r="K43" i="20"/>
  <c r="AK21" i="20" a="1"/>
  <c r="AK21" i="20" s="1"/>
  <c r="M21" i="20" a="1"/>
  <c r="M21" i="20" s="1"/>
  <c r="M19" i="20" a="1"/>
  <c r="M19" i="20" s="1"/>
  <c r="Y18" i="20" a="1"/>
  <c r="Y18" i="20" s="1"/>
  <c r="M17" i="20" a="1"/>
  <c r="M17" i="20" s="1"/>
  <c r="K23" i="20"/>
  <c r="M27" i="19" a="1"/>
  <c r="M27" i="19" s="1"/>
  <c r="K33" i="19"/>
  <c r="W43" i="19"/>
  <c r="M37" i="19" a="1"/>
  <c r="M37" i="19" s="1"/>
  <c r="K43" i="19"/>
  <c r="AI53" i="19"/>
  <c r="AK52" i="19" a="1"/>
  <c r="AK52" i="19" s="1"/>
  <c r="H14" i="19"/>
  <c r="AB9" i="19"/>
  <c r="Y41" i="19" a="1"/>
  <c r="Y41" i="19" s="1"/>
  <c r="M42" i="19" a="1"/>
  <c r="M42" i="19" s="1"/>
  <c r="Y27" i="19" a="1"/>
  <c r="Y27" i="19" s="1"/>
  <c r="W33" i="19"/>
  <c r="AK17" i="19" a="1"/>
  <c r="AK17" i="19" s="1"/>
  <c r="AI23" i="19"/>
  <c r="M22" i="19" a="1"/>
  <c r="M22" i="19" s="1"/>
  <c r="AK47" i="19" a="1"/>
  <c r="AK47" i="19" s="1"/>
  <c r="Y32" i="19" a="1"/>
  <c r="Y32" i="19" s="1"/>
  <c r="H374" i="18"/>
  <c r="AK52" i="10" a="1"/>
  <c r="AK52" i="10" s="1"/>
  <c r="Y51" i="10" a="1"/>
  <c r="Y51" i="10" s="1"/>
  <c r="AK52" i="13" a="1"/>
  <c r="AK52" i="13" s="1"/>
  <c r="AK47" i="10" a="1"/>
  <c r="AK47" i="10" s="1"/>
  <c r="AI53" i="10"/>
  <c r="M52" i="10" a="1"/>
  <c r="M52" i="10" s="1"/>
  <c r="Y52" i="13" a="1"/>
  <c r="Y52" i="13" s="1"/>
  <c r="Y51" i="13" a="1"/>
  <c r="Y51" i="13" s="1"/>
  <c r="AK41" i="10" a="1"/>
  <c r="AK41" i="10" s="1"/>
  <c r="W43" i="13"/>
  <c r="Y42" i="13" a="1"/>
  <c r="Y42" i="13" s="1"/>
  <c r="M47" i="10" a="1"/>
  <c r="M47" i="10" s="1"/>
  <c r="K53" i="10"/>
  <c r="M42" i="10" a="1"/>
  <c r="M42" i="10" s="1"/>
  <c r="Y47" i="13" a="1"/>
  <c r="Y47" i="13" s="1"/>
  <c r="W53" i="13"/>
  <c r="Y40" i="13" a="1"/>
  <c r="Y40" i="13" s="1"/>
  <c r="Y37" i="10" a="1"/>
  <c r="Y37" i="10" s="1"/>
  <c r="W43" i="10"/>
  <c r="AK37" i="13" a="1"/>
  <c r="AK37" i="13" s="1"/>
  <c r="AI43" i="13"/>
  <c r="M41" i="13" a="1"/>
  <c r="M41" i="13" s="1"/>
  <c r="AK31" i="10" a="1"/>
  <c r="AK31" i="10" s="1"/>
  <c r="Y37" i="13" a="1"/>
  <c r="Y37" i="13" s="1"/>
  <c r="M37" i="10" a="1"/>
  <c r="M37" i="10" s="1"/>
  <c r="K43" i="10"/>
  <c r="M37" i="13" a="1"/>
  <c r="M37" i="13" s="1"/>
  <c r="K43" i="13"/>
  <c r="Y22" i="10" a="1"/>
  <c r="Y22" i="10" s="1"/>
  <c r="AK17" i="10" a="1"/>
  <c r="AK17" i="10" s="1"/>
  <c r="AI23" i="10"/>
  <c r="AK17" i="13" a="1"/>
  <c r="AK17" i="13" s="1"/>
  <c r="AI23" i="13"/>
  <c r="Y18" i="13" a="1"/>
  <c r="Y18" i="13" s="1"/>
  <c r="K17" i="10"/>
  <c r="M17" i="10" s="1" a="1"/>
  <c r="M17" i="10" s="1"/>
  <c r="K18" i="10"/>
  <c r="L14" i="10"/>
  <c r="Q10" i="15"/>
  <c r="K17" i="15"/>
  <c r="K18" i="15"/>
  <c r="Q10" i="19"/>
  <c r="AK51" i="16" a="1"/>
  <c r="AK51" i="16" s="1"/>
  <c r="Y52" i="16" a="1"/>
  <c r="Y52" i="16" s="1"/>
  <c r="Y51" i="16" a="1"/>
  <c r="Y51" i="16" s="1"/>
  <c r="AK51" i="15" a="1"/>
  <c r="AK51" i="15" s="1"/>
  <c r="M52" i="16" a="1"/>
  <c r="M52" i="16" s="1"/>
  <c r="W53" i="16"/>
  <c r="M47" i="16" a="1"/>
  <c r="M47" i="16" s="1"/>
  <c r="K53" i="16"/>
  <c r="M42" i="16" a="1"/>
  <c r="M42" i="16" s="1"/>
  <c r="M47" i="15" a="1"/>
  <c r="M47" i="15" s="1"/>
  <c r="K53" i="15"/>
  <c r="M42" i="15" a="1"/>
  <c r="M42" i="15" s="1"/>
  <c r="AK31" i="16" a="1"/>
  <c r="AK31" i="16" s="1"/>
  <c r="AK37" i="15" a="1"/>
  <c r="AK37" i="15" s="1"/>
  <c r="AI43" i="15"/>
  <c r="Y37" i="16" a="1"/>
  <c r="Y37" i="16" s="1"/>
  <c r="W43" i="16"/>
  <c r="M37" i="16" a="1"/>
  <c r="M37" i="16" s="1"/>
  <c r="K43" i="16"/>
  <c r="Y37" i="15" a="1"/>
  <c r="Y37" i="15" s="1"/>
  <c r="W43" i="15"/>
  <c r="Y31" i="15" a="1"/>
  <c r="Y31" i="15" s="1"/>
  <c r="M32" i="15" a="1"/>
  <c r="M32" i="15" s="1"/>
  <c r="M31" i="15" a="1"/>
  <c r="M31" i="15" s="1"/>
  <c r="Y27" i="16" a="1"/>
  <c r="Y27" i="16" s="1"/>
  <c r="W33" i="16"/>
  <c r="AK27" i="15" a="1"/>
  <c r="AK27" i="15" s="1"/>
  <c r="AI33" i="15"/>
  <c r="Y22" i="16" a="1"/>
  <c r="Y22" i="16" s="1"/>
  <c r="Y27" i="15" a="1"/>
  <c r="Y27" i="15" s="1"/>
  <c r="W33" i="15"/>
  <c r="M21" i="16" a="1"/>
  <c r="M21" i="16" s="1"/>
  <c r="M27" i="15" a="1"/>
  <c r="M27" i="15" s="1"/>
  <c r="K33" i="15"/>
  <c r="AK17" i="16" a="1"/>
  <c r="AK17" i="16" s="1"/>
  <c r="AI23" i="16"/>
  <c r="AI23" i="15"/>
  <c r="M19" i="15" a="1"/>
  <c r="M19" i="15" s="1"/>
  <c r="Y17" i="15" a="1"/>
  <c r="Y17" i="15" s="1"/>
  <c r="W23" i="15"/>
  <c r="AK41" i="20" a="1"/>
  <c r="AK41" i="20" s="1"/>
  <c r="M47" i="20" a="1"/>
  <c r="M47" i="20" s="1"/>
  <c r="K53" i="20"/>
  <c r="AK37" i="20" a="1"/>
  <c r="AK37" i="20" s="1"/>
  <c r="AI43" i="20"/>
  <c r="Y38" i="20" a="1"/>
  <c r="Y38" i="20" s="1"/>
  <c r="W33" i="20"/>
  <c r="Y32" i="20" a="1"/>
  <c r="Y32" i="20" s="1"/>
  <c r="AK27" i="20" a="1"/>
  <c r="AK27" i="20" s="1"/>
  <c r="AI33" i="20"/>
  <c r="M27" i="20" a="1"/>
  <c r="M27" i="20" s="1"/>
  <c r="K33" i="20"/>
  <c r="AK17" i="20" a="1"/>
  <c r="AK17" i="20" s="1"/>
  <c r="AI23" i="20"/>
  <c r="Y17" i="20" a="1"/>
  <c r="Y17" i="20" s="1"/>
  <c r="W23" i="20"/>
  <c r="AK37" i="19" a="1"/>
  <c r="AK37" i="19" s="1"/>
  <c r="AI43" i="19"/>
  <c r="M52" i="19" a="1"/>
  <c r="M52" i="19" s="1"/>
  <c r="Y47" i="19" a="1"/>
  <c r="Y47" i="19" s="1"/>
  <c r="W53" i="19"/>
  <c r="AK27" i="19" a="1"/>
  <c r="AK27" i="19" s="1"/>
  <c r="AI33" i="19"/>
  <c r="AK51" i="19" a="1"/>
  <c r="AK51" i="19" s="1"/>
  <c r="M31" i="19" a="1"/>
  <c r="M31" i="19" s="1"/>
  <c r="Y17" i="19" a="1"/>
  <c r="Y17" i="19" s="1"/>
  <c r="W23" i="19"/>
  <c r="M19" i="19" a="1"/>
  <c r="M19" i="19" s="1"/>
  <c r="AK21" i="19" a="1"/>
  <c r="AK21" i="19" s="1"/>
  <c r="M17" i="19" a="1"/>
  <c r="M17" i="19" s="1"/>
  <c r="K23" i="19"/>
  <c r="Y18" i="19" a="1"/>
  <c r="Y18" i="19" s="1"/>
  <c r="AK41" i="19" a="1"/>
  <c r="AK41" i="19" s="1"/>
  <c r="M47" i="19" a="1"/>
  <c r="M47" i="19" s="1"/>
  <c r="K53" i="19"/>
  <c r="M51" i="10" a="1"/>
  <c r="M51" i="10" s="1"/>
  <c r="Y47" i="10" a="1"/>
  <c r="Y47" i="10" s="1"/>
  <c r="W53" i="10"/>
  <c r="AK47" i="13" a="1"/>
  <c r="AK47" i="13" s="1"/>
  <c r="AI53" i="13"/>
  <c r="AI43" i="10"/>
  <c r="Y41" i="13" a="1"/>
  <c r="Y41" i="13" s="1"/>
  <c r="M47" i="13" a="1"/>
  <c r="M47" i="13" s="1"/>
  <c r="K53" i="13"/>
  <c r="Y32" i="10" a="1"/>
  <c r="Y32" i="10" s="1"/>
  <c r="AI33" i="10"/>
  <c r="M32" i="13" a="1"/>
  <c r="M32" i="13" s="1"/>
  <c r="Y27" i="10" a="1"/>
  <c r="Y27" i="10" s="1"/>
  <c r="W33" i="10"/>
  <c r="M21" i="10" a="1"/>
  <c r="M21" i="10" s="1"/>
  <c r="M31" i="13" a="1"/>
  <c r="M31" i="13" s="1"/>
  <c r="M22" i="10" a="1"/>
  <c r="M22" i="10" s="1"/>
  <c r="AI33" i="13"/>
  <c r="Y27" i="13" a="1"/>
  <c r="Y27" i="13" s="1"/>
  <c r="W33" i="13"/>
  <c r="Y21" i="10" a="1"/>
  <c r="Y21" i="10" s="1"/>
  <c r="M27" i="10" a="1"/>
  <c r="M27" i="10" s="1"/>
  <c r="K33" i="10"/>
  <c r="M22" i="13" a="1"/>
  <c r="M22" i="13" s="1"/>
  <c r="M27" i="13" a="1"/>
  <c r="M27" i="13" s="1"/>
  <c r="K33" i="13"/>
  <c r="M21" i="13" a="1"/>
  <c r="M21" i="13" s="1"/>
  <c r="Y21" i="13" a="1"/>
  <c r="Y21" i="13" s="1"/>
  <c r="Y18" i="10" a="1"/>
  <c r="Y18" i="10" s="1"/>
  <c r="Y17" i="10" a="1"/>
  <c r="Y17" i="10" s="1"/>
  <c r="W23" i="10"/>
  <c r="Y17" i="13" a="1"/>
  <c r="Y17" i="13" s="1"/>
  <c r="W23" i="13"/>
  <c r="F374" i="1"/>
  <c r="H374" i="1"/>
  <c r="AJ24" i="20"/>
  <c r="AJ24" i="15"/>
  <c r="AF24" i="15" s="1"/>
  <c r="X34" i="20"/>
  <c r="AJ44" i="16"/>
  <c r="X44" i="16"/>
  <c r="T44" i="16" s="1"/>
  <c r="L34" i="20"/>
  <c r="L44" i="16"/>
  <c r="H44" i="16" s="1"/>
  <c r="AJ34" i="16"/>
  <c r="AF34" i="16" s="1"/>
  <c r="AJ44" i="20"/>
  <c r="X34" i="16"/>
  <c r="T34" i="16" s="1"/>
  <c r="L34" i="13"/>
  <c r="H34" i="13" s="1"/>
  <c r="X44" i="20"/>
  <c r="X24" i="20"/>
  <c r="AJ24" i="16"/>
  <c r="AF24" i="16" s="1"/>
  <c r="T44" i="15"/>
  <c r="L44" i="20"/>
  <c r="L34" i="16"/>
  <c r="H34" i="16" s="1"/>
  <c r="X44" i="10"/>
  <c r="T44" i="10" s="1"/>
  <c r="L24" i="10"/>
  <c r="L44" i="15"/>
  <c r="H44" i="15" s="1"/>
  <c r="X24" i="16"/>
  <c r="AJ44" i="10"/>
  <c r="AF44" i="10" s="1"/>
  <c r="X24" i="10"/>
  <c r="T24" i="10" s="1"/>
  <c r="AJ34" i="15"/>
  <c r="AF34" i="15" s="1"/>
  <c r="AJ34" i="20"/>
  <c r="L24" i="20"/>
  <c r="L24" i="16"/>
  <c r="H24" i="16" s="1"/>
  <c r="X44" i="13"/>
  <c r="AJ24" i="13"/>
  <c r="AF24" i="13" s="1"/>
  <c r="X34" i="15"/>
  <c r="T34" i="15" s="1"/>
  <c r="AJ14" i="16"/>
  <c r="AJ44" i="13"/>
  <c r="AF44" i="13" s="1"/>
  <c r="L34" i="15"/>
  <c r="H34" i="15" s="1"/>
  <c r="X14" i="16"/>
  <c r="T14" i="16" s="1"/>
  <c r="AJ34" i="10"/>
  <c r="AF34" i="10" s="1"/>
  <c r="X24" i="15"/>
  <c r="T24" i="15" s="1"/>
  <c r="L14" i="20"/>
  <c r="L14" i="13"/>
  <c r="Q10" i="13"/>
  <c r="Q10" i="10"/>
  <c r="L18" i="20" l="1"/>
  <c r="M18" i="20" s="1" a="1"/>
  <c r="M18" i="20" s="1"/>
  <c r="L20" i="20"/>
  <c r="M20" i="20" s="1" a="1"/>
  <c r="M20" i="20" s="1"/>
  <c r="X14" i="20"/>
  <c r="X19" i="20"/>
  <c r="Y19" i="20" s="1" a="1"/>
  <c r="Y19" i="20" s="1"/>
  <c r="X20" i="20"/>
  <c r="Y20" i="20" s="1" a="1"/>
  <c r="Y20" i="20" s="1"/>
  <c r="X21" i="20"/>
  <c r="Y21" i="20" s="1" a="1"/>
  <c r="Y21" i="20" s="1"/>
  <c r="AJ14" i="20"/>
  <c r="AJ19" i="20"/>
  <c r="AK19" i="20" s="1" a="1"/>
  <c r="AK19" i="20" s="1"/>
  <c r="AJ20" i="20"/>
  <c r="AK20" i="20" s="1" a="1"/>
  <c r="AK20" i="20" s="1"/>
  <c r="L28" i="20"/>
  <c r="M28" i="20" s="1" a="1"/>
  <c r="M28" i="20" s="1"/>
  <c r="L29" i="20"/>
  <c r="M29" i="20" s="1" a="1"/>
  <c r="M29" i="20" s="1"/>
  <c r="L30" i="20"/>
  <c r="M30" i="20" s="1" a="1"/>
  <c r="M30" i="20" s="1"/>
  <c r="X28" i="20"/>
  <c r="Y28" i="20" s="1" a="1"/>
  <c r="Y28" i="20" s="1"/>
  <c r="X29" i="20"/>
  <c r="Y29" i="20" s="1" a="1"/>
  <c r="Y29" i="20" s="1"/>
  <c r="AJ28" i="20"/>
  <c r="AK28" i="20" s="1" a="1"/>
  <c r="AK28" i="20" s="1"/>
  <c r="AJ29" i="20"/>
  <c r="AK29" i="20" s="1" a="1"/>
  <c r="AK29" i="20" s="1"/>
  <c r="L39" i="20"/>
  <c r="M39" i="20" s="1" a="1"/>
  <c r="M39" i="20" s="1"/>
  <c r="AO19" i="20" s="1"/>
  <c r="X37" i="20"/>
  <c r="Y37" i="20" s="1" a="1"/>
  <c r="Y37" i="20" s="1"/>
  <c r="X40" i="20"/>
  <c r="Y40" i="20" s="1" a="1"/>
  <c r="Y40" i="20" s="1"/>
  <c r="AJ38" i="20"/>
  <c r="AK38" i="20" s="1" a="1"/>
  <c r="AK38" i="20" s="1"/>
  <c r="AJ39" i="20"/>
  <c r="AK39" i="20" s="1" a="1"/>
  <c r="AK39" i="20" s="1"/>
  <c r="AJ40" i="20"/>
  <c r="AK40" i="20" s="1" a="1"/>
  <c r="AK40" i="20" s="1"/>
  <c r="L18" i="19"/>
  <c r="M18" i="19" s="1" a="1"/>
  <c r="M18" i="19" s="1"/>
  <c r="L20" i="19"/>
  <c r="M20" i="19" s="1" a="1"/>
  <c r="M20" i="19" s="1"/>
  <c r="X19" i="19"/>
  <c r="Y19" i="19" s="1" a="1"/>
  <c r="Y19" i="19" s="1"/>
  <c r="X20" i="19"/>
  <c r="Y20" i="19" s="1" a="1"/>
  <c r="Y20" i="19" s="1"/>
  <c r="X21" i="19"/>
  <c r="Y21" i="19" s="1" a="1"/>
  <c r="Y21" i="19" s="1"/>
  <c r="AJ18" i="19"/>
  <c r="AK18" i="19" s="1" a="1"/>
  <c r="AK18" i="19" s="1"/>
  <c r="AJ19" i="19"/>
  <c r="AK19" i="19" s="1" a="1"/>
  <c r="AK19" i="19" s="1"/>
  <c r="AJ20" i="19"/>
  <c r="AK20" i="19" s="1" a="1"/>
  <c r="AK20" i="19" s="1"/>
  <c r="L28" i="19"/>
  <c r="M28" i="19" s="1" a="1"/>
  <c r="M28" i="19" s="1"/>
  <c r="L29" i="19"/>
  <c r="M29" i="19" s="1" a="1"/>
  <c r="M29" i="19" s="1"/>
  <c r="L30" i="19"/>
  <c r="M30" i="19" s="1" a="1"/>
  <c r="M30" i="19" s="1"/>
  <c r="X28" i="19"/>
  <c r="Y28" i="19" s="1" a="1"/>
  <c r="Y28" i="19" s="1"/>
  <c r="X29" i="19"/>
  <c r="Y29" i="19" s="1" a="1"/>
  <c r="Y29" i="19" s="1"/>
  <c r="X30" i="19"/>
  <c r="Y30" i="19" s="1" a="1"/>
  <c r="Y30" i="19" s="1"/>
  <c r="X31" i="19"/>
  <c r="Y31" i="19" s="1" a="1"/>
  <c r="Y31" i="19" s="1"/>
  <c r="AJ28" i="19"/>
  <c r="AK28" i="19" s="1" a="1"/>
  <c r="AK28" i="19" s="1"/>
  <c r="AJ29" i="19"/>
  <c r="AK29" i="19" s="1" a="1"/>
  <c r="AK29" i="19" s="1"/>
  <c r="AJ30" i="19"/>
  <c r="AK30" i="19" s="1" a="1"/>
  <c r="AK30" i="19" s="1"/>
  <c r="L38" i="19"/>
  <c r="M38" i="19" s="1" a="1"/>
  <c r="M38" i="19" s="1"/>
  <c r="AO19" i="19" s="1"/>
  <c r="X37" i="19"/>
  <c r="Y37" i="19" s="1" a="1"/>
  <c r="Y37" i="19" s="1"/>
  <c r="X38" i="19"/>
  <c r="Y38" i="19" s="1" a="1"/>
  <c r="Y38" i="19" s="1"/>
  <c r="X39" i="19"/>
  <c r="Y39" i="19" s="1" a="1"/>
  <c r="Y39" i="19" s="1"/>
  <c r="AJ39" i="19"/>
  <c r="AK39" i="19" s="1" a="1"/>
  <c r="AK39" i="19" s="1"/>
  <c r="AJ40" i="19"/>
  <c r="AK40" i="19" s="1" a="1"/>
  <c r="AK40" i="19" s="1"/>
  <c r="L48" i="19"/>
  <c r="M48" i="19" s="1" a="1"/>
  <c r="M48" i="19" s="1"/>
  <c r="L51" i="19"/>
  <c r="M51" i="19" s="1" a="1"/>
  <c r="M51" i="19" s="1"/>
  <c r="Z11" i="19"/>
  <c r="L19" i="13"/>
  <c r="M19" i="13" s="1" a="1"/>
  <c r="M19" i="13" s="1"/>
  <c r="L20" i="13"/>
  <c r="M20" i="13" s="1" a="1"/>
  <c r="M20" i="13" s="1"/>
  <c r="X19" i="13"/>
  <c r="Y19" i="13" s="1" a="1"/>
  <c r="Y19" i="13" s="1"/>
  <c r="X20" i="13"/>
  <c r="Y20" i="13" s="1" a="1"/>
  <c r="Y20" i="13" s="1"/>
  <c r="AJ18" i="13"/>
  <c r="AK18" i="13" s="1" a="1"/>
  <c r="AK18" i="13" s="1"/>
  <c r="AJ19" i="13"/>
  <c r="AK19" i="13" s="1" a="1"/>
  <c r="AK19" i="13" s="1"/>
  <c r="AJ20" i="13"/>
  <c r="AK20" i="13" s="1" a="1"/>
  <c r="AK20" i="13" s="1"/>
  <c r="AJ21" i="13"/>
  <c r="AK21" i="13" s="1" a="1"/>
  <c r="AK21" i="13" s="1"/>
  <c r="L28" i="13"/>
  <c r="M28" i="13" s="1" a="1"/>
  <c r="M28" i="13" s="1"/>
  <c r="L29" i="13"/>
  <c r="M29" i="13" s="1" a="1"/>
  <c r="M29" i="13" s="1"/>
  <c r="L30" i="13"/>
  <c r="M30" i="13" s="1" a="1"/>
  <c r="M30" i="13" s="1"/>
  <c r="X28" i="13"/>
  <c r="Y28" i="13" s="1" a="1"/>
  <c r="Y28" i="13" s="1"/>
  <c r="X29" i="13"/>
  <c r="Y29" i="13" s="1" a="1"/>
  <c r="Y29" i="13" s="1"/>
  <c r="X30" i="13"/>
  <c r="Y30" i="13" s="1" a="1"/>
  <c r="Y30" i="13" s="1"/>
  <c r="X31" i="13"/>
  <c r="Y31" i="13" s="1" a="1"/>
  <c r="Y31" i="13" s="1"/>
  <c r="AJ27" i="13"/>
  <c r="AK27" i="13" s="1" a="1"/>
  <c r="AK27" i="13" s="1"/>
  <c r="AJ28" i="13"/>
  <c r="AK28" i="13" s="1" a="1"/>
  <c r="AK28" i="13" s="1"/>
  <c r="AJ29" i="13"/>
  <c r="AK29" i="13" s="1" a="1"/>
  <c r="AK29" i="13" s="1"/>
  <c r="AJ30" i="13"/>
  <c r="AK30" i="13" s="1" a="1"/>
  <c r="AK30" i="13" s="1"/>
  <c r="L38" i="13"/>
  <c r="M38" i="13" s="1" a="1"/>
  <c r="M38" i="13" s="1"/>
  <c r="L39" i="13"/>
  <c r="M39" i="13" s="1" a="1"/>
  <c r="M39" i="13" s="1"/>
  <c r="X38" i="13"/>
  <c r="Y38" i="13" s="1" a="1"/>
  <c r="Y38" i="13" s="1"/>
  <c r="AP19" i="13" s="1"/>
  <c r="AJ39" i="13"/>
  <c r="AK39" i="13" s="1" a="1"/>
  <c r="AK39" i="13" s="1"/>
  <c r="AJ40" i="13"/>
  <c r="AK40" i="13" s="1" a="1"/>
  <c r="AK40" i="13" s="1"/>
  <c r="L48" i="13"/>
  <c r="M48" i="13" s="1" a="1"/>
  <c r="M48" i="13" s="1"/>
  <c r="L49" i="13"/>
  <c r="M49" i="13" s="1" a="1"/>
  <c r="M49" i="13" s="1"/>
  <c r="L50" i="13"/>
  <c r="M50" i="13" s="1" a="1"/>
  <c r="M50" i="13" s="1"/>
  <c r="X48" i="13"/>
  <c r="Y48" i="13" s="1" a="1"/>
  <c r="Y48" i="13" s="1"/>
  <c r="X49" i="13"/>
  <c r="Y49" i="13" s="1" a="1"/>
  <c r="Y49" i="13" s="1"/>
  <c r="X50" i="13"/>
  <c r="Y50" i="13" s="1" a="1"/>
  <c r="Y50" i="13" s="1"/>
  <c r="AJ48" i="13"/>
  <c r="AK48" i="13" s="1" a="1"/>
  <c r="AK48" i="13" s="1"/>
  <c r="AJ49" i="13"/>
  <c r="AK49" i="13" s="1" a="1"/>
  <c r="AK49" i="13" s="1"/>
  <c r="AJ50" i="13"/>
  <c r="AK50" i="13" s="1" a="1"/>
  <c r="AK50" i="13" s="1"/>
  <c r="AJ51" i="13"/>
  <c r="AK51" i="13" s="1" a="1"/>
  <c r="AK51" i="13" s="1"/>
  <c r="L18" i="10"/>
  <c r="L19" i="10"/>
  <c r="M19" i="10" s="1" a="1"/>
  <c r="M19" i="10" s="1"/>
  <c r="L20" i="10"/>
  <c r="M20" i="10" s="1" a="1"/>
  <c r="M20" i="10" s="1"/>
  <c r="X19" i="10"/>
  <c r="Y19" i="10" s="1" a="1"/>
  <c r="Y19" i="10" s="1"/>
  <c r="X20" i="10"/>
  <c r="Y20" i="10" s="1" a="1"/>
  <c r="Y20" i="10" s="1"/>
  <c r="AJ18" i="10"/>
  <c r="AK18" i="10" s="1" a="1"/>
  <c r="AK18" i="10" s="1"/>
  <c r="AJ19" i="10"/>
  <c r="AK19" i="10" s="1" a="1"/>
  <c r="AK19" i="10" s="1"/>
  <c r="AJ20" i="10"/>
  <c r="AK20" i="10" s="1" a="1"/>
  <c r="AK20" i="10" s="1"/>
  <c r="AJ21" i="10"/>
  <c r="AK21" i="10" s="1" a="1"/>
  <c r="AK21" i="10" s="1"/>
  <c r="L28" i="10"/>
  <c r="M28" i="10" s="1" a="1"/>
  <c r="M28" i="10" s="1"/>
  <c r="L29" i="10"/>
  <c r="M29" i="10" s="1" a="1"/>
  <c r="M29" i="10" s="1"/>
  <c r="L30" i="10"/>
  <c r="M30" i="10" s="1" a="1"/>
  <c r="M30" i="10" s="1"/>
  <c r="X28" i="10"/>
  <c r="Y28" i="10" s="1" a="1"/>
  <c r="Y28" i="10" s="1"/>
  <c r="X29" i="10"/>
  <c r="Y29" i="10" s="1" a="1"/>
  <c r="Y29" i="10" s="1"/>
  <c r="X30" i="10"/>
  <c r="Y30" i="10" s="1" a="1"/>
  <c r="Y30" i="10" s="1"/>
  <c r="X31" i="10"/>
  <c r="Y31" i="10" s="1" a="1"/>
  <c r="Y31" i="10" s="1"/>
  <c r="AJ27" i="10"/>
  <c r="AK27" i="10" s="1" a="1"/>
  <c r="AK27" i="10" s="1"/>
  <c r="AJ28" i="10"/>
  <c r="AK28" i="10" s="1" a="1"/>
  <c r="AK28" i="10" s="1"/>
  <c r="AJ29" i="10"/>
  <c r="AK29" i="10" s="1" a="1"/>
  <c r="AK29" i="10" s="1"/>
  <c r="AJ30" i="10"/>
  <c r="AK30" i="10" s="1" a="1"/>
  <c r="AK30" i="10" s="1"/>
  <c r="L38" i="10"/>
  <c r="M38" i="10" s="1" a="1"/>
  <c r="M38" i="10" s="1"/>
  <c r="L39" i="10"/>
  <c r="M39" i="10" s="1" a="1"/>
  <c r="M39" i="10" s="1"/>
  <c r="L40" i="10"/>
  <c r="M40" i="10" s="1" a="1"/>
  <c r="M40" i="10" s="1"/>
  <c r="X38" i="10"/>
  <c r="Y38" i="10" s="1" a="1"/>
  <c r="Y38" i="10" s="1"/>
  <c r="X39" i="10"/>
  <c r="Y39" i="10" s="1" a="1"/>
  <c r="Y39" i="10" s="1"/>
  <c r="X40" i="10"/>
  <c r="Y40" i="10" s="1" a="1"/>
  <c r="Y40" i="10" s="1"/>
  <c r="X41" i="10"/>
  <c r="Y41" i="10" s="1" a="1"/>
  <c r="Y41" i="10" s="1"/>
  <c r="AJ37" i="10"/>
  <c r="AK37" i="10" s="1" a="1"/>
  <c r="AK37" i="10" s="1"/>
  <c r="AJ38" i="10"/>
  <c r="AK38" i="10" s="1" a="1"/>
  <c r="AK38" i="10" s="1"/>
  <c r="AJ39" i="10"/>
  <c r="AK39" i="10" s="1" a="1"/>
  <c r="AK39" i="10" s="1"/>
  <c r="L50" i="10"/>
  <c r="M50" i="10" s="1" a="1"/>
  <c r="M50" i="10" s="1"/>
  <c r="AO20" i="10" s="1"/>
  <c r="X48" i="10"/>
  <c r="Y48" i="10" s="1" a="1"/>
  <c r="Y48" i="10" s="1"/>
  <c r="X49" i="10"/>
  <c r="Y49" i="10" s="1" a="1"/>
  <c r="Y49" i="10" s="1"/>
  <c r="X50" i="10"/>
  <c r="Y50" i="10" s="1" a="1"/>
  <c r="Y50" i="10" s="1"/>
  <c r="AJ48" i="10"/>
  <c r="AK48" i="10" s="1" a="1"/>
  <c r="AK48" i="10" s="1"/>
  <c r="AJ49" i="10"/>
  <c r="AK49" i="10" s="1" a="1"/>
  <c r="AK49" i="10" s="1"/>
  <c r="AJ50" i="10"/>
  <c r="AK50" i="10" s="1" a="1"/>
  <c r="AK50" i="10" s="1"/>
  <c r="AJ51" i="10"/>
  <c r="AK51" i="10" s="1" a="1"/>
  <c r="AK51" i="10" s="1"/>
  <c r="AO18" i="16"/>
  <c r="AO18" i="19"/>
  <c r="AQ17" i="19"/>
  <c r="M17" i="13" a="1"/>
  <c r="M17" i="13" s="1"/>
  <c r="AQ20" i="15"/>
  <c r="AP19" i="16"/>
  <c r="AO17" i="20"/>
  <c r="AQ17" i="16"/>
  <c r="M18" i="10" a="1"/>
  <c r="M18" i="10" s="1"/>
  <c r="AQ17" i="15"/>
  <c r="AP18" i="15"/>
  <c r="AQ19" i="16"/>
  <c r="AQ20" i="16"/>
  <c r="K23" i="13"/>
  <c r="AO19" i="16"/>
  <c r="AP20" i="19"/>
  <c r="AP17" i="19"/>
  <c r="AP19" i="15"/>
  <c r="AO19" i="15"/>
  <c r="AB9" i="20"/>
  <c r="Z11" i="20" s="1"/>
  <c r="AP17" i="15"/>
  <c r="AO18" i="15"/>
  <c r="AQ18" i="15"/>
  <c r="AQ19" i="15"/>
  <c r="AO20" i="15"/>
  <c r="AP20" i="15"/>
  <c r="AO20" i="16"/>
  <c r="AB9" i="15"/>
  <c r="Z11" i="15" s="1"/>
  <c r="M18" i="15" a="1"/>
  <c r="M18" i="15" s="1"/>
  <c r="M17" i="15" a="1"/>
  <c r="M17" i="15" s="1"/>
  <c r="K23" i="15"/>
  <c r="AQ20" i="19"/>
  <c r="AP20" i="20"/>
  <c r="AQ20" i="20"/>
  <c r="AP17" i="16"/>
  <c r="AP18" i="16"/>
  <c r="AQ18" i="16"/>
  <c r="AB9" i="16"/>
  <c r="Z11" i="16" s="1"/>
  <c r="H14" i="16"/>
  <c r="W11" i="16" s="1"/>
  <c r="M18" i="13" a="1"/>
  <c r="M18" i="13" s="1"/>
  <c r="AP20" i="16"/>
  <c r="K23" i="10"/>
  <c r="AO20" i="20"/>
  <c r="AO17" i="16"/>
  <c r="AB9" i="13"/>
  <c r="Z11" i="13" s="1"/>
  <c r="H14" i="13"/>
  <c r="T44" i="13"/>
  <c r="AB9" i="10"/>
  <c r="Z11" i="10" s="1"/>
  <c r="H24" i="10"/>
  <c r="AP17" i="13" l="1"/>
  <c r="AP17" i="20"/>
  <c r="AQ17" i="10"/>
  <c r="AQ17" i="20"/>
  <c r="AO18" i="10"/>
  <c r="AO19" i="13"/>
  <c r="AQ19" i="10"/>
  <c r="AP18" i="13"/>
  <c r="AQ18" i="20"/>
  <c r="AQ19" i="13"/>
  <c r="AP18" i="20"/>
  <c r="AP20" i="13"/>
  <c r="AP18" i="10"/>
  <c r="AO20" i="19"/>
  <c r="AO17" i="19"/>
  <c r="AO19" i="10"/>
  <c r="AQ17" i="13"/>
  <c r="AQ18" i="10"/>
  <c r="AP17" i="10"/>
  <c r="AO20" i="13"/>
  <c r="AQ18" i="19"/>
  <c r="AO18" i="20"/>
  <c r="AQ19" i="20"/>
  <c r="AP19" i="20"/>
  <c r="W11" i="20"/>
  <c r="AQ19" i="19"/>
  <c r="AP18" i="19"/>
  <c r="AP19" i="19"/>
  <c r="W11" i="19"/>
  <c r="W10" i="19"/>
  <c r="AO18" i="13"/>
  <c r="AQ20" i="13"/>
  <c r="AQ18" i="13"/>
  <c r="AQ20" i="10"/>
  <c r="AP20" i="10"/>
  <c r="AP19" i="10"/>
  <c r="AO17" i="13"/>
  <c r="W10" i="16"/>
  <c r="W9" i="16" s="1"/>
  <c r="W10" i="10"/>
  <c r="W11" i="10"/>
  <c r="W10" i="13"/>
  <c r="W11" i="13"/>
  <c r="W11" i="15"/>
  <c r="W10" i="15"/>
  <c r="AO17" i="15"/>
  <c r="L10" i="15" s="1"/>
  <c r="L9" i="15" s="1"/>
  <c r="AO17" i="10"/>
  <c r="L10" i="16"/>
  <c r="L9" i="16" s="1"/>
  <c r="L10" i="20" l="1"/>
  <c r="L9" i="20" s="1"/>
  <c r="L10" i="10"/>
  <c r="L9" i="10" s="1"/>
  <c r="L10" i="19"/>
  <c r="L9" i="19" s="1"/>
  <c r="W10" i="20"/>
  <c r="W9" i="20" s="1"/>
  <c r="W9" i="19"/>
  <c r="L10" i="13"/>
  <c r="L9" i="13" s="1"/>
  <c r="W9" i="13"/>
  <c r="G9" i="13" s="1"/>
  <c r="W9" i="15"/>
  <c r="W9" i="10"/>
  <c r="G9" i="10" s="1"/>
  <c r="G10" i="10" s="1"/>
  <c r="G11" i="13" l="1"/>
  <c r="G9" i="16"/>
  <c r="G10" i="16" s="1"/>
  <c r="G9" i="15"/>
  <c r="G10" i="15" s="1"/>
  <c r="G11" i="10"/>
  <c r="G9" i="20" l="1"/>
  <c r="G10" i="20" s="1"/>
  <c r="G11" i="16"/>
  <c r="G9" i="19"/>
  <c r="G10" i="19" s="1"/>
  <c r="G11" i="15"/>
  <c r="G11" i="20" l="1"/>
  <c r="G11"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<sst xmlns="http://schemas.openxmlformats.org/spreadsheetml/2006/main" count="1474" uniqueCount="106">
  <si>
    <t>曜日</t>
    <rPh sb="0" eb="2">
      <t>ヨウビ</t>
    </rPh>
    <phoneticPr fontId="1"/>
  </si>
  <si>
    <t>工期</t>
    <rPh sb="0" eb="2">
      <t>コウキ</t>
    </rPh>
    <phoneticPr fontId="1"/>
  </si>
  <si>
    <t>対象外</t>
    <rPh sb="0" eb="3">
      <t>タイショウガイ</t>
    </rPh>
    <phoneticPr fontId="1"/>
  </si>
  <si>
    <t>月</t>
    <rPh sb="0" eb="1">
      <t>ゲツ</t>
    </rPh>
    <phoneticPr fontId="1"/>
  </si>
  <si>
    <t>月</t>
    <rPh sb="0" eb="1">
      <t>ツキ</t>
    </rPh>
    <phoneticPr fontId="1"/>
  </si>
  <si>
    <t>日</t>
    <rPh sb="0" eb="1">
      <t>ニチ</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</si>
  <si>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</si>
  <si>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</si>
  <si>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</si>
  <si>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</si>
  <si>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</si>
  <si>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</si>
  <si>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t>凡例</t>
    <rPh sb="0" eb="2">
      <t>ハンレイ</t>
    </rPh>
    <phoneticPr fontId="1"/>
  </si>
  <si>
    <t>年度の初日</t>
    <rPh sb="0" eb="2">
      <t>ネンド</t>
    </rPh>
    <rPh sb="3" eb="5">
      <t>ショニチ</t>
    </rPh>
    <phoneticPr fontId="1"/>
  </si>
  <si>
    <t>月単位</t>
    <rPh sb="0" eb="1">
      <t>ツキ</t>
    </rPh>
    <rPh sb="1" eb="3">
      <t>タンイ</t>
    </rPh>
    <phoneticPr fontId="1"/>
  </si>
  <si>
    <t>月単位</t>
    <phoneticPr fontId="1"/>
  </si>
  <si>
    <t>対象期間</t>
    <rPh sb="0" eb="2">
      <t>タイショウ</t>
    </rPh>
    <rPh sb="2" eb="4">
      <t>キカン</t>
    </rPh>
    <phoneticPr fontId="1"/>
  </si>
  <si>
    <t>着手・完成</t>
    <rPh sb="0" eb="2">
      <t>チャクシュ</t>
    </rPh>
    <rPh sb="3" eb="5">
      <t>カンセイ</t>
    </rPh>
    <phoneticPr fontId="1"/>
  </si>
  <si>
    <t>対象期間外</t>
    <rPh sb="0" eb="2">
      <t>タイショウ</t>
    </rPh>
    <rPh sb="2" eb="5">
      <t>キカンガイ</t>
    </rPh>
    <phoneticPr fontId="1"/>
  </si>
  <si>
    <t>日</t>
    <rPh sb="0" eb="1">
      <t>ニチ</t>
    </rPh>
    <phoneticPr fontId="1"/>
  </si>
  <si>
    <t>対象月</t>
    <rPh sb="0" eb="3">
      <t>タイショウヅキ</t>
    </rPh>
    <phoneticPr fontId="1"/>
  </si>
  <si>
    <t>ヶ月</t>
    <rPh sb="1" eb="2">
      <t>ゲツ</t>
    </rPh>
    <phoneticPr fontId="1"/>
  </si>
  <si>
    <t>達成月</t>
    <rPh sb="0" eb="2">
      <t>タッセイ</t>
    </rPh>
    <rPh sb="2" eb="3">
      <t>ヅキ</t>
    </rPh>
    <phoneticPr fontId="1"/>
  </si>
  <si>
    <t>未達月</t>
    <rPh sb="0" eb="2">
      <t>ミタツ</t>
    </rPh>
    <rPh sb="2" eb="3">
      <t>ヅキ</t>
    </rPh>
    <phoneticPr fontId="1"/>
  </si>
  <si>
    <t>工期</t>
    <rPh sb="0" eb="2">
      <t>コウキ</t>
    </rPh>
    <phoneticPr fontId="1"/>
  </si>
  <si>
    <t>月単位の4週8休</t>
    <rPh sb="0" eb="3">
      <t>ツキタンイ</t>
    </rPh>
    <rPh sb="5" eb="6">
      <t>シュウ</t>
    </rPh>
    <rPh sb="7" eb="8">
      <t>ヤス</t>
    </rPh>
    <phoneticPr fontId="1"/>
  </si>
  <si>
    <t>通期の4週8休</t>
    <rPh sb="0" eb="2">
      <t>ツウキ</t>
    </rPh>
    <rPh sb="4" eb="5">
      <t>シュウ</t>
    </rPh>
    <rPh sb="6" eb="7">
      <t>ヤス</t>
    </rPh>
    <phoneticPr fontId="1"/>
  </si>
  <si>
    <t>未達成</t>
    <rPh sb="0" eb="3">
      <t>ミタッセイ</t>
    </rPh>
    <phoneticPr fontId="1"/>
  </si>
  <si>
    <t>自動生成</t>
    <rPh sb="0" eb="2">
      <t>ジドウ</t>
    </rPh>
    <rPh sb="2" eb="4">
      <t>セイセイ</t>
    </rPh>
    <phoneticPr fontId="1"/>
  </si>
  <si>
    <t>日</t>
    <rPh sb="0" eb="1">
      <t>ニチ</t>
    </rPh>
    <phoneticPr fontId="1"/>
  </si>
  <si>
    <t>対象期間(単年)</t>
    <rPh sb="0" eb="2">
      <t>タイショウ</t>
    </rPh>
    <rPh sb="2" eb="4">
      <t>キカン</t>
    </rPh>
    <rPh sb="5" eb="7">
      <t>タンネン</t>
    </rPh>
    <phoneticPr fontId="1"/>
  </si>
  <si>
    <t>入力項目</t>
    <rPh sb="0" eb="2">
      <t>ニュウリョク</t>
    </rPh>
    <rPh sb="2" eb="4">
      <t>コウモク</t>
    </rPh>
    <phoneticPr fontId="1"/>
  </si>
  <si>
    <t>工事着手時の操作手順</t>
    <rPh sb="0" eb="2">
      <t>コウジ</t>
    </rPh>
    <rPh sb="2" eb="4">
      <t>チャクシュ</t>
    </rPh>
    <rPh sb="4" eb="5">
      <t>ジ</t>
    </rPh>
    <rPh sb="6" eb="8">
      <t>ソウサ</t>
    </rPh>
    <rPh sb="8" eb="10">
      <t>テジュン</t>
    </rPh>
    <phoneticPr fontId="1"/>
  </si>
  <si>
    <t>※注意事項</t>
    <rPh sb="1" eb="3">
      <t>チュウイ</t>
    </rPh>
    <rPh sb="3" eb="5">
      <t>ジコウ</t>
    </rPh>
    <phoneticPr fontId="1"/>
  </si>
  <si>
    <t>１．現場閉所予定は計画通りの取得が行われたか把握するため、当初計画時点のままとしてください。</t>
    <rPh sb="2" eb="4">
      <t>ゲンバ</t>
    </rPh>
    <rPh sb="4" eb="6">
      <t>ヘイショ</t>
    </rPh>
    <rPh sb="6" eb="8">
      <t>ヨテイ</t>
    </rPh>
    <rPh sb="9" eb="11">
      <t>ケイカク</t>
    </rPh>
    <rPh sb="11" eb="12">
      <t>ドオ</t>
    </rPh>
    <rPh sb="14" eb="16">
      <t>シュトク</t>
    </rPh>
    <rPh sb="17" eb="18">
      <t>オコナ</t>
    </rPh>
    <rPh sb="22" eb="24">
      <t>ハアク</t>
    </rPh>
    <rPh sb="29" eb="31">
      <t>トウショ</t>
    </rPh>
    <rPh sb="31" eb="33">
      <t>ケイカク</t>
    </rPh>
    <rPh sb="33" eb="35">
      <t>ジテン</t>
    </rPh>
    <phoneticPr fontId="1"/>
  </si>
  <si>
    <t>変更</t>
    <rPh sb="0" eb="2">
      <t>ヘンコウ</t>
    </rPh>
    <phoneticPr fontId="1"/>
  </si>
  <si>
    <t>当初</t>
    <rPh sb="0" eb="2">
      <t>トウショ</t>
    </rPh>
    <phoneticPr fontId="1"/>
  </si>
  <si>
    <t>～</t>
  </si>
  <si>
    <t>～</t>
    <phoneticPr fontId="1"/>
  </si>
  <si>
    <t>工事名：</t>
    <rPh sb="0" eb="3">
      <t>コウジメイ</t>
    </rPh>
    <phoneticPr fontId="1"/>
  </si>
  <si>
    <t>施工開始日</t>
    <rPh sb="0" eb="2">
      <t>セコウ</t>
    </rPh>
    <rPh sb="2" eb="5">
      <t>カイシビ</t>
    </rPh>
    <phoneticPr fontId="1"/>
  </si>
  <si>
    <t>施工完了日</t>
    <rPh sb="0" eb="2">
      <t>セコウ</t>
    </rPh>
    <rPh sb="2" eb="4">
      <t>カンリョウ</t>
    </rPh>
    <rPh sb="4" eb="5">
      <t>ヒ</t>
    </rPh>
    <phoneticPr fontId="1"/>
  </si>
  <si>
    <t>受注者：</t>
    <rPh sb="0" eb="3">
      <t>ジュチュウシャ</t>
    </rPh>
    <phoneticPr fontId="1"/>
  </si>
  <si>
    <t>発注者：</t>
    <rPh sb="0" eb="3">
      <t>ハッチュウシャ</t>
    </rPh>
    <phoneticPr fontId="1"/>
  </si>
  <si>
    <t>率</t>
    <rPh sb="0" eb="1">
      <t>リツ</t>
    </rPh>
    <phoneticPr fontId="1"/>
  </si>
  <si>
    <t>全体日数</t>
    <rPh sb="0" eb="2">
      <t>ゼンタイ</t>
    </rPh>
    <rPh sb="2" eb="4">
      <t>ニッスウ</t>
    </rPh>
    <phoneticPr fontId="1"/>
  </si>
  <si>
    <t>工期：</t>
    <rPh sb="0" eb="2">
      <t>コウキ</t>
    </rPh>
    <phoneticPr fontId="1"/>
  </si>
  <si>
    <t>休工日数</t>
    <rPh sb="0" eb="2">
      <t>キュウコウ</t>
    </rPh>
    <rPh sb="2" eb="4">
      <t>ニッスウ</t>
    </rPh>
    <phoneticPr fontId="1"/>
  </si>
  <si>
    <t>休工率</t>
    <rPh sb="0" eb="1">
      <t>キュウ</t>
    </rPh>
    <rPh sb="1" eb="2">
      <t>コウ</t>
    </rPh>
    <rPh sb="2" eb="3">
      <t>リツ</t>
    </rPh>
    <phoneticPr fontId="1"/>
  </si>
  <si>
    <t>月単位の週休二日</t>
    <rPh sb="0" eb="3">
      <t>ツキタンイ</t>
    </rPh>
    <rPh sb="4" eb="6">
      <t>シュウキュウ</t>
    </rPh>
    <rPh sb="6" eb="8">
      <t>フツカ</t>
    </rPh>
    <phoneticPr fontId="1"/>
  </si>
  <si>
    <t>休日</t>
    <rPh sb="0" eb="2">
      <t>キュウジツ</t>
    </rPh>
    <phoneticPr fontId="1"/>
  </si>
  <si>
    <t>達成
状況</t>
    <rPh sb="0" eb="2">
      <t>タッセイ</t>
    </rPh>
    <rPh sb="3" eb="5">
      <t>ジョウキョウ</t>
    </rPh>
    <phoneticPr fontId="1"/>
  </si>
  <si>
    <t>休工日</t>
    <rPh sb="0" eb="2">
      <t>キュウコウ</t>
    </rPh>
    <rPh sb="2" eb="3">
      <t>ニチ</t>
    </rPh>
    <phoneticPr fontId="1"/>
  </si>
  <si>
    <t>休工日</t>
    <rPh sb="2" eb="3">
      <t>ビ</t>
    </rPh>
    <phoneticPr fontId="1"/>
  </si>
  <si>
    <t>休工率</t>
    <rPh sb="2" eb="3">
      <t>リツ</t>
    </rPh>
    <phoneticPr fontId="1"/>
  </si>
  <si>
    <t>※休工率が28.5%以上または土日日数以上で達成</t>
    <rPh sb="1" eb="4">
      <t>キュウコウリツ</t>
    </rPh>
    <rPh sb="10" eb="12">
      <t>イジョウ</t>
    </rPh>
    <rPh sb="15" eb="17">
      <t>ドニチ</t>
    </rPh>
    <rPh sb="17" eb="19">
      <t>ニッスウ</t>
    </rPh>
    <rPh sb="19" eb="21">
      <t>イジョウ</t>
    </rPh>
    <rPh sb="22" eb="24">
      <t>タッセイ</t>
    </rPh>
    <phoneticPr fontId="1"/>
  </si>
  <si>
    <t>当初設計</t>
    <rPh sb="0" eb="2">
      <t>トウショ</t>
    </rPh>
    <rPh sb="2" eb="4">
      <t>セッケイ</t>
    </rPh>
    <phoneticPr fontId="1"/>
  </si>
  <si>
    <t>達成</t>
    <rPh sb="0" eb="2">
      <t>タッセイ</t>
    </rPh>
    <phoneticPr fontId="1"/>
  </si>
  <si>
    <t>完全週休2日</t>
    <rPh sb="0" eb="2">
      <t>カンゼン</t>
    </rPh>
    <rPh sb="2" eb="6">
      <t>シュウキュウフツカ</t>
    </rPh>
    <phoneticPr fontId="1"/>
  </si>
  <si>
    <t>分</t>
    <rPh sb="0" eb="1">
      <t>ブン</t>
    </rPh>
    <phoneticPr fontId="1"/>
  </si>
  <si>
    <t>完全週休2日</t>
    <rPh sb="0" eb="6">
      <t>カンゼンシュウキュウフツカ</t>
    </rPh>
    <phoneticPr fontId="1"/>
  </si>
  <si>
    <t>準備期間(単年)</t>
    <rPh sb="0" eb="2">
      <t>ジュンビ</t>
    </rPh>
    <rPh sb="2" eb="4">
      <t>キカン</t>
    </rPh>
    <phoneticPr fontId="1"/>
  </si>
  <si>
    <t>対象外(単年)</t>
    <phoneticPr fontId="1"/>
  </si>
  <si>
    <t>計画</t>
    <rPh sb="0" eb="2">
      <t>ケイカク</t>
    </rPh>
    <phoneticPr fontId="1"/>
  </si>
  <si>
    <t>実績</t>
    <rPh sb="0" eb="2">
      <t>ジッセキ</t>
    </rPh>
    <phoneticPr fontId="1"/>
  </si>
  <si>
    <t>休工日</t>
    <rPh sb="0" eb="2">
      <t>キュウコウ</t>
    </rPh>
    <rPh sb="2" eb="3">
      <t>ヒ</t>
    </rPh>
    <phoneticPr fontId="1"/>
  </si>
  <si>
    <t>休工日</t>
    <rPh sb="0" eb="2">
      <t>キュウコウ</t>
    </rPh>
    <rPh sb="2" eb="3">
      <t>ビ</t>
    </rPh>
    <phoneticPr fontId="1"/>
  </si>
  <si>
    <t>国民の祝日・休日月日</t>
  </si>
  <si>
    <t>国民の祝日・休日名称</t>
  </si>
  <si>
    <t>元日</t>
  </si>
  <si>
    <t>成人の日</t>
  </si>
  <si>
    <t>建国記念の日</t>
  </si>
  <si>
    <t>休日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</si>
  <si>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</si>
  <si>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</si>
  <si>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</si>
  <si>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</si>
  <si>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</si>
  <si>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</si>
  <si>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</si>
  <si>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</si>
  <si>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</si>
  <si>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</si>
  <si>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</si>
  <si>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</si>
  <si>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</si>
  <si>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祝日</t>
    <rPh sb="0" eb="2">
      <t>シュクジツ</t>
    </rPh>
    <phoneticPr fontId="1"/>
  </si>
  <si>
    <t>完全週休2日確認</t>
    <rPh sb="0" eb="2">
      <t>カンゼン</t>
    </rPh>
    <rPh sb="2" eb="6">
      <t>シュウキュウフツカ</t>
    </rPh>
    <rPh sb="6" eb="8">
      <t>カクニン</t>
    </rPh>
    <phoneticPr fontId="1"/>
  </si>
  <si>
    <t>※消さない</t>
    <rPh sb="1" eb="2">
      <t>ケ</t>
    </rPh>
    <phoneticPr fontId="1"/>
  </si>
  <si>
    <t>休工</t>
    <rPh sb="0" eb="2">
      <t>キュウコウ</t>
    </rPh>
    <phoneticPr fontId="1"/>
  </si>
  <si>
    <t>３．（計画）シートにて週休2日の達成率を確認。</t>
    <phoneticPr fontId="1"/>
  </si>
  <si>
    <t>１．「基本条件シート」変更部分を記入</t>
    <rPh sb="3" eb="7">
      <t>キホンジョウケン</t>
    </rPh>
    <rPh sb="11" eb="13">
      <t>ヘンコウ</t>
    </rPh>
    <rPh sb="13" eb="15">
      <t>ブブン</t>
    </rPh>
    <rPh sb="16" eb="18">
      <t>キニュウ</t>
    </rPh>
    <phoneticPr fontId="1"/>
  </si>
  <si>
    <t>１．「基本条件シート」黄色着色部分を記入（当初部分のみ）</t>
    <rPh sb="3" eb="7">
      <t>キホンジョウケン</t>
    </rPh>
    <rPh sb="11" eb="13">
      <t>キイロ</t>
    </rPh>
    <rPh sb="13" eb="15">
      <t>チャクショク</t>
    </rPh>
    <rPh sb="15" eb="17">
      <t>ブブン</t>
    </rPh>
    <rPh sb="18" eb="20">
      <t>キニュウ</t>
    </rPh>
    <rPh sb="21" eb="23">
      <t>トウショ</t>
    </rPh>
    <rPh sb="23" eb="25">
      <t>ブブン</t>
    </rPh>
    <phoneticPr fontId="1"/>
  </si>
  <si>
    <t>2．週休2日の取得状況は受発注者間で認識に相違が無いよう留意してください。</t>
    <rPh sb="2" eb="4">
      <t>シュウキュウ</t>
    </rPh>
    <rPh sb="5" eb="6">
      <t>ニチ</t>
    </rPh>
    <rPh sb="7" eb="9">
      <t>シュトク</t>
    </rPh>
    <rPh sb="9" eb="11">
      <t>ジョウキョウ</t>
    </rPh>
    <rPh sb="12" eb="15">
      <t>ジュハッチュウ</t>
    </rPh>
    <rPh sb="15" eb="16">
      <t>シャ</t>
    </rPh>
    <rPh sb="16" eb="17">
      <t>アイダ</t>
    </rPh>
    <rPh sb="18" eb="20">
      <t>ニンシキ</t>
    </rPh>
    <rPh sb="21" eb="23">
      <t>ソウイ</t>
    </rPh>
    <rPh sb="24" eb="25">
      <t>ナ</t>
    </rPh>
    <rPh sb="28" eb="30">
      <t>リュウイ</t>
    </rPh>
    <phoneticPr fontId="1"/>
  </si>
  <si>
    <t>3．本資料は令和6年10月1日以降の単価適用日を使用する週休2日工事に使用することを想定しています。</t>
    <rPh sb="2" eb="5">
      <t>ホンシリョウ</t>
    </rPh>
    <rPh sb="6" eb="8">
      <t>レイワ</t>
    </rPh>
    <rPh sb="9" eb="10">
      <t>ネン</t>
    </rPh>
    <rPh sb="12" eb="13">
      <t>ガツ</t>
    </rPh>
    <rPh sb="14" eb="15">
      <t>ニチ</t>
    </rPh>
    <rPh sb="15" eb="17">
      <t>イコウ</t>
    </rPh>
    <rPh sb="18" eb="23">
      <t>タンカテキヨウビ</t>
    </rPh>
    <rPh sb="24" eb="26">
      <t>シヨウ</t>
    </rPh>
    <rPh sb="28" eb="30">
      <t>シュウキュウ</t>
    </rPh>
    <rPh sb="31" eb="32">
      <t>ニチ</t>
    </rPh>
    <rPh sb="32" eb="34">
      <t>コウジ</t>
    </rPh>
    <rPh sb="35" eb="37">
      <t>シヨウ</t>
    </rPh>
    <rPh sb="42" eb="44">
      <t>ソウテイ</t>
    </rPh>
    <phoneticPr fontId="1"/>
  </si>
  <si>
    <t>4．入力不要箇所は誤操作防止のためパスワードロックがかかっています。</t>
    <rPh sb="2" eb="4">
      <t>ニュウリョク</t>
    </rPh>
    <rPh sb="4" eb="6">
      <t>フヨウ</t>
    </rPh>
    <rPh sb="6" eb="8">
      <t>カショ</t>
    </rPh>
    <rPh sb="9" eb="12">
      <t>ゴソウサ</t>
    </rPh>
    <rPh sb="12" eb="14">
      <t>ボウシ</t>
    </rPh>
    <phoneticPr fontId="1"/>
  </si>
  <si>
    <t>達成状況</t>
    <rPh sb="0" eb="2">
      <t>タッセイ</t>
    </rPh>
    <rPh sb="2" eb="4">
      <t>ジョウキョウ</t>
    </rPh>
    <phoneticPr fontId="1"/>
  </si>
  <si>
    <t>３．（実績）シートにて週休2日の達成率を確認。</t>
    <rPh sb="3" eb="5">
      <t>ジッセキ</t>
    </rPh>
    <phoneticPr fontId="1"/>
  </si>
  <si>
    <t>工事施工中～完成時の操作手順</t>
    <rPh sb="0" eb="2">
      <t>コウジ</t>
    </rPh>
    <rPh sb="2" eb="4">
      <t>セコウ</t>
    </rPh>
    <rPh sb="4" eb="5">
      <t>チュウ</t>
    </rPh>
    <rPh sb="6" eb="9">
      <t>カンセイジ</t>
    </rPh>
    <rPh sb="10" eb="12">
      <t>ソウサ</t>
    </rPh>
    <rPh sb="12" eb="14">
      <t>テジュン</t>
    </rPh>
    <phoneticPr fontId="1"/>
  </si>
  <si>
    <t>5. 「祝日」シートに祝日が記入されています。使用する年度に合わせて適宜変更が必要です。</t>
    <rPh sb="4" eb="6">
      <t>シュクジツ</t>
    </rPh>
    <rPh sb="11" eb="13">
      <t>シュクジツ</t>
    </rPh>
    <rPh sb="14" eb="16">
      <t>キニュウ</t>
    </rPh>
    <rPh sb="23" eb="25">
      <t>シヨウ</t>
    </rPh>
    <rPh sb="27" eb="29">
      <t>ネンド</t>
    </rPh>
    <rPh sb="30" eb="31">
      <t>ア</t>
    </rPh>
    <rPh sb="34" eb="36">
      <t>テキギ</t>
    </rPh>
    <rPh sb="36" eb="38">
      <t>ヘンコウ</t>
    </rPh>
    <rPh sb="39" eb="41">
      <t>ヒツヨウ</t>
    </rPh>
    <phoneticPr fontId="1"/>
  </si>
  <si>
    <t>https://www8.cao.go.jp/chosei/shukujitsu/gaiyou.html</t>
    <phoneticPr fontId="1"/>
  </si>
  <si>
    <t>※出典：内閣府下記Webより</t>
    <rPh sb="1" eb="3">
      <t>シュッテン</t>
    </rPh>
    <rPh sb="4" eb="7">
      <t>ナイカクフ</t>
    </rPh>
    <rPh sb="7" eb="9">
      <t>カキ</t>
    </rPh>
    <phoneticPr fontId="1"/>
  </si>
  <si>
    <t>2026年度</t>
  </si>
  <si>
    <t/>
  </si>
  <si>
    <t>２．「入力用シート」で各日付における対象外期間の有無、休工予定を入力する（E列、F列）</t>
    <rPh sb="3" eb="6">
      <t>ニュウリョクヨウ</t>
    </rPh>
    <rPh sb="11" eb="12">
      <t>カク</t>
    </rPh>
    <rPh sb="12" eb="14">
      <t>ヒヅケ</t>
    </rPh>
    <rPh sb="18" eb="21">
      <t>タイショウガイ</t>
    </rPh>
    <rPh sb="21" eb="23">
      <t>キカン</t>
    </rPh>
    <rPh sb="24" eb="26">
      <t>ウム</t>
    </rPh>
    <rPh sb="27" eb="29">
      <t>キュウコウ</t>
    </rPh>
    <rPh sb="29" eb="31">
      <t>ヨテイ</t>
    </rPh>
    <rPh sb="32" eb="34">
      <t>ニュウリョク</t>
    </rPh>
    <rPh sb="38" eb="39">
      <t>レツ</t>
    </rPh>
    <rPh sb="41" eb="42">
      <t>レツ</t>
    </rPh>
    <phoneticPr fontId="1"/>
  </si>
  <si>
    <t>２．現場休工の実績に応じ「入力用シート」で各日付における対象外期間の有無、休工を入力する（G列、H列）</t>
    <rPh sb="13" eb="16">
      <t>ニュウリョクヨウ</t>
    </rPh>
    <rPh sb="21" eb="22">
      <t>カク</t>
    </rPh>
    <rPh sb="22" eb="24">
      <t>ヒヅケ</t>
    </rPh>
    <rPh sb="28" eb="31">
      <t>タイショウガイ</t>
    </rPh>
    <rPh sb="31" eb="33">
      <t>キカン</t>
    </rPh>
    <rPh sb="34" eb="36">
      <t>ウム</t>
    </rPh>
    <rPh sb="37" eb="39">
      <t>キュウコウ</t>
    </rPh>
    <rPh sb="40" eb="42">
      <t>ニュウリョク</t>
    </rPh>
    <rPh sb="46" eb="47">
      <t>レツ</t>
    </rPh>
    <rPh sb="49" eb="50">
      <t>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</si>
</sst>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quot;日&quot;"/>
    <numFmt numFmtId="177" formatCode="d"/>
    <numFmt numFmtId="178" formatCode="0.0%"/>
    <numFmt numFmtId="179" formatCode="[$-F800]dddd\,\ mmmm\ dd\,\ yyyy"/>
  </numFmts>
  <fonts count="17" x14ac:knownFonts="1">
    <font>
      <sz val="11"/>
      <color theme="1"/>
      <name val="游ゴシック"/>
      <family val="2"/>
      <charset val="128"/>
      <scheme val="minor"/>
    </font>
    <font>
      <sz val="6"/>
      <name val="游ゴシック"/>
      <family val="2"/>
      <charset val="128"/>
      <scheme val="minor"/>
    </font>
    <font>
      <sz val="11"/>
      <name val="BIZ UDPゴシック"/>
      <family val="3"/>
      <charset val="128"/>
    </font>
    <font>
      <b/>
      <i/>
      <sz val="11"/>
      <name val="BIZ UDPゴシック"/>
      <family val="3"/>
      <charset val="128"/>
    </font>
    <font>
      <sz val="11"/>
      <color rgb="FFFF0000"/>
      <name val="BIZ UDPゴシック"/>
      <family val="3"/>
      <charset val="128"/>
    </font>
    <font>
      <b/>
      <sz val="18"/>
      <color theme="1"/>
      <name val="游ゴシック"/>
      <family val="3"/>
      <charset val="128"/>
      <scheme val="minor"/>
    </font>
    <font>
      <sz val="10"/>
      <color theme="1"/>
      <name val="Verdana"/>
      <family val="2"/>
    </font>
    <font>
      <sz val="11"/>
      <name val="游ゴシック"/>
      <family val="2"/>
      <charset val="128"/>
      <scheme val="minor"/>
    </font>
    <font>
      <b/>
      <sz val="11"/>
      <color rgb="FF00B050"/>
      <name val="BIZ UDPゴシック"/>
      <family val="3"/>
      <charset val="128"/>
    </font>
    <font>
      <sz val="12"/>
      <name val="游ゴシック"/>
      <family val="2"/>
      <charset val="128"/>
      <scheme val="minor"/>
    </font>
    <font>
      <sz val="12"/>
      <name val="BIZ UDPゴシック"/>
      <family val="3"/>
      <charset val="128"/>
    </font>
    <font>
      <sz val="14"/>
      <name val="BIZ UDPゴシック"/>
      <family val="3"/>
      <charset val="128"/>
    </font>
    <font>
      <sz val="10"/>
      <name val="BIZ UDPゴシック"/>
      <family val="3"/>
      <charset val="128"/>
    </font>
    <font>
      <b/>
      <sz val="16"/>
      <name val="BIZ UDPゴシック"/>
      <family val="3"/>
      <charset val="128"/>
    </font>
    <font>
      <sz val="16"/>
      <name val="BIZ UDPゴシック"/>
      <family val="3"/>
      <charset val="128"/>
    </font>
    <font>
      <b/>
      <sz val="14"/>
      <color theme="1"/>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8" tint="0.39997558519241921"/>
        <bgColor indexed="64"/>
      </patternFill>
    </fill>
  </fills>
  <borders count="70">
    <border>
      <left/>
      <right/>
      <top/>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diagonal/>
    </border>
    <border>
      <left/>
      <right style="medium">
        <color indexed="64"/>
      </right>
      <top/>
      <bottom/>
      <diagonal/>
    </border>
    <border>
      <left/>
      <right/>
      <top/>
      <bottom style="medium">
        <color indexed="64"/>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dotted">
        <color indexed="64"/>
      </left>
      <right style="medium">
        <color auto="1"/>
      </right>
      <top style="medium">
        <color auto="1"/>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auto="1"/>
      </left>
      <right/>
      <top style="thin">
        <color indexed="64"/>
      </top>
      <bottom style="thin">
        <color auto="1"/>
      </bottom>
      <diagonal/>
    </border>
    <border>
      <left style="thin">
        <color indexed="64"/>
      </left>
      <right style="thin">
        <color indexed="64"/>
      </right>
      <top/>
      <bottom style="thin">
        <color indexed="64"/>
      </bottom>
      <diagonal/>
    </border>
    <border>
      <left style="medium">
        <color indexed="64"/>
      </left>
      <right/>
      <top/>
      <bottom/>
      <diagonal/>
    </border>
    <border>
      <left style="dashed">
        <color auto="1"/>
      </left>
      <right style="medium">
        <color indexed="64"/>
      </right>
      <top style="medium">
        <color indexed="64"/>
      </top>
      <bottom/>
      <diagonal/>
    </border>
    <border>
      <left style="dashed">
        <color auto="1"/>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auto="1"/>
      </left>
      <right style="medium">
        <color indexed="64"/>
      </right>
      <top/>
      <bottom/>
      <diagonal/>
    </border>
    <border>
      <left style="thin">
        <color indexed="64"/>
      </left>
      <right style="medium">
        <color indexed="64"/>
      </right>
      <top style="medium">
        <color indexed="64"/>
      </top>
      <bottom style="medium">
        <color indexed="64"/>
      </bottom>
      <diagonal/>
    </border>
    <border>
      <left style="dashed">
        <color auto="1"/>
      </left>
      <right style="dotted">
        <color indexed="64"/>
      </right>
      <top style="medium">
        <color indexed="64"/>
      </top>
      <bottom/>
      <diagonal/>
    </border>
    <border>
      <left style="dashed">
        <color auto="1"/>
      </left>
      <right style="dotted">
        <color indexed="64"/>
      </right>
      <top/>
      <bottom style="medium">
        <color indexed="64"/>
      </bottom>
      <diagonal/>
    </border>
    <border>
      <left style="dashed">
        <color auto="1"/>
      </left>
      <right style="dotted">
        <color indexed="64"/>
      </right>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ashed">
        <color auto="1"/>
      </left>
      <right/>
      <top style="thin">
        <color auto="1"/>
      </top>
      <bottom style="thin">
        <color auto="1"/>
      </bottom>
      <diagonal/>
    </border>
    <border>
      <left style="dashed">
        <color auto="1"/>
      </left>
      <right/>
      <top style="thin">
        <color auto="1"/>
      </top>
      <bottom style="medium">
        <color auto="1"/>
      </bottom>
      <diagonal/>
    </border>
    <border>
      <left style="medium">
        <color indexed="64"/>
      </left>
      <right style="thin">
        <color indexed="64"/>
      </right>
      <top/>
      <bottom style="thin">
        <color auto="1"/>
      </bottom>
      <diagonal/>
    </border>
    <border>
      <left style="thin">
        <color indexed="64"/>
      </left>
      <right style="medium">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right style="medium">
        <color auto="1"/>
      </right>
      <top style="thin">
        <color indexed="64"/>
      </top>
      <bottom/>
      <diagonal/>
    </border>
    <border>
      <left/>
      <right style="medium">
        <color auto="1"/>
      </right>
      <top style="thin">
        <color indexed="64"/>
      </top>
      <bottom style="medium">
        <color auto="1"/>
      </bottom>
      <diagonal/>
    </border>
    <border>
      <left style="thin">
        <color indexed="64"/>
      </left>
      <right style="medium">
        <color auto="1"/>
      </right>
      <top/>
      <bottom/>
      <diagonal/>
    </border>
    <border>
      <left style="thin">
        <color auto="1"/>
      </left>
      <right style="thin">
        <color auto="1"/>
      </right>
      <top style="thin">
        <color auto="1"/>
      </top>
      <bottom style="thick">
        <color rgb="FFFF0000"/>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auto="1"/>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11">
    <xf numFmtId="0" fontId="0" fillId="0" borderId="0" xfId="0">
      <alignment vertical="center"/>
    </xf>
    <xf numFmtId="20" fontId="0" fillId="0" borderId="0" xfId="0" applyNumberFormat="1">
      <alignment vertical="center"/>
    </xf>
    <xf numFmtId="22" fontId="0" fillId="0" borderId="0" xfId="0" applyNumberFormat="1">
      <alignment vertical="center"/>
    </xf>
    <xf numFmtId="0" fontId="0" fillId="0" borderId="0" xfId="0" applyBorder="1">
      <alignment vertical="center"/>
    </xf>
    <xf numFmtId="177" fontId="2" fillId="0" borderId="2" xfId="0" applyNumberFormat="1" applyFont="1" applyFill="1" applyBorder="1" applyAlignment="1">
      <alignment vertical="center" shrinkToFit="1"/>
    </xf>
    <xf numFmtId="0" fontId="2" fillId="0" borderId="2" xfId="0" applyFont="1" applyFill="1" applyBorder="1" applyAlignment="1">
      <alignment horizontal="center" vertical="center" shrinkToFit="1"/>
    </xf>
    <xf numFmtId="0" fontId="0" fillId="0" borderId="15" xfId="0" applyBorder="1">
      <alignment vertical="center"/>
    </xf>
    <xf numFmtId="0" fontId="0" fillId="0" borderId="13" xfId="0" applyBorder="1">
      <alignment vertical="center"/>
    </xf>
    <xf numFmtId="14" fontId="0" fillId="0" borderId="14" xfId="0" applyNumberFormat="1" applyBorder="1">
      <alignment vertical="center"/>
    </xf>
    <xf numFmtId="14" fontId="0" fillId="0" borderId="0" xfId="0" applyNumberFormat="1" applyBorder="1">
      <alignment vertical="center"/>
    </xf>
    <xf numFmtId="14" fontId="0" fillId="0" borderId="15" xfId="0" applyNumberFormat="1" applyBorder="1">
      <alignment vertical="center"/>
    </xf>
    <xf numFmtId="0" fontId="0" fillId="0" borderId="0" xfId="0" applyBorder="1" applyAlignment="1">
      <alignment horizontal="center" vertical="center"/>
    </xf>
    <xf numFmtId="0" fontId="0" fillId="3" borderId="16" xfId="0" applyFill="1" applyBorder="1">
      <alignment vertical="center"/>
    </xf>
    <xf numFmtId="0" fontId="5" fillId="0" borderId="0" xfId="0" applyFont="1">
      <alignment vertical="center"/>
    </xf>
    <xf numFmtId="0" fontId="0" fillId="0" borderId="0" xfId="0" applyBorder="1" applyAlignment="1">
      <alignment horizontal="center" vertical="center"/>
    </xf>
    <xf numFmtId="0" fontId="0" fillId="0" borderId="17" xfId="0" applyBorder="1">
      <alignment vertical="center"/>
    </xf>
    <xf numFmtId="0" fontId="0" fillId="0" borderId="18" xfId="0" applyBorder="1">
      <alignment vertical="center"/>
    </xf>
    <xf numFmtId="14" fontId="0" fillId="3" borderId="21" xfId="0" applyNumberFormat="1" applyFill="1" applyBorder="1">
      <alignment vertical="center"/>
    </xf>
    <xf numFmtId="0" fontId="0" fillId="0" borderId="18" xfId="0" applyBorder="1" applyAlignment="1">
      <alignment horizontal="center" vertical="center"/>
    </xf>
    <xf numFmtId="14" fontId="0" fillId="3" borderId="20" xfId="0" applyNumberFormat="1" applyFill="1" applyBorder="1">
      <alignment vertical="center"/>
    </xf>
    <xf numFmtId="0" fontId="0" fillId="0" borderId="16" xfId="0" applyBorder="1">
      <alignment vertical="center"/>
    </xf>
    <xf numFmtId="0" fontId="0" fillId="0" borderId="24" xfId="0" applyBorder="1">
      <alignment vertical="center"/>
    </xf>
    <xf numFmtId="0" fontId="0" fillId="3" borderId="17" xfId="0" applyFill="1" applyBorder="1">
      <alignment vertical="center"/>
    </xf>
    <xf numFmtId="0" fontId="0" fillId="3" borderId="18" xfId="0" applyFill="1" applyBorder="1">
      <alignment vertical="center"/>
    </xf>
    <xf numFmtId="0" fontId="0" fillId="3" borderId="17" xfId="0" applyFill="1" applyBorder="1" applyAlignment="1">
      <alignment vertical="center"/>
    </xf>
    <xf numFmtId="177" fontId="2" fillId="0" borderId="1" xfId="0" applyNumberFormat="1" applyFont="1" applyFill="1" applyBorder="1" applyAlignment="1">
      <alignment vertical="center" shrinkToFit="1"/>
    </xf>
    <xf numFmtId="177" fontId="2" fillId="0" borderId="4" xfId="0" applyNumberFormat="1" applyFont="1" applyFill="1" applyBorder="1" applyAlignment="1">
      <alignment vertical="center" shrinkToFit="1"/>
    </xf>
    <xf numFmtId="177" fontId="2" fillId="0" borderId="5" xfId="0" applyNumberFormat="1" applyFont="1" applyFill="1" applyBorder="1" applyAlignment="1">
      <alignment vertical="center" shrinkToFit="1"/>
    </xf>
    <xf numFmtId="0" fontId="0" fillId="0" borderId="18" xfId="0" applyBorder="1">
      <alignment vertical="center"/>
    </xf>
    <xf numFmtId="0" fontId="0" fillId="3" borderId="12" xfId="0" applyFill="1" applyBorder="1" applyAlignment="1">
      <alignment horizontal="center" vertical="center"/>
    </xf>
    <xf numFmtId="0" fontId="0" fillId="0" borderId="36" xfId="0" applyBorder="1">
      <alignment vertical="center"/>
    </xf>
    <xf numFmtId="0" fontId="0" fillId="0" borderId="29" xfId="0" applyBorder="1">
      <alignment vertical="center"/>
    </xf>
    <xf numFmtId="0" fontId="0" fillId="0" borderId="28"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14" fontId="0" fillId="0" borderId="44" xfId="0" applyNumberFormat="1" applyBorder="1">
      <alignment vertical="center"/>
    </xf>
    <xf numFmtId="14" fontId="0" fillId="0" borderId="38" xfId="0" applyNumberFormat="1" applyBorder="1">
      <alignment vertical="center"/>
    </xf>
    <xf numFmtId="0" fontId="0" fillId="0" borderId="12" xfId="0" applyBorder="1" applyAlignment="1">
      <alignment horizontal="center" vertical="center"/>
    </xf>
    <xf numFmtId="14" fontId="0" fillId="0" borderId="37" xfId="0" applyNumberFormat="1"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14" fontId="0" fillId="0" borderId="48" xfId="0" applyNumberFormat="1" applyBorder="1">
      <alignment vertical="center"/>
    </xf>
    <xf numFmtId="14" fontId="0" fillId="0" borderId="47" xfId="0" applyNumberFormat="1" applyBorder="1">
      <alignment vertical="center"/>
    </xf>
    <xf numFmtId="0" fontId="6" fillId="0" borderId="49" xfId="0" applyFont="1" applyBorder="1">
      <alignment vertical="center"/>
    </xf>
    <xf numFmtId="0" fontId="6" fillId="0" borderId="50" xfId="0" applyFont="1" applyBorder="1">
      <alignment vertical="center"/>
    </xf>
    <xf numFmtId="0" fontId="0" fillId="0" borderId="31" xfId="0" applyBorder="1">
      <alignment vertical="center"/>
    </xf>
    <xf numFmtId="0" fontId="0" fillId="0" borderId="50" xfId="0" applyBorder="1">
      <alignment vertical="center"/>
    </xf>
    <xf numFmtId="0" fontId="2" fillId="0" borderId="0" xfId="0" applyFont="1">
      <alignment vertical="center"/>
    </xf>
    <xf numFmtId="0" fontId="9" fillId="0" borderId="17" xfId="0" applyFont="1" applyBorder="1">
      <alignment vertical="center"/>
    </xf>
    <xf numFmtId="0" fontId="9" fillId="0" borderId="18" xfId="0" applyFont="1" applyBorder="1">
      <alignment vertical="center"/>
    </xf>
    <xf numFmtId="0" fontId="7" fillId="0" borderId="18" xfId="0" applyFont="1" applyBorder="1">
      <alignment vertical="center"/>
    </xf>
    <xf numFmtId="0" fontId="2" fillId="0" borderId="0" xfId="0" applyFont="1" applyAlignment="1">
      <alignment vertical="center" shrinkToFit="1"/>
    </xf>
    <xf numFmtId="0" fontId="2" fillId="0" borderId="17" xfId="0" applyFont="1" applyBorder="1" applyAlignment="1">
      <alignment horizontal="left" vertical="center" shrinkToFit="1"/>
    </xf>
    <xf numFmtId="0" fontId="2" fillId="0" borderId="17"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Continuous" vertical="center" shrinkToFit="1"/>
    </xf>
    <xf numFmtId="0" fontId="2" fillId="0" borderId="21" xfId="0" applyFont="1" applyBorder="1" applyAlignment="1">
      <alignment horizontal="centerContinuous" vertical="center" shrinkToFit="1"/>
    </xf>
    <xf numFmtId="0" fontId="2" fillId="0" borderId="30" xfId="0" applyFont="1" applyBorder="1" applyAlignment="1">
      <alignment horizontal="centerContinuous" vertical="center" shrinkToFit="1"/>
    </xf>
    <xf numFmtId="0" fontId="2" fillId="0" borderId="34" xfId="0" applyFont="1" applyBorder="1" applyAlignment="1">
      <alignment horizontal="centerContinuous" vertical="center" shrinkToFit="1"/>
    </xf>
    <xf numFmtId="0" fontId="2" fillId="0" borderId="20" xfId="0" applyFont="1" applyBorder="1" applyAlignment="1">
      <alignment horizontal="centerContinuous" vertical="center" shrinkToFit="1"/>
    </xf>
    <xf numFmtId="0" fontId="2" fillId="0" borderId="25" xfId="0" applyFont="1" applyBorder="1" applyAlignment="1">
      <alignment horizontal="centerContinuous" vertical="center" shrinkToFit="1"/>
    </xf>
    <xf numFmtId="0" fontId="2" fillId="0" borderId="23" xfId="0" applyFont="1" applyBorder="1" applyAlignment="1">
      <alignment horizontal="centerContinuous" vertical="center" shrinkToFit="1"/>
    </xf>
    <xf numFmtId="0" fontId="2" fillId="0" borderId="26" xfId="0" applyFont="1" applyBorder="1" applyAlignment="1">
      <alignment horizontal="centerContinuous" vertical="center" shrinkToFit="1"/>
    </xf>
    <xf numFmtId="0" fontId="2" fillId="0" borderId="26" xfId="0" applyFont="1" applyBorder="1" applyAlignment="1">
      <alignment vertical="center" shrinkToFit="1"/>
    </xf>
    <xf numFmtId="0" fontId="2" fillId="0" borderId="18" xfId="0" applyFont="1" applyBorder="1" applyAlignment="1">
      <alignment horizontal="centerContinuous" vertical="center" shrinkToFit="1"/>
    </xf>
    <xf numFmtId="0" fontId="12" fillId="0" borderId="0" xfId="0" applyFont="1" applyAlignment="1">
      <alignment horizontal="right" vertical="center"/>
    </xf>
    <xf numFmtId="0" fontId="2" fillId="5" borderId="16"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4" xfId="0" applyFont="1" applyBorder="1" applyAlignment="1">
      <alignment horizontal="centerContinuous" vertical="center" shrinkToFit="1"/>
    </xf>
    <xf numFmtId="0" fontId="2" fillId="0" borderId="27" xfId="0" applyFont="1" applyBorder="1" applyAlignment="1">
      <alignment horizontal="centerContinuous" vertical="center" shrinkToFit="1"/>
    </xf>
    <xf numFmtId="0" fontId="2" fillId="0" borderId="27" xfId="0" applyFont="1" applyBorder="1" applyAlignment="1">
      <alignment vertical="center" shrinkToFit="1"/>
    </xf>
    <xf numFmtId="0" fontId="2" fillId="0" borderId="0" xfId="0" applyFont="1" applyAlignment="1">
      <alignment horizontal="centerContinuous" vertical="center" shrinkToFit="1"/>
    </xf>
    <xf numFmtId="0" fontId="2" fillId="0" borderId="0" xfId="0" applyFont="1" applyBorder="1" applyAlignment="1">
      <alignment horizontal="center" vertical="center" shrinkToFit="1"/>
    </xf>
    <xf numFmtId="0" fontId="2" fillId="5" borderId="19"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22" xfId="0" applyFont="1" applyBorder="1" applyAlignment="1">
      <alignment horizontal="centerContinuous" vertical="center" shrinkToFit="1"/>
    </xf>
    <xf numFmtId="0" fontId="2" fillId="0" borderId="17" xfId="0" applyFont="1" applyBorder="1" applyAlignment="1">
      <alignment horizontal="centerContinuous" vertical="center" shrinkToFit="1"/>
    </xf>
    <xf numFmtId="0" fontId="2" fillId="0" borderId="19" xfId="0" applyFont="1" applyBorder="1" applyAlignment="1">
      <alignment horizontal="centerContinuous" vertical="center" shrinkToFit="1"/>
    </xf>
    <xf numFmtId="0" fontId="2" fillId="0" borderId="19" xfId="0" applyFont="1" applyBorder="1" applyAlignment="1">
      <alignment vertical="center" shrinkToFit="1"/>
    </xf>
    <xf numFmtId="0" fontId="2" fillId="0" borderId="0" xfId="0" applyFont="1" applyAlignment="1">
      <alignment horizontal="centerContinuous" vertical="center"/>
    </xf>
    <xf numFmtId="0" fontId="2" fillId="0" borderId="0" xfId="0" applyFont="1" applyFill="1" applyAlignment="1">
      <alignment vertical="center" shrinkToFit="1"/>
    </xf>
    <xf numFmtId="176" fontId="2" fillId="0" borderId="0" xfId="0" applyNumberFormat="1" applyFont="1" applyAlignment="1">
      <alignment vertical="center" shrinkToFit="1"/>
    </xf>
    <xf numFmtId="176" fontId="2" fillId="0" borderId="0" xfId="0" applyNumberFormat="1" applyFont="1" applyAlignment="1">
      <alignment horizontal="center" vertical="center" shrinkToFit="1"/>
    </xf>
    <xf numFmtId="0" fontId="2" fillId="0" borderId="9" xfId="0" applyFont="1" applyBorder="1" applyAlignment="1">
      <alignment vertical="center" shrinkToFit="1"/>
    </xf>
    <xf numFmtId="0" fontId="2" fillId="0" borderId="8" xfId="0" applyFont="1" applyBorder="1" applyAlignment="1">
      <alignment vertical="center" shrinkToFit="1"/>
    </xf>
    <xf numFmtId="176" fontId="2" fillId="0" borderId="0" xfId="0" applyNumberFormat="1" applyFont="1" applyBorder="1" applyAlignment="1">
      <alignment horizontal="center" vertical="center" shrinkToFit="1"/>
    </xf>
    <xf numFmtId="14" fontId="2" fillId="0" borderId="0" xfId="0" applyNumberFormat="1" applyFont="1" applyFill="1" applyAlignment="1">
      <alignment vertical="center" shrinkToFit="1"/>
    </xf>
    <xf numFmtId="0" fontId="2" fillId="0" borderId="1" xfId="0" applyFont="1" applyFill="1" applyBorder="1" applyAlignment="1">
      <alignment horizontal="center" vertical="center" shrinkToFit="1"/>
    </xf>
    <xf numFmtId="0" fontId="2" fillId="0" borderId="0" xfId="0" applyFont="1" applyFill="1" applyBorder="1" applyAlignment="1">
      <alignment horizontal="center" vertical="center" wrapText="1" shrinkToFit="1"/>
    </xf>
    <xf numFmtId="177" fontId="2" fillId="0" borderId="0" xfId="0" applyNumberFormat="1" applyFont="1" applyFill="1" applyAlignment="1">
      <alignment vertical="center" shrinkToFit="1"/>
    </xf>
    <xf numFmtId="0" fontId="2" fillId="0" borderId="0" xfId="0" applyFont="1" applyFill="1" applyBorder="1" applyAlignment="1">
      <alignment horizontal="center" vertical="center" shrinkToFit="1"/>
    </xf>
    <xf numFmtId="176" fontId="2" fillId="0" borderId="0" xfId="0" applyNumberFormat="1" applyFont="1" applyFill="1" applyAlignment="1">
      <alignment vertical="center" shrinkToFit="1"/>
    </xf>
    <xf numFmtId="0" fontId="2" fillId="0" borderId="9" xfId="0" applyFont="1" applyFill="1" applyBorder="1" applyAlignment="1">
      <alignment vertical="center" shrinkToFit="1"/>
    </xf>
    <xf numFmtId="0" fontId="2" fillId="0" borderId="8" xfId="0" applyFont="1" applyFill="1" applyBorder="1" applyAlignment="1">
      <alignment vertical="center" shrinkToFit="1"/>
    </xf>
    <xf numFmtId="0" fontId="2" fillId="0" borderId="0" xfId="0" applyFont="1" applyBorder="1" applyAlignment="1">
      <alignment horizontal="centerContinuous" vertical="center"/>
    </xf>
    <xf numFmtId="0" fontId="2" fillId="0" borderId="0" xfId="0" applyFont="1" applyAlignment="1">
      <alignment horizontal="left" vertical="center"/>
    </xf>
    <xf numFmtId="0" fontId="10" fillId="0" borderId="0" xfId="0" applyFont="1" applyAlignment="1">
      <alignment horizontal="centerContinuous" vertical="center"/>
    </xf>
    <xf numFmtId="14" fontId="2" fillId="0" borderId="0" xfId="0" applyNumberFormat="1" applyFont="1" applyBorder="1" applyAlignment="1">
      <alignment horizontal="center" vertical="center"/>
    </xf>
    <xf numFmtId="14" fontId="2" fillId="0" borderId="0" xfId="0" applyNumberFormat="1" applyFont="1" applyBorder="1" applyAlignment="1">
      <alignment horizontal="center" vertical="center" shrinkToFit="1"/>
    </xf>
    <xf numFmtId="0" fontId="2" fillId="0" borderId="23" xfId="0" applyFont="1" applyBorder="1" applyAlignment="1">
      <alignment vertical="center" shrinkToFit="1"/>
    </xf>
    <xf numFmtId="0" fontId="2" fillId="0" borderId="20" xfId="0" applyFont="1" applyBorder="1" applyAlignment="1">
      <alignment vertical="center" shrinkToFit="1"/>
    </xf>
    <xf numFmtId="0" fontId="11" fillId="0" borderId="0" xfId="0" applyFont="1" applyBorder="1" applyAlignment="1">
      <alignment horizontal="right" shrinkToFit="1"/>
    </xf>
    <xf numFmtId="0" fontId="2" fillId="0" borderId="17" xfId="0" applyFont="1" applyBorder="1" applyAlignment="1">
      <alignment vertical="center" shrinkToFit="1"/>
    </xf>
    <xf numFmtId="0" fontId="2" fillId="0" borderId="35" xfId="0" applyFont="1" applyBorder="1" applyAlignment="1">
      <alignment horizontal="center" vertical="center" shrinkToFit="1"/>
    </xf>
    <xf numFmtId="176" fontId="2" fillId="4" borderId="0" xfId="0" applyNumberFormat="1" applyFont="1" applyFill="1" applyAlignment="1">
      <alignment vertical="center" shrinkToFit="1"/>
    </xf>
    <xf numFmtId="179" fontId="2" fillId="0" borderId="0" xfId="0" applyNumberFormat="1" applyFont="1" applyFill="1" applyAlignment="1">
      <alignment vertical="center" shrinkToFit="1"/>
    </xf>
    <xf numFmtId="0" fontId="2" fillId="0" borderId="0" xfId="0" applyFont="1" applyAlignment="1">
      <alignment vertical="center" shrinkToFit="1"/>
    </xf>
    <xf numFmtId="177" fontId="2" fillId="0" borderId="51" xfId="0" applyNumberFormat="1" applyFont="1" applyFill="1" applyBorder="1" applyAlignment="1">
      <alignment vertical="center" shrinkToFit="1"/>
    </xf>
    <xf numFmtId="177" fontId="2" fillId="0" borderId="52" xfId="0" applyNumberFormat="1" applyFont="1" applyFill="1" applyBorder="1" applyAlignment="1">
      <alignment vertical="center" shrinkToFit="1"/>
    </xf>
    <xf numFmtId="177" fontId="2" fillId="0" borderId="53" xfId="0" applyNumberFormat="1" applyFont="1" applyFill="1" applyBorder="1" applyAlignment="1">
      <alignment vertical="center" shrinkToFit="1"/>
    </xf>
    <xf numFmtId="0" fontId="2" fillId="5" borderId="16" xfId="0" applyFont="1" applyFill="1" applyBorder="1" applyAlignment="1">
      <alignment vertical="center" shrinkToFit="1"/>
    </xf>
    <xf numFmtId="0" fontId="10" fillId="0" borderId="0" xfId="0" applyFont="1" applyAlignment="1">
      <alignment vertical="center" shrinkToFit="1"/>
    </xf>
    <xf numFmtId="0" fontId="2" fillId="0" borderId="16" xfId="0" applyFont="1" applyFill="1" applyBorder="1" applyAlignment="1">
      <alignment vertical="center" shrinkToFit="1"/>
    </xf>
    <xf numFmtId="176" fontId="2" fillId="5" borderId="0" xfId="0" applyNumberFormat="1" applyFont="1" applyFill="1" applyAlignment="1">
      <alignment horizontal="center" vertical="center" shrinkToFit="1"/>
    </xf>
    <xf numFmtId="0" fontId="2" fillId="0" borderId="54" xfId="0" applyFont="1" applyFill="1" applyBorder="1" applyAlignment="1">
      <alignment horizontal="center" vertical="center" wrapText="1" shrinkToFit="1"/>
    </xf>
    <xf numFmtId="0" fontId="2" fillId="0" borderId="35" xfId="0" applyFont="1" applyFill="1" applyBorder="1" applyAlignment="1">
      <alignment horizontal="center" vertical="center" wrapText="1" shrinkToFit="1"/>
    </xf>
    <xf numFmtId="0" fontId="2" fillId="0" borderId="55" xfId="0" applyFont="1" applyFill="1" applyBorder="1" applyAlignment="1">
      <alignment horizontal="center" vertical="center" wrapText="1" shrinkToFit="1"/>
    </xf>
    <xf numFmtId="176" fontId="2" fillId="0" borderId="8" xfId="0" applyNumberFormat="1" applyFont="1" applyBorder="1" applyAlignment="1">
      <alignment vertical="center" shrinkToFit="1"/>
    </xf>
    <xf numFmtId="0" fontId="2" fillId="0" borderId="52"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177" fontId="2" fillId="0" borderId="57" xfId="0" applyNumberFormat="1" applyFont="1" applyFill="1" applyBorder="1" applyAlignment="1">
      <alignment vertical="center" shrinkToFit="1"/>
    </xf>
    <xf numFmtId="0" fontId="2" fillId="5" borderId="58" xfId="0" applyFont="1" applyFill="1" applyBorder="1" applyAlignment="1">
      <alignment vertical="center" shrinkToFit="1"/>
    </xf>
    <xf numFmtId="0" fontId="2" fillId="0" borderId="59" xfId="0" applyFont="1" applyFill="1" applyBorder="1" applyAlignment="1">
      <alignment horizontal="center" vertical="center" shrinkToFit="1"/>
    </xf>
    <xf numFmtId="0" fontId="13" fillId="0" borderId="0" xfId="0" applyFont="1" applyAlignment="1">
      <alignment horizontal="left" shrinkToFit="1"/>
    </xf>
    <xf numFmtId="176" fontId="2" fillId="0" borderId="8" xfId="0" applyNumberFormat="1" applyFont="1" applyFill="1" applyBorder="1" applyAlignment="1">
      <alignment vertical="center" shrinkToFit="1"/>
    </xf>
    <xf numFmtId="177" fontId="2" fillId="5" borderId="2" xfId="0" applyNumberFormat="1" applyFont="1" applyFill="1" applyBorder="1" applyAlignment="1">
      <alignment vertical="center" shrinkToFit="1"/>
    </xf>
    <xf numFmtId="177" fontId="2" fillId="5" borderId="52" xfId="0" applyNumberFormat="1" applyFont="1" applyFill="1" applyBorder="1" applyAlignment="1">
      <alignment vertical="center" shrinkToFit="1"/>
    </xf>
    <xf numFmtId="177" fontId="2" fillId="5" borderId="5" xfId="0" applyNumberFormat="1" applyFont="1" applyFill="1" applyBorder="1" applyAlignment="1">
      <alignment vertical="center" shrinkToFit="1"/>
    </xf>
    <xf numFmtId="177" fontId="2" fillId="5" borderId="53" xfId="0" applyNumberFormat="1" applyFont="1" applyFill="1" applyBorder="1" applyAlignment="1">
      <alignment vertical="center" shrinkToFit="1"/>
    </xf>
    <xf numFmtId="0" fontId="2" fillId="5" borderId="0" xfId="0" applyFont="1" applyFill="1" applyAlignment="1">
      <alignment vertical="center" shrinkToFit="1"/>
    </xf>
    <xf numFmtId="0" fontId="2" fillId="5" borderId="9" xfId="0" applyFont="1" applyFill="1" applyBorder="1" applyAlignment="1">
      <alignment vertical="center" shrinkToFit="1"/>
    </xf>
    <xf numFmtId="0" fontId="2" fillId="5" borderId="8" xfId="0" applyFont="1" applyFill="1" applyBorder="1" applyAlignment="1">
      <alignment vertical="center" shrinkToFit="1"/>
    </xf>
    <xf numFmtId="176" fontId="2" fillId="5" borderId="7" xfId="0" applyNumberFormat="1" applyFont="1" applyFill="1" applyBorder="1" applyAlignment="1">
      <alignment vertical="center" shrinkToFit="1"/>
    </xf>
    <xf numFmtId="176" fontId="2" fillId="5" borderId="0" xfId="0" applyNumberFormat="1" applyFont="1" applyFill="1" applyAlignment="1">
      <alignment vertical="center" shrinkToFit="1"/>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54" xfId="0" applyFont="1" applyFill="1" applyBorder="1" applyAlignment="1">
      <alignment horizontal="center" vertical="center" wrapText="1" shrinkToFit="1"/>
    </xf>
    <xf numFmtId="0" fontId="2" fillId="5" borderId="35" xfId="0" applyFont="1" applyFill="1" applyBorder="1" applyAlignment="1">
      <alignment horizontal="center" vertical="center" wrapText="1" shrinkToFit="1"/>
    </xf>
    <xf numFmtId="0" fontId="2" fillId="5" borderId="55" xfId="0" applyFont="1" applyFill="1" applyBorder="1" applyAlignment="1">
      <alignment horizontal="center" vertical="center" wrapText="1" shrinkToFit="1"/>
    </xf>
    <xf numFmtId="177" fontId="2" fillId="5" borderId="1" xfId="0" applyNumberFormat="1" applyFont="1" applyFill="1" applyBorder="1" applyAlignment="1">
      <alignment vertical="center" shrinkToFit="1"/>
    </xf>
    <xf numFmtId="177" fontId="2" fillId="5" borderId="0" xfId="0" applyNumberFormat="1" applyFont="1" applyFill="1" applyAlignment="1">
      <alignment vertical="center" shrinkToFit="1"/>
    </xf>
    <xf numFmtId="177" fontId="2" fillId="5" borderId="4" xfId="0" applyNumberFormat="1" applyFont="1" applyFill="1" applyBorder="1" applyAlignment="1">
      <alignment vertical="center" shrinkToFit="1"/>
    </xf>
    <xf numFmtId="0" fontId="2" fillId="5" borderId="10" xfId="0" applyFont="1" applyFill="1" applyBorder="1" applyAlignment="1">
      <alignment vertical="center" shrinkToFit="1"/>
    </xf>
    <xf numFmtId="176" fontId="2" fillId="5" borderId="10" xfId="0" applyNumberFormat="1" applyFont="1" applyFill="1" applyBorder="1" applyAlignment="1">
      <alignment vertical="center" shrinkToFit="1"/>
    </xf>
    <xf numFmtId="176" fontId="2" fillId="5" borderId="0" xfId="0" applyNumberFormat="1" applyFont="1" applyFill="1" applyBorder="1" applyAlignment="1">
      <alignment vertical="center" shrinkToFit="1"/>
    </xf>
    <xf numFmtId="0" fontId="2" fillId="5" borderId="0" xfId="0" applyFont="1" applyFill="1" applyAlignment="1">
      <alignment horizontal="centerContinuous" vertical="center" shrinkToFit="1"/>
    </xf>
    <xf numFmtId="176"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 vertical="center" wrapText="1" shrinkToFit="1"/>
    </xf>
    <xf numFmtId="0" fontId="2" fillId="5" borderId="0" xfId="0" applyFont="1" applyFill="1" applyBorder="1" applyAlignment="1">
      <alignment horizontal="center" vertical="center" shrinkToFit="1"/>
    </xf>
    <xf numFmtId="0" fontId="2" fillId="5" borderId="0" xfId="0" applyFont="1" applyFill="1" applyBorder="1" applyAlignment="1">
      <alignment vertical="center" shrinkToFit="1"/>
    </xf>
    <xf numFmtId="0" fontId="2" fillId="5" borderId="0" xfId="0" applyFont="1" applyFill="1" applyBorder="1" applyAlignment="1">
      <alignment horizontal="right" vertical="center" shrinkToFit="1"/>
    </xf>
    <xf numFmtId="177" fontId="2" fillId="5" borderId="0" xfId="0" applyNumberFormat="1" applyFont="1" applyFill="1" applyBorder="1" applyAlignment="1">
      <alignment vertical="center" shrinkToFit="1"/>
    </xf>
    <xf numFmtId="177" fontId="2" fillId="5" borderId="3" xfId="0" applyNumberFormat="1" applyFont="1" applyFill="1" applyBorder="1" applyAlignment="1">
      <alignment vertical="center" shrinkToFit="1"/>
    </xf>
    <xf numFmtId="177" fontId="2" fillId="5" borderId="6" xfId="0" applyNumberFormat="1" applyFont="1" applyFill="1" applyBorder="1" applyAlignment="1">
      <alignment vertical="center" shrinkToFit="1"/>
    </xf>
    <xf numFmtId="176" fontId="2" fillId="5" borderId="8" xfId="0" applyNumberFormat="1" applyFont="1" applyFill="1" applyBorder="1" applyAlignment="1">
      <alignment vertical="center" shrinkToFit="1"/>
    </xf>
    <xf numFmtId="0" fontId="2" fillId="5" borderId="52" xfId="0" applyFont="1" applyFill="1" applyBorder="1" applyAlignment="1">
      <alignment horizontal="center" vertical="center" shrinkToFit="1"/>
    </xf>
    <xf numFmtId="177" fontId="2" fillId="5" borderId="51" xfId="0" applyNumberFormat="1" applyFont="1" applyFill="1" applyBorder="1" applyAlignment="1">
      <alignment vertical="center" shrinkToFit="1"/>
    </xf>
    <xf numFmtId="0" fontId="2" fillId="5" borderId="56" xfId="0" applyFont="1" applyFill="1" applyBorder="1" applyAlignment="1">
      <alignment horizontal="center" vertical="center" shrinkToFit="1"/>
    </xf>
    <xf numFmtId="177" fontId="2" fillId="5" borderId="57" xfId="0" applyNumberFormat="1" applyFont="1" applyFill="1" applyBorder="1" applyAlignment="1">
      <alignment vertical="center" shrinkToFit="1"/>
    </xf>
    <xf numFmtId="0" fontId="2" fillId="5" borderId="59" xfId="0" applyFont="1" applyFill="1" applyBorder="1" applyAlignment="1">
      <alignment horizontal="center" vertical="center" shrinkToFit="1"/>
    </xf>
    <xf numFmtId="177" fontId="2" fillId="5" borderId="42" xfId="0" applyNumberFormat="1" applyFont="1" applyFill="1" applyBorder="1" applyAlignment="1">
      <alignment vertical="center" shrinkToFit="1"/>
    </xf>
    <xf numFmtId="177" fontId="2" fillId="5" borderId="60" xfId="0" applyNumberFormat="1" applyFont="1" applyFill="1" applyBorder="1" applyAlignment="1">
      <alignment vertical="center" shrinkToFit="1"/>
    </xf>
    <xf numFmtId="177" fontId="2" fillId="5" borderId="54" xfId="0" applyNumberFormat="1" applyFont="1" applyFill="1" applyBorder="1" applyAlignment="1">
      <alignment vertical="center" shrinkToFit="1"/>
    </xf>
    <xf numFmtId="0" fontId="2" fillId="5" borderId="51" xfId="0" applyFont="1" applyFill="1" applyBorder="1" applyAlignment="1">
      <alignment horizontal="center" vertical="center" wrapText="1" shrinkToFit="1"/>
    </xf>
    <xf numFmtId="0" fontId="2" fillId="5" borderId="56" xfId="0" applyFont="1" applyFill="1" applyBorder="1" applyAlignment="1">
      <alignment horizontal="center" vertical="center" wrapText="1" shrinkToFit="1"/>
    </xf>
    <xf numFmtId="0" fontId="2" fillId="5" borderId="11" xfId="0" applyFont="1" applyFill="1" applyBorder="1" applyAlignment="1">
      <alignment horizontal="center" vertical="center" shrinkToFit="1"/>
    </xf>
    <xf numFmtId="0" fontId="2" fillId="5" borderId="61" xfId="0" applyFont="1" applyFill="1" applyBorder="1" applyAlignment="1">
      <alignment horizontal="center" vertical="center" shrinkToFit="1"/>
    </xf>
    <xf numFmtId="0" fontId="2" fillId="5" borderId="62" xfId="0" applyFont="1" applyFill="1" applyBorder="1" applyAlignment="1">
      <alignment horizontal="center" vertical="center" shrinkToFit="1"/>
    </xf>
    <xf numFmtId="0" fontId="2" fillId="5" borderId="33" xfId="0" applyFont="1" applyFill="1" applyBorder="1" applyAlignment="1">
      <alignment vertical="center" shrinkToFit="1"/>
    </xf>
    <xf numFmtId="0" fontId="2" fillId="5" borderId="30" xfId="0" applyFont="1" applyFill="1" applyBorder="1" applyAlignment="1">
      <alignment horizontal="center" vertical="center" wrapText="1" shrinkToFit="1"/>
    </xf>
    <xf numFmtId="176" fontId="2" fillId="5" borderId="0" xfId="0" applyNumberFormat="1" applyFont="1" applyFill="1" applyAlignment="1">
      <alignment horizontal="left" vertical="center" shrinkToFit="1"/>
    </xf>
    <xf numFmtId="14" fontId="0" fillId="0" borderId="27" xfId="0" applyNumberFormat="1" applyBorder="1" applyProtection="1">
      <alignment vertical="center"/>
      <protection locked="0"/>
    </xf>
    <xf numFmtId="0" fontId="0" fillId="0" borderId="11" xfId="0" applyBorder="1" applyProtection="1">
      <alignment vertical="center"/>
      <protection locked="0"/>
    </xf>
    <xf numFmtId="14" fontId="0" fillId="0" borderId="41" xfId="0" applyNumberFormat="1" applyBorder="1" applyProtection="1">
      <alignment vertical="center"/>
      <protection locked="0"/>
    </xf>
    <xf numFmtId="14" fontId="0" fillId="0" borderId="42" xfId="0" applyNumberFormat="1" applyBorder="1" applyProtection="1">
      <alignment vertical="center"/>
      <protection locked="0"/>
    </xf>
    <xf numFmtId="0" fontId="0" fillId="0" borderId="40" xfId="0" applyBorder="1" applyProtection="1">
      <alignment vertical="center"/>
      <protection locked="0"/>
    </xf>
    <xf numFmtId="0" fontId="0" fillId="0" borderId="43" xfId="0" applyBorder="1" applyProtection="1">
      <alignment vertical="center"/>
      <protection locked="0"/>
    </xf>
    <xf numFmtId="0" fontId="2" fillId="0" borderId="0" xfId="0" applyFont="1" applyFill="1" applyAlignment="1">
      <alignment vertical="top" shrinkToFit="1"/>
    </xf>
    <xf numFmtId="0" fontId="2" fillId="0" borderId="0" xfId="0" applyFont="1" applyFill="1" applyBorder="1" applyAlignment="1">
      <alignment vertical="top" shrinkToFit="1"/>
    </xf>
    <xf numFmtId="0" fontId="2" fillId="0" borderId="0" xfId="0" applyFont="1" applyFill="1" applyBorder="1" applyAlignment="1">
      <alignment horizontal="right" vertical="top" shrinkToFit="1"/>
    </xf>
    <xf numFmtId="177" fontId="2" fillId="0" borderId="0" xfId="0" applyNumberFormat="1" applyFont="1" applyFill="1" applyBorder="1" applyAlignment="1">
      <alignment vertical="top" shrinkToFit="1"/>
    </xf>
    <xf numFmtId="0" fontId="2" fillId="0" borderId="10" xfId="0" applyFont="1" applyFill="1" applyBorder="1" applyAlignment="1">
      <alignment vertical="top" shrinkToFit="1"/>
    </xf>
    <xf numFmtId="176" fontId="2" fillId="0" borderId="10" xfId="0" applyNumberFormat="1" applyFont="1" applyFill="1" applyBorder="1" applyAlignment="1">
      <alignment vertical="top" shrinkToFit="1"/>
    </xf>
    <xf numFmtId="176" fontId="2" fillId="0" borderId="0" xfId="0" applyNumberFormat="1" applyFont="1" applyFill="1" applyBorder="1" applyAlignment="1">
      <alignment vertical="top" shrinkToFit="1"/>
    </xf>
    <xf numFmtId="0" fontId="2" fillId="0" borderId="0" xfId="0" applyFont="1" applyAlignment="1">
      <alignment vertical="top" shrinkToFit="1"/>
    </xf>
    <xf numFmtId="0" fontId="2" fillId="0" borderId="0" xfId="0" applyFont="1" applyBorder="1" applyAlignment="1">
      <alignment vertical="top" shrinkToFit="1"/>
    </xf>
    <xf numFmtId="0" fontId="2" fillId="0" borderId="10" xfId="0" applyFont="1" applyBorder="1" applyAlignment="1">
      <alignment vertical="top" shrinkToFit="1"/>
    </xf>
    <xf numFmtId="176" fontId="2" fillId="0" borderId="10" xfId="0" applyNumberFormat="1" applyFont="1" applyBorder="1" applyAlignment="1">
      <alignment vertical="top" shrinkToFit="1"/>
    </xf>
    <xf numFmtId="176" fontId="2" fillId="0" borderId="0" xfId="0" applyNumberFormat="1" applyFont="1" applyBorder="1" applyAlignment="1">
      <alignment vertical="top" shrinkToFit="1"/>
    </xf>
    <xf numFmtId="0" fontId="2" fillId="5" borderId="0" xfId="0" applyFont="1" applyFill="1" applyAlignment="1">
      <alignment vertical="top" shrinkToFit="1"/>
    </xf>
    <xf numFmtId="0" fontId="2" fillId="5" borderId="10" xfId="0" applyFont="1" applyFill="1" applyBorder="1" applyAlignment="1">
      <alignment vertical="top" shrinkToFit="1"/>
    </xf>
    <xf numFmtId="176" fontId="2" fillId="5" borderId="10" xfId="0" applyNumberFormat="1" applyFont="1" applyFill="1" applyBorder="1" applyAlignment="1">
      <alignment vertical="top" shrinkToFit="1"/>
    </xf>
    <xf numFmtId="176" fontId="2" fillId="5" borderId="0" xfId="0" applyNumberFormat="1" applyFont="1" applyFill="1" applyBorder="1" applyAlignment="1">
      <alignment vertical="top" shrinkToFit="1"/>
    </xf>
    <xf numFmtId="176" fontId="2" fillId="5" borderId="0" xfId="0" applyNumberFormat="1" applyFont="1" applyFill="1" applyAlignment="1">
      <alignment vertical="top" shrinkToFit="1"/>
    </xf>
    <xf numFmtId="0" fontId="2" fillId="5" borderId="0" xfId="0" applyFont="1" applyFill="1" applyAlignment="1">
      <alignment horizontal="right" vertical="top" shrinkToFit="1"/>
    </xf>
    <xf numFmtId="177" fontId="2" fillId="5" borderId="0" xfId="0" applyNumberFormat="1" applyFont="1" applyFill="1" applyAlignment="1">
      <alignment vertical="top" shrinkToFit="1"/>
    </xf>
    <xf numFmtId="0" fontId="0" fillId="0" borderId="0" xfId="0" applyProtection="1">
      <alignment vertical="center"/>
      <protection locked="0"/>
    </xf>
    <xf numFmtId="0" fontId="2" fillId="5" borderId="20" xfId="0" applyFont="1" applyFill="1" applyBorder="1" applyAlignment="1">
      <alignment horizontal="center" vertical="center" shrinkToFit="1"/>
    </xf>
    <xf numFmtId="0" fontId="2" fillId="5" borderId="0" xfId="0" applyFont="1" applyFill="1" applyAlignment="1">
      <alignment horizontal="center" vertical="center" shrinkToFit="1"/>
    </xf>
    <xf numFmtId="0" fontId="2" fillId="0" borderId="42" xfId="0" applyFont="1" applyFill="1" applyBorder="1" applyAlignment="1">
      <alignment horizontal="center" vertical="center" wrapText="1" shrinkToFit="1"/>
    </xf>
    <xf numFmtId="0" fontId="2" fillId="0" borderId="63" xfId="0" applyFont="1" applyFill="1" applyBorder="1" applyAlignment="1">
      <alignment horizontal="center" vertical="center" wrapText="1" shrinkToFit="1"/>
    </xf>
    <xf numFmtId="0" fontId="2" fillId="0" borderId="65" xfId="0" applyFont="1" applyBorder="1" applyAlignment="1">
      <alignment vertical="center" shrinkToFit="1"/>
    </xf>
    <xf numFmtId="177" fontId="2" fillId="5" borderId="69" xfId="0" applyNumberFormat="1" applyFont="1" applyFill="1" applyBorder="1" applyAlignment="1">
      <alignment vertical="center" shrinkToFit="1"/>
    </xf>
    <xf numFmtId="0" fontId="2" fillId="5" borderId="60" xfId="0" applyFont="1" applyFill="1" applyBorder="1" applyAlignment="1">
      <alignment vertical="center" shrinkToFit="1"/>
    </xf>
    <xf numFmtId="0" fontId="15" fillId="0" borderId="0" xfId="0" applyFont="1">
      <alignment vertical="center"/>
    </xf>
    <xf numFmtId="0" fontId="2" fillId="5" borderId="0" xfId="0" applyFont="1" applyFill="1">
      <alignment vertical="center"/>
    </xf>
    <xf numFmtId="0" fontId="9" fillId="5" borderId="17" xfId="0" applyFont="1" applyFill="1" applyBorder="1">
      <alignment vertical="center"/>
    </xf>
    <xf numFmtId="0" fontId="10" fillId="5" borderId="0" xfId="0" applyFont="1" applyFill="1" applyAlignment="1">
      <alignment horizontal="centerContinuous" vertical="center"/>
    </xf>
    <xf numFmtId="0" fontId="9" fillId="5" borderId="18" xfId="0" applyFont="1" applyFill="1" applyBorder="1">
      <alignment vertical="center"/>
    </xf>
    <xf numFmtId="0" fontId="7" fillId="5" borderId="18" xfId="0" applyFont="1" applyFill="1" applyBorder="1">
      <alignment vertical="center"/>
    </xf>
    <xf numFmtId="0" fontId="2" fillId="5" borderId="17" xfId="0" applyFont="1" applyFill="1" applyBorder="1" applyAlignment="1">
      <alignment horizontal="left" vertical="center" shrinkToFit="1"/>
    </xf>
    <xf numFmtId="0" fontId="2" fillId="5" borderId="17" xfId="0" applyFont="1" applyFill="1" applyBorder="1" applyAlignment="1">
      <alignment horizontal="center" vertical="center" shrinkToFit="1"/>
    </xf>
    <xf numFmtId="0" fontId="2" fillId="5" borderId="65" xfId="0" applyFont="1" applyFill="1" applyBorder="1" applyAlignment="1">
      <alignment vertical="center" shrinkToFit="1"/>
    </xf>
    <xf numFmtId="0" fontId="11" fillId="5" borderId="0" xfId="0" applyFont="1" applyFill="1" applyAlignment="1">
      <alignment horizontal="left" shrinkToFit="1"/>
    </xf>
    <xf numFmtId="14" fontId="2" fillId="5" borderId="0" xfId="0" applyNumberFormat="1" applyFont="1" applyFill="1" applyBorder="1" applyAlignment="1">
      <alignment horizontal="center" vertical="center"/>
    </xf>
    <xf numFmtId="14"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Continuous" vertical="center" shrinkToFit="1"/>
    </xf>
    <xf numFmtId="0" fontId="2" fillId="5" borderId="21" xfId="0" applyFont="1" applyFill="1" applyBorder="1" applyAlignment="1">
      <alignment horizontal="centerContinuous" vertical="center" shrinkToFit="1"/>
    </xf>
    <xf numFmtId="0" fontId="2" fillId="5" borderId="30" xfId="0" applyFont="1" applyFill="1" applyBorder="1" applyAlignment="1">
      <alignment horizontal="centerContinuous" vertical="center" shrinkToFit="1"/>
    </xf>
    <xf numFmtId="0" fontId="2" fillId="5" borderId="34" xfId="0" applyFont="1" applyFill="1" applyBorder="1" applyAlignment="1">
      <alignment horizontal="centerContinuous" vertical="center" shrinkToFit="1"/>
    </xf>
    <xf numFmtId="0" fontId="2" fillId="5" borderId="20" xfId="0" applyFont="1" applyFill="1" applyBorder="1" applyAlignment="1">
      <alignment horizontal="centerContinuous" vertical="center" shrinkToFit="1"/>
    </xf>
    <xf numFmtId="0" fontId="2" fillId="5" borderId="25" xfId="0" applyFont="1" applyFill="1" applyBorder="1" applyAlignment="1">
      <alignment horizontal="centerContinuous" vertical="center" shrinkToFit="1"/>
    </xf>
    <xf numFmtId="0" fontId="2" fillId="5" borderId="23" xfId="0" applyFont="1" applyFill="1" applyBorder="1" applyAlignment="1">
      <alignment horizontal="centerContinuous" vertical="center" shrinkToFit="1"/>
    </xf>
    <xf numFmtId="0" fontId="2" fillId="5" borderId="26" xfId="0" applyFont="1" applyFill="1" applyBorder="1" applyAlignment="1">
      <alignment horizontal="centerContinuous" vertical="center" shrinkToFit="1"/>
    </xf>
    <xf numFmtId="0" fontId="2" fillId="5" borderId="26" xfId="0" applyFont="1" applyFill="1" applyBorder="1" applyAlignment="1">
      <alignment vertical="center" shrinkToFit="1"/>
    </xf>
    <xf numFmtId="0" fontId="2" fillId="5" borderId="18" xfId="0" applyFont="1" applyFill="1" applyBorder="1" applyAlignment="1">
      <alignment horizontal="centerContinuous" vertical="center" shrinkToFit="1"/>
    </xf>
    <xf numFmtId="0" fontId="12" fillId="5" borderId="0" xfId="0" applyFont="1" applyFill="1" applyAlignment="1">
      <alignment horizontal="right" vertical="center"/>
    </xf>
    <xf numFmtId="0" fontId="2" fillId="5" borderId="24" xfId="0" applyFont="1" applyFill="1" applyBorder="1" applyAlignment="1">
      <alignment horizontal="centerContinuous" vertical="center" shrinkToFit="1"/>
    </xf>
    <xf numFmtId="0" fontId="2" fillId="5" borderId="27" xfId="0" applyFont="1" applyFill="1" applyBorder="1" applyAlignment="1">
      <alignment horizontal="centerContinuous" vertical="center" shrinkToFit="1"/>
    </xf>
    <xf numFmtId="0" fontId="2" fillId="5" borderId="27" xfId="0" applyFont="1" applyFill="1" applyBorder="1" applyAlignment="1">
      <alignment vertical="center" shrinkToFit="1"/>
    </xf>
    <xf numFmtId="0" fontId="2" fillId="5" borderId="20" xfId="0" applyFont="1" applyFill="1" applyBorder="1" applyAlignment="1">
      <alignment vertical="center" shrinkToFit="1"/>
    </xf>
    <xf numFmtId="0" fontId="2" fillId="5" borderId="27" xfId="0" applyFont="1" applyFill="1" applyBorder="1" applyAlignment="1">
      <alignment horizontal="center" vertical="center" shrinkToFit="1"/>
    </xf>
    <xf numFmtId="0" fontId="2" fillId="5" borderId="22" xfId="0" applyFont="1" applyFill="1" applyBorder="1" applyAlignment="1">
      <alignment horizontal="centerContinuous" vertical="center" shrinkToFit="1"/>
    </xf>
    <xf numFmtId="0" fontId="2" fillId="5" borderId="17" xfId="0" applyFont="1" applyFill="1" applyBorder="1" applyAlignment="1">
      <alignment horizontal="centerContinuous" vertical="center" shrinkToFit="1"/>
    </xf>
    <xf numFmtId="0" fontId="2" fillId="5" borderId="19" xfId="0" applyFont="1" applyFill="1" applyBorder="1" applyAlignment="1">
      <alignment horizontal="centerContinuous" vertical="center" shrinkToFit="1"/>
    </xf>
    <xf numFmtId="0" fontId="2" fillId="5" borderId="19" xfId="0" applyFont="1" applyFill="1" applyBorder="1" applyAlignment="1">
      <alignment vertical="center" shrinkToFit="1"/>
    </xf>
    <xf numFmtId="0" fontId="2" fillId="5" borderId="0" xfId="0" applyFont="1" applyFill="1" applyAlignment="1">
      <alignment horizontal="left" vertical="center"/>
    </xf>
    <xf numFmtId="0" fontId="2" fillId="5" borderId="0" xfId="0" applyFont="1" applyFill="1" applyAlignment="1">
      <alignment horizontal="centerContinuous" vertical="center"/>
    </xf>
    <xf numFmtId="0" fontId="2" fillId="5" borderId="0" xfId="0" applyFont="1" applyFill="1" applyBorder="1" applyAlignment="1">
      <alignment horizontal="centerContinuous" vertical="center"/>
    </xf>
    <xf numFmtId="14" fontId="2" fillId="5" borderId="0" xfId="0" applyNumberFormat="1" applyFont="1" applyFill="1" applyAlignment="1">
      <alignment vertical="center" shrinkToFit="1"/>
    </xf>
    <xf numFmtId="0" fontId="11" fillId="5" borderId="0" xfId="0" applyFont="1" applyFill="1" applyAlignment="1">
      <alignment horizontal="left" wrapText="1" shrinkToFit="1"/>
    </xf>
    <xf numFmtId="14" fontId="2" fillId="5" borderId="0" xfId="0" applyNumberFormat="1" applyFont="1" applyFill="1" applyAlignment="1">
      <alignment horizontal="center" vertical="center"/>
    </xf>
    <xf numFmtId="14" fontId="2" fillId="5" borderId="0" xfId="0" applyNumberFormat="1" applyFont="1" applyFill="1" applyAlignment="1">
      <alignment horizontal="center" vertical="center" shrinkToFit="1"/>
    </xf>
    <xf numFmtId="0" fontId="2" fillId="5" borderId="32" xfId="0" applyFont="1" applyFill="1" applyBorder="1" applyAlignment="1">
      <alignment vertical="center" shrinkToFit="1"/>
    </xf>
    <xf numFmtId="0" fontId="2" fillId="5" borderId="0" xfId="0" applyFont="1" applyFill="1" applyBorder="1" applyAlignment="1">
      <alignment vertical="top" shrinkToFit="1"/>
    </xf>
    <xf numFmtId="0" fontId="2" fillId="5" borderId="0" xfId="0" applyFont="1" applyFill="1" applyBorder="1" applyAlignment="1">
      <alignment horizontal="right" vertical="top" shrinkToFit="1"/>
    </xf>
    <xf numFmtId="177" fontId="2" fillId="5" borderId="0" xfId="0" applyNumberFormat="1" applyFont="1" applyFill="1" applyBorder="1" applyAlignment="1">
      <alignment vertical="top" shrinkToFit="1"/>
    </xf>
    <xf numFmtId="0" fontId="9" fillId="5" borderId="0" xfId="0" applyFont="1" applyFill="1" applyBorder="1">
      <alignment vertical="center"/>
    </xf>
    <xf numFmtId="0" fontId="10" fillId="5" borderId="0" xfId="0" applyFont="1" applyFill="1" applyAlignment="1">
      <alignment horizontal="center" vertical="center"/>
    </xf>
    <xf numFmtId="0" fontId="2" fillId="5" borderId="0" xfId="0" applyFont="1" applyFill="1" applyAlignment="1">
      <alignment horizontal="center" vertical="center"/>
    </xf>
    <xf numFmtId="0" fontId="16" fillId="0" borderId="0" xfId="1">
      <alignment vertical="center"/>
    </xf>
    <xf numFmtId="14" fontId="0" fillId="0" borderId="20" xfId="0" applyNumberFormat="1" applyBorder="1" applyProtection="1">
      <alignment vertical="center"/>
      <protection locked="0"/>
    </xf>
    <xf numFmtId="0" fontId="0" fillId="0" borderId="21" xfId="0" applyBorder="1" applyProtection="1">
      <alignment vertical="center"/>
      <protection locked="0"/>
    </xf>
    <xf numFmtId="0" fontId="0" fillId="8" borderId="19" xfId="0" applyFill="1" applyBorder="1" applyProtection="1">
      <alignment vertical="center"/>
      <protection locked="0"/>
    </xf>
    <xf numFmtId="0" fontId="0" fillId="8" borderId="22" xfId="0" applyFill="1" applyBorder="1" applyProtection="1">
      <alignment vertical="center"/>
      <protection locked="0"/>
    </xf>
    <xf numFmtId="14" fontId="0" fillId="0" borderId="26" xfId="0" applyNumberFormat="1" applyBorder="1" applyProtection="1">
      <alignment vertical="center"/>
      <protection locked="0"/>
    </xf>
    <xf numFmtId="0" fontId="0" fillId="0" borderId="25" xfId="0" applyBorder="1" applyProtection="1">
      <alignment vertical="center"/>
      <protection locked="0"/>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10" fillId="0" borderId="0" xfId="0" applyFont="1" applyAlignment="1">
      <alignment horizontal="center" vertical="center" shrinkToFit="1"/>
    </xf>
    <xf numFmtId="0" fontId="2" fillId="0" borderId="21" xfId="0" applyFont="1" applyBorder="1" applyAlignment="1">
      <alignment horizontal="center" vertical="center" shrinkToFit="1"/>
    </xf>
    <xf numFmtId="0" fontId="2" fillId="0" borderId="18" xfId="0" applyFont="1" applyBorder="1" applyAlignment="1">
      <alignment horizontal="center" vertical="center" shrinkToFit="1"/>
    </xf>
    <xf numFmtId="0" fontId="2" fillId="5" borderId="21"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0" xfId="0" applyFont="1" applyBorder="1" applyAlignment="1">
      <alignment horizontal="center" vertical="center" shrinkToFit="1"/>
    </xf>
    <xf numFmtId="14" fontId="2" fillId="0" borderId="17" xfId="0" applyNumberFormat="1" applyFont="1" applyBorder="1" applyAlignment="1">
      <alignment horizontal="center" vertical="center"/>
    </xf>
    <xf numFmtId="14" fontId="2" fillId="0" borderId="17" xfId="0" applyNumberFormat="1" applyFont="1" applyBorder="1" applyAlignment="1">
      <alignment horizontal="center" vertical="center" shrinkToFit="1"/>
    </xf>
    <xf numFmtId="0" fontId="2" fillId="5" borderId="25" xfId="0" applyFont="1" applyFill="1" applyBorder="1" applyAlignment="1">
      <alignment horizontal="center" vertical="center" shrinkToFit="1"/>
    </xf>
    <xf numFmtId="0" fontId="2" fillId="5" borderId="23" xfId="0" applyFont="1" applyFill="1" applyBorder="1" applyAlignment="1">
      <alignment horizontal="center" vertical="center" shrinkToFit="1"/>
    </xf>
    <xf numFmtId="0" fontId="2" fillId="5" borderId="26" xfId="0" applyFont="1" applyFill="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Fill="1" applyAlignment="1">
      <alignment horizontal="center" vertical="center" shrinkToFit="1"/>
    </xf>
    <xf numFmtId="0" fontId="2" fillId="0" borderId="12" xfId="0" applyFont="1" applyFill="1" applyBorder="1" applyAlignment="1">
      <alignment horizontal="center" vertical="center" shrinkToFit="1"/>
    </xf>
    <xf numFmtId="178" fontId="2" fillId="0" borderId="12" xfId="0" applyNumberFormat="1" applyFont="1" applyBorder="1" applyAlignment="1">
      <alignment horizontal="center" vertical="center" shrinkToFit="1"/>
    </xf>
    <xf numFmtId="178" fontId="2" fillId="0" borderId="12" xfId="0" applyNumberFormat="1" applyFont="1" applyFill="1" applyBorder="1" applyAlignment="1">
      <alignment horizontal="center" vertical="center" shrinkToFit="1"/>
    </xf>
    <xf numFmtId="0" fontId="8" fillId="5" borderId="16" xfId="0" applyFont="1" applyFill="1" applyBorder="1" applyAlignment="1">
      <alignment horizontal="center" vertical="center" shrinkToFit="1"/>
    </xf>
    <xf numFmtId="0" fontId="2" fillId="7" borderId="35" xfId="0" applyFont="1" applyFill="1" applyBorder="1" applyAlignment="1">
      <alignment horizontal="center" vertical="center" shrinkToFit="1"/>
    </xf>
    <xf numFmtId="0" fontId="4" fillId="5" borderId="16" xfId="0" applyFont="1" applyFill="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6" borderId="6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14" fillId="0" borderId="0" xfId="0" applyFont="1" applyBorder="1" applyAlignment="1">
      <alignment horizontal="right" shrinkToFit="1"/>
    </xf>
    <xf numFmtId="0" fontId="2" fillId="0" borderId="0" xfId="0" applyFont="1" applyAlignment="1">
      <alignment horizontal="left" vertical="center" shrinkToFit="1"/>
    </xf>
    <xf numFmtId="0" fontId="10" fillId="5" borderId="0" xfId="0" applyFont="1" applyFill="1" applyAlignment="1">
      <alignment horizontal="center" vertical="center" shrinkToFit="1"/>
    </xf>
    <xf numFmtId="176" fontId="2" fillId="5" borderId="9" xfId="0" applyNumberFormat="1" applyFont="1" applyFill="1" applyBorder="1" applyAlignment="1">
      <alignment horizontal="center" vertical="center" shrinkToFit="1"/>
    </xf>
    <xf numFmtId="176" fontId="2" fillId="5" borderId="8" xfId="0" applyNumberFormat="1" applyFont="1" applyFill="1" applyBorder="1" applyAlignment="1">
      <alignment horizontal="center" vertical="center" shrinkToFit="1"/>
    </xf>
    <xf numFmtId="176" fontId="2" fillId="5" borderId="7" xfId="0" applyNumberFormat="1" applyFont="1" applyFill="1" applyBorder="1" applyAlignment="1">
      <alignment horizontal="center" vertical="center" shrinkToFit="1"/>
    </xf>
    <xf numFmtId="0" fontId="2" fillId="5" borderId="22" xfId="0" applyFont="1" applyFill="1" applyBorder="1" applyAlignment="1">
      <alignment horizontal="center" vertical="center" shrinkToFit="1"/>
    </xf>
    <xf numFmtId="0" fontId="2" fillId="5" borderId="17"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2" fillId="5" borderId="0" xfId="0" applyFont="1" applyFill="1" applyAlignment="1">
      <alignment horizontal="center" vertical="center" shrinkToFit="1"/>
    </xf>
    <xf numFmtId="178" fontId="2" fillId="5" borderId="12" xfId="0" applyNumberFormat="1" applyFont="1" applyFill="1" applyBorder="1" applyAlignment="1">
      <alignment horizontal="center" vertical="center" shrinkToFit="1"/>
    </xf>
    <xf numFmtId="0" fontId="11" fillId="5" borderId="0" xfId="0" applyFont="1" applyFill="1" applyBorder="1" applyAlignment="1">
      <alignment horizontal="right" shrinkToFit="1"/>
    </xf>
    <xf numFmtId="14" fontId="2" fillId="5" borderId="17" xfId="0" applyNumberFormat="1" applyFont="1" applyFill="1" applyBorder="1" applyAlignment="1">
      <alignment horizontal="center" vertical="center"/>
    </xf>
    <xf numFmtId="14" fontId="2" fillId="5" borderId="17" xfId="0" applyNumberFormat="1" applyFont="1" applyFill="1" applyBorder="1" applyAlignment="1">
      <alignment horizontal="center" vertical="center" shrinkToFit="1"/>
    </xf>
    <xf numFmtId="0" fontId="2" fillId="5" borderId="0" xfId="0" applyFont="1" applyFill="1" applyAlignment="1">
      <alignment horizontal="left" vertical="center" shrinkToFit="1"/>
    </xf>
    <xf numFmtId="0" fontId="11" fillId="5" borderId="0" xfId="0" applyFont="1" applyFill="1" applyAlignment="1">
      <alignment horizontal="right" shrinkToFit="1"/>
    </xf>
    <xf numFmtId="14" fontId="2" fillId="5" borderId="18" xfId="0" applyNumberFormat="1" applyFont="1" applyFill="1" applyBorder="1" applyAlignment="1">
      <alignment horizontal="center" vertical="center"/>
    </xf>
    <xf numFmtId="178" fontId="10" fillId="5" borderId="12" xfId="0" applyNumberFormat="1" applyFont="1" applyFill="1" applyBorder="1" applyAlignment="1">
      <alignment horizontal="center" vertical="center" shrinkToFit="1"/>
    </xf>
  </cellXfs>
  <cellStyles count="2">
    <cellStyle name="ハイパーリンク" xfId="1" builtinId="8"/>
    <cellStyle name="標準" xfId="0" builtinId="0"/>
  </cellStyles>
  <dxfs count="696">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color auto="1"/>
      </font>
      <fill>
        <patternFill>
          <bgColor theme="8"/>
        </patternFill>
      </fill>
    </dxf>
    <dxf>
      <fill>
        <patternFill>
          <bgColor rgb="FFFF0000"/>
        </patternFill>
      </fill>
    </dxf>
    <dxf>
      <fill>
        <patternFill patternType="solid">
          <bgColor theme="0"/>
        </patternFill>
      </fill>
    </dxf>
    <dxf>
      <font>
        <b/>
        <i val="0"/>
        <strike val="0"/>
        <color rgb="FFFF0000"/>
      </font>
      <fill>
        <patternFill patternType="none">
          <bgColor auto="1"/>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ill>
        <patternFill>
          <bgColor theme="8"/>
        </patternFill>
      </fill>
    </dxf>
    <dxf>
      <fill>
        <patternFill>
          <bgColor theme="8"/>
        </patternFill>
      </fill>
    </dxf>
    <dxf>
      <fill>
        <patternFill>
          <bgColor theme="8"/>
        </patternFill>
      </fill>
    </dxf>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color auto="1"/>
      </font>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rgb="FFFF0000"/>
        </patternFill>
      </fill>
    </dxf>
    <dxf>
      <font>
        <b/>
        <i val="0"/>
      </font>
      <fill>
        <patternFill>
          <bgColor rgb="FFFF0000"/>
        </patternFill>
      </fill>
    </dxf>
    <dxf>
      <fill>
        <patternFill patternType="solid">
          <bgColor theme="0"/>
        </patternFill>
      </fill>
    </dxf>
    <dxf>
      <font>
        <b/>
        <i val="0"/>
        <strike val="0"/>
        <color rgb="FFFF0000"/>
      </font>
      <fill>
        <patternFill patternType="none">
          <bgColor auto="1"/>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color auto="1"/>
      </font>
      <fill>
        <patternFill>
          <bgColor theme="8"/>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patternType="solid">
          <bgColor theme="0"/>
        </patternFill>
      </fill>
    </dxf>
    <dxf>
      <font>
        <color auto="1"/>
      </font>
    </dxf>
    <dxf>
      <font>
        <b/>
        <i val="0"/>
        <strike val="0"/>
        <color rgb="FFFF0000"/>
      </font>
      <fill>
        <patternFill patternType="none">
          <bgColor auto="1"/>
        </patternFill>
      </fill>
    </dxf>
    <dxf>
      <font>
        <color auto="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rgb="FFFF0000"/>
        </patternFill>
      </fill>
    </dxf>
    <dxf>
      <fill>
        <patternFill>
          <bgColor theme="0"/>
        </patternFill>
      </fill>
    </dxf>
    <dxf>
      <font>
        <b/>
        <i val="0"/>
      </font>
      <fill>
        <patternFill>
          <bgColor rgb="FFFF0000"/>
        </patternFill>
      </fill>
    </dxf>
    <dxf>
      <font>
        <b/>
        <i val="0"/>
        <strike val="0"/>
        <color rgb="FFFF0000"/>
      </font>
      <fill>
        <patternFill patternType="none">
          <bgColor auto="1"/>
        </patternFill>
      </fill>
    </dxf>
    <dxf>
      <font>
        <color theme="2" tint="-0.2499465926084170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rgb="FFFF0000"/>
        </patternFill>
      </fill>
    </dxf>
    <dxf>
      <fill>
        <patternFill>
          <bgColor theme="0"/>
        </patternFill>
      </fill>
    </dxf>
    <dxf>
      <font>
        <color auto="1"/>
      </font>
    </dxf>
    <dxf>
      <font>
        <color auto="1"/>
      </font>
    </dxf>
    <dxf>
      <font>
        <color auto="1"/>
      </font>
    </dxf>
    <dxf>
      <font>
        <color auto="1"/>
      </font>
    </dxf>
    <dxf>
      <font>
        <color auto="1"/>
      </font>
    </dxf>
    <dxf>
      <font>
        <color auto="1"/>
      </font>
    </dxf>
    <dxf>
      <font>
        <color auto="1"/>
      </font>
    </dxf>
    <dxf>
      <font>
        <color auto="1"/>
      </font>
    </dxf>
    <dxf>
      <font>
        <b/>
        <i val="0"/>
        <strike val="0"/>
        <color rgb="FFFF0000"/>
      </font>
      <fill>
        <patternFill patternType="none">
          <bgColor auto="1"/>
        </patternFill>
      </fill>
    </dxf>
    <dxf>
      <font>
        <color auto="1"/>
      </font>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theme="8"/>
        </patternFill>
      </fill>
    </dxf>
    <dxf>
      <font>
        <color auto="1"/>
      </font>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solid">
          <bgColor theme="0"/>
        </patternFill>
      </fill>
    </dxf>
    <dxf>
      <font>
        <b/>
        <i val="0"/>
        <strike val="0"/>
        <color rgb="FFFF0000"/>
      </font>
      <fill>
        <patternFill patternType="none">
          <bgColor auto="1"/>
        </patternFill>
      </fill>
    </dxf>
    <dxf>
      <font>
        <color auto="1"/>
      </font>
    </dxf>
    <dxf>
      <font>
        <color auto="1"/>
      </font>
    </dxf>
    <dxf>
      <font>
        <color auto="1"/>
      </font>
    </dxf>
    <dxf>
      <font>
        <color auto="1"/>
      </font>
    </dxf>
    <dxf>
      <font>
        <color auto="1"/>
      </font>
    </dxf>
    <dxf>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auto="1"/>
      </font>
    </dxf>
    <dxf>
      <border diagonalUp="0" diagonalDown="0">
        <left style="thin">
          <color indexed="64"/>
        </left>
        <right/>
        <top style="thin">
          <color indexed="64"/>
        </top>
        <bottom style="thin">
          <color indexed="64"/>
        </bottom>
        <vertical/>
        <horizontal/>
      </border>
      <protection locked="0" hidden="0"/>
    </dxf>
    <dxf>
      <numFmt numFmtId="19" formatCode="yyyy/m/d"/>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ill>
        <patternFill patternType="solid">
          <fgColor indexed="64"/>
          <bgColor theme="8" tint="0.39997558519241921"/>
        </patternFill>
      </fill>
      <border diagonalUp="0" diagonalDown="0" outline="0">
        <left style="thin">
          <color indexed="64"/>
        </left>
        <right style="thin">
          <color indexed="64"/>
        </right>
        <top/>
        <bottom/>
      </border>
      <protection locked="0" hidden="0"/>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s>
  <tableStyles count="0" defaultTableStyle="TableStyleMedium2" defaultPivotStyle="PivotStyleLight16"/>
  <colors>
    <mruColors>
      <color rgb="FFCBA9E5"/>
      <color rgb="FFFBD0FC"/>
      <color rgb="FFFFCCFF"/>
      <color rgb="FFFCBAFE"/>
      <color rgb="FFF7C9FB"/>
      <color rgb="FFFF99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112058</xdr:colOff>
      <xdr:row>6</xdr:row>
      <xdr:rowOff>122463</xdr:rowOff>
    </xdr:from>
    <xdr:to>
      <xdr:col>12</xdr:col>
      <xdr:colOff>190500</xdr:colOff>
      <xdr:row>11</xdr:row>
      <xdr:rowOff>100853</xdr:rowOff>
    </xdr:to>
    <xdr:sp macro="" textlink="">
      <xdr:nvSpPr>
        <xdr:cNvPr id="2" name="正方形/長方形 1">
          <a:extLst>
            <a:ext uri="{FF2B5EF4-FFF2-40B4-BE49-F238E27FC236}">
              <a16:creationId xmlns:a16="http://schemas.microsoft.com/office/drawing/2014/main" id="{2B9E0D60-6D43-0E01-0C69-8CE165A4E273}"/>
            </a:ext>
          </a:extLst>
        </xdr:cNvPr>
        <xdr:cNvSpPr/>
      </xdr:nvSpPr>
      <xdr:spPr>
        <a:xfrm>
          <a:off x="819629" y="1523999"/>
          <a:ext cx="4432728" cy="1203033"/>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4" name="正方形/長方形 3">
          <a:extLst>
            <a:ext uri="{FF2B5EF4-FFF2-40B4-BE49-F238E27FC236}">
              <a16:creationId xmlns:a16="http://schemas.microsoft.com/office/drawing/2014/main" id="{DCFBC905-DDC9-4DDA-AFE5-064EFD5C73D1}"/>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2" name="正方形/長方形 1">
          <a:extLst>
            <a:ext uri="{FF2B5EF4-FFF2-40B4-BE49-F238E27FC236}">
              <a16:creationId xmlns:a16="http://schemas.microsoft.com/office/drawing/2014/main" id="{E322A81D-C314-4E93-91A8-473EEF983FC3}"/>
            </a:ext>
          </a:extLst>
        </xdr:cNvPr>
        <xdr:cNvSpPr/>
      </xdr:nvSpPr>
      <xdr:spPr>
        <a:xfrm>
          <a:off x="312083" y="1481978"/>
          <a:ext cx="37455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190500</xdr:colOff>
      <xdr:row>11</xdr:row>
      <xdr:rowOff>100854</xdr:rowOff>
    </xdr:to>
    <xdr:sp macro="" textlink="">
      <xdr:nvSpPr>
        <xdr:cNvPr id="3" name="正方形/長方形 2">
          <a:extLst>
            <a:ext uri="{FF2B5EF4-FFF2-40B4-BE49-F238E27FC236}">
              <a16:creationId xmlns:a16="http://schemas.microsoft.com/office/drawing/2014/main" id="{4F538806-BA2D-4F2D-A44C-D0E89602D6EC}"/>
            </a:ext>
          </a:extLst>
        </xdr:cNvPr>
        <xdr:cNvSpPr/>
      </xdr:nvSpPr>
      <xdr:spPr>
        <a:xfrm>
          <a:off x="378758" y="1481978"/>
          <a:ext cx="384081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6" name="正方形/長方形 5">
          <a:extLst>
            <a:ext uri="{FF2B5EF4-FFF2-40B4-BE49-F238E27FC236}">
              <a16:creationId xmlns:a16="http://schemas.microsoft.com/office/drawing/2014/main" id="{FBB453E9-67EE-4168-81D9-63D1419300E6}"/>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75A844A1-CB72-4913-8EC5-41A20D5BD331}"/>
            </a:ext>
          </a:extLst>
        </xdr:cNvPr>
        <xdr:cNvSpPr/>
      </xdr:nvSpPr>
      <xdr:spPr>
        <a:xfrm>
          <a:off x="403411" y="1467971"/>
          <a:ext cx="3608295" cy="1176618"/>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2" name="正方形/長方形 1">
          <a:extLst>
            <a:ext uri="{FF2B5EF4-FFF2-40B4-BE49-F238E27FC236}">
              <a16:creationId xmlns:a16="http://schemas.microsoft.com/office/drawing/2014/main" id="{0EC25DB0-2F5E-4C89-81C1-42A0A30B0F0D}"/>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968CA015-3FAB-47B7-8CEA-9CFF8551D0E9}"/>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5BB9D8-6E76-47BE-BA1E-B0604701B237}" name="テーブル2" displayName="テーブル2" ref="B1:C42" totalsRowShown="0" headerRowDxfId="650" headerRowBorderDxfId="649" tableBorderDxfId="648" totalsRowBorderDxfId="647">
  <autoFilter ref="B1:C42" xr:uid="{FB5BB9D8-6E76-47BE-BA1E-B0604701B237}"/>
  <tableColumns count="2">
    <tableColumn id="1" xr3:uid="{D8DC8EEA-B0BE-45DD-AEEA-B9523DF3399A}" name="国民の祝日・休日月日" dataDxfId="646"/>
    <tableColumn id="2" xr3:uid="{B8444DEA-0C85-47E4-9F9D-5225506B0D33}" name="国民の祝日・休日名称" dataDxfId="645"/>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8.cao.go.jp/chosei/shukujitsu/gaiyou.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0090-B8DB-48BD-9C87-A86DEDC27E01}">
  <sheetPr codeName="Sheet4"/>
  <dimension ref="B3:B18"/>
  <sheetViews>
    <sheetView showZeros="0" view="pageBreakPreview" zoomScale="85" zoomScaleNormal="100" zoomScaleSheetLayoutView="85" workbookViewId="0">
      <selection activeCell="P11" sqref="P11"/>
    </sheetView>
  </sheetViews>
  <sheetFormatPr defaultRowHeight="18.75" x14ac:dyDescent="0.4"/>
  <sheetData>
    <row r="3" spans="2:2" ht="30" x14ac:dyDescent="0.4">
      <c r="B3" s="13" t="s">
        <v>32</v>
      </c>
    </row>
    <row r="4" spans="2:2" x14ac:dyDescent="0.4">
      <c r="B4" t="s">
        <v>92</v>
      </c>
    </row>
    <row r="5" spans="2:2" x14ac:dyDescent="0.4">
      <c r="B5" t="s">
        <v>104</v>
      </c>
    </row>
    <row r="6" spans="2:2" x14ac:dyDescent="0.4">
      <c r="B6" t="s">
        <v>90</v>
      </c>
    </row>
    <row r="8" spans="2:2" ht="30" x14ac:dyDescent="0.4">
      <c r="B8" s="13" t="s">
        <v>98</v>
      </c>
    </row>
    <row r="9" spans="2:2" x14ac:dyDescent="0.4">
      <c r="B9" t="s">
        <v>91</v>
      </c>
    </row>
    <row r="10" spans="2:2" x14ac:dyDescent="0.4">
      <c r="B10" t="s">
        <v>105</v>
      </c>
    </row>
    <row r="11" spans="2:2" x14ac:dyDescent="0.4">
      <c r="B11" t="s">
        <v>97</v>
      </c>
    </row>
    <row r="13" spans="2:2" ht="24" x14ac:dyDescent="0.4">
      <c r="B13" s="207" t="s">
        <v>33</v>
      </c>
    </row>
    <row r="14" spans="2:2" x14ac:dyDescent="0.4">
      <c r="B14" t="s">
        <v>34</v>
      </c>
    </row>
    <row r="15" spans="2:2" x14ac:dyDescent="0.4">
      <c r="B15" t="s">
        <v>93</v>
      </c>
    </row>
    <row r="16" spans="2:2" x14ac:dyDescent="0.4">
      <c r="B16" t="s">
        <v>94</v>
      </c>
    </row>
    <row r="17" spans="2:2" x14ac:dyDescent="0.4">
      <c r="B17" t="s">
        <v>95</v>
      </c>
    </row>
    <row r="18" spans="2:2" x14ac:dyDescent="0.4">
      <c r="B18" t="s">
        <v>99</v>
      </c>
    </row>
  </sheetData>
  <phoneticPr fontId="1"/>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51BF1-FDDD-4C5C-AF2A-B5BE766AE786}">
  <sheetPr codeName="Sheet1">
    <tabColor rgb="FFFF0000"/>
  </sheetPr>
  <dimension ref="B2:H13"/>
  <sheetViews>
    <sheetView showZeros="0" zoomScale="85" zoomScaleNormal="85" workbookViewId="0">
      <selection activeCell="N6" sqref="N6"/>
    </sheetView>
  </sheetViews>
  <sheetFormatPr defaultRowHeight="18.75" x14ac:dyDescent="0.4"/>
  <cols>
    <col min="2" max="2" width="11" bestFit="1" customWidth="1"/>
    <col min="3" max="3" width="14.375" customWidth="1"/>
    <col min="4" max="4" width="10.375" customWidth="1"/>
    <col min="5" max="5" width="13.625" customWidth="1"/>
    <col min="6" max="6" width="4.5" customWidth="1"/>
    <col min="7" max="7" width="12.625" customWidth="1"/>
    <col min="8" max="8" width="4.25" customWidth="1"/>
    <col min="9" max="9" width="13.625" customWidth="1"/>
  </cols>
  <sheetData>
    <row r="2" spans="2:8" x14ac:dyDescent="0.4">
      <c r="B2" s="15" t="s">
        <v>39</v>
      </c>
      <c r="C2" s="24"/>
      <c r="D2" s="24"/>
      <c r="E2" s="24"/>
      <c r="F2" s="24"/>
      <c r="G2" s="24"/>
      <c r="H2" s="24"/>
    </row>
    <row r="3" spans="2:8" hidden="1" x14ac:dyDescent="0.4">
      <c r="B3" s="3" t="s">
        <v>13</v>
      </c>
      <c r="C3" s="3"/>
      <c r="D3" s="9">
        <f>DATE(YEAR(C8),4,1)</f>
        <v>45383</v>
      </c>
      <c r="E3" s="3"/>
      <c r="F3" s="3"/>
      <c r="G3" s="3"/>
      <c r="H3" s="3"/>
    </row>
    <row r="4" spans="2:8" x14ac:dyDescent="0.4">
      <c r="B4" s="15" t="s">
        <v>42</v>
      </c>
      <c r="C4" s="22"/>
      <c r="D4" s="22"/>
      <c r="E4" s="22"/>
      <c r="F4" s="22"/>
      <c r="G4" s="22"/>
      <c r="H4" s="22"/>
    </row>
    <row r="5" spans="2:8" x14ac:dyDescent="0.4">
      <c r="B5" s="16" t="s">
        <v>43</v>
      </c>
      <c r="C5" s="23"/>
      <c r="D5" s="23"/>
      <c r="E5" s="23"/>
      <c r="F5" s="23"/>
      <c r="G5" s="23"/>
      <c r="H5" s="23"/>
    </row>
    <row r="7" spans="2:8" x14ac:dyDescent="0.4">
      <c r="B7" s="3"/>
      <c r="C7" s="9" t="s">
        <v>36</v>
      </c>
      <c r="D7" s="3"/>
      <c r="E7" s="3"/>
    </row>
    <row r="8" spans="2:8" x14ac:dyDescent="0.4">
      <c r="B8" s="20" t="s">
        <v>1</v>
      </c>
      <c r="C8" s="17">
        <v>45388</v>
      </c>
      <c r="D8" s="18" t="s">
        <v>38</v>
      </c>
      <c r="E8" s="19">
        <v>46456</v>
      </c>
      <c r="F8" s="21"/>
    </row>
    <row r="9" spans="2:8" x14ac:dyDescent="0.4">
      <c r="B9" s="20" t="s">
        <v>40</v>
      </c>
      <c r="C9" s="17">
        <v>45392</v>
      </c>
      <c r="D9" s="16" t="s">
        <v>41</v>
      </c>
      <c r="E9" s="19">
        <v>46450</v>
      </c>
      <c r="F9" s="21"/>
    </row>
    <row r="10" spans="2:8" x14ac:dyDescent="0.4">
      <c r="F10" s="3"/>
    </row>
    <row r="11" spans="2:8" x14ac:dyDescent="0.4">
      <c r="C11" s="3" t="s">
        <v>35</v>
      </c>
      <c r="D11" s="3"/>
      <c r="E11" s="3"/>
    </row>
    <row r="12" spans="2:8" x14ac:dyDescent="0.4">
      <c r="B12" s="20" t="s">
        <v>1</v>
      </c>
      <c r="C12" s="17">
        <v>45388</v>
      </c>
      <c r="D12" s="18" t="s">
        <v>37</v>
      </c>
      <c r="E12" s="19">
        <v>46456</v>
      </c>
    </row>
    <row r="13" spans="2:8" x14ac:dyDescent="0.4">
      <c r="B13" s="20" t="s">
        <v>40</v>
      </c>
      <c r="C13" s="17">
        <v>45392</v>
      </c>
      <c r="D13" s="16" t="s">
        <v>41</v>
      </c>
      <c r="E13" s="19">
        <v>46450</v>
      </c>
      <c r="G13" s="12" t="s">
        <v>31</v>
      </c>
    </row>
  </sheetData>
  <protectedRanges>
    <protectedRange sqref="C2:H2 E8:E9 C8:C9 C12:C13 E12:E13" name="入力項目"/>
  </protectedRanges>
  <phoneticPr fontId="1"/>
  <dataValidations count="1">
    <dataValidation type="date" operator="greaterThan" allowBlank="1" showInputMessage="1" showErrorMessage="1" sqref="E9 C8:C9 C12:C13 E13" xr:uid="{60587B5D-1A35-4C1D-85A8-FC87FDCE20A8}">
      <formula1>43191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DCB2D-57D4-4297-9C29-F512D05DA2F4}">
  <sheetPr codeName="Sheet2">
    <tabColor theme="5" tint="0.59999389629810485"/>
    <pageSetUpPr fitToPage="1"/>
  </sheetPr>
  <dimension ref="A1:M374"/>
  <sheetViews>
    <sheetView showZeros="0" zoomScale="85" zoomScaleNormal="85" workbookViewId="0">
      <pane xSplit="1" ySplit="7" topLeftCell="B35" activePane="bottomRight" state="frozen"/>
      <selection activeCell="E14" sqref="E14"/>
      <selection pane="topRight" activeCell="E14" sqref="E14"/>
      <selection pane="bottomLeft" activeCell="E14" sqref="E14"/>
      <selection pane="bottomRight" activeCell="Q6" sqref="Q6"/>
    </sheetView>
  </sheetViews>
  <sheetFormatPr defaultRowHeight="18.75" outlineLevelCol="1" x14ac:dyDescent="0.4"/>
  <cols>
    <col min="1" max="1" width="9" customWidth="1"/>
    <col min="2" max="2" width="11.375" bestFit="1" customWidth="1"/>
    <col min="3" max="3" width="5.25" bestFit="1" customWidth="1"/>
    <col min="4" max="4" width="5.7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9" hidden="1" customWidth="1" outlineLevel="1"/>
    <col min="11" max="11" width="9" hidden="1" customWidth="1" collapsed="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12" customHeight="1" x14ac:dyDescent="0.4"/>
    <row r="5" spans="1:13" ht="19.5" thickBot="1" x14ac:dyDescent="0.45">
      <c r="B5" s="260" t="s">
        <v>28</v>
      </c>
      <c r="C5" s="260"/>
      <c r="D5" s="38"/>
      <c r="E5" s="29" t="s">
        <v>31</v>
      </c>
      <c r="F5" s="29" t="s">
        <v>31</v>
      </c>
      <c r="G5" s="29" t="s">
        <v>31</v>
      </c>
      <c r="H5" s="29" t="s">
        <v>31</v>
      </c>
      <c r="I5" s="14"/>
      <c r="J5" s="11"/>
    </row>
    <row r="6" spans="1:13" ht="19.5" thickBot="1" x14ac:dyDescent="0.45">
      <c r="B6" s="7"/>
      <c r="C6" s="41"/>
      <c r="D6" s="47"/>
      <c r="E6" s="261" t="s">
        <v>63</v>
      </c>
      <c r="F6" s="262"/>
      <c r="G6" s="260" t="s">
        <v>64</v>
      </c>
      <c r="H6" s="260"/>
      <c r="I6" s="30" t="s">
        <v>44</v>
      </c>
      <c r="J6" t="s">
        <v>16</v>
      </c>
    </row>
    <row r="7" spans="1:13" ht="19.5" thickBot="1" x14ac:dyDescent="0.45">
      <c r="B7" s="6"/>
      <c r="C7" s="42" t="s">
        <v>0</v>
      </c>
      <c r="D7" s="48"/>
      <c r="E7" s="35" t="s">
        <v>2</v>
      </c>
      <c r="F7" s="32" t="s">
        <v>65</v>
      </c>
      <c r="G7" s="31" t="s">
        <v>2</v>
      </c>
      <c r="H7" s="32" t="s">
        <v>66</v>
      </c>
      <c r="J7" t="s">
        <v>36</v>
      </c>
      <c r="K7" t="s">
        <v>35</v>
      </c>
      <c r="M7" s="2"/>
    </row>
    <row r="8" spans="1:13" x14ac:dyDescent="0.4">
      <c r="B8" s="8">
        <f>基本情報!D3</f>
        <v>45383</v>
      </c>
      <c r="C8" s="43" t="str">
        <f t="shared" ref="C8:C71" si="0">TEXT(B8,"aaa")</f>
        <v>月</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f>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x14ac:dyDescent="0.4">
      <c r="B9" s="8">
        <f t="shared" ref="B9:B72" si="4">B8+1</f>
        <v>45384</v>
      </c>
      <c r="C9" s="43" t="str">
        <f t="shared" si="0"/>
        <v>火</v>
      </c>
      <c r="D9" s="45" t="str">
        <f>IF(WEEKDAY(B9,2)&gt;5,"休日",IFERROR(IF(VLOOKUP(B9,祝日!B:B,1,FALSE),"休日",""),""))</f>
        <v/>
      </c>
      <c r="E9" s="174"/>
      <c r="F9" s="175" t="str">
        <f t="shared" si="1"/>
        <v/>
      </c>
      <c r="G9" s="177"/>
      <c r="H9" s="175" t="str">
        <f t="shared" si="2"/>
        <v/>
      </c>
      <c r="I9" t="str">
        <f t="shared" si="3"/>
        <v>○</v>
      </c>
      <c r="J9" t="str">
        <f>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x14ac:dyDescent="0.4">
      <c r="B10" s="8">
        <f t="shared" si="4"/>
        <v>45385</v>
      </c>
      <c r="C10" s="43" t="str">
        <f t="shared" si="0"/>
        <v>水</v>
      </c>
      <c r="D10" s="45" t="str">
        <f>IF(WEEKDAY(B10,2)&gt;5,"休日",IFERROR(IF(VLOOKUP(B10,祝日!B:B,1,FALSE),"休日",""),""))</f>
        <v/>
      </c>
      <c r="E10" s="174"/>
      <c r="F10" s="175" t="str">
        <f t="shared" si="1"/>
        <v/>
      </c>
      <c r="G10" s="177"/>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x14ac:dyDescent="0.4">
      <c r="B11" s="8">
        <f t="shared" si="4"/>
        <v>45386</v>
      </c>
      <c r="C11" s="43" t="str">
        <f t="shared" si="0"/>
        <v>木</v>
      </c>
      <c r="D11" s="45" t="str">
        <f>IF(WEEKDAY(B11,2)&gt;5,"休日",IFERROR(IF(VLOOKUP(B11,祝日!B:B,1,FALSE),"休日",""),""))</f>
        <v/>
      </c>
      <c r="E11" s="174"/>
      <c r="F11" s="175" t="str">
        <f t="shared" si="1"/>
        <v/>
      </c>
      <c r="G11" s="177"/>
      <c r="H11" s="175" t="str">
        <f t="shared" si="2"/>
        <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x14ac:dyDescent="0.4">
      <c r="B12" s="8">
        <f t="shared" si="4"/>
        <v>45387</v>
      </c>
      <c r="C12" s="43" t="str">
        <f t="shared" si="0"/>
        <v>金</v>
      </c>
      <c r="D12" s="45" t="str">
        <f>IF(WEEKDAY(B12,2)&gt;5,"休日",IFERROR(IF(VLOOKUP(B12,祝日!B:B,1,FALSE),"休日",""),""))</f>
        <v/>
      </c>
      <c r="E12" s="174"/>
      <c r="F12" s="175" t="str">
        <f t="shared" si="1"/>
        <v/>
      </c>
      <c r="G12" s="177"/>
      <c r="H12" s="175" t="str">
        <f t="shared" si="2"/>
        <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x14ac:dyDescent="0.4">
      <c r="B13" s="8">
        <f t="shared" si="4"/>
        <v>45388</v>
      </c>
      <c r="C13" s="43" t="str">
        <f t="shared" si="0"/>
        <v>土</v>
      </c>
      <c r="D13" s="45" t="str">
        <f>IF(WEEKDAY(B13,2)&gt;5,"休日",IFERROR(IF(VLOOKUP(B13,祝日!B:B,1,FALSE),"休日",""),""))</f>
        <v>休日</v>
      </c>
      <c r="E13" s="174"/>
      <c r="F13" s="175" t="str">
        <f t="shared" si="1"/>
        <v>休工</v>
      </c>
      <c r="G13" s="177"/>
      <c r="H13" s="175" t="str">
        <f t="shared" si="2"/>
        <v>休工</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x14ac:dyDescent="0.4">
      <c r="B14" s="8">
        <f t="shared" si="4"/>
        <v>45389</v>
      </c>
      <c r="C14" s="43" t="str">
        <f t="shared" si="0"/>
        <v>日</v>
      </c>
      <c r="D14" s="45" t="str">
        <f>IF(WEEKDAY(B14,2)&gt;5,"休日",IFERROR(IF(VLOOKUP(B14,祝日!B:B,1,FALSE),"休日",""),""))</f>
        <v>休日</v>
      </c>
      <c r="E14" s="174"/>
      <c r="F14" s="175" t="str">
        <f t="shared" si="1"/>
        <v>休工</v>
      </c>
      <c r="G14" s="177"/>
      <c r="H14" s="175" t="str">
        <f t="shared" si="2"/>
        <v>休工</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x14ac:dyDescent="0.4">
      <c r="B15" s="8">
        <f t="shared" si="4"/>
        <v>45390</v>
      </c>
      <c r="C15" s="43" t="str">
        <f t="shared" si="0"/>
        <v>月</v>
      </c>
      <c r="D15" s="45" t="str">
        <f>IF(WEEKDAY(B15,2)&gt;5,"休日",IFERROR(IF(VLOOKUP(B15,祝日!B:B,1,FALSE),"休日",""),""))</f>
        <v/>
      </c>
      <c r="E15" s="174"/>
      <c r="F15" s="175" t="str">
        <f t="shared" si="1"/>
        <v/>
      </c>
      <c r="G15" s="177"/>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x14ac:dyDescent="0.4">
      <c r="B16" s="8">
        <f t="shared" si="4"/>
        <v>45391</v>
      </c>
      <c r="C16" s="43" t="str">
        <f t="shared" si="0"/>
        <v>火</v>
      </c>
      <c r="D16" s="45" t="str">
        <f>IF(WEEKDAY(B16,2)&gt;5,"休日",IFERROR(IF(VLOOKUP(B16,祝日!B:B,1,FALSE),"休日",""),""))</f>
        <v/>
      </c>
      <c r="E16" s="174"/>
      <c r="F16" s="175" t="str">
        <f t="shared" si="1"/>
        <v/>
      </c>
      <c r="G16" s="177"/>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8">
        <f t="shared" si="4"/>
        <v>45392</v>
      </c>
      <c r="C17" s="43" t="str">
        <f t="shared" si="0"/>
        <v>水</v>
      </c>
      <c r="D17" s="45" t="str">
        <f>IF(WEEKDAY(B17,2)&gt;5,"休日",IFERROR(IF(VLOOKUP(B17,祝日!B:B,1,FALSE),"休日",""),""))</f>
        <v/>
      </c>
      <c r="E17" s="174"/>
      <c r="F17" s="175" t="str">
        <f t="shared" si="1"/>
        <v/>
      </c>
      <c r="G17" s="177"/>
      <c r="H17" s="175" t="str">
        <f t="shared" si="2"/>
        <v/>
      </c>
      <c r="I17" t="str">
        <f>IF(F17=H17,"○","")</f>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8">
        <f t="shared" si="4"/>
        <v>45393</v>
      </c>
      <c r="C18" s="43" t="str">
        <f t="shared" si="0"/>
        <v>木</v>
      </c>
      <c r="D18" s="45" t="str">
        <f>IF(WEEKDAY(B18,2)&gt;5,"休日",IFERROR(IF(VLOOKUP(B18,祝日!B:B,1,FALSE),"休日",""),""))</f>
        <v/>
      </c>
      <c r="E18" s="174"/>
      <c r="F18" s="175" t="str">
        <f t="shared" si="1"/>
        <v/>
      </c>
      <c r="G18" s="177"/>
      <c r="H18" s="175" t="str">
        <f t="shared" si="2"/>
        <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8">
        <f t="shared" si="4"/>
        <v>45394</v>
      </c>
      <c r="C19" s="43" t="str">
        <f t="shared" si="0"/>
        <v>金</v>
      </c>
      <c r="D19" s="45" t="str">
        <f>IF(WEEKDAY(B19,2)&gt;5,"休日",IFERROR(IF(VLOOKUP(B19,祝日!B:B,1,FALSE),"休日",""),""))</f>
        <v/>
      </c>
      <c r="E19" s="174"/>
      <c r="F19" s="175" t="str">
        <f t="shared" si="1"/>
        <v/>
      </c>
      <c r="G19" s="177"/>
      <c r="H19" s="175" t="str">
        <f t="shared" si="2"/>
        <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8">
        <f t="shared" si="4"/>
        <v>45395</v>
      </c>
      <c r="C20" s="43" t="str">
        <f t="shared" si="0"/>
        <v>土</v>
      </c>
      <c r="D20" s="45" t="str">
        <f>IF(WEEKDAY(B20,2)&gt;5,"休日",IFERROR(IF(VLOOKUP(B20,祝日!B:B,1,FALSE),"休日",""),""))</f>
        <v>休日</v>
      </c>
      <c r="E20" s="174"/>
      <c r="F20" s="175" t="str">
        <f t="shared" si="1"/>
        <v>休工</v>
      </c>
      <c r="G20" s="177"/>
      <c r="H20" s="175" t="str">
        <f t="shared" si="2"/>
        <v>休工</v>
      </c>
      <c r="I20" t="str">
        <f>IF(F20=H20,"○","")</f>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8">
        <f t="shared" si="4"/>
        <v>45396</v>
      </c>
      <c r="C21" s="43" t="str">
        <f t="shared" si="0"/>
        <v>日</v>
      </c>
      <c r="D21" s="45" t="str">
        <f>IF(WEEKDAY(B21,2)&gt;5,"休日",IFERROR(IF(VLOOKUP(B21,祝日!B:B,1,FALSE),"休日",""),""))</f>
        <v>休日</v>
      </c>
      <c r="E21" s="174"/>
      <c r="F21" s="175" t="str">
        <f t="shared" si="1"/>
        <v>休工</v>
      </c>
      <c r="G21" s="177"/>
      <c r="H21" s="175" t="str">
        <f t="shared" si="2"/>
        <v>休工</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8">
        <f t="shared" si="4"/>
        <v>45397</v>
      </c>
      <c r="C22" s="43" t="str">
        <f t="shared" si="0"/>
        <v>月</v>
      </c>
      <c r="D22" s="45" t="str">
        <f>IF(WEEKDAY(B22,2)&gt;5,"休日",IFERROR(IF(VLOOKUP(B22,祝日!B:B,1,FALSE),"休日",""),""))</f>
        <v/>
      </c>
      <c r="E22" s="174"/>
      <c r="F22" s="175" t="str">
        <f t="shared" si="1"/>
        <v/>
      </c>
      <c r="G22" s="177"/>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8">
        <f t="shared" si="4"/>
        <v>45398</v>
      </c>
      <c r="C23" s="43" t="str">
        <f t="shared" si="0"/>
        <v>火</v>
      </c>
      <c r="D23" s="45" t="str">
        <f>IF(WEEKDAY(B23,2)&gt;5,"休日",IFERROR(IF(VLOOKUP(B23,祝日!B:B,1,FALSE),"休日",""),""))</f>
        <v/>
      </c>
      <c r="E23" s="174"/>
      <c r="F23" s="175" t="str">
        <f t="shared" si="1"/>
        <v/>
      </c>
      <c r="G23" s="177"/>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8">
        <f t="shared" si="4"/>
        <v>45399</v>
      </c>
      <c r="C24" s="43" t="str">
        <f t="shared" si="0"/>
        <v>水</v>
      </c>
      <c r="D24" s="45" t="str">
        <f>IF(WEEKDAY(B24,2)&gt;5,"休日",IFERROR(IF(VLOOKUP(B24,祝日!B:B,1,FALSE),"休日",""),""))</f>
        <v/>
      </c>
      <c r="E24" s="174"/>
      <c r="F24" s="175" t="str">
        <f t="shared" si="1"/>
        <v/>
      </c>
      <c r="G24" s="177"/>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8">
        <f t="shared" si="4"/>
        <v>45400</v>
      </c>
      <c r="C25" s="43" t="str">
        <f t="shared" si="0"/>
        <v>木</v>
      </c>
      <c r="D25" s="45" t="str">
        <f>IF(WEEKDAY(B25,2)&gt;5,"休日",IFERROR(IF(VLOOKUP(B25,祝日!B:B,1,FALSE),"休日",""),""))</f>
        <v/>
      </c>
      <c r="E25" s="174"/>
      <c r="F25" s="175" t="str">
        <f t="shared" si="1"/>
        <v/>
      </c>
      <c r="G25" s="177"/>
      <c r="H25" s="175" t="str">
        <f t="shared" si="2"/>
        <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8">
        <f t="shared" si="4"/>
        <v>45401</v>
      </c>
      <c r="C26" s="43" t="str">
        <f t="shared" si="0"/>
        <v>金</v>
      </c>
      <c r="D26" s="45" t="str">
        <f>IF(WEEKDAY(B26,2)&gt;5,"休日",IFERROR(IF(VLOOKUP(B26,祝日!B:B,1,FALSE),"休日",""),""))</f>
        <v/>
      </c>
      <c r="E26" s="174"/>
      <c r="F26" s="175" t="str">
        <f t="shared" si="1"/>
        <v/>
      </c>
      <c r="G26" s="177"/>
      <c r="H26" s="175" t="str">
        <f t="shared" si="2"/>
        <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8">
        <f t="shared" si="4"/>
        <v>45402</v>
      </c>
      <c r="C27" s="43" t="str">
        <f t="shared" si="0"/>
        <v>土</v>
      </c>
      <c r="D27" s="45" t="str">
        <f>IF(WEEKDAY(B27,2)&gt;5,"休日",IFERROR(IF(VLOOKUP(B27,祝日!B:B,1,FALSE),"休日",""),""))</f>
        <v>休日</v>
      </c>
      <c r="E27" s="174"/>
      <c r="F27" s="175" t="str">
        <f t="shared" si="1"/>
        <v>休工</v>
      </c>
      <c r="G27" s="177"/>
      <c r="H27" s="175" t="str">
        <f t="shared" si="2"/>
        <v>休工</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8">
        <f t="shared" si="4"/>
        <v>45403</v>
      </c>
      <c r="C28" s="43" t="str">
        <f t="shared" si="0"/>
        <v>日</v>
      </c>
      <c r="D28" s="45" t="str">
        <f>IF(WEEKDAY(B28,2)&gt;5,"休日",IFERROR(IF(VLOOKUP(B28,祝日!B:B,1,FALSE),"休日",""),""))</f>
        <v>休日</v>
      </c>
      <c r="E28" s="174"/>
      <c r="F28" s="175" t="str">
        <f t="shared" si="1"/>
        <v>休工</v>
      </c>
      <c r="G28" s="177"/>
      <c r="H28" s="175" t="str">
        <f t="shared" si="2"/>
        <v>休工</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8">
        <f t="shared" si="4"/>
        <v>45404</v>
      </c>
      <c r="C29" s="43" t="str">
        <f t="shared" si="0"/>
        <v>月</v>
      </c>
      <c r="D29" s="45" t="str">
        <f>IF(WEEKDAY(B29,2)&gt;5,"休日",IFERROR(IF(VLOOKUP(B29,祝日!B:B,1,FALSE),"休日",""),""))</f>
        <v/>
      </c>
      <c r="E29" s="174"/>
      <c r="F29" s="175" t="str">
        <f t="shared" si="1"/>
        <v/>
      </c>
      <c r="G29" s="177"/>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8">
        <f t="shared" si="4"/>
        <v>45405</v>
      </c>
      <c r="C30" s="43" t="str">
        <f t="shared" si="0"/>
        <v>火</v>
      </c>
      <c r="D30" s="45" t="str">
        <f>IF(WEEKDAY(B30,2)&gt;5,"休日",IFERROR(IF(VLOOKUP(B30,祝日!B:B,1,FALSE),"休日",""),""))</f>
        <v/>
      </c>
      <c r="E30" s="174"/>
      <c r="F30" s="175" t="str">
        <f t="shared" si="1"/>
        <v/>
      </c>
      <c r="G30" s="177"/>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8">
        <f t="shared" si="4"/>
        <v>45406</v>
      </c>
      <c r="C31" s="43" t="str">
        <f t="shared" si="0"/>
        <v>水</v>
      </c>
      <c r="D31" s="45" t="str">
        <f>IF(WEEKDAY(B31,2)&gt;5,"休日",IFERROR(IF(VLOOKUP(B31,祝日!B:B,1,FALSE),"休日",""),""))</f>
        <v/>
      </c>
      <c r="E31" s="174"/>
      <c r="F31" s="175" t="str">
        <f t="shared" si="1"/>
        <v/>
      </c>
      <c r="G31" s="177"/>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8">
        <f t="shared" si="4"/>
        <v>45407</v>
      </c>
      <c r="C32" s="43" t="str">
        <f t="shared" si="0"/>
        <v>木</v>
      </c>
      <c r="D32" s="45" t="str">
        <f>IF(WEEKDAY(B32,2)&gt;5,"休日",IFERROR(IF(VLOOKUP(B32,祝日!B:B,1,FALSE),"休日",""),""))</f>
        <v/>
      </c>
      <c r="E32" s="174"/>
      <c r="F32" s="175" t="str">
        <f t="shared" si="1"/>
        <v/>
      </c>
      <c r="G32" s="177"/>
      <c r="H32" s="175" t="str">
        <f t="shared" si="2"/>
        <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8">
        <f t="shared" si="4"/>
        <v>45408</v>
      </c>
      <c r="C33" s="43" t="str">
        <f t="shared" si="0"/>
        <v>金</v>
      </c>
      <c r="D33" s="45" t="str">
        <f>IF(WEEKDAY(B33,2)&gt;5,"休日",IFERROR(IF(VLOOKUP(B33,祝日!B:B,1,FALSE),"休日",""),""))</f>
        <v/>
      </c>
      <c r="E33" s="174"/>
      <c r="F33" s="175" t="str">
        <f t="shared" si="1"/>
        <v/>
      </c>
      <c r="G33" s="177"/>
      <c r="H33" s="175" t="str">
        <f t="shared" si="2"/>
        <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8">
        <f t="shared" si="4"/>
        <v>45409</v>
      </c>
      <c r="C34" s="43" t="str">
        <f t="shared" si="0"/>
        <v>土</v>
      </c>
      <c r="D34" s="45" t="str">
        <f>IF(WEEKDAY(B34,2)&gt;5,"休日",IFERROR(IF(VLOOKUP(B34,祝日!B:B,1,FALSE),"休日",""),""))</f>
        <v>休日</v>
      </c>
      <c r="E34" s="174"/>
      <c r="F34" s="175" t="str">
        <f t="shared" si="1"/>
        <v>休工</v>
      </c>
      <c r="G34" s="177"/>
      <c r="H34" s="175" t="str">
        <f t="shared" si="2"/>
        <v>休工</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8">
        <f t="shared" si="4"/>
        <v>45410</v>
      </c>
      <c r="C35" s="43" t="str">
        <f t="shared" si="0"/>
        <v>日</v>
      </c>
      <c r="D35" s="45" t="str">
        <f>IF(WEEKDAY(B35,2)&gt;5,"休日",IFERROR(IF(VLOOKUP(B35,祝日!B:B,1,FALSE),"休日",""),""))</f>
        <v>休日</v>
      </c>
      <c r="E35" s="174"/>
      <c r="F35" s="175" t="str">
        <f t="shared" si="1"/>
        <v>休工</v>
      </c>
      <c r="G35" s="177"/>
      <c r="H35" s="175" t="str">
        <f t="shared" si="2"/>
        <v>休工</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8">
        <f t="shared" si="4"/>
        <v>45411</v>
      </c>
      <c r="C36" s="43" t="str">
        <f t="shared" si="0"/>
        <v>月</v>
      </c>
      <c r="D36" s="45" t="str">
        <f>IF(WEEKDAY(B36,2)&gt;5,"休日",IFERROR(IF(VLOOKUP(B36,祝日!B:B,1,FALSE),"休日",""),""))</f>
        <v>休日</v>
      </c>
      <c r="E36" s="174"/>
      <c r="F36" s="175" t="str">
        <f t="shared" si="1"/>
        <v>休工</v>
      </c>
      <c r="G36" s="177"/>
      <c r="H36" s="175" t="str">
        <f t="shared" si="2"/>
        <v>休工</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8">
        <f t="shared" si="4"/>
        <v>45412</v>
      </c>
      <c r="C37" s="43" t="str">
        <f t="shared" si="0"/>
        <v>火</v>
      </c>
      <c r="D37" s="45" t="str">
        <f>IF(WEEKDAY(B37,2)&gt;5,"休日",IFERROR(IF(VLOOKUP(B37,祝日!B:B,1,FALSE),"休日",""),""))</f>
        <v/>
      </c>
      <c r="E37" s="174"/>
      <c r="F37" s="175" t="str">
        <f t="shared" si="1"/>
        <v/>
      </c>
      <c r="G37" s="177"/>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8">
        <f t="shared" si="4"/>
        <v>45413</v>
      </c>
      <c r="C38" s="43" t="str">
        <f t="shared" si="0"/>
        <v>水</v>
      </c>
      <c r="D38" s="45" t="str">
        <f>IF(WEEKDAY(B38,2)&gt;5,"休日",IFERROR(IF(VLOOKUP(B38,祝日!B:B,1,FALSE),"休日",""),""))</f>
        <v/>
      </c>
      <c r="E38" s="174"/>
      <c r="F38" s="175" t="str">
        <f t="shared" si="1"/>
        <v/>
      </c>
      <c r="G38" s="177"/>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8">
        <f t="shared" si="4"/>
        <v>45414</v>
      </c>
      <c r="C39" s="43" t="str">
        <f t="shared" si="0"/>
        <v>木</v>
      </c>
      <c r="D39" s="45" t="str">
        <f>IF(WEEKDAY(B39,2)&gt;5,"休日",IFERROR(IF(VLOOKUP(B39,祝日!B:B,1,FALSE),"休日",""),""))</f>
        <v/>
      </c>
      <c r="E39" s="174"/>
      <c r="F39" s="175" t="str">
        <f t="shared" si="1"/>
        <v/>
      </c>
      <c r="G39" s="177"/>
      <c r="H39" s="175" t="str">
        <f t="shared" si="2"/>
        <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8">
        <f t="shared" si="4"/>
        <v>45415</v>
      </c>
      <c r="C40" s="43" t="str">
        <f t="shared" si="0"/>
        <v>金</v>
      </c>
      <c r="D40" s="45" t="str">
        <f>IF(WEEKDAY(B40,2)&gt;5,"休日",IFERROR(IF(VLOOKUP(B40,祝日!B:B,1,FALSE),"休日",""),""))</f>
        <v>休日</v>
      </c>
      <c r="E40" s="174"/>
      <c r="F40" s="175" t="str">
        <f t="shared" si="1"/>
        <v>休工</v>
      </c>
      <c r="G40" s="177"/>
      <c r="H40" s="17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8">
        <f t="shared" si="4"/>
        <v>45416</v>
      </c>
      <c r="C41" s="43" t="str">
        <f t="shared" si="0"/>
        <v>土</v>
      </c>
      <c r="D41" s="45" t="str">
        <f>IF(WEEKDAY(B41,2)&gt;5,"休日",IFERROR(IF(VLOOKUP(B41,祝日!B:B,1,FALSE),"休日",""),""))</f>
        <v>休日</v>
      </c>
      <c r="E41" s="174"/>
      <c r="F41" s="175" t="str">
        <f t="shared" si="1"/>
        <v>休工</v>
      </c>
      <c r="G41" s="177"/>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8">
        <f t="shared" si="4"/>
        <v>45417</v>
      </c>
      <c r="C42" s="43" t="str">
        <f t="shared" si="0"/>
        <v>日</v>
      </c>
      <c r="D42" s="45" t="str">
        <f>IF(WEEKDAY(B42,2)&gt;5,"休日",IFERROR(IF(VLOOKUP(B42,祝日!B:B,1,FALSE),"休日",""),""))</f>
        <v>休日</v>
      </c>
      <c r="E42" s="174"/>
      <c r="F42" s="175" t="str">
        <f t="shared" si="1"/>
        <v>休工</v>
      </c>
      <c r="G42" s="177"/>
      <c r="H42" s="175" t="str">
        <f t="shared" si="2"/>
        <v>休工</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8">
        <f t="shared" si="4"/>
        <v>45418</v>
      </c>
      <c r="C43" s="43" t="str">
        <f t="shared" si="0"/>
        <v>月</v>
      </c>
      <c r="D43" s="45" t="str">
        <f>IF(WEEKDAY(B43,2)&gt;5,"休日",IFERROR(IF(VLOOKUP(B43,祝日!B:B,1,FALSE),"休日",""),""))</f>
        <v>休日</v>
      </c>
      <c r="E43" s="174"/>
      <c r="F43" s="175" t="str">
        <f t="shared" si="1"/>
        <v>休工</v>
      </c>
      <c r="G43" s="177"/>
      <c r="H43" s="175" t="str">
        <f t="shared" si="2"/>
        <v>休工</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8">
        <f t="shared" si="4"/>
        <v>45419</v>
      </c>
      <c r="C44" s="43" t="str">
        <f t="shared" si="0"/>
        <v>火</v>
      </c>
      <c r="D44" s="45" t="str">
        <f>IF(WEEKDAY(B44,2)&gt;5,"休日",IFERROR(IF(VLOOKUP(B44,祝日!B:B,1,FALSE),"休日",""),""))</f>
        <v/>
      </c>
      <c r="E44" s="174"/>
      <c r="F44" s="175" t="str">
        <f t="shared" si="1"/>
        <v/>
      </c>
      <c r="G44" s="177"/>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8">
        <f t="shared" si="4"/>
        <v>45420</v>
      </c>
      <c r="C45" s="43" t="str">
        <f t="shared" si="0"/>
        <v>水</v>
      </c>
      <c r="D45" s="45" t="str">
        <f>IF(WEEKDAY(B45,2)&gt;5,"休日",IFERROR(IF(VLOOKUP(B45,祝日!B:B,1,FALSE),"休日",""),""))</f>
        <v/>
      </c>
      <c r="E45" s="174"/>
      <c r="F45" s="175" t="str">
        <f t="shared" si="1"/>
        <v/>
      </c>
      <c r="G45" s="177"/>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8">
        <f t="shared" si="4"/>
        <v>45421</v>
      </c>
      <c r="C46" s="43" t="str">
        <f t="shared" si="0"/>
        <v>木</v>
      </c>
      <c r="D46" s="45" t="str">
        <f>IF(WEEKDAY(B46,2)&gt;5,"休日",IFERROR(IF(VLOOKUP(B46,祝日!B:B,1,FALSE),"休日",""),""))</f>
        <v/>
      </c>
      <c r="E46" s="174"/>
      <c r="F46" s="175" t="str">
        <f t="shared" si="1"/>
        <v/>
      </c>
      <c r="G46" s="177"/>
      <c r="H46" s="175" t="str">
        <f t="shared" si="2"/>
        <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8">
        <f t="shared" si="4"/>
        <v>45422</v>
      </c>
      <c r="C47" s="43" t="str">
        <f t="shared" si="0"/>
        <v>金</v>
      </c>
      <c r="D47" s="45" t="str">
        <f>IF(WEEKDAY(B47,2)&gt;5,"休日",IFERROR(IF(VLOOKUP(B47,祝日!B:B,1,FALSE),"休日",""),""))</f>
        <v/>
      </c>
      <c r="E47" s="174"/>
      <c r="F47" s="175" t="str">
        <f t="shared" si="1"/>
        <v/>
      </c>
      <c r="G47" s="177"/>
      <c r="H47" s="175" t="str">
        <f t="shared" si="2"/>
        <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8">
        <f t="shared" si="4"/>
        <v>45423</v>
      </c>
      <c r="C48" s="43" t="str">
        <f t="shared" si="0"/>
        <v>土</v>
      </c>
      <c r="D48" s="45" t="str">
        <f>IF(WEEKDAY(B48,2)&gt;5,"休日",IFERROR(IF(VLOOKUP(B48,祝日!B:B,1,FALSE),"休日",""),""))</f>
        <v>休日</v>
      </c>
      <c r="E48" s="174"/>
      <c r="F48" s="175" t="str">
        <f t="shared" si="1"/>
        <v>休工</v>
      </c>
      <c r="G48" s="177"/>
      <c r="H48" s="175" t="str">
        <f t="shared" si="2"/>
        <v>休工</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8">
        <f t="shared" si="4"/>
        <v>45424</v>
      </c>
      <c r="C49" s="43" t="str">
        <f t="shared" si="0"/>
        <v>日</v>
      </c>
      <c r="D49" s="45" t="str">
        <f>IF(WEEKDAY(B49,2)&gt;5,"休日",IFERROR(IF(VLOOKUP(B49,祝日!B:B,1,FALSE),"休日",""),""))</f>
        <v>休日</v>
      </c>
      <c r="E49" s="174"/>
      <c r="F49" s="175" t="str">
        <f t="shared" si="1"/>
        <v>休工</v>
      </c>
      <c r="G49" s="177"/>
      <c r="H49" s="175" t="str">
        <f t="shared" si="2"/>
        <v>休工</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8">
        <f t="shared" si="4"/>
        <v>45425</v>
      </c>
      <c r="C50" s="43" t="str">
        <f t="shared" si="0"/>
        <v>月</v>
      </c>
      <c r="D50" s="45" t="str">
        <f>IF(WEEKDAY(B50,2)&gt;5,"休日",IFERROR(IF(VLOOKUP(B50,祝日!B:B,1,FALSE),"休日",""),""))</f>
        <v/>
      </c>
      <c r="E50" s="174"/>
      <c r="F50" s="175" t="str">
        <f t="shared" si="1"/>
        <v/>
      </c>
      <c r="G50" s="177"/>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8">
        <f t="shared" si="4"/>
        <v>45426</v>
      </c>
      <c r="C51" s="43" t="str">
        <f t="shared" si="0"/>
        <v>火</v>
      </c>
      <c r="D51" s="45" t="str">
        <f>IF(WEEKDAY(B51,2)&gt;5,"休日",IFERROR(IF(VLOOKUP(B51,祝日!B:B,1,FALSE),"休日",""),""))</f>
        <v/>
      </c>
      <c r="E51" s="174"/>
      <c r="F51" s="175" t="str">
        <f t="shared" si="1"/>
        <v/>
      </c>
      <c r="G51" s="177"/>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8">
        <f t="shared" si="4"/>
        <v>45427</v>
      </c>
      <c r="C52" s="43" t="str">
        <f t="shared" si="0"/>
        <v>水</v>
      </c>
      <c r="D52" s="45" t="str">
        <f>IF(WEEKDAY(B52,2)&gt;5,"休日",IFERROR(IF(VLOOKUP(B52,祝日!B:B,1,FALSE),"休日",""),""))</f>
        <v/>
      </c>
      <c r="E52" s="174"/>
      <c r="F52" s="175" t="str">
        <f t="shared" si="1"/>
        <v/>
      </c>
      <c r="G52" s="177"/>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8">
        <f t="shared" si="4"/>
        <v>45428</v>
      </c>
      <c r="C53" s="43" t="str">
        <f t="shared" si="0"/>
        <v>木</v>
      </c>
      <c r="D53" s="45" t="str">
        <f>IF(WEEKDAY(B53,2)&gt;5,"休日",IFERROR(IF(VLOOKUP(B53,祝日!B:B,1,FALSE),"休日",""),""))</f>
        <v/>
      </c>
      <c r="E53" s="174"/>
      <c r="F53" s="175" t="str">
        <f t="shared" si="1"/>
        <v/>
      </c>
      <c r="G53" s="177"/>
      <c r="H53" s="175" t="str">
        <f t="shared" si="2"/>
        <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8">
        <f t="shared" si="4"/>
        <v>45429</v>
      </c>
      <c r="C54" s="43" t="str">
        <f t="shared" si="0"/>
        <v>金</v>
      </c>
      <c r="D54" s="45" t="str">
        <f>IF(WEEKDAY(B54,2)&gt;5,"休日",IFERROR(IF(VLOOKUP(B54,祝日!B:B,1,FALSE),"休日",""),""))</f>
        <v/>
      </c>
      <c r="E54" s="174"/>
      <c r="F54" s="175" t="str">
        <f t="shared" si="1"/>
        <v/>
      </c>
      <c r="G54" s="177"/>
      <c r="H54" s="175" t="str">
        <f t="shared" si="2"/>
        <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8">
        <f t="shared" si="4"/>
        <v>45430</v>
      </c>
      <c r="C55" s="43" t="str">
        <f t="shared" si="0"/>
        <v>土</v>
      </c>
      <c r="D55" s="45" t="str">
        <f>IF(WEEKDAY(B55,2)&gt;5,"休日",IFERROR(IF(VLOOKUP(B55,祝日!B:B,1,FALSE),"休日",""),""))</f>
        <v>休日</v>
      </c>
      <c r="E55" s="174"/>
      <c r="F55" s="175" t="str">
        <f t="shared" si="1"/>
        <v>休工</v>
      </c>
      <c r="G55" s="177"/>
      <c r="H55" s="175" t="str">
        <f t="shared" si="2"/>
        <v>休工</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8">
        <f t="shared" si="4"/>
        <v>45431</v>
      </c>
      <c r="C56" s="43" t="str">
        <f t="shared" si="0"/>
        <v>日</v>
      </c>
      <c r="D56" s="45" t="str">
        <f>IF(WEEKDAY(B56,2)&gt;5,"休日",IFERROR(IF(VLOOKUP(B56,祝日!B:B,1,FALSE),"休日",""),""))</f>
        <v>休日</v>
      </c>
      <c r="E56" s="174"/>
      <c r="F56" s="175" t="str">
        <f t="shared" si="1"/>
        <v>休工</v>
      </c>
      <c r="G56" s="177"/>
      <c r="H56" s="175" t="str">
        <f t="shared" si="2"/>
        <v>休工</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8">
        <f t="shared" si="4"/>
        <v>45432</v>
      </c>
      <c r="C57" s="43" t="str">
        <f t="shared" si="0"/>
        <v>月</v>
      </c>
      <c r="D57" s="45" t="str">
        <f>IF(WEEKDAY(B57,2)&gt;5,"休日",IFERROR(IF(VLOOKUP(B57,祝日!B:B,1,FALSE),"休日",""),""))</f>
        <v/>
      </c>
      <c r="E57" s="174"/>
      <c r="F57" s="175" t="str">
        <f t="shared" si="1"/>
        <v/>
      </c>
      <c r="G57" s="177"/>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8">
        <f t="shared" si="4"/>
        <v>45433</v>
      </c>
      <c r="C58" s="43" t="str">
        <f t="shared" si="0"/>
        <v>火</v>
      </c>
      <c r="D58" s="45" t="str">
        <f>IF(WEEKDAY(B58,2)&gt;5,"休日",IFERROR(IF(VLOOKUP(B58,祝日!B:B,1,FALSE),"休日",""),""))</f>
        <v/>
      </c>
      <c r="E58" s="174"/>
      <c r="F58" s="175" t="str">
        <f t="shared" si="1"/>
        <v/>
      </c>
      <c r="G58" s="177"/>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8">
        <f t="shared" si="4"/>
        <v>45434</v>
      </c>
      <c r="C59" s="43" t="str">
        <f t="shared" si="0"/>
        <v>水</v>
      </c>
      <c r="D59" s="45" t="str">
        <f>IF(WEEKDAY(B59,2)&gt;5,"休日",IFERROR(IF(VLOOKUP(B59,祝日!B:B,1,FALSE),"休日",""),""))</f>
        <v/>
      </c>
      <c r="E59" s="174"/>
      <c r="F59" s="175" t="str">
        <f t="shared" si="1"/>
        <v/>
      </c>
      <c r="G59" s="177"/>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8">
        <f t="shared" si="4"/>
        <v>45435</v>
      </c>
      <c r="C60" s="43" t="str">
        <f t="shared" si="0"/>
        <v>木</v>
      </c>
      <c r="D60" s="45" t="str">
        <f>IF(WEEKDAY(B60,2)&gt;5,"休日",IFERROR(IF(VLOOKUP(B60,祝日!B:B,1,FALSE),"休日",""),""))</f>
        <v/>
      </c>
      <c r="E60" s="174"/>
      <c r="F60" s="175" t="str">
        <f t="shared" si="1"/>
        <v/>
      </c>
      <c r="G60" s="177"/>
      <c r="H60" s="175" t="str">
        <f t="shared" si="2"/>
        <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8">
        <f t="shared" si="4"/>
        <v>45436</v>
      </c>
      <c r="C61" s="43" t="str">
        <f t="shared" si="0"/>
        <v>金</v>
      </c>
      <c r="D61" s="45" t="str">
        <f>IF(WEEKDAY(B61,2)&gt;5,"休日",IFERROR(IF(VLOOKUP(B61,祝日!B:B,1,FALSE),"休日",""),""))</f>
        <v/>
      </c>
      <c r="E61" s="174"/>
      <c r="F61" s="175" t="str">
        <f t="shared" si="1"/>
        <v/>
      </c>
      <c r="G61" s="177"/>
      <c r="H61" s="175" t="str">
        <f t="shared" si="2"/>
        <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8">
        <f t="shared" si="4"/>
        <v>45437</v>
      </c>
      <c r="C62" s="43" t="str">
        <f t="shared" si="0"/>
        <v>土</v>
      </c>
      <c r="D62" s="45" t="str">
        <f>IF(WEEKDAY(B62,2)&gt;5,"休日",IFERROR(IF(VLOOKUP(B62,祝日!B:B,1,FALSE),"休日",""),""))</f>
        <v>休日</v>
      </c>
      <c r="E62" s="174"/>
      <c r="F62" s="175" t="str">
        <f t="shared" si="1"/>
        <v>休工</v>
      </c>
      <c r="G62" s="177"/>
      <c r="H62" s="175" t="str">
        <f t="shared" si="2"/>
        <v>休工</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8">
        <f t="shared" si="4"/>
        <v>45438</v>
      </c>
      <c r="C63" s="43" t="str">
        <f t="shared" si="0"/>
        <v>日</v>
      </c>
      <c r="D63" s="45" t="str">
        <f>IF(WEEKDAY(B63,2)&gt;5,"休日",IFERROR(IF(VLOOKUP(B63,祝日!B:B,1,FALSE),"休日",""),""))</f>
        <v>休日</v>
      </c>
      <c r="E63" s="174"/>
      <c r="F63" s="175" t="str">
        <f t="shared" si="1"/>
        <v>休工</v>
      </c>
      <c r="G63" s="177"/>
      <c r="H63" s="175" t="str">
        <f t="shared" si="2"/>
        <v>休工</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8">
        <f t="shared" si="4"/>
        <v>45439</v>
      </c>
      <c r="C64" s="43" t="str">
        <f t="shared" si="0"/>
        <v>月</v>
      </c>
      <c r="D64" s="45" t="str">
        <f>IF(WEEKDAY(B64,2)&gt;5,"休日",IFERROR(IF(VLOOKUP(B64,祝日!B:B,1,FALSE),"休日",""),""))</f>
        <v/>
      </c>
      <c r="E64" s="174"/>
      <c r="F64" s="175" t="str">
        <f t="shared" si="1"/>
        <v/>
      </c>
      <c r="G64" s="177"/>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8">
        <f t="shared" si="4"/>
        <v>45440</v>
      </c>
      <c r="C65" s="43" t="str">
        <f t="shared" si="0"/>
        <v>火</v>
      </c>
      <c r="D65" s="45" t="str">
        <f>IF(WEEKDAY(B65,2)&gt;5,"休日",IFERROR(IF(VLOOKUP(B65,祝日!B:B,1,FALSE),"休日",""),""))</f>
        <v/>
      </c>
      <c r="E65" s="174"/>
      <c r="F65" s="175" t="str">
        <f t="shared" si="1"/>
        <v/>
      </c>
      <c r="G65" s="177"/>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8">
        <f t="shared" si="4"/>
        <v>45441</v>
      </c>
      <c r="C66" s="43" t="str">
        <f t="shared" si="0"/>
        <v>水</v>
      </c>
      <c r="D66" s="45" t="str">
        <f>IF(WEEKDAY(B66,2)&gt;5,"休日",IFERROR(IF(VLOOKUP(B66,祝日!B:B,1,FALSE),"休日",""),""))</f>
        <v/>
      </c>
      <c r="E66" s="174"/>
      <c r="F66" s="175" t="str">
        <f t="shared" si="1"/>
        <v/>
      </c>
      <c r="G66" s="177"/>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8">
        <f t="shared" si="4"/>
        <v>45442</v>
      </c>
      <c r="C67" s="43" t="str">
        <f t="shared" si="0"/>
        <v>木</v>
      </c>
      <c r="D67" s="45" t="str">
        <f>IF(WEEKDAY(B67,2)&gt;5,"休日",IFERROR(IF(VLOOKUP(B67,祝日!B:B,1,FALSE),"休日",""),""))</f>
        <v/>
      </c>
      <c r="E67" s="174"/>
      <c r="F67" s="175" t="str">
        <f t="shared" si="1"/>
        <v/>
      </c>
      <c r="G67" s="177"/>
      <c r="H67" s="175" t="str">
        <f t="shared" si="2"/>
        <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8">
        <f t="shared" si="4"/>
        <v>45443</v>
      </c>
      <c r="C68" s="43" t="str">
        <f t="shared" si="0"/>
        <v>金</v>
      </c>
      <c r="D68" s="45" t="str">
        <f>IF(WEEKDAY(B68,2)&gt;5,"休日",IFERROR(IF(VLOOKUP(B68,祝日!B:B,1,FALSE),"休日",""),""))</f>
        <v/>
      </c>
      <c r="E68" s="174"/>
      <c r="F68" s="175" t="str">
        <f t="shared" si="1"/>
        <v/>
      </c>
      <c r="G68" s="177"/>
      <c r="H68" s="175" t="str">
        <f t="shared" si="2"/>
        <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8">
        <f t="shared" si="4"/>
        <v>45444</v>
      </c>
      <c r="C69" s="43" t="str">
        <f t="shared" si="0"/>
        <v>土</v>
      </c>
      <c r="D69" s="45" t="str">
        <f>IF(WEEKDAY(B69,2)&gt;5,"休日",IFERROR(IF(VLOOKUP(B69,祝日!B:B,1,FALSE),"休日",""),""))</f>
        <v>休日</v>
      </c>
      <c r="E69" s="174"/>
      <c r="F69" s="175" t="str">
        <f t="shared" si="1"/>
        <v>休工</v>
      </c>
      <c r="G69" s="177"/>
      <c r="H69" s="175" t="str">
        <f t="shared" si="2"/>
        <v>休工</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8">
        <f t="shared" si="4"/>
        <v>45445</v>
      </c>
      <c r="C70" s="43" t="str">
        <f t="shared" si="0"/>
        <v>日</v>
      </c>
      <c r="D70" s="45" t="str">
        <f>IF(WEEKDAY(B70,2)&gt;5,"休日",IFERROR(IF(VLOOKUP(B70,祝日!B:B,1,FALSE),"休日",""),""))</f>
        <v>休日</v>
      </c>
      <c r="E70" s="174"/>
      <c r="F70" s="175" t="str">
        <f t="shared" si="1"/>
        <v>休工</v>
      </c>
      <c r="G70" s="177"/>
      <c r="H70" s="175" t="str">
        <f t="shared" si="2"/>
        <v>休工</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8">
        <f t="shared" si="4"/>
        <v>45446</v>
      </c>
      <c r="C71" s="43" t="str">
        <f t="shared" si="0"/>
        <v>月</v>
      </c>
      <c r="D71" s="45" t="str">
        <f>IF(WEEKDAY(B71,2)&gt;5,"休日",IFERROR(IF(VLOOKUP(B71,祝日!B:B,1,FALSE),"休日",""),""))</f>
        <v/>
      </c>
      <c r="E71" s="174"/>
      <c r="F71" s="175" t="str">
        <f t="shared" si="1"/>
        <v/>
      </c>
      <c r="G71" s="177"/>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8">
        <f t="shared" si="4"/>
        <v>45447</v>
      </c>
      <c r="C72" s="43" t="str">
        <f t="shared" ref="C72:C135" si="5">TEXT(B72,"aaa")</f>
        <v>火</v>
      </c>
      <c r="D72" s="45" t="str">
        <f>IF(WEEKDAY(B72,2)&gt;5,"休日",IFERROR(IF(VLOOKUP(B72,祝日!B:B,1,FALSE),"休日",""),""))</f>
        <v/>
      </c>
      <c r="E72" s="174"/>
      <c r="F72" s="175" t="str">
        <f t="shared" ref="F72:F135" si="6">IF(OR(E72="夏季休暇",E72="年末年始休暇",E72="一時中止",E72="工場制作",E72="発注者指示",E72="その他",D72="休日"),"休工","")</f>
        <v/>
      </c>
      <c r="G72" s="177"/>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8">
        <f t="shared" ref="B73:B136" si="9">B72+1</f>
        <v>45448</v>
      </c>
      <c r="C73" s="43" t="str">
        <f t="shared" si="5"/>
        <v>水</v>
      </c>
      <c r="D73" s="45" t="str">
        <f>IF(WEEKDAY(B73,2)&gt;5,"休日",IFERROR(IF(VLOOKUP(B73,祝日!B:B,1,FALSE),"休日",""),""))</f>
        <v/>
      </c>
      <c r="E73" s="174"/>
      <c r="F73" s="175" t="str">
        <f t="shared" si="6"/>
        <v/>
      </c>
      <c r="G73" s="177"/>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8">
        <f t="shared" si="9"/>
        <v>45449</v>
      </c>
      <c r="C74" s="43" t="str">
        <f t="shared" si="5"/>
        <v>木</v>
      </c>
      <c r="D74" s="45" t="str">
        <f>IF(WEEKDAY(B74,2)&gt;5,"休日",IFERROR(IF(VLOOKUP(B74,祝日!B:B,1,FALSE),"休日",""),""))</f>
        <v/>
      </c>
      <c r="E74" s="174"/>
      <c r="F74" s="175" t="str">
        <f t="shared" si="6"/>
        <v/>
      </c>
      <c r="G74" s="177"/>
      <c r="H74" s="175" t="str">
        <f t="shared" si="7"/>
        <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8">
        <f t="shared" si="9"/>
        <v>45450</v>
      </c>
      <c r="C75" s="43" t="str">
        <f t="shared" si="5"/>
        <v>金</v>
      </c>
      <c r="D75" s="45" t="str">
        <f>IF(WEEKDAY(B75,2)&gt;5,"休日",IFERROR(IF(VLOOKUP(B75,祝日!B:B,1,FALSE),"休日",""),""))</f>
        <v/>
      </c>
      <c r="E75" s="174"/>
      <c r="F75" s="175" t="str">
        <f t="shared" si="6"/>
        <v/>
      </c>
      <c r="G75" s="177"/>
      <c r="H75" s="175" t="str">
        <f t="shared" si="7"/>
        <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8">
        <f t="shared" si="9"/>
        <v>45451</v>
      </c>
      <c r="C76" s="43" t="str">
        <f t="shared" si="5"/>
        <v>土</v>
      </c>
      <c r="D76" s="45" t="str">
        <f>IF(WEEKDAY(B76,2)&gt;5,"休日",IFERROR(IF(VLOOKUP(B76,祝日!B:B,1,FALSE),"休日",""),""))</f>
        <v>休日</v>
      </c>
      <c r="E76" s="174"/>
      <c r="F76" s="175" t="str">
        <f t="shared" si="6"/>
        <v>休工</v>
      </c>
      <c r="G76" s="177"/>
      <c r="H76" s="175" t="str">
        <f t="shared" si="7"/>
        <v>休工</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8">
        <f t="shared" si="9"/>
        <v>45452</v>
      </c>
      <c r="C77" s="43" t="str">
        <f t="shared" si="5"/>
        <v>日</v>
      </c>
      <c r="D77" s="45" t="str">
        <f>IF(WEEKDAY(B77,2)&gt;5,"休日",IFERROR(IF(VLOOKUP(B77,祝日!B:B,1,FALSE),"休日",""),""))</f>
        <v>休日</v>
      </c>
      <c r="E77" s="174"/>
      <c r="F77" s="175" t="str">
        <f t="shared" si="6"/>
        <v>休工</v>
      </c>
      <c r="G77" s="177"/>
      <c r="H77" s="175" t="str">
        <f t="shared" si="7"/>
        <v>休工</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8">
        <f t="shared" si="9"/>
        <v>45453</v>
      </c>
      <c r="C78" s="43" t="str">
        <f t="shared" si="5"/>
        <v>月</v>
      </c>
      <c r="D78" s="45" t="str">
        <f>IF(WEEKDAY(B78,2)&gt;5,"休日",IFERROR(IF(VLOOKUP(B78,祝日!B:B,1,FALSE),"休日",""),""))</f>
        <v/>
      </c>
      <c r="E78" s="174"/>
      <c r="F78" s="175" t="str">
        <f t="shared" si="6"/>
        <v/>
      </c>
      <c r="G78" s="177"/>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8">
        <f t="shared" si="9"/>
        <v>45454</v>
      </c>
      <c r="C79" s="43" t="str">
        <f t="shared" si="5"/>
        <v>火</v>
      </c>
      <c r="D79" s="45" t="str">
        <f>IF(WEEKDAY(B79,2)&gt;5,"休日",IFERROR(IF(VLOOKUP(B79,祝日!B:B,1,FALSE),"休日",""),""))</f>
        <v/>
      </c>
      <c r="E79" s="174"/>
      <c r="F79" s="175" t="str">
        <f t="shared" si="6"/>
        <v/>
      </c>
      <c r="G79" s="177"/>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8">
        <f t="shared" si="9"/>
        <v>45455</v>
      </c>
      <c r="C80" s="43" t="str">
        <f t="shared" si="5"/>
        <v>水</v>
      </c>
      <c r="D80" s="45" t="str">
        <f>IF(WEEKDAY(B80,2)&gt;5,"休日",IFERROR(IF(VLOOKUP(B80,祝日!B:B,1,FALSE),"休日",""),""))</f>
        <v/>
      </c>
      <c r="E80" s="174"/>
      <c r="F80" s="175" t="str">
        <f t="shared" si="6"/>
        <v/>
      </c>
      <c r="G80" s="177"/>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8">
        <f t="shared" si="9"/>
        <v>45456</v>
      </c>
      <c r="C81" s="43" t="str">
        <f t="shared" si="5"/>
        <v>木</v>
      </c>
      <c r="D81" s="45" t="str">
        <f>IF(WEEKDAY(B81,2)&gt;5,"休日",IFERROR(IF(VLOOKUP(B81,祝日!B:B,1,FALSE),"休日",""),""))</f>
        <v/>
      </c>
      <c r="E81" s="174"/>
      <c r="F81" s="175" t="str">
        <f t="shared" si="6"/>
        <v/>
      </c>
      <c r="G81" s="177"/>
      <c r="H81" s="175" t="str">
        <f t="shared" si="7"/>
        <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8">
        <f t="shared" si="9"/>
        <v>45457</v>
      </c>
      <c r="C82" s="43" t="str">
        <f t="shared" si="5"/>
        <v>金</v>
      </c>
      <c r="D82" s="45" t="str">
        <f>IF(WEEKDAY(B82,2)&gt;5,"休日",IFERROR(IF(VLOOKUP(B82,祝日!B:B,1,FALSE),"休日",""),""))</f>
        <v/>
      </c>
      <c r="E82" s="174"/>
      <c r="F82" s="175" t="str">
        <f t="shared" si="6"/>
        <v/>
      </c>
      <c r="G82" s="177"/>
      <c r="H82" s="175" t="str">
        <f t="shared" si="7"/>
        <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8">
        <f t="shared" si="9"/>
        <v>45458</v>
      </c>
      <c r="C83" s="43" t="str">
        <f t="shared" si="5"/>
        <v>土</v>
      </c>
      <c r="D83" s="45" t="str">
        <f>IF(WEEKDAY(B83,2)&gt;5,"休日",IFERROR(IF(VLOOKUP(B83,祝日!B:B,1,FALSE),"休日",""),""))</f>
        <v>休日</v>
      </c>
      <c r="E83" s="174"/>
      <c r="F83" s="175" t="str">
        <f t="shared" si="6"/>
        <v>休工</v>
      </c>
      <c r="G83" s="177"/>
      <c r="H83" s="175" t="str">
        <f t="shared" si="7"/>
        <v>休工</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8">
        <f t="shared" si="9"/>
        <v>45459</v>
      </c>
      <c r="C84" s="43" t="str">
        <f t="shared" si="5"/>
        <v>日</v>
      </c>
      <c r="D84" s="45" t="str">
        <f>IF(WEEKDAY(B84,2)&gt;5,"休日",IFERROR(IF(VLOOKUP(B84,祝日!B:B,1,FALSE),"休日",""),""))</f>
        <v>休日</v>
      </c>
      <c r="E84" s="174"/>
      <c r="F84" s="175" t="str">
        <f t="shared" si="6"/>
        <v>休工</v>
      </c>
      <c r="G84" s="177"/>
      <c r="H84" s="175" t="str">
        <f t="shared" si="7"/>
        <v>休工</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8">
        <f t="shared" si="9"/>
        <v>45460</v>
      </c>
      <c r="C85" s="43" t="str">
        <f t="shared" si="5"/>
        <v>月</v>
      </c>
      <c r="D85" s="45" t="str">
        <f>IF(WEEKDAY(B85,2)&gt;5,"休日",IFERROR(IF(VLOOKUP(B85,祝日!B:B,1,FALSE),"休日",""),""))</f>
        <v/>
      </c>
      <c r="E85" s="174"/>
      <c r="F85" s="175" t="str">
        <f t="shared" si="6"/>
        <v/>
      </c>
      <c r="G85" s="177"/>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8">
        <f t="shared" si="9"/>
        <v>45461</v>
      </c>
      <c r="C86" s="43" t="str">
        <f t="shared" si="5"/>
        <v>火</v>
      </c>
      <c r="D86" s="45" t="str">
        <f>IF(WEEKDAY(B86,2)&gt;5,"休日",IFERROR(IF(VLOOKUP(B86,祝日!B:B,1,FALSE),"休日",""),""))</f>
        <v/>
      </c>
      <c r="E86" s="174"/>
      <c r="F86" s="175" t="str">
        <f t="shared" si="6"/>
        <v/>
      </c>
      <c r="G86" s="177"/>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8">
        <f t="shared" si="9"/>
        <v>45462</v>
      </c>
      <c r="C87" s="43" t="str">
        <f t="shared" si="5"/>
        <v>水</v>
      </c>
      <c r="D87" s="45" t="str">
        <f>IF(WEEKDAY(B87,2)&gt;5,"休日",IFERROR(IF(VLOOKUP(B87,祝日!B:B,1,FALSE),"休日",""),""))</f>
        <v/>
      </c>
      <c r="E87" s="174"/>
      <c r="F87" s="175" t="str">
        <f t="shared" si="6"/>
        <v/>
      </c>
      <c r="G87" s="177"/>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8">
        <f t="shared" si="9"/>
        <v>45463</v>
      </c>
      <c r="C88" s="43" t="str">
        <f t="shared" si="5"/>
        <v>木</v>
      </c>
      <c r="D88" s="45" t="str">
        <f>IF(WEEKDAY(B88,2)&gt;5,"休日",IFERROR(IF(VLOOKUP(B88,祝日!B:B,1,FALSE),"休日",""),""))</f>
        <v/>
      </c>
      <c r="E88" s="174"/>
      <c r="F88" s="175" t="str">
        <f t="shared" si="6"/>
        <v/>
      </c>
      <c r="G88" s="177"/>
      <c r="H88" s="175" t="str">
        <f t="shared" si="7"/>
        <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8">
        <f t="shared" si="9"/>
        <v>45464</v>
      </c>
      <c r="C89" s="43" t="str">
        <f t="shared" si="5"/>
        <v>金</v>
      </c>
      <c r="D89" s="45" t="str">
        <f>IF(WEEKDAY(B89,2)&gt;5,"休日",IFERROR(IF(VLOOKUP(B89,祝日!B:B,1,FALSE),"休日",""),""))</f>
        <v/>
      </c>
      <c r="E89" s="174"/>
      <c r="F89" s="175" t="str">
        <f t="shared" si="6"/>
        <v/>
      </c>
      <c r="G89" s="177"/>
      <c r="H89" s="175" t="str">
        <f t="shared" si="7"/>
        <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8">
        <f t="shared" si="9"/>
        <v>45465</v>
      </c>
      <c r="C90" s="43" t="str">
        <f t="shared" si="5"/>
        <v>土</v>
      </c>
      <c r="D90" s="45" t="str">
        <f>IF(WEEKDAY(B90,2)&gt;5,"休日",IFERROR(IF(VLOOKUP(B90,祝日!B:B,1,FALSE),"休日",""),""))</f>
        <v>休日</v>
      </c>
      <c r="E90" s="174"/>
      <c r="F90" s="175" t="str">
        <f t="shared" si="6"/>
        <v>休工</v>
      </c>
      <c r="G90" s="177"/>
      <c r="H90" s="175" t="str">
        <f t="shared" si="7"/>
        <v>休工</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8">
        <f t="shared" si="9"/>
        <v>45466</v>
      </c>
      <c r="C91" s="43" t="str">
        <f t="shared" si="5"/>
        <v>日</v>
      </c>
      <c r="D91" s="45" t="str">
        <f>IF(WEEKDAY(B91,2)&gt;5,"休日",IFERROR(IF(VLOOKUP(B91,祝日!B:B,1,FALSE),"休日",""),""))</f>
        <v>休日</v>
      </c>
      <c r="E91" s="174"/>
      <c r="F91" s="175" t="str">
        <f t="shared" si="6"/>
        <v>休工</v>
      </c>
      <c r="G91" s="177"/>
      <c r="H91" s="175" t="str">
        <f t="shared" si="7"/>
        <v>休工</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8">
        <f t="shared" si="9"/>
        <v>45467</v>
      </c>
      <c r="C92" s="43" t="str">
        <f t="shared" si="5"/>
        <v>月</v>
      </c>
      <c r="D92" s="45" t="str">
        <f>IF(WEEKDAY(B92,2)&gt;5,"休日",IFERROR(IF(VLOOKUP(B92,祝日!B:B,1,FALSE),"休日",""),""))</f>
        <v/>
      </c>
      <c r="E92" s="174"/>
      <c r="F92" s="175" t="str">
        <f t="shared" si="6"/>
        <v/>
      </c>
      <c r="G92" s="177"/>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8">
        <f t="shared" si="9"/>
        <v>45468</v>
      </c>
      <c r="C93" s="43" t="str">
        <f t="shared" si="5"/>
        <v>火</v>
      </c>
      <c r="D93" s="45" t="str">
        <f>IF(WEEKDAY(B93,2)&gt;5,"休日",IFERROR(IF(VLOOKUP(B93,祝日!B:B,1,FALSE),"休日",""),""))</f>
        <v/>
      </c>
      <c r="E93" s="174"/>
      <c r="F93" s="175" t="str">
        <f t="shared" si="6"/>
        <v/>
      </c>
      <c r="G93" s="177"/>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8">
        <f t="shared" si="9"/>
        <v>45469</v>
      </c>
      <c r="C94" s="43" t="str">
        <f t="shared" si="5"/>
        <v>水</v>
      </c>
      <c r="D94" s="45" t="str">
        <f>IF(WEEKDAY(B94,2)&gt;5,"休日",IFERROR(IF(VLOOKUP(B94,祝日!B:B,1,FALSE),"休日",""),""))</f>
        <v/>
      </c>
      <c r="E94" s="174"/>
      <c r="F94" s="175" t="str">
        <f t="shared" si="6"/>
        <v/>
      </c>
      <c r="G94" s="177"/>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8">
        <f t="shared" si="9"/>
        <v>45470</v>
      </c>
      <c r="C95" s="43" t="str">
        <f t="shared" si="5"/>
        <v>木</v>
      </c>
      <c r="D95" s="45" t="str">
        <f>IF(WEEKDAY(B95,2)&gt;5,"休日",IFERROR(IF(VLOOKUP(B95,祝日!B:B,1,FALSE),"休日",""),""))</f>
        <v/>
      </c>
      <c r="E95" s="174"/>
      <c r="F95" s="175" t="str">
        <f t="shared" si="6"/>
        <v/>
      </c>
      <c r="G95" s="177"/>
      <c r="H95" s="175" t="str">
        <f t="shared" si="7"/>
        <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8">
        <f t="shared" si="9"/>
        <v>45471</v>
      </c>
      <c r="C96" s="43" t="str">
        <f t="shared" si="5"/>
        <v>金</v>
      </c>
      <c r="D96" s="45" t="str">
        <f>IF(WEEKDAY(B96,2)&gt;5,"休日",IFERROR(IF(VLOOKUP(B96,祝日!B:B,1,FALSE),"休日",""),""))</f>
        <v/>
      </c>
      <c r="E96" s="174"/>
      <c r="F96" s="175" t="str">
        <f t="shared" si="6"/>
        <v/>
      </c>
      <c r="G96" s="177"/>
      <c r="H96" s="175" t="str">
        <f t="shared" si="7"/>
        <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8">
        <f t="shared" si="9"/>
        <v>45472</v>
      </c>
      <c r="C97" s="43" t="str">
        <f t="shared" si="5"/>
        <v>土</v>
      </c>
      <c r="D97" s="45" t="str">
        <f>IF(WEEKDAY(B97,2)&gt;5,"休日",IFERROR(IF(VLOOKUP(B97,祝日!B:B,1,FALSE),"休日",""),""))</f>
        <v>休日</v>
      </c>
      <c r="E97" s="174"/>
      <c r="F97" s="175" t="str">
        <f t="shared" si="6"/>
        <v>休工</v>
      </c>
      <c r="G97" s="177"/>
      <c r="H97" s="175" t="str">
        <f t="shared" si="7"/>
        <v>休工</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8">
        <f t="shared" si="9"/>
        <v>45473</v>
      </c>
      <c r="C98" s="43" t="str">
        <f t="shared" si="5"/>
        <v>日</v>
      </c>
      <c r="D98" s="45" t="str">
        <f>IF(WEEKDAY(B98,2)&gt;5,"休日",IFERROR(IF(VLOOKUP(B98,祝日!B:B,1,FALSE),"休日",""),""))</f>
        <v>休日</v>
      </c>
      <c r="E98" s="174"/>
      <c r="F98" s="175" t="str">
        <f t="shared" si="6"/>
        <v>休工</v>
      </c>
      <c r="G98" s="177"/>
      <c r="H98" s="175" t="str">
        <f t="shared" si="7"/>
        <v>休工</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8">
        <f t="shared" si="9"/>
        <v>45474</v>
      </c>
      <c r="C99" s="43" t="str">
        <f t="shared" si="5"/>
        <v>月</v>
      </c>
      <c r="D99" s="45" t="str">
        <f>IF(WEEKDAY(B99,2)&gt;5,"休日",IFERROR(IF(VLOOKUP(B99,祝日!B:B,1,FALSE),"休日",""),""))</f>
        <v/>
      </c>
      <c r="E99" s="174"/>
      <c r="F99" s="175" t="str">
        <f t="shared" si="6"/>
        <v/>
      </c>
      <c r="G99" s="177"/>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8">
        <f t="shared" si="9"/>
        <v>45475</v>
      </c>
      <c r="C100" s="43" t="str">
        <f t="shared" si="5"/>
        <v>火</v>
      </c>
      <c r="D100" s="45" t="str">
        <f>IF(WEEKDAY(B100,2)&gt;5,"休日",IFERROR(IF(VLOOKUP(B100,祝日!B:B,1,FALSE),"休日",""),""))</f>
        <v/>
      </c>
      <c r="E100" s="174"/>
      <c r="F100" s="175" t="str">
        <f t="shared" si="6"/>
        <v/>
      </c>
      <c r="G100" s="177"/>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8">
        <f t="shared" si="9"/>
        <v>45476</v>
      </c>
      <c r="C101" s="43" t="str">
        <f t="shared" si="5"/>
        <v>水</v>
      </c>
      <c r="D101" s="45" t="str">
        <f>IF(WEEKDAY(B101,2)&gt;5,"休日",IFERROR(IF(VLOOKUP(B101,祝日!B:B,1,FALSE),"休日",""),""))</f>
        <v/>
      </c>
      <c r="E101" s="174"/>
      <c r="F101" s="175" t="str">
        <f t="shared" si="6"/>
        <v/>
      </c>
      <c r="G101" s="177"/>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8">
        <f t="shared" si="9"/>
        <v>45477</v>
      </c>
      <c r="C102" s="43" t="str">
        <f t="shared" si="5"/>
        <v>木</v>
      </c>
      <c r="D102" s="45" t="str">
        <f>IF(WEEKDAY(B102,2)&gt;5,"休日",IFERROR(IF(VLOOKUP(B102,祝日!B:B,1,FALSE),"休日",""),""))</f>
        <v/>
      </c>
      <c r="E102" s="174"/>
      <c r="F102" s="175" t="str">
        <f t="shared" si="6"/>
        <v/>
      </c>
      <c r="G102" s="177"/>
      <c r="H102" s="175" t="str">
        <f t="shared" si="7"/>
        <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8">
        <f t="shared" si="9"/>
        <v>45478</v>
      </c>
      <c r="C103" s="43" t="str">
        <f t="shared" si="5"/>
        <v>金</v>
      </c>
      <c r="D103" s="45" t="str">
        <f>IF(WEEKDAY(B103,2)&gt;5,"休日",IFERROR(IF(VLOOKUP(B103,祝日!B:B,1,FALSE),"休日",""),""))</f>
        <v/>
      </c>
      <c r="E103" s="174"/>
      <c r="F103" s="175" t="str">
        <f t="shared" si="6"/>
        <v/>
      </c>
      <c r="G103" s="177"/>
      <c r="H103" s="175" t="str">
        <f t="shared" si="7"/>
        <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8">
        <f t="shared" si="9"/>
        <v>45479</v>
      </c>
      <c r="C104" s="43" t="str">
        <f t="shared" si="5"/>
        <v>土</v>
      </c>
      <c r="D104" s="45" t="str">
        <f>IF(WEEKDAY(B104,2)&gt;5,"休日",IFERROR(IF(VLOOKUP(B104,祝日!B:B,1,FALSE),"休日",""),""))</f>
        <v>休日</v>
      </c>
      <c r="E104" s="174"/>
      <c r="F104" s="175" t="str">
        <f t="shared" si="6"/>
        <v>休工</v>
      </c>
      <c r="G104" s="177"/>
      <c r="H104" s="175" t="str">
        <f t="shared" si="7"/>
        <v>休工</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8">
        <f t="shared" si="9"/>
        <v>45480</v>
      </c>
      <c r="C105" s="43" t="str">
        <f t="shared" si="5"/>
        <v>日</v>
      </c>
      <c r="D105" s="45" t="str">
        <f>IF(WEEKDAY(B105,2)&gt;5,"休日",IFERROR(IF(VLOOKUP(B105,祝日!B:B,1,FALSE),"休日",""),""))</f>
        <v>休日</v>
      </c>
      <c r="E105" s="174"/>
      <c r="F105" s="175" t="str">
        <f t="shared" si="6"/>
        <v>休工</v>
      </c>
      <c r="G105" s="177"/>
      <c r="H105" s="175" t="str">
        <f t="shared" si="7"/>
        <v>休工</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8">
        <f t="shared" si="9"/>
        <v>45481</v>
      </c>
      <c r="C106" s="43" t="str">
        <f t="shared" si="5"/>
        <v>月</v>
      </c>
      <c r="D106" s="45" t="str">
        <f>IF(WEEKDAY(B106,2)&gt;5,"休日",IFERROR(IF(VLOOKUP(B106,祝日!B:B,1,FALSE),"休日",""),""))</f>
        <v/>
      </c>
      <c r="E106" s="174"/>
      <c r="F106" s="175" t="str">
        <f t="shared" si="6"/>
        <v/>
      </c>
      <c r="G106" s="177"/>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8">
        <f t="shared" si="9"/>
        <v>45482</v>
      </c>
      <c r="C107" s="43" t="str">
        <f t="shared" si="5"/>
        <v>火</v>
      </c>
      <c r="D107" s="45" t="str">
        <f>IF(WEEKDAY(B107,2)&gt;5,"休日",IFERROR(IF(VLOOKUP(B107,祝日!B:B,1,FALSE),"休日",""),""))</f>
        <v/>
      </c>
      <c r="E107" s="174"/>
      <c r="F107" s="175" t="str">
        <f t="shared" si="6"/>
        <v/>
      </c>
      <c r="G107" s="177"/>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8">
        <f t="shared" si="9"/>
        <v>45483</v>
      </c>
      <c r="C108" s="43" t="str">
        <f t="shared" si="5"/>
        <v>水</v>
      </c>
      <c r="D108" s="45" t="str">
        <f>IF(WEEKDAY(B108,2)&gt;5,"休日",IFERROR(IF(VLOOKUP(B108,祝日!B:B,1,FALSE),"休日",""),""))</f>
        <v/>
      </c>
      <c r="E108" s="174"/>
      <c r="F108" s="175" t="str">
        <f t="shared" si="6"/>
        <v/>
      </c>
      <c r="G108" s="177"/>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8">
        <f t="shared" si="9"/>
        <v>45484</v>
      </c>
      <c r="C109" s="43" t="str">
        <f t="shared" si="5"/>
        <v>木</v>
      </c>
      <c r="D109" s="45" t="str">
        <f>IF(WEEKDAY(B109,2)&gt;5,"休日",IFERROR(IF(VLOOKUP(B109,祝日!B:B,1,FALSE),"休日",""),""))</f>
        <v/>
      </c>
      <c r="E109" s="174"/>
      <c r="F109" s="175" t="str">
        <f t="shared" si="6"/>
        <v/>
      </c>
      <c r="G109" s="177"/>
      <c r="H109" s="175" t="str">
        <f t="shared" si="7"/>
        <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8">
        <f t="shared" si="9"/>
        <v>45485</v>
      </c>
      <c r="C110" s="43" t="str">
        <f t="shared" si="5"/>
        <v>金</v>
      </c>
      <c r="D110" s="45" t="str">
        <f>IF(WEEKDAY(B110,2)&gt;5,"休日",IFERROR(IF(VLOOKUP(B110,祝日!B:B,1,FALSE),"休日",""),""))</f>
        <v/>
      </c>
      <c r="E110" s="174"/>
      <c r="F110" s="175" t="str">
        <f t="shared" si="6"/>
        <v/>
      </c>
      <c r="G110" s="177"/>
      <c r="H110" s="175" t="str">
        <f t="shared" si="7"/>
        <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8">
        <f t="shared" si="9"/>
        <v>45486</v>
      </c>
      <c r="C111" s="43" t="str">
        <f t="shared" si="5"/>
        <v>土</v>
      </c>
      <c r="D111" s="45" t="str">
        <f>IF(WEEKDAY(B111,2)&gt;5,"休日",IFERROR(IF(VLOOKUP(B111,祝日!B:B,1,FALSE),"休日",""),""))</f>
        <v>休日</v>
      </c>
      <c r="E111" s="174"/>
      <c r="F111" s="175" t="str">
        <f t="shared" si="6"/>
        <v>休工</v>
      </c>
      <c r="G111" s="177"/>
      <c r="H111" s="175" t="str">
        <f t="shared" si="7"/>
        <v>休工</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8">
        <f t="shared" si="9"/>
        <v>45487</v>
      </c>
      <c r="C112" s="43" t="str">
        <f t="shared" si="5"/>
        <v>日</v>
      </c>
      <c r="D112" s="45" t="str">
        <f>IF(WEEKDAY(B112,2)&gt;5,"休日",IFERROR(IF(VLOOKUP(B112,祝日!B:B,1,FALSE),"休日",""),""))</f>
        <v>休日</v>
      </c>
      <c r="E112" s="174"/>
      <c r="F112" s="175" t="str">
        <f t="shared" si="6"/>
        <v>休工</v>
      </c>
      <c r="G112" s="177"/>
      <c r="H112" s="175" t="str">
        <f t="shared" si="7"/>
        <v>休工</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8">
        <f t="shared" si="9"/>
        <v>45488</v>
      </c>
      <c r="C113" s="43" t="str">
        <f t="shared" si="5"/>
        <v>月</v>
      </c>
      <c r="D113" s="45" t="str">
        <f>IF(WEEKDAY(B113,2)&gt;5,"休日",IFERROR(IF(VLOOKUP(B113,祝日!B:B,1,FALSE),"休日",""),""))</f>
        <v>休日</v>
      </c>
      <c r="E113" s="174"/>
      <c r="F113" s="175" t="str">
        <f t="shared" si="6"/>
        <v>休工</v>
      </c>
      <c r="G113" s="177"/>
      <c r="H113" s="175" t="str">
        <f t="shared" si="7"/>
        <v>休工</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8">
        <f t="shared" si="9"/>
        <v>45489</v>
      </c>
      <c r="C114" s="43" t="str">
        <f t="shared" si="5"/>
        <v>火</v>
      </c>
      <c r="D114" s="45" t="str">
        <f>IF(WEEKDAY(B114,2)&gt;5,"休日",IFERROR(IF(VLOOKUP(B114,祝日!B:B,1,FALSE),"休日",""),""))</f>
        <v/>
      </c>
      <c r="E114" s="174"/>
      <c r="F114" s="175" t="str">
        <f t="shared" si="6"/>
        <v/>
      </c>
      <c r="G114" s="177"/>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8">
        <f t="shared" si="9"/>
        <v>45490</v>
      </c>
      <c r="C115" s="43" t="str">
        <f t="shared" si="5"/>
        <v>水</v>
      </c>
      <c r="D115" s="45" t="str">
        <f>IF(WEEKDAY(B115,2)&gt;5,"休日",IFERROR(IF(VLOOKUP(B115,祝日!B:B,1,FALSE),"休日",""),""))</f>
        <v/>
      </c>
      <c r="E115" s="174"/>
      <c r="F115" s="175" t="str">
        <f t="shared" si="6"/>
        <v/>
      </c>
      <c r="G115" s="177"/>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8">
        <f t="shared" si="9"/>
        <v>45491</v>
      </c>
      <c r="C116" s="43" t="str">
        <f t="shared" si="5"/>
        <v>木</v>
      </c>
      <c r="D116" s="45" t="str">
        <f>IF(WEEKDAY(B116,2)&gt;5,"休日",IFERROR(IF(VLOOKUP(B116,祝日!B:B,1,FALSE),"休日",""),""))</f>
        <v/>
      </c>
      <c r="E116" s="174"/>
      <c r="F116" s="175" t="str">
        <f t="shared" si="6"/>
        <v/>
      </c>
      <c r="G116" s="177"/>
      <c r="H116" s="175" t="str">
        <f t="shared" si="7"/>
        <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8">
        <f t="shared" si="9"/>
        <v>45492</v>
      </c>
      <c r="C117" s="43" t="str">
        <f t="shared" si="5"/>
        <v>金</v>
      </c>
      <c r="D117" s="45" t="str">
        <f>IF(WEEKDAY(B117,2)&gt;5,"休日",IFERROR(IF(VLOOKUP(B117,祝日!B:B,1,FALSE),"休日",""),""))</f>
        <v/>
      </c>
      <c r="E117" s="174"/>
      <c r="F117" s="175" t="str">
        <f t="shared" si="6"/>
        <v/>
      </c>
      <c r="G117" s="177"/>
      <c r="H117" s="175" t="str">
        <f t="shared" si="7"/>
        <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8">
        <f t="shared" si="9"/>
        <v>45493</v>
      </c>
      <c r="C118" s="43" t="str">
        <f t="shared" si="5"/>
        <v>土</v>
      </c>
      <c r="D118" s="45" t="str">
        <f>IF(WEEKDAY(B118,2)&gt;5,"休日",IFERROR(IF(VLOOKUP(B118,祝日!B:B,1,FALSE),"休日",""),""))</f>
        <v>休日</v>
      </c>
      <c r="E118" s="174"/>
      <c r="F118" s="175" t="str">
        <f t="shared" si="6"/>
        <v>休工</v>
      </c>
      <c r="G118" s="177"/>
      <c r="H118" s="175" t="str">
        <f t="shared" si="7"/>
        <v>休工</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8">
        <f t="shared" si="9"/>
        <v>45494</v>
      </c>
      <c r="C119" s="43" t="str">
        <f t="shared" si="5"/>
        <v>日</v>
      </c>
      <c r="D119" s="45" t="str">
        <f>IF(WEEKDAY(B119,2)&gt;5,"休日",IFERROR(IF(VLOOKUP(B119,祝日!B:B,1,FALSE),"休日",""),""))</f>
        <v>休日</v>
      </c>
      <c r="E119" s="174"/>
      <c r="F119" s="175" t="str">
        <f t="shared" si="6"/>
        <v>休工</v>
      </c>
      <c r="G119" s="177"/>
      <c r="H119" s="175" t="str">
        <f t="shared" si="7"/>
        <v>休工</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8">
        <f t="shared" si="9"/>
        <v>45495</v>
      </c>
      <c r="C120" s="43" t="str">
        <f t="shared" si="5"/>
        <v>月</v>
      </c>
      <c r="D120" s="45" t="str">
        <f>IF(WEEKDAY(B120,2)&gt;5,"休日",IFERROR(IF(VLOOKUP(B120,祝日!B:B,1,FALSE),"休日",""),""))</f>
        <v/>
      </c>
      <c r="E120" s="174"/>
      <c r="F120" s="175" t="str">
        <f t="shared" si="6"/>
        <v/>
      </c>
      <c r="G120" s="177"/>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8">
        <f t="shared" si="9"/>
        <v>45496</v>
      </c>
      <c r="C121" s="43" t="str">
        <f t="shared" si="5"/>
        <v>火</v>
      </c>
      <c r="D121" s="45" t="str">
        <f>IF(WEEKDAY(B121,2)&gt;5,"休日",IFERROR(IF(VLOOKUP(B121,祝日!B:B,1,FALSE),"休日",""),""))</f>
        <v/>
      </c>
      <c r="E121" s="174"/>
      <c r="F121" s="175" t="str">
        <f t="shared" si="6"/>
        <v/>
      </c>
      <c r="G121" s="177"/>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8">
        <f t="shared" si="9"/>
        <v>45497</v>
      </c>
      <c r="C122" s="43" t="str">
        <f t="shared" si="5"/>
        <v>水</v>
      </c>
      <c r="D122" s="45" t="str">
        <f>IF(WEEKDAY(B122,2)&gt;5,"休日",IFERROR(IF(VLOOKUP(B122,祝日!B:B,1,FALSE),"休日",""),""))</f>
        <v/>
      </c>
      <c r="E122" s="174"/>
      <c r="F122" s="175" t="str">
        <f t="shared" si="6"/>
        <v/>
      </c>
      <c r="G122" s="177"/>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8">
        <f t="shared" si="9"/>
        <v>45498</v>
      </c>
      <c r="C123" s="43" t="str">
        <f t="shared" si="5"/>
        <v>木</v>
      </c>
      <c r="D123" s="45" t="str">
        <f>IF(WEEKDAY(B123,2)&gt;5,"休日",IFERROR(IF(VLOOKUP(B123,祝日!B:B,1,FALSE),"休日",""),""))</f>
        <v/>
      </c>
      <c r="E123" s="174"/>
      <c r="F123" s="175" t="str">
        <f t="shared" si="6"/>
        <v/>
      </c>
      <c r="G123" s="177"/>
      <c r="H123" s="175" t="str">
        <f t="shared" si="7"/>
        <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8">
        <f t="shared" si="9"/>
        <v>45499</v>
      </c>
      <c r="C124" s="43" t="str">
        <f t="shared" si="5"/>
        <v>金</v>
      </c>
      <c r="D124" s="45" t="str">
        <f>IF(WEEKDAY(B124,2)&gt;5,"休日",IFERROR(IF(VLOOKUP(B124,祝日!B:B,1,FALSE),"休日",""),""))</f>
        <v/>
      </c>
      <c r="E124" s="174"/>
      <c r="F124" s="175" t="str">
        <f t="shared" si="6"/>
        <v/>
      </c>
      <c r="G124" s="177"/>
      <c r="H124" s="175" t="str">
        <f t="shared" si="7"/>
        <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8">
        <f t="shared" si="9"/>
        <v>45500</v>
      </c>
      <c r="C125" s="43" t="str">
        <f t="shared" si="5"/>
        <v>土</v>
      </c>
      <c r="D125" s="45" t="str">
        <f>IF(WEEKDAY(B125,2)&gt;5,"休日",IFERROR(IF(VLOOKUP(B125,祝日!B:B,1,FALSE),"休日",""),""))</f>
        <v>休日</v>
      </c>
      <c r="E125" s="174"/>
      <c r="F125" s="175" t="str">
        <f t="shared" si="6"/>
        <v>休工</v>
      </c>
      <c r="G125" s="177"/>
      <c r="H125" s="175" t="str">
        <f t="shared" si="7"/>
        <v>休工</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8">
        <f t="shared" si="9"/>
        <v>45501</v>
      </c>
      <c r="C126" s="43" t="str">
        <f t="shared" si="5"/>
        <v>日</v>
      </c>
      <c r="D126" s="45" t="str">
        <f>IF(WEEKDAY(B126,2)&gt;5,"休日",IFERROR(IF(VLOOKUP(B126,祝日!B:B,1,FALSE),"休日",""),""))</f>
        <v>休日</v>
      </c>
      <c r="E126" s="174"/>
      <c r="F126" s="175" t="str">
        <f t="shared" si="6"/>
        <v>休工</v>
      </c>
      <c r="G126" s="177"/>
      <c r="H126" s="175" t="str">
        <f t="shared" si="7"/>
        <v>休工</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8">
        <f t="shared" si="9"/>
        <v>45502</v>
      </c>
      <c r="C127" s="43" t="str">
        <f t="shared" si="5"/>
        <v>月</v>
      </c>
      <c r="D127" s="45" t="str">
        <f>IF(WEEKDAY(B127,2)&gt;5,"休日",IFERROR(IF(VLOOKUP(B127,祝日!B:B,1,FALSE),"休日",""),""))</f>
        <v/>
      </c>
      <c r="E127" s="174"/>
      <c r="F127" s="175" t="str">
        <f t="shared" si="6"/>
        <v/>
      </c>
      <c r="G127" s="177"/>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8">
        <f t="shared" si="9"/>
        <v>45503</v>
      </c>
      <c r="C128" s="43" t="str">
        <f t="shared" si="5"/>
        <v>火</v>
      </c>
      <c r="D128" s="45" t="str">
        <f>IF(WEEKDAY(B128,2)&gt;5,"休日",IFERROR(IF(VLOOKUP(B128,祝日!B:B,1,FALSE),"休日",""),""))</f>
        <v/>
      </c>
      <c r="E128" s="174"/>
      <c r="F128" s="175" t="str">
        <f t="shared" si="6"/>
        <v/>
      </c>
      <c r="G128" s="177"/>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8">
        <f t="shared" si="9"/>
        <v>45504</v>
      </c>
      <c r="C129" s="43" t="str">
        <f t="shared" si="5"/>
        <v>水</v>
      </c>
      <c r="D129" s="45" t="str">
        <f>IF(WEEKDAY(B129,2)&gt;5,"休日",IFERROR(IF(VLOOKUP(B129,祝日!B:B,1,FALSE),"休日",""),""))</f>
        <v/>
      </c>
      <c r="E129" s="174"/>
      <c r="F129" s="175" t="str">
        <f t="shared" si="6"/>
        <v/>
      </c>
      <c r="G129" s="177"/>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8">
        <f t="shared" si="9"/>
        <v>45505</v>
      </c>
      <c r="C130" s="43" t="str">
        <f t="shared" si="5"/>
        <v>木</v>
      </c>
      <c r="D130" s="45" t="str">
        <f>IF(WEEKDAY(B130,2)&gt;5,"休日",IFERROR(IF(VLOOKUP(B130,祝日!B:B,1,FALSE),"休日",""),""))</f>
        <v/>
      </c>
      <c r="E130" s="174"/>
      <c r="F130" s="175" t="str">
        <f t="shared" si="6"/>
        <v/>
      </c>
      <c r="G130" s="177"/>
      <c r="H130" s="175" t="str">
        <f t="shared" si="7"/>
        <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8">
        <f t="shared" si="9"/>
        <v>45506</v>
      </c>
      <c r="C131" s="43" t="str">
        <f t="shared" si="5"/>
        <v>金</v>
      </c>
      <c r="D131" s="45" t="str">
        <f>IF(WEEKDAY(B131,2)&gt;5,"休日",IFERROR(IF(VLOOKUP(B131,祝日!B:B,1,FALSE),"休日",""),""))</f>
        <v/>
      </c>
      <c r="E131" s="174"/>
      <c r="F131" s="175" t="str">
        <f t="shared" si="6"/>
        <v/>
      </c>
      <c r="G131" s="177"/>
      <c r="H131" s="175" t="str">
        <f t="shared" si="7"/>
        <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8">
        <f t="shared" si="9"/>
        <v>45507</v>
      </c>
      <c r="C132" s="43" t="str">
        <f t="shared" si="5"/>
        <v>土</v>
      </c>
      <c r="D132" s="45" t="str">
        <f>IF(WEEKDAY(B132,2)&gt;5,"休日",IFERROR(IF(VLOOKUP(B132,祝日!B:B,1,FALSE),"休日",""),""))</f>
        <v>休日</v>
      </c>
      <c r="E132" s="174"/>
      <c r="F132" s="175" t="str">
        <f t="shared" si="6"/>
        <v>休工</v>
      </c>
      <c r="G132" s="177"/>
      <c r="H132" s="175" t="str">
        <f t="shared" si="7"/>
        <v>休工</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8">
        <f t="shared" si="9"/>
        <v>45508</v>
      </c>
      <c r="C133" s="43" t="str">
        <f t="shared" si="5"/>
        <v>日</v>
      </c>
      <c r="D133" s="45" t="str">
        <f>IF(WEEKDAY(B133,2)&gt;5,"休日",IFERROR(IF(VLOOKUP(B133,祝日!B:B,1,FALSE),"休日",""),""))</f>
        <v>休日</v>
      </c>
      <c r="E133" s="174"/>
      <c r="F133" s="175" t="str">
        <f t="shared" si="6"/>
        <v>休工</v>
      </c>
      <c r="G133" s="177"/>
      <c r="H133" s="175" t="str">
        <f t="shared" si="7"/>
        <v>休工</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8">
        <f t="shared" si="9"/>
        <v>45509</v>
      </c>
      <c r="C134" s="43" t="str">
        <f t="shared" si="5"/>
        <v>月</v>
      </c>
      <c r="D134" s="45" t="str">
        <f>IF(WEEKDAY(B134,2)&gt;5,"休日",IFERROR(IF(VLOOKUP(B134,祝日!B:B,1,FALSE),"休日",""),""))</f>
        <v/>
      </c>
      <c r="E134" s="174"/>
      <c r="F134" s="175" t="str">
        <f t="shared" si="6"/>
        <v/>
      </c>
      <c r="G134" s="177"/>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8">
        <f t="shared" si="9"/>
        <v>45510</v>
      </c>
      <c r="C135" s="43" t="str">
        <f t="shared" si="5"/>
        <v>火</v>
      </c>
      <c r="D135" s="45" t="str">
        <f>IF(WEEKDAY(B135,2)&gt;5,"休日",IFERROR(IF(VLOOKUP(B135,祝日!B:B,1,FALSE),"休日",""),""))</f>
        <v/>
      </c>
      <c r="E135" s="174"/>
      <c r="F135" s="175" t="str">
        <f t="shared" si="6"/>
        <v/>
      </c>
      <c r="G135" s="177"/>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8">
        <f t="shared" si="9"/>
        <v>45511</v>
      </c>
      <c r="C136" s="43" t="str">
        <f t="shared" ref="C136:C199" si="10">TEXT(B136,"aaa")</f>
        <v>水</v>
      </c>
      <c r="D136" s="45" t="str">
        <f>IF(WEEKDAY(B136,2)&gt;5,"休日",IFERROR(IF(VLOOKUP(B136,祝日!B:B,1,FALSE),"休日",""),""))</f>
        <v/>
      </c>
      <c r="E136" s="174"/>
      <c r="F136" s="175" t="str">
        <f t="shared" ref="F136:F199" si="11">IF(OR(E136="夏季休暇",E136="年末年始休暇",E136="一時中止",E136="工場制作",E136="発注者指示",E136="その他",D136="休日"),"休工","")</f>
        <v/>
      </c>
      <c r="G136" s="177"/>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8">
        <f t="shared" ref="B137:B200" si="14">B136+1</f>
        <v>45512</v>
      </c>
      <c r="C137" s="43" t="str">
        <f t="shared" si="10"/>
        <v>木</v>
      </c>
      <c r="D137" s="45" t="str">
        <f>IF(WEEKDAY(B137,2)&gt;5,"休日",IFERROR(IF(VLOOKUP(B137,祝日!B:B,1,FALSE),"休日",""),""))</f>
        <v/>
      </c>
      <c r="E137" s="174"/>
      <c r="F137" s="175" t="str">
        <f t="shared" si="11"/>
        <v/>
      </c>
      <c r="G137" s="177"/>
      <c r="H137" s="175" t="str">
        <f t="shared" si="12"/>
        <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8">
        <f t="shared" si="14"/>
        <v>45513</v>
      </c>
      <c r="C138" s="43" t="str">
        <f t="shared" si="10"/>
        <v>金</v>
      </c>
      <c r="D138" s="45" t="str">
        <f>IF(WEEKDAY(B138,2)&gt;5,"休日",IFERROR(IF(VLOOKUP(B138,祝日!B:B,1,FALSE),"休日",""),""))</f>
        <v/>
      </c>
      <c r="E138" s="174"/>
      <c r="F138" s="175" t="str">
        <f t="shared" si="11"/>
        <v/>
      </c>
      <c r="G138" s="177"/>
      <c r="H138" s="175" t="str">
        <f t="shared" si="12"/>
        <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8">
        <f t="shared" si="14"/>
        <v>45514</v>
      </c>
      <c r="C139" s="43" t="str">
        <f t="shared" si="10"/>
        <v>土</v>
      </c>
      <c r="D139" s="45" t="str">
        <f>IF(WEEKDAY(B139,2)&gt;5,"休日",IFERROR(IF(VLOOKUP(B139,祝日!B:B,1,FALSE),"休日",""),""))</f>
        <v>休日</v>
      </c>
      <c r="E139" s="174"/>
      <c r="F139" s="175" t="str">
        <f t="shared" si="11"/>
        <v>休工</v>
      </c>
      <c r="G139" s="177"/>
      <c r="H139" s="175" t="str">
        <f t="shared" si="12"/>
        <v>休工</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8">
        <f t="shared" si="14"/>
        <v>45515</v>
      </c>
      <c r="C140" s="43" t="str">
        <f t="shared" si="10"/>
        <v>日</v>
      </c>
      <c r="D140" s="45" t="str">
        <f>IF(WEEKDAY(B140,2)&gt;5,"休日",IFERROR(IF(VLOOKUP(B140,祝日!B:B,1,FALSE),"休日",""),""))</f>
        <v>休日</v>
      </c>
      <c r="E140" s="174"/>
      <c r="F140" s="175" t="str">
        <f t="shared" si="11"/>
        <v>休工</v>
      </c>
      <c r="G140" s="177"/>
      <c r="H140" s="175" t="str">
        <f t="shared" si="12"/>
        <v>休工</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8">
        <f t="shared" si="14"/>
        <v>45516</v>
      </c>
      <c r="C141" s="43" t="str">
        <f t="shared" si="10"/>
        <v>月</v>
      </c>
      <c r="D141" s="45" t="str">
        <f>IF(WEEKDAY(B141,2)&gt;5,"休日",IFERROR(IF(VLOOKUP(B141,祝日!B:B,1,FALSE),"休日",""),""))</f>
        <v>休日</v>
      </c>
      <c r="E141" s="174"/>
      <c r="F141" s="175" t="str">
        <f t="shared" si="11"/>
        <v>休工</v>
      </c>
      <c r="G141" s="177"/>
      <c r="H141" s="175" t="str">
        <f t="shared" si="12"/>
        <v>休工</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8">
        <f t="shared" si="14"/>
        <v>45517</v>
      </c>
      <c r="C142" s="43" t="str">
        <f t="shared" si="10"/>
        <v>火</v>
      </c>
      <c r="D142" s="45" t="str">
        <f>IF(WEEKDAY(B142,2)&gt;5,"休日",IFERROR(IF(VLOOKUP(B142,祝日!B:B,1,FALSE),"休日",""),""))</f>
        <v/>
      </c>
      <c r="E142" s="174"/>
      <c r="F142" s="175" t="str">
        <f t="shared" si="11"/>
        <v/>
      </c>
      <c r="G142" s="177"/>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8">
        <f t="shared" si="14"/>
        <v>45518</v>
      </c>
      <c r="C143" s="43" t="str">
        <f t="shared" si="10"/>
        <v>水</v>
      </c>
      <c r="D143" s="45" t="str">
        <f>IF(WEEKDAY(B143,2)&gt;5,"休日",IFERROR(IF(VLOOKUP(B143,祝日!B:B,1,FALSE),"休日",""),""))</f>
        <v/>
      </c>
      <c r="E143" s="174"/>
      <c r="F143" s="175" t="str">
        <f t="shared" si="11"/>
        <v/>
      </c>
      <c r="G143" s="177"/>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8">
        <f t="shared" si="14"/>
        <v>45519</v>
      </c>
      <c r="C144" s="43" t="str">
        <f t="shared" si="10"/>
        <v>木</v>
      </c>
      <c r="D144" s="45" t="str">
        <f>IF(WEEKDAY(B144,2)&gt;5,"休日",IFERROR(IF(VLOOKUP(B144,祝日!B:B,1,FALSE),"休日",""),""))</f>
        <v/>
      </c>
      <c r="E144" s="174"/>
      <c r="F144" s="175" t="str">
        <f t="shared" si="11"/>
        <v/>
      </c>
      <c r="G144" s="177"/>
      <c r="H144" s="175" t="str">
        <f t="shared" si="12"/>
        <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8">
        <f t="shared" si="14"/>
        <v>45520</v>
      </c>
      <c r="C145" s="43" t="str">
        <f t="shared" si="10"/>
        <v>金</v>
      </c>
      <c r="D145" s="45" t="str">
        <f>IF(WEEKDAY(B145,2)&gt;5,"休日",IFERROR(IF(VLOOKUP(B145,祝日!B:B,1,FALSE),"休日",""),""))</f>
        <v/>
      </c>
      <c r="E145" s="174"/>
      <c r="F145" s="175" t="str">
        <f t="shared" si="11"/>
        <v/>
      </c>
      <c r="G145" s="177"/>
      <c r="H145" s="175" t="str">
        <f t="shared" si="12"/>
        <v/>
      </c>
      <c r="I145" t="str">
        <f>IF(F145=H145,"○","")</f>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8">
        <f t="shared" si="14"/>
        <v>45521</v>
      </c>
      <c r="C146" s="43" t="str">
        <f t="shared" si="10"/>
        <v>土</v>
      </c>
      <c r="D146" s="45" t="str">
        <f>IF(WEEKDAY(B146,2)&gt;5,"休日",IFERROR(IF(VLOOKUP(B146,祝日!B:B,1,FALSE),"休日",""),""))</f>
        <v>休日</v>
      </c>
      <c r="E146" s="174"/>
      <c r="F146" s="175" t="str">
        <f t="shared" si="11"/>
        <v>休工</v>
      </c>
      <c r="G146" s="177"/>
      <c r="H146" s="175" t="str">
        <f t="shared" si="12"/>
        <v>休工</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8">
        <f t="shared" si="14"/>
        <v>45522</v>
      </c>
      <c r="C147" s="43" t="str">
        <f t="shared" si="10"/>
        <v>日</v>
      </c>
      <c r="D147" s="45" t="str">
        <f>IF(WEEKDAY(B147,2)&gt;5,"休日",IFERROR(IF(VLOOKUP(B147,祝日!B:B,1,FALSE),"休日",""),""))</f>
        <v>休日</v>
      </c>
      <c r="E147" s="174"/>
      <c r="F147" s="175" t="str">
        <f t="shared" si="11"/>
        <v>休工</v>
      </c>
      <c r="G147" s="177"/>
      <c r="H147" s="175" t="str">
        <f t="shared" si="12"/>
        <v>休工</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8">
        <f t="shared" si="14"/>
        <v>45523</v>
      </c>
      <c r="C148" s="43" t="str">
        <f t="shared" si="10"/>
        <v>月</v>
      </c>
      <c r="D148" s="45" t="str">
        <f>IF(WEEKDAY(B148,2)&gt;5,"休日",IFERROR(IF(VLOOKUP(B148,祝日!B:B,1,FALSE),"休日",""),""))</f>
        <v/>
      </c>
      <c r="E148" s="174"/>
      <c r="F148" s="175" t="str">
        <f t="shared" si="11"/>
        <v/>
      </c>
      <c r="G148" s="177"/>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8">
        <f t="shared" si="14"/>
        <v>45524</v>
      </c>
      <c r="C149" s="43" t="str">
        <f t="shared" si="10"/>
        <v>火</v>
      </c>
      <c r="D149" s="45" t="str">
        <f>IF(WEEKDAY(B149,2)&gt;5,"休日",IFERROR(IF(VLOOKUP(B149,祝日!B:B,1,FALSE),"休日",""),""))</f>
        <v/>
      </c>
      <c r="E149" s="174"/>
      <c r="F149" s="175" t="str">
        <f t="shared" si="11"/>
        <v/>
      </c>
      <c r="G149" s="177"/>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8">
        <f t="shared" si="14"/>
        <v>45525</v>
      </c>
      <c r="C150" s="43" t="str">
        <f t="shared" si="10"/>
        <v>水</v>
      </c>
      <c r="D150" s="45" t="str">
        <f>IF(WEEKDAY(B150,2)&gt;5,"休日",IFERROR(IF(VLOOKUP(B150,祝日!B:B,1,FALSE),"休日",""),""))</f>
        <v/>
      </c>
      <c r="E150" s="174"/>
      <c r="F150" s="175" t="str">
        <f t="shared" si="11"/>
        <v/>
      </c>
      <c r="G150" s="177"/>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8">
        <f t="shared" si="14"/>
        <v>45526</v>
      </c>
      <c r="C151" s="43" t="str">
        <f t="shared" si="10"/>
        <v>木</v>
      </c>
      <c r="D151" s="45" t="str">
        <f>IF(WEEKDAY(B151,2)&gt;5,"休日",IFERROR(IF(VLOOKUP(B151,祝日!B:B,1,FALSE),"休日",""),""))</f>
        <v/>
      </c>
      <c r="E151" s="174"/>
      <c r="F151" s="175" t="str">
        <f t="shared" si="11"/>
        <v/>
      </c>
      <c r="G151" s="177"/>
      <c r="H151" s="175" t="str">
        <f t="shared" si="12"/>
        <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8">
        <f t="shared" si="14"/>
        <v>45527</v>
      </c>
      <c r="C152" s="43" t="str">
        <f t="shared" si="10"/>
        <v>金</v>
      </c>
      <c r="D152" s="45" t="str">
        <f>IF(WEEKDAY(B152,2)&gt;5,"休日",IFERROR(IF(VLOOKUP(B152,祝日!B:B,1,FALSE),"休日",""),""))</f>
        <v/>
      </c>
      <c r="E152" s="174"/>
      <c r="F152" s="175" t="str">
        <f t="shared" si="11"/>
        <v/>
      </c>
      <c r="G152" s="177"/>
      <c r="H152" s="175" t="str">
        <f t="shared" si="12"/>
        <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8">
        <f t="shared" si="14"/>
        <v>45528</v>
      </c>
      <c r="C153" s="43" t="str">
        <f t="shared" si="10"/>
        <v>土</v>
      </c>
      <c r="D153" s="45" t="str">
        <f>IF(WEEKDAY(B153,2)&gt;5,"休日",IFERROR(IF(VLOOKUP(B153,祝日!B:B,1,FALSE),"休日",""),""))</f>
        <v>休日</v>
      </c>
      <c r="E153" s="174"/>
      <c r="F153" s="175" t="str">
        <f t="shared" si="11"/>
        <v>休工</v>
      </c>
      <c r="G153" s="177"/>
      <c r="H153" s="175" t="str">
        <f t="shared" si="12"/>
        <v>休工</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8">
        <f t="shared" si="14"/>
        <v>45529</v>
      </c>
      <c r="C154" s="43" t="str">
        <f t="shared" si="10"/>
        <v>日</v>
      </c>
      <c r="D154" s="45" t="str">
        <f>IF(WEEKDAY(B154,2)&gt;5,"休日",IFERROR(IF(VLOOKUP(B154,祝日!B:B,1,FALSE),"休日",""),""))</f>
        <v>休日</v>
      </c>
      <c r="E154" s="174"/>
      <c r="F154" s="175" t="str">
        <f t="shared" si="11"/>
        <v>休工</v>
      </c>
      <c r="G154" s="177"/>
      <c r="H154" s="175" t="str">
        <f t="shared" si="12"/>
        <v>休工</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8">
        <f t="shared" si="14"/>
        <v>45530</v>
      </c>
      <c r="C155" s="43" t="str">
        <f t="shared" si="10"/>
        <v>月</v>
      </c>
      <c r="D155" s="45" t="str">
        <f>IF(WEEKDAY(B155,2)&gt;5,"休日",IFERROR(IF(VLOOKUP(B155,祝日!B:B,1,FALSE),"休日",""),""))</f>
        <v/>
      </c>
      <c r="E155" s="174"/>
      <c r="F155" s="175" t="str">
        <f t="shared" si="11"/>
        <v/>
      </c>
      <c r="G155" s="177"/>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8">
        <f t="shared" si="14"/>
        <v>45531</v>
      </c>
      <c r="C156" s="43" t="str">
        <f t="shared" si="10"/>
        <v>火</v>
      </c>
      <c r="D156" s="45" t="str">
        <f>IF(WEEKDAY(B156,2)&gt;5,"休日",IFERROR(IF(VLOOKUP(B156,祝日!B:B,1,FALSE),"休日",""),""))</f>
        <v/>
      </c>
      <c r="E156" s="174"/>
      <c r="F156" s="175" t="str">
        <f t="shared" si="11"/>
        <v/>
      </c>
      <c r="G156" s="177"/>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8">
        <f t="shared" si="14"/>
        <v>45532</v>
      </c>
      <c r="C157" s="43" t="str">
        <f t="shared" si="10"/>
        <v>水</v>
      </c>
      <c r="D157" s="45" t="str">
        <f>IF(WEEKDAY(B157,2)&gt;5,"休日",IFERROR(IF(VLOOKUP(B157,祝日!B:B,1,FALSE),"休日",""),""))</f>
        <v/>
      </c>
      <c r="E157" s="174"/>
      <c r="F157" s="175" t="str">
        <f t="shared" si="11"/>
        <v/>
      </c>
      <c r="G157" s="177"/>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8">
        <f t="shared" si="14"/>
        <v>45533</v>
      </c>
      <c r="C158" s="43" t="str">
        <f t="shared" si="10"/>
        <v>木</v>
      </c>
      <c r="D158" s="45" t="str">
        <f>IF(WEEKDAY(B158,2)&gt;5,"休日",IFERROR(IF(VLOOKUP(B158,祝日!B:B,1,FALSE),"休日",""),""))</f>
        <v/>
      </c>
      <c r="E158" s="174"/>
      <c r="F158" s="175" t="str">
        <f t="shared" si="11"/>
        <v/>
      </c>
      <c r="G158" s="177"/>
      <c r="H158" s="175" t="str">
        <f t="shared" si="12"/>
        <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8">
        <f t="shared" si="14"/>
        <v>45534</v>
      </c>
      <c r="C159" s="43" t="str">
        <f t="shared" si="10"/>
        <v>金</v>
      </c>
      <c r="D159" s="45" t="str">
        <f>IF(WEEKDAY(B159,2)&gt;5,"休日",IFERROR(IF(VLOOKUP(B159,祝日!B:B,1,FALSE),"休日",""),""))</f>
        <v/>
      </c>
      <c r="E159" s="174"/>
      <c r="F159" s="175" t="str">
        <f t="shared" si="11"/>
        <v/>
      </c>
      <c r="G159" s="177"/>
      <c r="H159" s="175" t="str">
        <f t="shared" si="12"/>
        <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8">
        <f t="shared" si="14"/>
        <v>45535</v>
      </c>
      <c r="C160" s="43" t="str">
        <f t="shared" si="10"/>
        <v>土</v>
      </c>
      <c r="D160" s="45" t="str">
        <f>IF(WEEKDAY(B160,2)&gt;5,"休日",IFERROR(IF(VLOOKUP(B160,祝日!B:B,1,FALSE),"休日",""),""))</f>
        <v>休日</v>
      </c>
      <c r="E160" s="174"/>
      <c r="F160" s="175" t="str">
        <f t="shared" si="11"/>
        <v>休工</v>
      </c>
      <c r="G160" s="177"/>
      <c r="H160" s="175" t="str">
        <f t="shared" si="12"/>
        <v>休工</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8">
        <f t="shared" si="14"/>
        <v>45536</v>
      </c>
      <c r="C161" s="43" t="str">
        <f t="shared" si="10"/>
        <v>日</v>
      </c>
      <c r="D161" s="45" t="str">
        <f>IF(WEEKDAY(B161,2)&gt;5,"休日",IFERROR(IF(VLOOKUP(B161,祝日!B:B,1,FALSE),"休日",""),""))</f>
        <v>休日</v>
      </c>
      <c r="E161" s="174"/>
      <c r="F161" s="175" t="str">
        <f t="shared" si="11"/>
        <v>休工</v>
      </c>
      <c r="G161" s="177"/>
      <c r="H161" s="175" t="str">
        <f t="shared" si="12"/>
        <v>休工</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8">
        <f t="shared" si="14"/>
        <v>45537</v>
      </c>
      <c r="C162" s="43" t="str">
        <f t="shared" si="10"/>
        <v>月</v>
      </c>
      <c r="D162" s="45" t="str">
        <f>IF(WEEKDAY(B162,2)&gt;5,"休日",IFERROR(IF(VLOOKUP(B162,祝日!B:B,1,FALSE),"休日",""),""))</f>
        <v/>
      </c>
      <c r="E162" s="174"/>
      <c r="F162" s="175" t="str">
        <f t="shared" si="11"/>
        <v/>
      </c>
      <c r="G162" s="177"/>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8">
        <f t="shared" si="14"/>
        <v>45538</v>
      </c>
      <c r="C163" s="43" t="str">
        <f t="shared" si="10"/>
        <v>火</v>
      </c>
      <c r="D163" s="45" t="str">
        <f>IF(WEEKDAY(B163,2)&gt;5,"休日",IFERROR(IF(VLOOKUP(B163,祝日!B:B,1,FALSE),"休日",""),""))</f>
        <v/>
      </c>
      <c r="E163" s="174"/>
      <c r="F163" s="175" t="str">
        <f t="shared" si="11"/>
        <v/>
      </c>
      <c r="G163" s="177"/>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8">
        <f t="shared" si="14"/>
        <v>45539</v>
      </c>
      <c r="C164" s="43" t="str">
        <f t="shared" si="10"/>
        <v>水</v>
      </c>
      <c r="D164" s="45" t="str">
        <f>IF(WEEKDAY(B164,2)&gt;5,"休日",IFERROR(IF(VLOOKUP(B164,祝日!B:B,1,FALSE),"休日",""),""))</f>
        <v/>
      </c>
      <c r="E164" s="174"/>
      <c r="F164" s="175" t="str">
        <f t="shared" si="11"/>
        <v/>
      </c>
      <c r="G164" s="177"/>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8">
        <f t="shared" si="14"/>
        <v>45540</v>
      </c>
      <c r="C165" s="43" t="str">
        <f t="shared" si="10"/>
        <v>木</v>
      </c>
      <c r="D165" s="45" t="str">
        <f>IF(WEEKDAY(B165,2)&gt;5,"休日",IFERROR(IF(VLOOKUP(B165,祝日!B:B,1,FALSE),"休日",""),""))</f>
        <v/>
      </c>
      <c r="E165" s="174"/>
      <c r="F165" s="175" t="str">
        <f t="shared" si="11"/>
        <v/>
      </c>
      <c r="G165" s="177"/>
      <c r="H165" s="175" t="str">
        <f t="shared" si="12"/>
        <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8">
        <f t="shared" si="14"/>
        <v>45541</v>
      </c>
      <c r="C166" s="43" t="str">
        <f t="shared" si="10"/>
        <v>金</v>
      </c>
      <c r="D166" s="45" t="str">
        <f>IF(WEEKDAY(B166,2)&gt;5,"休日",IFERROR(IF(VLOOKUP(B166,祝日!B:B,1,FALSE),"休日",""),""))</f>
        <v/>
      </c>
      <c r="E166" s="174"/>
      <c r="F166" s="175" t="str">
        <f t="shared" si="11"/>
        <v/>
      </c>
      <c r="G166" s="177"/>
      <c r="H166" s="175" t="str">
        <f t="shared" si="12"/>
        <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8">
        <f t="shared" si="14"/>
        <v>45542</v>
      </c>
      <c r="C167" s="43" t="str">
        <f t="shared" si="10"/>
        <v>土</v>
      </c>
      <c r="D167" s="45" t="str">
        <f>IF(WEEKDAY(B167,2)&gt;5,"休日",IFERROR(IF(VLOOKUP(B167,祝日!B:B,1,FALSE),"休日",""),""))</f>
        <v>休日</v>
      </c>
      <c r="E167" s="174"/>
      <c r="F167" s="175" t="str">
        <f t="shared" si="11"/>
        <v>休工</v>
      </c>
      <c r="G167" s="177"/>
      <c r="H167" s="175" t="str">
        <f t="shared" si="12"/>
        <v>休工</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8">
        <f t="shared" si="14"/>
        <v>45543</v>
      </c>
      <c r="C168" s="43" t="str">
        <f t="shared" si="10"/>
        <v>日</v>
      </c>
      <c r="D168" s="45" t="str">
        <f>IF(WEEKDAY(B168,2)&gt;5,"休日",IFERROR(IF(VLOOKUP(B168,祝日!B:B,1,FALSE),"休日",""),""))</f>
        <v>休日</v>
      </c>
      <c r="E168" s="174"/>
      <c r="F168" s="175" t="str">
        <f t="shared" si="11"/>
        <v>休工</v>
      </c>
      <c r="G168" s="177"/>
      <c r="H168" s="175" t="str">
        <f t="shared" si="12"/>
        <v>休工</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8">
        <f t="shared" si="14"/>
        <v>45544</v>
      </c>
      <c r="C169" s="43" t="str">
        <f t="shared" si="10"/>
        <v>月</v>
      </c>
      <c r="D169" s="45" t="str">
        <f>IF(WEEKDAY(B169,2)&gt;5,"休日",IFERROR(IF(VLOOKUP(B169,祝日!B:B,1,FALSE),"休日",""),""))</f>
        <v/>
      </c>
      <c r="E169" s="174"/>
      <c r="F169" s="175" t="str">
        <f t="shared" si="11"/>
        <v/>
      </c>
      <c r="G169" s="177"/>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8">
        <f t="shared" si="14"/>
        <v>45545</v>
      </c>
      <c r="C170" s="43" t="str">
        <f t="shared" si="10"/>
        <v>火</v>
      </c>
      <c r="D170" s="45" t="str">
        <f>IF(WEEKDAY(B170,2)&gt;5,"休日",IFERROR(IF(VLOOKUP(B170,祝日!B:B,1,FALSE),"休日",""),""))</f>
        <v/>
      </c>
      <c r="E170" s="174"/>
      <c r="F170" s="175" t="str">
        <f t="shared" si="11"/>
        <v/>
      </c>
      <c r="G170" s="177"/>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8">
        <f t="shared" si="14"/>
        <v>45546</v>
      </c>
      <c r="C171" s="43" t="str">
        <f t="shared" si="10"/>
        <v>水</v>
      </c>
      <c r="D171" s="45" t="str">
        <f>IF(WEEKDAY(B171,2)&gt;5,"休日",IFERROR(IF(VLOOKUP(B171,祝日!B:B,1,FALSE),"休日",""),""))</f>
        <v/>
      </c>
      <c r="E171" s="174"/>
      <c r="F171" s="175" t="str">
        <f t="shared" si="11"/>
        <v/>
      </c>
      <c r="G171" s="177"/>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8">
        <f t="shared" si="14"/>
        <v>45547</v>
      </c>
      <c r="C172" s="43" t="str">
        <f t="shared" si="10"/>
        <v>木</v>
      </c>
      <c r="D172" s="45" t="str">
        <f>IF(WEEKDAY(B172,2)&gt;5,"休日",IFERROR(IF(VLOOKUP(B172,祝日!B:B,1,FALSE),"休日",""),""))</f>
        <v/>
      </c>
      <c r="E172" s="174"/>
      <c r="F172" s="175" t="str">
        <f t="shared" si="11"/>
        <v/>
      </c>
      <c r="G172" s="177"/>
      <c r="H172" s="175" t="str">
        <f t="shared" si="12"/>
        <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8">
        <f t="shared" si="14"/>
        <v>45548</v>
      </c>
      <c r="C173" s="43" t="str">
        <f t="shared" si="10"/>
        <v>金</v>
      </c>
      <c r="D173" s="45" t="str">
        <f>IF(WEEKDAY(B173,2)&gt;5,"休日",IFERROR(IF(VLOOKUP(B173,祝日!B:B,1,FALSE),"休日",""),""))</f>
        <v/>
      </c>
      <c r="E173" s="174"/>
      <c r="F173" s="175" t="str">
        <f t="shared" si="11"/>
        <v/>
      </c>
      <c r="G173" s="177"/>
      <c r="H173" s="175" t="str">
        <f t="shared" si="12"/>
        <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8">
        <f t="shared" si="14"/>
        <v>45549</v>
      </c>
      <c r="C174" s="43" t="str">
        <f t="shared" si="10"/>
        <v>土</v>
      </c>
      <c r="D174" s="45" t="str">
        <f>IF(WEEKDAY(B174,2)&gt;5,"休日",IFERROR(IF(VLOOKUP(B174,祝日!B:B,1,FALSE),"休日",""),""))</f>
        <v>休日</v>
      </c>
      <c r="E174" s="174"/>
      <c r="F174" s="175" t="str">
        <f t="shared" si="11"/>
        <v>休工</v>
      </c>
      <c r="G174" s="177"/>
      <c r="H174" s="175" t="str">
        <f t="shared" si="12"/>
        <v>休工</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8">
        <f t="shared" si="14"/>
        <v>45550</v>
      </c>
      <c r="C175" s="43" t="str">
        <f t="shared" si="10"/>
        <v>日</v>
      </c>
      <c r="D175" s="45" t="str">
        <f>IF(WEEKDAY(B175,2)&gt;5,"休日",IFERROR(IF(VLOOKUP(B175,祝日!B:B,1,FALSE),"休日",""),""))</f>
        <v>休日</v>
      </c>
      <c r="E175" s="174"/>
      <c r="F175" s="175" t="str">
        <f t="shared" si="11"/>
        <v>休工</v>
      </c>
      <c r="G175" s="177"/>
      <c r="H175" s="175" t="str">
        <f t="shared" si="12"/>
        <v>休工</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8">
        <f t="shared" si="14"/>
        <v>45551</v>
      </c>
      <c r="C176" s="43" t="str">
        <f t="shared" si="10"/>
        <v>月</v>
      </c>
      <c r="D176" s="45" t="str">
        <f>IF(WEEKDAY(B176,2)&gt;5,"休日",IFERROR(IF(VLOOKUP(B176,祝日!B:B,1,FALSE),"休日",""),""))</f>
        <v>休日</v>
      </c>
      <c r="E176" s="174"/>
      <c r="F176" s="175" t="str">
        <f t="shared" si="11"/>
        <v>休工</v>
      </c>
      <c r="G176" s="177"/>
      <c r="H176" s="175" t="str">
        <f t="shared" si="12"/>
        <v>休工</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8">
        <f t="shared" si="14"/>
        <v>45552</v>
      </c>
      <c r="C177" s="43" t="str">
        <f t="shared" si="10"/>
        <v>火</v>
      </c>
      <c r="D177" s="45" t="str">
        <f>IF(WEEKDAY(B177,2)&gt;5,"休日",IFERROR(IF(VLOOKUP(B177,祝日!B:B,1,FALSE),"休日",""),""))</f>
        <v/>
      </c>
      <c r="E177" s="174"/>
      <c r="F177" s="175" t="str">
        <f t="shared" si="11"/>
        <v/>
      </c>
      <c r="G177" s="177"/>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8">
        <f t="shared" si="14"/>
        <v>45553</v>
      </c>
      <c r="C178" s="43" t="str">
        <f t="shared" si="10"/>
        <v>水</v>
      </c>
      <c r="D178" s="45" t="str">
        <f>IF(WEEKDAY(B178,2)&gt;5,"休日",IFERROR(IF(VLOOKUP(B178,祝日!B:B,1,FALSE),"休日",""),""))</f>
        <v/>
      </c>
      <c r="E178" s="174"/>
      <c r="F178" s="175" t="str">
        <f t="shared" si="11"/>
        <v/>
      </c>
      <c r="G178" s="177"/>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8">
        <f t="shared" si="14"/>
        <v>45554</v>
      </c>
      <c r="C179" s="43" t="str">
        <f t="shared" si="10"/>
        <v>木</v>
      </c>
      <c r="D179" s="45" t="str">
        <f>IF(WEEKDAY(B179,2)&gt;5,"休日",IFERROR(IF(VLOOKUP(B179,祝日!B:B,1,FALSE),"休日",""),""))</f>
        <v/>
      </c>
      <c r="E179" s="174"/>
      <c r="F179" s="175" t="str">
        <f t="shared" si="11"/>
        <v/>
      </c>
      <c r="G179" s="177"/>
      <c r="H179" s="175" t="str">
        <f t="shared" si="12"/>
        <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8">
        <f t="shared" si="14"/>
        <v>45555</v>
      </c>
      <c r="C180" s="43" t="str">
        <f t="shared" si="10"/>
        <v>金</v>
      </c>
      <c r="D180" s="45" t="str">
        <f>IF(WEEKDAY(B180,2)&gt;5,"休日",IFERROR(IF(VLOOKUP(B180,祝日!B:B,1,FALSE),"休日",""),""))</f>
        <v/>
      </c>
      <c r="E180" s="174"/>
      <c r="F180" s="175" t="str">
        <f t="shared" si="11"/>
        <v/>
      </c>
      <c r="G180" s="177"/>
      <c r="H180" s="175" t="str">
        <f t="shared" si="12"/>
        <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8">
        <f t="shared" si="14"/>
        <v>45556</v>
      </c>
      <c r="C181" s="43" t="str">
        <f t="shared" si="10"/>
        <v>土</v>
      </c>
      <c r="D181" s="45" t="str">
        <f>IF(WEEKDAY(B181,2)&gt;5,"休日",IFERROR(IF(VLOOKUP(B181,祝日!B:B,1,FALSE),"休日",""),""))</f>
        <v>休日</v>
      </c>
      <c r="E181" s="174"/>
      <c r="F181" s="175" t="str">
        <f t="shared" si="11"/>
        <v>休工</v>
      </c>
      <c r="G181" s="177"/>
      <c r="H181" s="175" t="str">
        <f t="shared" si="12"/>
        <v>休工</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8">
        <f t="shared" si="14"/>
        <v>45557</v>
      </c>
      <c r="C182" s="43" t="str">
        <f t="shared" si="10"/>
        <v>日</v>
      </c>
      <c r="D182" s="45" t="str">
        <f>IF(WEEKDAY(B182,2)&gt;5,"休日",IFERROR(IF(VLOOKUP(B182,祝日!B:B,1,FALSE),"休日",""),""))</f>
        <v>休日</v>
      </c>
      <c r="E182" s="174"/>
      <c r="F182" s="175" t="str">
        <f t="shared" si="11"/>
        <v>休工</v>
      </c>
      <c r="G182" s="177"/>
      <c r="H182" s="175" t="str">
        <f t="shared" si="12"/>
        <v>休工</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8">
        <f t="shared" si="14"/>
        <v>45558</v>
      </c>
      <c r="C183" s="43" t="str">
        <f t="shared" si="10"/>
        <v>月</v>
      </c>
      <c r="D183" s="45" t="str">
        <f>IF(WEEKDAY(B183,2)&gt;5,"休日",IFERROR(IF(VLOOKUP(B183,祝日!B:B,1,FALSE),"休日",""),""))</f>
        <v>休日</v>
      </c>
      <c r="E183" s="174"/>
      <c r="F183" s="175" t="str">
        <f t="shared" si="11"/>
        <v>休工</v>
      </c>
      <c r="G183" s="177"/>
      <c r="H183" s="175" t="str">
        <f t="shared" si="12"/>
        <v>休工</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8">
        <f t="shared" si="14"/>
        <v>45559</v>
      </c>
      <c r="C184" s="43" t="str">
        <f t="shared" si="10"/>
        <v>火</v>
      </c>
      <c r="D184" s="45" t="str">
        <f>IF(WEEKDAY(B184,2)&gt;5,"休日",IFERROR(IF(VLOOKUP(B184,祝日!B:B,1,FALSE),"休日",""),""))</f>
        <v/>
      </c>
      <c r="E184" s="174"/>
      <c r="F184" s="175" t="str">
        <f t="shared" si="11"/>
        <v/>
      </c>
      <c r="G184" s="177"/>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8">
        <f t="shared" si="14"/>
        <v>45560</v>
      </c>
      <c r="C185" s="43" t="str">
        <f t="shared" si="10"/>
        <v>水</v>
      </c>
      <c r="D185" s="45" t="str">
        <f>IF(WEEKDAY(B185,2)&gt;5,"休日",IFERROR(IF(VLOOKUP(B185,祝日!B:B,1,FALSE),"休日",""),""))</f>
        <v/>
      </c>
      <c r="E185" s="174"/>
      <c r="F185" s="175" t="str">
        <f t="shared" si="11"/>
        <v/>
      </c>
      <c r="G185" s="177"/>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8">
        <f t="shared" si="14"/>
        <v>45561</v>
      </c>
      <c r="C186" s="43" t="str">
        <f t="shared" si="10"/>
        <v>木</v>
      </c>
      <c r="D186" s="45" t="str">
        <f>IF(WEEKDAY(B186,2)&gt;5,"休日",IFERROR(IF(VLOOKUP(B186,祝日!B:B,1,FALSE),"休日",""),""))</f>
        <v/>
      </c>
      <c r="E186" s="174"/>
      <c r="F186" s="175" t="str">
        <f t="shared" si="11"/>
        <v/>
      </c>
      <c r="G186" s="177"/>
      <c r="H186" s="175" t="str">
        <f t="shared" si="12"/>
        <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8">
        <f t="shared" si="14"/>
        <v>45562</v>
      </c>
      <c r="C187" s="43" t="str">
        <f t="shared" si="10"/>
        <v>金</v>
      </c>
      <c r="D187" s="45" t="str">
        <f>IF(WEEKDAY(B187,2)&gt;5,"休日",IFERROR(IF(VLOOKUP(B187,祝日!B:B,1,FALSE),"休日",""),""))</f>
        <v/>
      </c>
      <c r="E187" s="174"/>
      <c r="F187" s="175" t="str">
        <f t="shared" si="11"/>
        <v/>
      </c>
      <c r="G187" s="177"/>
      <c r="H187" s="175" t="str">
        <f t="shared" si="12"/>
        <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8">
        <f t="shared" si="14"/>
        <v>45563</v>
      </c>
      <c r="C188" s="43" t="str">
        <f t="shared" si="10"/>
        <v>土</v>
      </c>
      <c r="D188" s="45" t="str">
        <f>IF(WEEKDAY(B188,2)&gt;5,"休日",IFERROR(IF(VLOOKUP(B188,祝日!B:B,1,FALSE),"休日",""),""))</f>
        <v>休日</v>
      </c>
      <c r="E188" s="174"/>
      <c r="F188" s="175" t="str">
        <f t="shared" si="11"/>
        <v>休工</v>
      </c>
      <c r="G188" s="177"/>
      <c r="H188" s="175" t="str">
        <f t="shared" si="12"/>
        <v>休工</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8">
        <f t="shared" si="14"/>
        <v>45564</v>
      </c>
      <c r="C189" s="43" t="str">
        <f t="shared" si="10"/>
        <v>日</v>
      </c>
      <c r="D189" s="45" t="str">
        <f>IF(WEEKDAY(B189,2)&gt;5,"休日",IFERROR(IF(VLOOKUP(B189,祝日!B:B,1,FALSE),"休日",""),""))</f>
        <v>休日</v>
      </c>
      <c r="E189" s="174"/>
      <c r="F189" s="175" t="str">
        <f t="shared" si="11"/>
        <v>休工</v>
      </c>
      <c r="G189" s="177"/>
      <c r="H189" s="175" t="str">
        <f t="shared" si="12"/>
        <v>休工</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8">
        <f t="shared" si="14"/>
        <v>45565</v>
      </c>
      <c r="C190" s="43" t="str">
        <f t="shared" si="10"/>
        <v>月</v>
      </c>
      <c r="D190" s="45" t="str">
        <f>IF(WEEKDAY(B190,2)&gt;5,"休日",IFERROR(IF(VLOOKUP(B190,祝日!B:B,1,FALSE),"休日",""),""))</f>
        <v/>
      </c>
      <c r="E190" s="174"/>
      <c r="F190" s="175" t="str">
        <f t="shared" si="11"/>
        <v/>
      </c>
      <c r="G190" s="177"/>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8">
        <f t="shared" si="14"/>
        <v>45566</v>
      </c>
      <c r="C191" s="43" t="str">
        <f t="shared" si="10"/>
        <v>火</v>
      </c>
      <c r="D191" s="45" t="str">
        <f>IF(WEEKDAY(B191,2)&gt;5,"休日",IFERROR(IF(VLOOKUP(B191,祝日!B:B,1,FALSE),"休日",""),""))</f>
        <v/>
      </c>
      <c r="E191" s="174"/>
      <c r="F191" s="175" t="str">
        <f t="shared" si="11"/>
        <v/>
      </c>
      <c r="G191" s="177"/>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8">
        <f t="shared" si="14"/>
        <v>45567</v>
      </c>
      <c r="C192" s="43" t="str">
        <f t="shared" si="10"/>
        <v>水</v>
      </c>
      <c r="D192" s="45" t="str">
        <f>IF(WEEKDAY(B192,2)&gt;5,"休日",IFERROR(IF(VLOOKUP(B192,祝日!B:B,1,FALSE),"休日",""),""))</f>
        <v/>
      </c>
      <c r="E192" s="174"/>
      <c r="F192" s="175" t="str">
        <f t="shared" si="11"/>
        <v/>
      </c>
      <c r="G192" s="177"/>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8">
        <f t="shared" si="14"/>
        <v>45568</v>
      </c>
      <c r="C193" s="43" t="str">
        <f t="shared" si="10"/>
        <v>木</v>
      </c>
      <c r="D193" s="45" t="str">
        <f>IF(WEEKDAY(B193,2)&gt;5,"休日",IFERROR(IF(VLOOKUP(B193,祝日!B:B,1,FALSE),"休日",""),""))</f>
        <v/>
      </c>
      <c r="E193" s="174"/>
      <c r="F193" s="175" t="str">
        <f t="shared" si="11"/>
        <v/>
      </c>
      <c r="G193" s="177"/>
      <c r="H193" s="175" t="str">
        <f t="shared" si="12"/>
        <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8">
        <f t="shared" si="14"/>
        <v>45569</v>
      </c>
      <c r="C194" s="43" t="str">
        <f t="shared" si="10"/>
        <v>金</v>
      </c>
      <c r="D194" s="45" t="str">
        <f>IF(WEEKDAY(B194,2)&gt;5,"休日",IFERROR(IF(VLOOKUP(B194,祝日!B:B,1,FALSE),"休日",""),""))</f>
        <v/>
      </c>
      <c r="E194" s="174"/>
      <c r="F194" s="175" t="str">
        <f t="shared" si="11"/>
        <v/>
      </c>
      <c r="G194" s="177"/>
      <c r="H194" s="175" t="str">
        <f t="shared" si="12"/>
        <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8">
        <f t="shared" si="14"/>
        <v>45570</v>
      </c>
      <c r="C195" s="43" t="str">
        <f t="shared" si="10"/>
        <v>土</v>
      </c>
      <c r="D195" s="45" t="str">
        <f>IF(WEEKDAY(B195,2)&gt;5,"休日",IFERROR(IF(VLOOKUP(B195,祝日!B:B,1,FALSE),"休日",""),""))</f>
        <v>休日</v>
      </c>
      <c r="E195" s="174"/>
      <c r="F195" s="175" t="str">
        <f t="shared" si="11"/>
        <v>休工</v>
      </c>
      <c r="G195" s="177"/>
      <c r="H195" s="175" t="str">
        <f t="shared" si="12"/>
        <v>休工</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8">
        <f t="shared" si="14"/>
        <v>45571</v>
      </c>
      <c r="C196" s="43" t="str">
        <f t="shared" si="10"/>
        <v>日</v>
      </c>
      <c r="D196" s="45" t="str">
        <f>IF(WEEKDAY(B196,2)&gt;5,"休日",IFERROR(IF(VLOOKUP(B196,祝日!B:B,1,FALSE),"休日",""),""))</f>
        <v>休日</v>
      </c>
      <c r="E196" s="174"/>
      <c r="F196" s="175" t="str">
        <f t="shared" si="11"/>
        <v>休工</v>
      </c>
      <c r="G196" s="177"/>
      <c r="H196" s="175" t="str">
        <f t="shared" si="12"/>
        <v>休工</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8">
        <f t="shared" si="14"/>
        <v>45572</v>
      </c>
      <c r="C197" s="43" t="str">
        <f t="shared" si="10"/>
        <v>月</v>
      </c>
      <c r="D197" s="45" t="str">
        <f>IF(WEEKDAY(B197,2)&gt;5,"休日",IFERROR(IF(VLOOKUP(B197,祝日!B:B,1,FALSE),"休日",""),""))</f>
        <v/>
      </c>
      <c r="E197" s="174"/>
      <c r="F197" s="175" t="str">
        <f t="shared" si="11"/>
        <v/>
      </c>
      <c r="G197" s="177"/>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8">
        <f t="shared" si="14"/>
        <v>45573</v>
      </c>
      <c r="C198" s="43" t="str">
        <f t="shared" si="10"/>
        <v>火</v>
      </c>
      <c r="D198" s="45" t="str">
        <f>IF(WEEKDAY(B198,2)&gt;5,"休日",IFERROR(IF(VLOOKUP(B198,祝日!B:B,1,FALSE),"休日",""),""))</f>
        <v/>
      </c>
      <c r="E198" s="174"/>
      <c r="F198" s="175" t="str">
        <f t="shared" si="11"/>
        <v/>
      </c>
      <c r="G198" s="177"/>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8">
        <f t="shared" si="14"/>
        <v>45574</v>
      </c>
      <c r="C199" s="43" t="str">
        <f t="shared" si="10"/>
        <v>水</v>
      </c>
      <c r="D199" s="45" t="str">
        <f>IF(WEEKDAY(B199,2)&gt;5,"休日",IFERROR(IF(VLOOKUP(B199,祝日!B:B,1,FALSE),"休日",""),""))</f>
        <v/>
      </c>
      <c r="E199" s="174"/>
      <c r="F199" s="175" t="str">
        <f t="shared" si="11"/>
        <v/>
      </c>
      <c r="G199" s="177"/>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8">
        <f t="shared" si="14"/>
        <v>45575</v>
      </c>
      <c r="C200" s="43" t="str">
        <f t="shared" ref="C200:C263" si="15">TEXT(B200,"aaa")</f>
        <v>木</v>
      </c>
      <c r="D200" s="45" t="str">
        <f>IF(WEEKDAY(B200,2)&gt;5,"休日",IFERROR(IF(VLOOKUP(B200,祝日!B:B,1,FALSE),"休日",""),""))</f>
        <v/>
      </c>
      <c r="E200" s="174"/>
      <c r="F200" s="175" t="str">
        <f t="shared" ref="F200:F263" si="16">IF(OR(E200="夏季休暇",E200="年末年始休暇",E200="一時中止",E200="工場制作",E200="発注者指示",E200="その他",D200="休日"),"休工","")</f>
        <v/>
      </c>
      <c r="G200" s="177"/>
      <c r="H200" s="175" t="str">
        <f t="shared" ref="H200:H263" si="17">IF(OR(G200="夏季休暇",G200="年末年始休暇",G200="一時中止",G200="工場制作",G200="発注者指示",G200="その他",D200="休日"),"休工","")</f>
        <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8">
        <f t="shared" ref="B201:B264" si="19">B200+1</f>
        <v>45576</v>
      </c>
      <c r="C201" s="43" t="str">
        <f t="shared" si="15"/>
        <v>金</v>
      </c>
      <c r="D201" s="45" t="str">
        <f>IF(WEEKDAY(B201,2)&gt;5,"休日",IFERROR(IF(VLOOKUP(B201,祝日!B:B,1,FALSE),"休日",""),""))</f>
        <v/>
      </c>
      <c r="E201" s="174"/>
      <c r="F201" s="175" t="str">
        <f t="shared" si="16"/>
        <v/>
      </c>
      <c r="G201" s="177"/>
      <c r="H201" s="175" t="str">
        <f t="shared" si="17"/>
        <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8">
        <f t="shared" si="19"/>
        <v>45577</v>
      </c>
      <c r="C202" s="43" t="str">
        <f t="shared" si="15"/>
        <v>土</v>
      </c>
      <c r="D202" s="45" t="str">
        <f>IF(WEEKDAY(B202,2)&gt;5,"休日",IFERROR(IF(VLOOKUP(B202,祝日!B:B,1,FALSE),"休日",""),""))</f>
        <v>休日</v>
      </c>
      <c r="E202" s="174"/>
      <c r="F202" s="175" t="str">
        <f t="shared" si="16"/>
        <v>休工</v>
      </c>
      <c r="G202" s="177"/>
      <c r="H202" s="175" t="str">
        <f t="shared" si="17"/>
        <v>休工</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8">
        <f t="shared" si="19"/>
        <v>45578</v>
      </c>
      <c r="C203" s="43" t="str">
        <f t="shared" si="15"/>
        <v>日</v>
      </c>
      <c r="D203" s="45" t="str">
        <f>IF(WEEKDAY(B203,2)&gt;5,"休日",IFERROR(IF(VLOOKUP(B203,祝日!B:B,1,FALSE),"休日",""),""))</f>
        <v>休日</v>
      </c>
      <c r="E203" s="174"/>
      <c r="F203" s="175" t="str">
        <f t="shared" si="16"/>
        <v>休工</v>
      </c>
      <c r="G203" s="177"/>
      <c r="H203" s="175" t="str">
        <f t="shared" si="17"/>
        <v>休工</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8">
        <f t="shared" si="19"/>
        <v>45579</v>
      </c>
      <c r="C204" s="43" t="str">
        <f t="shared" si="15"/>
        <v>月</v>
      </c>
      <c r="D204" s="45" t="str">
        <f>IF(WEEKDAY(B204,2)&gt;5,"休日",IFERROR(IF(VLOOKUP(B204,祝日!B:B,1,FALSE),"休日",""),""))</f>
        <v>休日</v>
      </c>
      <c r="E204" s="174"/>
      <c r="F204" s="175" t="str">
        <f t="shared" si="16"/>
        <v>休工</v>
      </c>
      <c r="G204" s="177"/>
      <c r="H204" s="175" t="str">
        <f t="shared" si="17"/>
        <v>休工</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8">
        <f t="shared" si="19"/>
        <v>45580</v>
      </c>
      <c r="C205" s="43" t="str">
        <f t="shared" si="15"/>
        <v>火</v>
      </c>
      <c r="D205" s="45" t="str">
        <f>IF(WEEKDAY(B205,2)&gt;5,"休日",IFERROR(IF(VLOOKUP(B205,祝日!B:B,1,FALSE),"休日",""),""))</f>
        <v/>
      </c>
      <c r="E205" s="174"/>
      <c r="F205" s="175" t="str">
        <f t="shared" si="16"/>
        <v/>
      </c>
      <c r="G205" s="177"/>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8">
        <f t="shared" si="19"/>
        <v>45581</v>
      </c>
      <c r="C206" s="43" t="str">
        <f t="shared" si="15"/>
        <v>水</v>
      </c>
      <c r="D206" s="45" t="str">
        <f>IF(WEEKDAY(B206,2)&gt;5,"休日",IFERROR(IF(VLOOKUP(B206,祝日!B:B,1,FALSE),"休日",""),""))</f>
        <v/>
      </c>
      <c r="E206" s="174"/>
      <c r="F206" s="175" t="str">
        <f t="shared" si="16"/>
        <v/>
      </c>
      <c r="G206" s="177"/>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8">
        <f t="shared" si="19"/>
        <v>45582</v>
      </c>
      <c r="C207" s="43" t="str">
        <f t="shared" si="15"/>
        <v>木</v>
      </c>
      <c r="D207" s="45" t="str">
        <f>IF(WEEKDAY(B207,2)&gt;5,"休日",IFERROR(IF(VLOOKUP(B207,祝日!B:B,1,FALSE),"休日",""),""))</f>
        <v/>
      </c>
      <c r="E207" s="174"/>
      <c r="F207" s="175" t="str">
        <f t="shared" si="16"/>
        <v/>
      </c>
      <c r="G207" s="177"/>
      <c r="H207" s="175" t="str">
        <f t="shared" si="17"/>
        <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8">
        <f t="shared" si="19"/>
        <v>45583</v>
      </c>
      <c r="C208" s="43" t="str">
        <f t="shared" si="15"/>
        <v>金</v>
      </c>
      <c r="D208" s="45" t="str">
        <f>IF(WEEKDAY(B208,2)&gt;5,"休日",IFERROR(IF(VLOOKUP(B208,祝日!B:B,1,FALSE),"休日",""),""))</f>
        <v/>
      </c>
      <c r="E208" s="174"/>
      <c r="F208" s="175" t="str">
        <f t="shared" si="16"/>
        <v/>
      </c>
      <c r="G208" s="177"/>
      <c r="H208" s="175" t="str">
        <f t="shared" si="17"/>
        <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8">
        <f t="shared" si="19"/>
        <v>45584</v>
      </c>
      <c r="C209" s="43" t="str">
        <f t="shared" si="15"/>
        <v>土</v>
      </c>
      <c r="D209" s="45" t="str">
        <f>IF(WEEKDAY(B209,2)&gt;5,"休日",IFERROR(IF(VLOOKUP(B209,祝日!B:B,1,FALSE),"休日",""),""))</f>
        <v>休日</v>
      </c>
      <c r="E209" s="174"/>
      <c r="F209" s="175" t="str">
        <f t="shared" si="16"/>
        <v>休工</v>
      </c>
      <c r="G209" s="177"/>
      <c r="H209" s="175" t="str">
        <f t="shared" si="17"/>
        <v>休工</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8">
        <f t="shared" si="19"/>
        <v>45585</v>
      </c>
      <c r="C210" s="43" t="str">
        <f t="shared" si="15"/>
        <v>日</v>
      </c>
      <c r="D210" s="45" t="str">
        <f>IF(WEEKDAY(B210,2)&gt;5,"休日",IFERROR(IF(VLOOKUP(B210,祝日!B:B,1,FALSE),"休日",""),""))</f>
        <v>休日</v>
      </c>
      <c r="E210" s="174"/>
      <c r="F210" s="175" t="str">
        <f t="shared" si="16"/>
        <v>休工</v>
      </c>
      <c r="G210" s="177"/>
      <c r="H210" s="175" t="str">
        <f t="shared" si="17"/>
        <v>休工</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8">
        <f t="shared" si="19"/>
        <v>45586</v>
      </c>
      <c r="C211" s="43" t="str">
        <f t="shared" si="15"/>
        <v>月</v>
      </c>
      <c r="D211" s="45" t="str">
        <f>IF(WEEKDAY(B211,2)&gt;5,"休日",IFERROR(IF(VLOOKUP(B211,祝日!B:B,1,FALSE),"休日",""),""))</f>
        <v/>
      </c>
      <c r="E211" s="174"/>
      <c r="F211" s="175" t="str">
        <f t="shared" si="16"/>
        <v/>
      </c>
      <c r="G211" s="177"/>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8">
        <f t="shared" si="19"/>
        <v>45587</v>
      </c>
      <c r="C212" s="43" t="str">
        <f t="shared" si="15"/>
        <v>火</v>
      </c>
      <c r="D212" s="45" t="str">
        <f>IF(WEEKDAY(B212,2)&gt;5,"休日",IFERROR(IF(VLOOKUP(B212,祝日!B:B,1,FALSE),"休日",""),""))</f>
        <v/>
      </c>
      <c r="E212" s="174"/>
      <c r="F212" s="175" t="str">
        <f t="shared" si="16"/>
        <v/>
      </c>
      <c r="G212" s="177"/>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8">
        <f t="shared" si="19"/>
        <v>45588</v>
      </c>
      <c r="C213" s="43" t="str">
        <f t="shared" si="15"/>
        <v>水</v>
      </c>
      <c r="D213" s="45" t="str">
        <f>IF(WEEKDAY(B213,2)&gt;5,"休日",IFERROR(IF(VLOOKUP(B213,祝日!B:B,1,FALSE),"休日",""),""))</f>
        <v/>
      </c>
      <c r="E213" s="174"/>
      <c r="F213" s="175" t="str">
        <f t="shared" si="16"/>
        <v/>
      </c>
      <c r="G213" s="177"/>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8">
        <f t="shared" si="19"/>
        <v>45589</v>
      </c>
      <c r="C214" s="43" t="str">
        <f t="shared" si="15"/>
        <v>木</v>
      </c>
      <c r="D214" s="45" t="str">
        <f>IF(WEEKDAY(B214,2)&gt;5,"休日",IFERROR(IF(VLOOKUP(B214,祝日!B:B,1,FALSE),"休日",""),""))</f>
        <v/>
      </c>
      <c r="E214" s="174"/>
      <c r="F214" s="175" t="str">
        <f t="shared" si="16"/>
        <v/>
      </c>
      <c r="G214" s="177"/>
      <c r="H214" s="175" t="str">
        <f t="shared" si="17"/>
        <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8">
        <f t="shared" si="19"/>
        <v>45590</v>
      </c>
      <c r="C215" s="43" t="str">
        <f t="shared" si="15"/>
        <v>金</v>
      </c>
      <c r="D215" s="45" t="str">
        <f>IF(WEEKDAY(B215,2)&gt;5,"休日",IFERROR(IF(VLOOKUP(B215,祝日!B:B,1,FALSE),"休日",""),""))</f>
        <v/>
      </c>
      <c r="E215" s="174"/>
      <c r="F215" s="175" t="str">
        <f t="shared" si="16"/>
        <v/>
      </c>
      <c r="G215" s="177"/>
      <c r="H215" s="175" t="str">
        <f t="shared" si="17"/>
        <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8">
        <f t="shared" si="19"/>
        <v>45591</v>
      </c>
      <c r="C216" s="43" t="str">
        <f t="shared" si="15"/>
        <v>土</v>
      </c>
      <c r="D216" s="45" t="str">
        <f>IF(WEEKDAY(B216,2)&gt;5,"休日",IFERROR(IF(VLOOKUP(B216,祝日!B:B,1,FALSE),"休日",""),""))</f>
        <v>休日</v>
      </c>
      <c r="E216" s="174"/>
      <c r="F216" s="175" t="str">
        <f t="shared" si="16"/>
        <v>休工</v>
      </c>
      <c r="G216" s="177"/>
      <c r="H216" s="175" t="str">
        <f t="shared" si="17"/>
        <v>休工</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8">
        <f t="shared" si="19"/>
        <v>45592</v>
      </c>
      <c r="C217" s="43" t="str">
        <f t="shared" si="15"/>
        <v>日</v>
      </c>
      <c r="D217" s="45" t="str">
        <f>IF(WEEKDAY(B217,2)&gt;5,"休日",IFERROR(IF(VLOOKUP(B217,祝日!B:B,1,FALSE),"休日",""),""))</f>
        <v>休日</v>
      </c>
      <c r="E217" s="174"/>
      <c r="F217" s="175" t="str">
        <f t="shared" si="16"/>
        <v>休工</v>
      </c>
      <c r="G217" s="177"/>
      <c r="H217" s="175" t="str">
        <f t="shared" si="17"/>
        <v>休工</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8">
        <f t="shared" si="19"/>
        <v>45593</v>
      </c>
      <c r="C218" s="43" t="str">
        <f t="shared" si="15"/>
        <v>月</v>
      </c>
      <c r="D218" s="45" t="str">
        <f>IF(WEEKDAY(B218,2)&gt;5,"休日",IFERROR(IF(VLOOKUP(B218,祝日!B:B,1,FALSE),"休日",""),""))</f>
        <v/>
      </c>
      <c r="E218" s="174"/>
      <c r="F218" s="175" t="str">
        <f t="shared" si="16"/>
        <v/>
      </c>
      <c r="G218" s="177"/>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8">
        <f t="shared" si="19"/>
        <v>45594</v>
      </c>
      <c r="C219" s="43" t="str">
        <f t="shared" si="15"/>
        <v>火</v>
      </c>
      <c r="D219" s="45" t="str">
        <f>IF(WEEKDAY(B219,2)&gt;5,"休日",IFERROR(IF(VLOOKUP(B219,祝日!B:B,1,FALSE),"休日",""),""))</f>
        <v/>
      </c>
      <c r="E219" s="174"/>
      <c r="F219" s="175" t="str">
        <f t="shared" si="16"/>
        <v/>
      </c>
      <c r="G219" s="177"/>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8">
        <f t="shared" si="19"/>
        <v>45595</v>
      </c>
      <c r="C220" s="43" t="str">
        <f t="shared" si="15"/>
        <v>水</v>
      </c>
      <c r="D220" s="45" t="str">
        <f>IF(WEEKDAY(B220,2)&gt;5,"休日",IFERROR(IF(VLOOKUP(B220,祝日!B:B,1,FALSE),"休日",""),""))</f>
        <v/>
      </c>
      <c r="E220" s="174"/>
      <c r="F220" s="175" t="str">
        <f t="shared" si="16"/>
        <v/>
      </c>
      <c r="G220" s="177"/>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8">
        <f t="shared" si="19"/>
        <v>45596</v>
      </c>
      <c r="C221" s="43" t="str">
        <f t="shared" si="15"/>
        <v>木</v>
      </c>
      <c r="D221" s="45" t="str">
        <f>IF(WEEKDAY(B221,2)&gt;5,"休日",IFERROR(IF(VLOOKUP(B221,祝日!B:B,1,FALSE),"休日",""),""))</f>
        <v/>
      </c>
      <c r="E221" s="174"/>
      <c r="F221" s="175" t="str">
        <f t="shared" si="16"/>
        <v/>
      </c>
      <c r="G221" s="177"/>
      <c r="H221" s="175" t="str">
        <f t="shared" si="17"/>
        <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8">
        <f t="shared" si="19"/>
        <v>45597</v>
      </c>
      <c r="C222" s="43" t="str">
        <f t="shared" si="15"/>
        <v>金</v>
      </c>
      <c r="D222" s="45" t="str">
        <f>IF(WEEKDAY(B222,2)&gt;5,"休日",IFERROR(IF(VLOOKUP(B222,祝日!B:B,1,FALSE),"休日",""),""))</f>
        <v/>
      </c>
      <c r="E222" s="174"/>
      <c r="F222" s="175" t="str">
        <f t="shared" si="16"/>
        <v/>
      </c>
      <c r="G222" s="177"/>
      <c r="H222" s="175" t="str">
        <f t="shared" si="17"/>
        <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8">
        <f t="shared" si="19"/>
        <v>45598</v>
      </c>
      <c r="C223" s="43" t="str">
        <f t="shared" si="15"/>
        <v>土</v>
      </c>
      <c r="D223" s="45" t="str">
        <f>IF(WEEKDAY(B223,2)&gt;5,"休日",IFERROR(IF(VLOOKUP(B223,祝日!B:B,1,FALSE),"休日",""),""))</f>
        <v>休日</v>
      </c>
      <c r="E223" s="174"/>
      <c r="F223" s="175" t="str">
        <f t="shared" si="16"/>
        <v>休工</v>
      </c>
      <c r="G223" s="177"/>
      <c r="H223" s="175" t="str">
        <f t="shared" si="17"/>
        <v>休工</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8">
        <f t="shared" si="19"/>
        <v>45599</v>
      </c>
      <c r="C224" s="43" t="str">
        <f t="shared" si="15"/>
        <v>日</v>
      </c>
      <c r="D224" s="45" t="str">
        <f>IF(WEEKDAY(B224,2)&gt;5,"休日",IFERROR(IF(VLOOKUP(B224,祝日!B:B,1,FALSE),"休日",""),""))</f>
        <v>休日</v>
      </c>
      <c r="E224" s="174"/>
      <c r="F224" s="175" t="str">
        <f t="shared" si="16"/>
        <v>休工</v>
      </c>
      <c r="G224" s="177"/>
      <c r="H224" s="175" t="str">
        <f t="shared" si="17"/>
        <v>休工</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8">
        <f t="shared" si="19"/>
        <v>45600</v>
      </c>
      <c r="C225" s="43" t="str">
        <f t="shared" si="15"/>
        <v>月</v>
      </c>
      <c r="D225" s="45" t="str">
        <f>IF(WEEKDAY(B225,2)&gt;5,"休日",IFERROR(IF(VLOOKUP(B225,祝日!B:B,1,FALSE),"休日",""),""))</f>
        <v>休日</v>
      </c>
      <c r="E225" s="174"/>
      <c r="F225" s="175" t="str">
        <f t="shared" si="16"/>
        <v>休工</v>
      </c>
      <c r="G225" s="177"/>
      <c r="H225" s="175" t="str">
        <f t="shared" si="17"/>
        <v>休工</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8">
        <f t="shared" si="19"/>
        <v>45601</v>
      </c>
      <c r="C226" s="43" t="str">
        <f t="shared" si="15"/>
        <v>火</v>
      </c>
      <c r="D226" s="45" t="str">
        <f>IF(WEEKDAY(B226,2)&gt;5,"休日",IFERROR(IF(VLOOKUP(B226,祝日!B:B,1,FALSE),"休日",""),""))</f>
        <v/>
      </c>
      <c r="E226" s="174"/>
      <c r="F226" s="175" t="str">
        <f t="shared" si="16"/>
        <v/>
      </c>
      <c r="G226" s="177"/>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8">
        <f t="shared" si="19"/>
        <v>45602</v>
      </c>
      <c r="C227" s="43" t="str">
        <f t="shared" si="15"/>
        <v>水</v>
      </c>
      <c r="D227" s="45" t="str">
        <f>IF(WEEKDAY(B227,2)&gt;5,"休日",IFERROR(IF(VLOOKUP(B227,祝日!B:B,1,FALSE),"休日",""),""))</f>
        <v/>
      </c>
      <c r="E227" s="174"/>
      <c r="F227" s="175" t="str">
        <f t="shared" si="16"/>
        <v/>
      </c>
      <c r="G227" s="177"/>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8">
        <f t="shared" si="19"/>
        <v>45603</v>
      </c>
      <c r="C228" s="43" t="str">
        <f t="shared" si="15"/>
        <v>木</v>
      </c>
      <c r="D228" s="45" t="str">
        <f>IF(WEEKDAY(B228,2)&gt;5,"休日",IFERROR(IF(VLOOKUP(B228,祝日!B:B,1,FALSE),"休日",""),""))</f>
        <v/>
      </c>
      <c r="E228" s="174"/>
      <c r="F228" s="175" t="str">
        <f t="shared" si="16"/>
        <v/>
      </c>
      <c r="G228" s="177"/>
      <c r="H228" s="175" t="str">
        <f t="shared" si="17"/>
        <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8">
        <f t="shared" si="19"/>
        <v>45604</v>
      </c>
      <c r="C229" s="43" t="str">
        <f t="shared" si="15"/>
        <v>金</v>
      </c>
      <c r="D229" s="45" t="str">
        <f>IF(WEEKDAY(B229,2)&gt;5,"休日",IFERROR(IF(VLOOKUP(B229,祝日!B:B,1,FALSE),"休日",""),""))</f>
        <v/>
      </c>
      <c r="E229" s="174"/>
      <c r="F229" s="175" t="str">
        <f t="shared" si="16"/>
        <v/>
      </c>
      <c r="G229" s="177"/>
      <c r="H229" s="175" t="str">
        <f t="shared" si="17"/>
        <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8">
        <f t="shared" si="19"/>
        <v>45605</v>
      </c>
      <c r="C230" s="43" t="str">
        <f t="shared" si="15"/>
        <v>土</v>
      </c>
      <c r="D230" s="45" t="str">
        <f>IF(WEEKDAY(B230,2)&gt;5,"休日",IFERROR(IF(VLOOKUP(B230,祝日!B:B,1,FALSE),"休日",""),""))</f>
        <v>休日</v>
      </c>
      <c r="E230" s="174"/>
      <c r="F230" s="175" t="str">
        <f t="shared" si="16"/>
        <v>休工</v>
      </c>
      <c r="G230" s="177"/>
      <c r="H230" s="175" t="str">
        <f t="shared" si="17"/>
        <v>休工</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8">
        <f t="shared" si="19"/>
        <v>45606</v>
      </c>
      <c r="C231" s="43" t="str">
        <f t="shared" si="15"/>
        <v>日</v>
      </c>
      <c r="D231" s="45" t="str">
        <f>IF(WEEKDAY(B231,2)&gt;5,"休日",IFERROR(IF(VLOOKUP(B231,祝日!B:B,1,FALSE),"休日",""),""))</f>
        <v>休日</v>
      </c>
      <c r="E231" s="174"/>
      <c r="F231" s="175" t="str">
        <f t="shared" si="16"/>
        <v>休工</v>
      </c>
      <c r="G231" s="177"/>
      <c r="H231" s="175" t="str">
        <f t="shared" si="17"/>
        <v>休工</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8">
        <f t="shared" si="19"/>
        <v>45607</v>
      </c>
      <c r="C232" s="43" t="str">
        <f t="shared" si="15"/>
        <v>月</v>
      </c>
      <c r="D232" s="45" t="str">
        <f>IF(WEEKDAY(B232,2)&gt;5,"休日",IFERROR(IF(VLOOKUP(B232,祝日!B:B,1,FALSE),"休日",""),""))</f>
        <v/>
      </c>
      <c r="E232" s="174"/>
      <c r="F232" s="175" t="str">
        <f t="shared" si="16"/>
        <v/>
      </c>
      <c r="G232" s="177"/>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8">
        <f t="shared" si="19"/>
        <v>45608</v>
      </c>
      <c r="C233" s="43" t="str">
        <f t="shared" si="15"/>
        <v>火</v>
      </c>
      <c r="D233" s="45" t="str">
        <f>IF(WEEKDAY(B233,2)&gt;5,"休日",IFERROR(IF(VLOOKUP(B233,祝日!B:B,1,FALSE),"休日",""),""))</f>
        <v/>
      </c>
      <c r="E233" s="174"/>
      <c r="F233" s="175" t="str">
        <f t="shared" si="16"/>
        <v/>
      </c>
      <c r="G233" s="177"/>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8">
        <f t="shared" si="19"/>
        <v>45609</v>
      </c>
      <c r="C234" s="43" t="str">
        <f t="shared" si="15"/>
        <v>水</v>
      </c>
      <c r="D234" s="45" t="str">
        <f>IF(WEEKDAY(B234,2)&gt;5,"休日",IFERROR(IF(VLOOKUP(B234,祝日!B:B,1,FALSE),"休日",""),""))</f>
        <v/>
      </c>
      <c r="E234" s="174"/>
      <c r="F234" s="175" t="str">
        <f t="shared" si="16"/>
        <v/>
      </c>
      <c r="G234" s="177"/>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8">
        <f t="shared" si="19"/>
        <v>45610</v>
      </c>
      <c r="C235" s="43" t="str">
        <f t="shared" si="15"/>
        <v>木</v>
      </c>
      <c r="D235" s="45" t="str">
        <f>IF(WEEKDAY(B235,2)&gt;5,"休日",IFERROR(IF(VLOOKUP(B235,祝日!B:B,1,FALSE),"休日",""),""))</f>
        <v/>
      </c>
      <c r="E235" s="174"/>
      <c r="F235" s="175" t="str">
        <f t="shared" si="16"/>
        <v/>
      </c>
      <c r="G235" s="177"/>
      <c r="H235" s="175" t="str">
        <f t="shared" si="17"/>
        <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8">
        <f t="shared" si="19"/>
        <v>45611</v>
      </c>
      <c r="C236" s="43" t="str">
        <f t="shared" si="15"/>
        <v>金</v>
      </c>
      <c r="D236" s="45" t="str">
        <f>IF(WEEKDAY(B236,2)&gt;5,"休日",IFERROR(IF(VLOOKUP(B236,祝日!B:B,1,FALSE),"休日",""),""))</f>
        <v/>
      </c>
      <c r="E236" s="174"/>
      <c r="F236" s="175" t="str">
        <f t="shared" si="16"/>
        <v/>
      </c>
      <c r="G236" s="177"/>
      <c r="H236" s="175" t="str">
        <f t="shared" si="17"/>
        <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8">
        <f t="shared" si="19"/>
        <v>45612</v>
      </c>
      <c r="C237" s="43" t="str">
        <f t="shared" si="15"/>
        <v>土</v>
      </c>
      <c r="D237" s="45" t="str">
        <f>IF(WEEKDAY(B237,2)&gt;5,"休日",IFERROR(IF(VLOOKUP(B237,祝日!B:B,1,FALSE),"休日",""),""))</f>
        <v>休日</v>
      </c>
      <c r="E237" s="174"/>
      <c r="F237" s="175" t="str">
        <f t="shared" si="16"/>
        <v>休工</v>
      </c>
      <c r="G237" s="177"/>
      <c r="H237" s="175" t="str">
        <f t="shared" si="17"/>
        <v>休工</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8">
        <f t="shared" si="19"/>
        <v>45613</v>
      </c>
      <c r="C238" s="43" t="str">
        <f t="shared" si="15"/>
        <v>日</v>
      </c>
      <c r="D238" s="45" t="str">
        <f>IF(WEEKDAY(B238,2)&gt;5,"休日",IFERROR(IF(VLOOKUP(B238,祝日!B:B,1,FALSE),"休日",""),""))</f>
        <v>休日</v>
      </c>
      <c r="E238" s="174"/>
      <c r="F238" s="175" t="str">
        <f t="shared" si="16"/>
        <v>休工</v>
      </c>
      <c r="G238" s="177"/>
      <c r="H238" s="175" t="str">
        <f t="shared" si="17"/>
        <v>休工</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8">
        <f t="shared" si="19"/>
        <v>45614</v>
      </c>
      <c r="C239" s="43" t="str">
        <f t="shared" si="15"/>
        <v>月</v>
      </c>
      <c r="D239" s="45" t="str">
        <f>IF(WEEKDAY(B239,2)&gt;5,"休日",IFERROR(IF(VLOOKUP(B239,祝日!B:B,1,FALSE),"休日",""),""))</f>
        <v/>
      </c>
      <c r="E239" s="174"/>
      <c r="F239" s="175" t="str">
        <f t="shared" si="16"/>
        <v/>
      </c>
      <c r="G239" s="177"/>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8">
        <f t="shared" si="19"/>
        <v>45615</v>
      </c>
      <c r="C240" s="43" t="str">
        <f t="shared" si="15"/>
        <v>火</v>
      </c>
      <c r="D240" s="45" t="str">
        <f>IF(WEEKDAY(B240,2)&gt;5,"休日",IFERROR(IF(VLOOKUP(B240,祝日!B:B,1,FALSE),"休日",""),""))</f>
        <v/>
      </c>
      <c r="E240" s="174"/>
      <c r="F240" s="175" t="str">
        <f t="shared" si="16"/>
        <v/>
      </c>
      <c r="G240" s="177"/>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8">
        <f t="shared" si="19"/>
        <v>45616</v>
      </c>
      <c r="C241" s="43" t="str">
        <f t="shared" si="15"/>
        <v>水</v>
      </c>
      <c r="D241" s="45" t="str">
        <f>IF(WEEKDAY(B241,2)&gt;5,"休日",IFERROR(IF(VLOOKUP(B241,祝日!B:B,1,FALSE),"休日",""),""))</f>
        <v/>
      </c>
      <c r="E241" s="174"/>
      <c r="F241" s="175" t="str">
        <f t="shared" si="16"/>
        <v/>
      </c>
      <c r="G241" s="177"/>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8">
        <f t="shared" si="19"/>
        <v>45617</v>
      </c>
      <c r="C242" s="43" t="str">
        <f t="shared" si="15"/>
        <v>木</v>
      </c>
      <c r="D242" s="45" t="str">
        <f>IF(WEEKDAY(B242,2)&gt;5,"休日",IFERROR(IF(VLOOKUP(B242,祝日!B:B,1,FALSE),"休日",""),""))</f>
        <v/>
      </c>
      <c r="E242" s="174"/>
      <c r="F242" s="175" t="str">
        <f t="shared" si="16"/>
        <v/>
      </c>
      <c r="G242" s="177"/>
      <c r="H242" s="175" t="str">
        <f t="shared" si="17"/>
        <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8">
        <f t="shared" si="19"/>
        <v>45618</v>
      </c>
      <c r="C243" s="43" t="str">
        <f t="shared" si="15"/>
        <v>金</v>
      </c>
      <c r="D243" s="45" t="str">
        <f>IF(WEEKDAY(B243,2)&gt;5,"休日",IFERROR(IF(VLOOKUP(B243,祝日!B:B,1,FALSE),"休日",""),""))</f>
        <v/>
      </c>
      <c r="E243" s="174"/>
      <c r="F243" s="175" t="str">
        <f t="shared" si="16"/>
        <v/>
      </c>
      <c r="G243" s="177"/>
      <c r="H243" s="175" t="str">
        <f t="shared" si="17"/>
        <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8">
        <f t="shared" si="19"/>
        <v>45619</v>
      </c>
      <c r="C244" s="43" t="str">
        <f t="shared" si="15"/>
        <v>土</v>
      </c>
      <c r="D244" s="45" t="str">
        <f>IF(WEEKDAY(B244,2)&gt;5,"休日",IFERROR(IF(VLOOKUP(B244,祝日!B:B,1,FALSE),"休日",""),""))</f>
        <v>休日</v>
      </c>
      <c r="E244" s="174"/>
      <c r="F244" s="175" t="str">
        <f t="shared" si="16"/>
        <v>休工</v>
      </c>
      <c r="G244" s="177"/>
      <c r="H244" s="175" t="str">
        <f t="shared" si="17"/>
        <v>休工</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8">
        <f t="shared" si="19"/>
        <v>45620</v>
      </c>
      <c r="C245" s="43" t="str">
        <f t="shared" si="15"/>
        <v>日</v>
      </c>
      <c r="D245" s="45" t="str">
        <f>IF(WEEKDAY(B245,2)&gt;5,"休日",IFERROR(IF(VLOOKUP(B245,祝日!B:B,1,FALSE),"休日",""),""))</f>
        <v>休日</v>
      </c>
      <c r="E245" s="174"/>
      <c r="F245" s="175" t="str">
        <f t="shared" si="16"/>
        <v>休工</v>
      </c>
      <c r="G245" s="177"/>
      <c r="H245" s="175" t="str">
        <f t="shared" si="17"/>
        <v>休工</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8">
        <f t="shared" si="19"/>
        <v>45621</v>
      </c>
      <c r="C246" s="43" t="str">
        <f t="shared" si="15"/>
        <v>月</v>
      </c>
      <c r="D246" s="45" t="str">
        <f>IF(WEEKDAY(B246,2)&gt;5,"休日",IFERROR(IF(VLOOKUP(B246,祝日!B:B,1,FALSE),"休日",""),""))</f>
        <v/>
      </c>
      <c r="E246" s="174"/>
      <c r="F246" s="175" t="str">
        <f t="shared" si="16"/>
        <v/>
      </c>
      <c r="G246" s="177"/>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8">
        <f t="shared" si="19"/>
        <v>45622</v>
      </c>
      <c r="C247" s="43" t="str">
        <f t="shared" si="15"/>
        <v>火</v>
      </c>
      <c r="D247" s="45" t="str">
        <f>IF(WEEKDAY(B247,2)&gt;5,"休日",IFERROR(IF(VLOOKUP(B247,祝日!B:B,1,FALSE),"休日",""),""))</f>
        <v/>
      </c>
      <c r="E247" s="174"/>
      <c r="F247" s="175" t="str">
        <f t="shared" si="16"/>
        <v/>
      </c>
      <c r="G247" s="177"/>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8">
        <f t="shared" si="19"/>
        <v>45623</v>
      </c>
      <c r="C248" s="43" t="str">
        <f t="shared" si="15"/>
        <v>水</v>
      </c>
      <c r="D248" s="45" t="str">
        <f>IF(WEEKDAY(B248,2)&gt;5,"休日",IFERROR(IF(VLOOKUP(B248,祝日!B:B,1,FALSE),"休日",""),""))</f>
        <v/>
      </c>
      <c r="E248" s="174"/>
      <c r="F248" s="175" t="str">
        <f t="shared" si="16"/>
        <v/>
      </c>
      <c r="G248" s="177"/>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8">
        <f t="shared" si="19"/>
        <v>45624</v>
      </c>
      <c r="C249" s="43" t="str">
        <f t="shared" si="15"/>
        <v>木</v>
      </c>
      <c r="D249" s="45" t="str">
        <f>IF(WEEKDAY(B249,2)&gt;5,"休日",IFERROR(IF(VLOOKUP(B249,祝日!B:B,1,FALSE),"休日",""),""))</f>
        <v/>
      </c>
      <c r="E249" s="174"/>
      <c r="F249" s="175" t="str">
        <f t="shared" si="16"/>
        <v/>
      </c>
      <c r="G249" s="177"/>
      <c r="H249" s="175" t="str">
        <f t="shared" si="17"/>
        <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8">
        <f t="shared" si="19"/>
        <v>45625</v>
      </c>
      <c r="C250" s="43" t="str">
        <f t="shared" si="15"/>
        <v>金</v>
      </c>
      <c r="D250" s="45" t="str">
        <f>IF(WEEKDAY(B250,2)&gt;5,"休日",IFERROR(IF(VLOOKUP(B250,祝日!B:B,1,FALSE),"休日",""),""))</f>
        <v/>
      </c>
      <c r="E250" s="174"/>
      <c r="F250" s="175" t="str">
        <f t="shared" si="16"/>
        <v/>
      </c>
      <c r="G250" s="177"/>
      <c r="H250" s="175" t="str">
        <f t="shared" si="17"/>
        <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8">
        <f t="shared" si="19"/>
        <v>45626</v>
      </c>
      <c r="C251" s="43" t="str">
        <f t="shared" si="15"/>
        <v>土</v>
      </c>
      <c r="D251" s="45" t="str">
        <f>IF(WEEKDAY(B251,2)&gt;5,"休日",IFERROR(IF(VLOOKUP(B251,祝日!B:B,1,FALSE),"休日",""),""))</f>
        <v>休日</v>
      </c>
      <c r="E251" s="174"/>
      <c r="F251" s="175" t="str">
        <f t="shared" si="16"/>
        <v>休工</v>
      </c>
      <c r="G251" s="177"/>
      <c r="H251" s="175" t="str">
        <f t="shared" si="17"/>
        <v>休工</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8">
        <f t="shared" si="19"/>
        <v>45627</v>
      </c>
      <c r="C252" s="43" t="str">
        <f t="shared" si="15"/>
        <v>日</v>
      </c>
      <c r="D252" s="45" t="str">
        <f>IF(WEEKDAY(B252,2)&gt;5,"休日",IFERROR(IF(VLOOKUP(B252,祝日!B:B,1,FALSE),"休日",""),""))</f>
        <v>休日</v>
      </c>
      <c r="E252" s="174"/>
      <c r="F252" s="175" t="str">
        <f t="shared" si="16"/>
        <v>休工</v>
      </c>
      <c r="G252" s="177"/>
      <c r="H252" s="175" t="str">
        <f t="shared" si="17"/>
        <v>休工</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8">
        <f t="shared" si="19"/>
        <v>45628</v>
      </c>
      <c r="C253" s="43" t="str">
        <f t="shared" si="15"/>
        <v>月</v>
      </c>
      <c r="D253" s="45" t="str">
        <f>IF(WEEKDAY(B253,2)&gt;5,"休日",IFERROR(IF(VLOOKUP(B253,祝日!B:B,1,FALSE),"休日",""),""))</f>
        <v/>
      </c>
      <c r="E253" s="174"/>
      <c r="F253" s="175" t="str">
        <f t="shared" si="16"/>
        <v/>
      </c>
      <c r="G253" s="177"/>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8">
        <f t="shared" si="19"/>
        <v>45629</v>
      </c>
      <c r="C254" s="43" t="str">
        <f t="shared" si="15"/>
        <v>火</v>
      </c>
      <c r="D254" s="45" t="str">
        <f>IF(WEEKDAY(B254,2)&gt;5,"休日",IFERROR(IF(VLOOKUP(B254,祝日!B:B,1,FALSE),"休日",""),""))</f>
        <v/>
      </c>
      <c r="E254" s="174"/>
      <c r="F254" s="175" t="str">
        <f t="shared" si="16"/>
        <v/>
      </c>
      <c r="G254" s="177"/>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8">
        <f t="shared" si="19"/>
        <v>45630</v>
      </c>
      <c r="C255" s="43" t="str">
        <f t="shared" si="15"/>
        <v>水</v>
      </c>
      <c r="D255" s="45" t="str">
        <f>IF(WEEKDAY(B255,2)&gt;5,"休日",IFERROR(IF(VLOOKUP(B255,祝日!B:B,1,FALSE),"休日",""),""))</f>
        <v/>
      </c>
      <c r="E255" s="174"/>
      <c r="F255" s="175" t="str">
        <f t="shared" si="16"/>
        <v/>
      </c>
      <c r="G255" s="177"/>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8">
        <f t="shared" si="19"/>
        <v>45631</v>
      </c>
      <c r="C256" s="43" t="str">
        <f t="shared" si="15"/>
        <v>木</v>
      </c>
      <c r="D256" s="45" t="str">
        <f>IF(WEEKDAY(B256,2)&gt;5,"休日",IFERROR(IF(VLOOKUP(B256,祝日!B:B,1,FALSE),"休日",""),""))</f>
        <v/>
      </c>
      <c r="E256" s="174"/>
      <c r="F256" s="175" t="str">
        <f t="shared" si="16"/>
        <v/>
      </c>
      <c r="G256" s="177"/>
      <c r="H256" s="175" t="str">
        <f t="shared" si="17"/>
        <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8">
        <f t="shared" si="19"/>
        <v>45632</v>
      </c>
      <c r="C257" s="43" t="str">
        <f t="shared" si="15"/>
        <v>金</v>
      </c>
      <c r="D257" s="45" t="str">
        <f>IF(WEEKDAY(B257,2)&gt;5,"休日",IFERROR(IF(VLOOKUP(B257,祝日!B:B,1,FALSE),"休日",""),""))</f>
        <v/>
      </c>
      <c r="E257" s="174"/>
      <c r="F257" s="175" t="str">
        <f t="shared" si="16"/>
        <v/>
      </c>
      <c r="G257" s="177"/>
      <c r="H257" s="175" t="str">
        <f t="shared" si="17"/>
        <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8">
        <f t="shared" si="19"/>
        <v>45633</v>
      </c>
      <c r="C258" s="43" t="str">
        <f t="shared" si="15"/>
        <v>土</v>
      </c>
      <c r="D258" s="45" t="str">
        <f>IF(WEEKDAY(B258,2)&gt;5,"休日",IFERROR(IF(VLOOKUP(B258,祝日!B:B,1,FALSE),"休日",""),""))</f>
        <v>休日</v>
      </c>
      <c r="E258" s="174"/>
      <c r="F258" s="175" t="str">
        <f t="shared" si="16"/>
        <v>休工</v>
      </c>
      <c r="G258" s="177"/>
      <c r="H258" s="175" t="str">
        <f t="shared" si="17"/>
        <v>休工</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8">
        <f t="shared" si="19"/>
        <v>45634</v>
      </c>
      <c r="C259" s="43" t="str">
        <f t="shared" si="15"/>
        <v>日</v>
      </c>
      <c r="D259" s="45" t="str">
        <f>IF(WEEKDAY(B259,2)&gt;5,"休日",IFERROR(IF(VLOOKUP(B259,祝日!B:B,1,FALSE),"休日",""),""))</f>
        <v>休日</v>
      </c>
      <c r="E259" s="174"/>
      <c r="F259" s="175" t="str">
        <f t="shared" si="16"/>
        <v>休工</v>
      </c>
      <c r="G259" s="177"/>
      <c r="H259" s="175" t="str">
        <f t="shared" si="17"/>
        <v>休工</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8">
        <f t="shared" si="19"/>
        <v>45635</v>
      </c>
      <c r="C260" s="43" t="str">
        <f t="shared" si="15"/>
        <v>月</v>
      </c>
      <c r="D260" s="45" t="str">
        <f>IF(WEEKDAY(B260,2)&gt;5,"休日",IFERROR(IF(VLOOKUP(B260,祝日!B:B,1,FALSE),"休日",""),""))</f>
        <v/>
      </c>
      <c r="E260" s="174"/>
      <c r="F260" s="175" t="str">
        <f t="shared" si="16"/>
        <v/>
      </c>
      <c r="G260" s="177"/>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8">
        <f t="shared" si="19"/>
        <v>45636</v>
      </c>
      <c r="C261" s="43" t="str">
        <f t="shared" si="15"/>
        <v>火</v>
      </c>
      <c r="D261" s="45" t="str">
        <f>IF(WEEKDAY(B261,2)&gt;5,"休日",IFERROR(IF(VLOOKUP(B261,祝日!B:B,1,FALSE),"休日",""),""))</f>
        <v/>
      </c>
      <c r="E261" s="174"/>
      <c r="F261" s="175" t="str">
        <f t="shared" si="16"/>
        <v/>
      </c>
      <c r="G261" s="177"/>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8">
        <f t="shared" si="19"/>
        <v>45637</v>
      </c>
      <c r="C262" s="43" t="str">
        <f t="shared" si="15"/>
        <v>水</v>
      </c>
      <c r="D262" s="45" t="str">
        <f>IF(WEEKDAY(B262,2)&gt;5,"休日",IFERROR(IF(VLOOKUP(B262,祝日!B:B,1,FALSE),"休日",""),""))</f>
        <v/>
      </c>
      <c r="E262" s="174"/>
      <c r="F262" s="175" t="str">
        <f t="shared" si="16"/>
        <v/>
      </c>
      <c r="G262" s="177"/>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8">
        <f t="shared" si="19"/>
        <v>45638</v>
      </c>
      <c r="C263" s="43" t="str">
        <f t="shared" si="15"/>
        <v>木</v>
      </c>
      <c r="D263" s="45" t="str">
        <f>IF(WEEKDAY(B263,2)&gt;5,"休日",IFERROR(IF(VLOOKUP(B263,祝日!B:B,1,FALSE),"休日",""),""))</f>
        <v/>
      </c>
      <c r="E263" s="174"/>
      <c r="F263" s="175" t="str">
        <f t="shared" si="16"/>
        <v/>
      </c>
      <c r="G263" s="177"/>
      <c r="H263" s="175" t="str">
        <f t="shared" si="17"/>
        <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8">
        <f t="shared" si="19"/>
        <v>45639</v>
      </c>
      <c r="C264" s="43" t="str">
        <f t="shared" ref="C264:C327" si="20">TEXT(B264,"aaa")</f>
        <v>金</v>
      </c>
      <c r="D264" s="45" t="str">
        <f>IF(WEEKDAY(B264,2)&gt;5,"休日",IFERROR(IF(VLOOKUP(B264,祝日!B:B,1,FALSE),"休日",""),""))</f>
        <v/>
      </c>
      <c r="E264" s="174"/>
      <c r="F264" s="175" t="str">
        <f t="shared" ref="F264:F327" si="21">IF(OR(E264="夏季休暇",E264="年末年始休暇",E264="一時中止",E264="工場制作",E264="発注者指示",E264="その他",D264="休日"),"休工","")</f>
        <v/>
      </c>
      <c r="G264" s="177"/>
      <c r="H264" s="175" t="str">
        <f t="shared" ref="H264:H327" si="22">IF(OR(G264="夏季休暇",G264="年末年始休暇",G264="一時中止",G264="工場制作",G264="発注者指示",G264="その他",D264="休日"),"休工","")</f>
        <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8">
        <f t="shared" ref="B265:B329" si="24">B264+1</f>
        <v>45640</v>
      </c>
      <c r="C265" s="43" t="str">
        <f t="shared" si="20"/>
        <v>土</v>
      </c>
      <c r="D265" s="45" t="str">
        <f>IF(WEEKDAY(B265,2)&gt;5,"休日",IFERROR(IF(VLOOKUP(B265,祝日!B:B,1,FALSE),"休日",""),""))</f>
        <v>休日</v>
      </c>
      <c r="E265" s="174"/>
      <c r="F265" s="175" t="str">
        <f t="shared" si="21"/>
        <v>休工</v>
      </c>
      <c r="G265" s="177"/>
      <c r="H265" s="175" t="str">
        <f t="shared" si="22"/>
        <v>休工</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8">
        <f t="shared" si="24"/>
        <v>45641</v>
      </c>
      <c r="C266" s="43" t="str">
        <f t="shared" si="20"/>
        <v>日</v>
      </c>
      <c r="D266" s="45" t="str">
        <f>IF(WEEKDAY(B266,2)&gt;5,"休日",IFERROR(IF(VLOOKUP(B266,祝日!B:B,1,FALSE),"休日",""),""))</f>
        <v>休日</v>
      </c>
      <c r="E266" s="174"/>
      <c r="F266" s="175" t="str">
        <f t="shared" si="21"/>
        <v>休工</v>
      </c>
      <c r="G266" s="177"/>
      <c r="H266" s="175" t="str">
        <f t="shared" si="22"/>
        <v>休工</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8">
        <f t="shared" si="24"/>
        <v>45642</v>
      </c>
      <c r="C267" s="43" t="str">
        <f t="shared" si="20"/>
        <v>月</v>
      </c>
      <c r="D267" s="45" t="str">
        <f>IF(WEEKDAY(B267,2)&gt;5,"休日",IFERROR(IF(VLOOKUP(B267,祝日!B:B,1,FALSE),"休日",""),""))</f>
        <v/>
      </c>
      <c r="E267" s="174"/>
      <c r="F267" s="175" t="str">
        <f t="shared" si="21"/>
        <v/>
      </c>
      <c r="G267" s="177"/>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8">
        <f t="shared" si="24"/>
        <v>45643</v>
      </c>
      <c r="C268" s="43" t="str">
        <f t="shared" si="20"/>
        <v>火</v>
      </c>
      <c r="D268" s="45" t="str">
        <f>IF(WEEKDAY(B268,2)&gt;5,"休日",IFERROR(IF(VLOOKUP(B268,祝日!B:B,1,FALSE),"休日",""),""))</f>
        <v/>
      </c>
      <c r="E268" s="174"/>
      <c r="F268" s="175" t="str">
        <f t="shared" si="21"/>
        <v/>
      </c>
      <c r="G268" s="177"/>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8">
        <f t="shared" si="24"/>
        <v>45644</v>
      </c>
      <c r="C269" s="43" t="str">
        <f t="shared" si="20"/>
        <v>水</v>
      </c>
      <c r="D269" s="45" t="str">
        <f>IF(WEEKDAY(B269,2)&gt;5,"休日",IFERROR(IF(VLOOKUP(B269,祝日!B:B,1,FALSE),"休日",""),""))</f>
        <v/>
      </c>
      <c r="E269" s="174"/>
      <c r="F269" s="175" t="str">
        <f t="shared" si="21"/>
        <v/>
      </c>
      <c r="G269" s="177"/>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8">
        <f t="shared" si="24"/>
        <v>45645</v>
      </c>
      <c r="C270" s="43" t="str">
        <f t="shared" si="20"/>
        <v>木</v>
      </c>
      <c r="D270" s="45" t="str">
        <f>IF(WEEKDAY(B270,2)&gt;5,"休日",IFERROR(IF(VLOOKUP(B270,祝日!B:B,1,FALSE),"休日",""),""))</f>
        <v/>
      </c>
      <c r="E270" s="174"/>
      <c r="F270" s="175" t="str">
        <f t="shared" si="21"/>
        <v/>
      </c>
      <c r="G270" s="177"/>
      <c r="H270" s="175" t="str">
        <f t="shared" si="22"/>
        <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8">
        <f t="shared" si="24"/>
        <v>45646</v>
      </c>
      <c r="C271" s="43" t="str">
        <f t="shared" si="20"/>
        <v>金</v>
      </c>
      <c r="D271" s="45" t="str">
        <f>IF(WEEKDAY(B271,2)&gt;5,"休日",IFERROR(IF(VLOOKUP(B271,祝日!B:B,1,FALSE),"休日",""),""))</f>
        <v/>
      </c>
      <c r="E271" s="174"/>
      <c r="F271" s="175" t="str">
        <f t="shared" si="21"/>
        <v/>
      </c>
      <c r="G271" s="177"/>
      <c r="H271" s="175" t="str">
        <f t="shared" si="22"/>
        <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8">
        <f t="shared" si="24"/>
        <v>45647</v>
      </c>
      <c r="C272" s="43" t="str">
        <f t="shared" si="20"/>
        <v>土</v>
      </c>
      <c r="D272" s="45" t="str">
        <f>IF(WEEKDAY(B272,2)&gt;5,"休日",IFERROR(IF(VLOOKUP(B272,祝日!B:B,1,FALSE),"休日",""),""))</f>
        <v>休日</v>
      </c>
      <c r="E272" s="174"/>
      <c r="F272" s="175" t="str">
        <f t="shared" si="21"/>
        <v>休工</v>
      </c>
      <c r="G272" s="177"/>
      <c r="H272" s="175" t="str">
        <f t="shared" si="22"/>
        <v>休工</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8">
        <f t="shared" si="24"/>
        <v>45648</v>
      </c>
      <c r="C273" s="43" t="str">
        <f t="shared" si="20"/>
        <v>日</v>
      </c>
      <c r="D273" s="45" t="str">
        <f>IF(WEEKDAY(B273,2)&gt;5,"休日",IFERROR(IF(VLOOKUP(B273,祝日!B:B,1,FALSE),"休日",""),""))</f>
        <v>休日</v>
      </c>
      <c r="E273" s="174"/>
      <c r="F273" s="175" t="str">
        <f t="shared" si="21"/>
        <v>休工</v>
      </c>
      <c r="G273" s="177"/>
      <c r="H273" s="175" t="str">
        <f t="shared" si="22"/>
        <v>休工</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8">
        <f t="shared" si="24"/>
        <v>45649</v>
      </c>
      <c r="C274" s="43" t="str">
        <f t="shared" si="20"/>
        <v>月</v>
      </c>
      <c r="D274" s="45" t="str">
        <f>IF(WEEKDAY(B274,2)&gt;5,"休日",IFERROR(IF(VLOOKUP(B274,祝日!B:B,1,FALSE),"休日",""),""))</f>
        <v/>
      </c>
      <c r="E274" s="174"/>
      <c r="F274" s="175" t="str">
        <f t="shared" si="21"/>
        <v/>
      </c>
      <c r="G274" s="177"/>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8">
        <f t="shared" si="24"/>
        <v>45650</v>
      </c>
      <c r="C275" s="43" t="str">
        <f t="shared" si="20"/>
        <v>火</v>
      </c>
      <c r="D275" s="45" t="str">
        <f>IF(WEEKDAY(B275,2)&gt;5,"休日",IFERROR(IF(VLOOKUP(B275,祝日!B:B,1,FALSE),"休日",""),""))</f>
        <v/>
      </c>
      <c r="E275" s="174"/>
      <c r="F275" s="175" t="str">
        <f t="shared" si="21"/>
        <v/>
      </c>
      <c r="G275" s="177"/>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8">
        <f t="shared" si="24"/>
        <v>45651</v>
      </c>
      <c r="C276" s="43" t="str">
        <f t="shared" si="20"/>
        <v>水</v>
      </c>
      <c r="D276" s="45" t="str">
        <f>IF(WEEKDAY(B276,2)&gt;5,"休日",IFERROR(IF(VLOOKUP(B276,祝日!B:B,1,FALSE),"休日",""),""))</f>
        <v/>
      </c>
      <c r="E276" s="174"/>
      <c r="F276" s="175" t="str">
        <f t="shared" si="21"/>
        <v/>
      </c>
      <c r="G276" s="177"/>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8">
        <f t="shared" si="24"/>
        <v>45652</v>
      </c>
      <c r="C277" s="43" t="str">
        <f t="shared" si="20"/>
        <v>木</v>
      </c>
      <c r="D277" s="45" t="str">
        <f>IF(WEEKDAY(B277,2)&gt;5,"休日",IFERROR(IF(VLOOKUP(B277,祝日!B:B,1,FALSE),"休日",""),""))</f>
        <v/>
      </c>
      <c r="E277" s="174"/>
      <c r="F277" s="175" t="str">
        <f t="shared" si="21"/>
        <v/>
      </c>
      <c r="G277" s="177"/>
      <c r="H277" s="175" t="str">
        <f t="shared" si="22"/>
        <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8">
        <f t="shared" si="24"/>
        <v>45653</v>
      </c>
      <c r="C278" s="43" t="str">
        <f t="shared" si="20"/>
        <v>金</v>
      </c>
      <c r="D278" s="45" t="str">
        <f>IF(WEEKDAY(B278,2)&gt;5,"休日",IFERROR(IF(VLOOKUP(B278,祝日!B:B,1,FALSE),"休日",""),""))</f>
        <v/>
      </c>
      <c r="E278" s="174"/>
      <c r="F278" s="175" t="str">
        <f t="shared" si="21"/>
        <v/>
      </c>
      <c r="G278" s="177"/>
      <c r="H278" s="175" t="str">
        <f t="shared" si="22"/>
        <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8">
        <f t="shared" si="24"/>
        <v>45654</v>
      </c>
      <c r="C279" s="43" t="str">
        <f t="shared" si="20"/>
        <v>土</v>
      </c>
      <c r="D279" s="45" t="str">
        <f>IF(WEEKDAY(B279,2)&gt;5,"休日",IFERROR(IF(VLOOKUP(B279,祝日!B:B,1,FALSE),"休日",""),""))</f>
        <v>休日</v>
      </c>
      <c r="E279" s="174"/>
      <c r="F279" s="175" t="str">
        <f t="shared" si="21"/>
        <v>休工</v>
      </c>
      <c r="G279" s="177"/>
      <c r="H279" s="175" t="str">
        <f t="shared" si="22"/>
        <v>休工</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8">
        <f t="shared" si="24"/>
        <v>45655</v>
      </c>
      <c r="C280" s="43" t="str">
        <f t="shared" si="20"/>
        <v>日</v>
      </c>
      <c r="D280" s="45" t="str">
        <f>IF(WEEKDAY(B280,2)&gt;5,"休日",IFERROR(IF(VLOOKUP(B280,祝日!B:B,1,FALSE),"休日",""),""))</f>
        <v>休日</v>
      </c>
      <c r="E280" s="174"/>
      <c r="F280" s="175" t="str">
        <f t="shared" si="21"/>
        <v>休工</v>
      </c>
      <c r="G280" s="177"/>
      <c r="H280" s="175" t="str">
        <f t="shared" si="22"/>
        <v>休工</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8">
        <f t="shared" si="24"/>
        <v>45656</v>
      </c>
      <c r="C281" s="43" t="str">
        <f t="shared" si="20"/>
        <v>月</v>
      </c>
      <c r="D281" s="45" t="str">
        <f>IF(WEEKDAY(B281,2)&gt;5,"休日",IFERROR(IF(VLOOKUP(B281,祝日!B:B,1,FALSE),"休日",""),""))</f>
        <v/>
      </c>
      <c r="E281" s="174"/>
      <c r="F281" s="175" t="str">
        <f t="shared" si="21"/>
        <v/>
      </c>
      <c r="G281" s="177"/>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8">
        <f t="shared" si="24"/>
        <v>45657</v>
      </c>
      <c r="C282" s="43" t="str">
        <f t="shared" si="20"/>
        <v>火</v>
      </c>
      <c r="D282" s="45" t="str">
        <f>IF(WEEKDAY(B282,2)&gt;5,"休日",IFERROR(IF(VLOOKUP(B282,祝日!B:B,1,FALSE),"休日",""),""))</f>
        <v/>
      </c>
      <c r="E282" s="174"/>
      <c r="F282" s="175" t="str">
        <f t="shared" si="21"/>
        <v/>
      </c>
      <c r="G282" s="177"/>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8">
        <f t="shared" si="24"/>
        <v>45658</v>
      </c>
      <c r="C283" s="43" t="str">
        <f t="shared" si="20"/>
        <v>水</v>
      </c>
      <c r="D283" s="45" t="str">
        <f>IF(WEEKDAY(B283,2)&gt;5,"休日",IFERROR(IF(VLOOKUP(B283,祝日!B:B,1,FALSE),"休日",""),""))</f>
        <v>休日</v>
      </c>
      <c r="E283" s="174"/>
      <c r="F283" s="175" t="str">
        <f t="shared" si="21"/>
        <v>休工</v>
      </c>
      <c r="G283" s="177"/>
      <c r="H283" s="175" t="str">
        <f t="shared" si="22"/>
        <v>休工</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8">
        <f t="shared" si="24"/>
        <v>45659</v>
      </c>
      <c r="C284" s="43" t="str">
        <f t="shared" si="20"/>
        <v>木</v>
      </c>
      <c r="D284" s="45" t="str">
        <f>IF(WEEKDAY(B284,2)&gt;5,"休日",IFERROR(IF(VLOOKUP(B284,祝日!B:B,1,FALSE),"休日",""),""))</f>
        <v/>
      </c>
      <c r="E284" s="174"/>
      <c r="F284" s="175" t="str">
        <f t="shared" si="21"/>
        <v/>
      </c>
      <c r="G284" s="177"/>
      <c r="H284" s="175" t="str">
        <f t="shared" si="22"/>
        <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8">
        <f t="shared" si="24"/>
        <v>45660</v>
      </c>
      <c r="C285" s="43" t="str">
        <f t="shared" si="20"/>
        <v>金</v>
      </c>
      <c r="D285" s="45" t="str">
        <f>IF(WEEKDAY(B285,2)&gt;5,"休日",IFERROR(IF(VLOOKUP(B285,祝日!B:B,1,FALSE),"休日",""),""))</f>
        <v/>
      </c>
      <c r="E285" s="174"/>
      <c r="F285" s="175" t="str">
        <f t="shared" si="21"/>
        <v/>
      </c>
      <c r="G285" s="177"/>
      <c r="H285" s="175" t="str">
        <f t="shared" si="22"/>
        <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8">
        <f t="shared" si="24"/>
        <v>45661</v>
      </c>
      <c r="C286" s="43" t="str">
        <f t="shared" si="20"/>
        <v>土</v>
      </c>
      <c r="D286" s="45" t="str">
        <f>IF(WEEKDAY(B286,2)&gt;5,"休日",IFERROR(IF(VLOOKUP(B286,祝日!B:B,1,FALSE),"休日",""),""))</f>
        <v>休日</v>
      </c>
      <c r="E286" s="174"/>
      <c r="F286" s="175" t="str">
        <f t="shared" si="21"/>
        <v>休工</v>
      </c>
      <c r="G286" s="177"/>
      <c r="H286" s="175" t="str">
        <f t="shared" si="22"/>
        <v>休工</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8">
        <f t="shared" si="24"/>
        <v>45662</v>
      </c>
      <c r="C287" s="43" t="str">
        <f t="shared" si="20"/>
        <v>日</v>
      </c>
      <c r="D287" s="45" t="str">
        <f>IF(WEEKDAY(B287,2)&gt;5,"休日",IFERROR(IF(VLOOKUP(B287,祝日!B:B,1,FALSE),"休日",""),""))</f>
        <v>休日</v>
      </c>
      <c r="E287" s="174"/>
      <c r="F287" s="175" t="str">
        <f t="shared" si="21"/>
        <v>休工</v>
      </c>
      <c r="G287" s="177"/>
      <c r="H287" s="175" t="str">
        <f t="shared" si="22"/>
        <v>休工</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8">
        <f t="shared" si="24"/>
        <v>45663</v>
      </c>
      <c r="C288" s="43" t="str">
        <f t="shared" si="20"/>
        <v>月</v>
      </c>
      <c r="D288" s="45" t="str">
        <f>IF(WEEKDAY(B288,2)&gt;5,"休日",IFERROR(IF(VLOOKUP(B288,祝日!B:B,1,FALSE),"休日",""),""))</f>
        <v/>
      </c>
      <c r="E288" s="174"/>
      <c r="F288" s="175" t="str">
        <f t="shared" si="21"/>
        <v/>
      </c>
      <c r="G288" s="177"/>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8">
        <f t="shared" si="24"/>
        <v>45664</v>
      </c>
      <c r="C289" s="43" t="str">
        <f t="shared" si="20"/>
        <v>火</v>
      </c>
      <c r="D289" s="45" t="str">
        <f>IF(WEEKDAY(B289,2)&gt;5,"休日",IFERROR(IF(VLOOKUP(B289,祝日!B:B,1,FALSE),"休日",""),""))</f>
        <v/>
      </c>
      <c r="E289" s="174"/>
      <c r="F289" s="175" t="str">
        <f t="shared" si="21"/>
        <v/>
      </c>
      <c r="G289" s="177"/>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8">
        <f t="shared" si="24"/>
        <v>45665</v>
      </c>
      <c r="C290" s="43" t="str">
        <f t="shared" si="20"/>
        <v>水</v>
      </c>
      <c r="D290" s="45" t="str">
        <f>IF(WEEKDAY(B290,2)&gt;5,"休日",IFERROR(IF(VLOOKUP(B290,祝日!B:B,1,FALSE),"休日",""),""))</f>
        <v/>
      </c>
      <c r="E290" s="174"/>
      <c r="F290" s="175" t="str">
        <f t="shared" si="21"/>
        <v/>
      </c>
      <c r="G290" s="177"/>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8">
        <f t="shared" si="24"/>
        <v>45666</v>
      </c>
      <c r="C291" s="43" t="str">
        <f t="shared" si="20"/>
        <v>木</v>
      </c>
      <c r="D291" s="45" t="str">
        <f>IF(WEEKDAY(B291,2)&gt;5,"休日",IFERROR(IF(VLOOKUP(B291,祝日!B:B,1,FALSE),"休日",""),""))</f>
        <v/>
      </c>
      <c r="E291" s="174"/>
      <c r="F291" s="175" t="str">
        <f t="shared" si="21"/>
        <v/>
      </c>
      <c r="G291" s="177"/>
      <c r="H291" s="175" t="str">
        <f t="shared" si="22"/>
        <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8">
        <f t="shared" si="24"/>
        <v>45667</v>
      </c>
      <c r="C292" s="43" t="str">
        <f t="shared" si="20"/>
        <v>金</v>
      </c>
      <c r="D292" s="45" t="str">
        <f>IF(WEEKDAY(B292,2)&gt;5,"休日",IFERROR(IF(VLOOKUP(B292,祝日!B:B,1,FALSE),"休日",""),""))</f>
        <v/>
      </c>
      <c r="E292" s="174"/>
      <c r="F292" s="175" t="str">
        <f t="shared" si="21"/>
        <v/>
      </c>
      <c r="G292" s="177"/>
      <c r="H292" s="175" t="str">
        <f t="shared" si="22"/>
        <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8">
        <f t="shared" si="24"/>
        <v>45668</v>
      </c>
      <c r="C293" s="43" t="str">
        <f t="shared" si="20"/>
        <v>土</v>
      </c>
      <c r="D293" s="45" t="str">
        <f>IF(WEEKDAY(B293,2)&gt;5,"休日",IFERROR(IF(VLOOKUP(B293,祝日!B:B,1,FALSE),"休日",""),""))</f>
        <v>休日</v>
      </c>
      <c r="E293" s="174"/>
      <c r="F293" s="175" t="str">
        <f t="shared" si="21"/>
        <v>休工</v>
      </c>
      <c r="G293" s="177"/>
      <c r="H293" s="175" t="str">
        <f t="shared" si="22"/>
        <v>休工</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8">
        <f t="shared" si="24"/>
        <v>45669</v>
      </c>
      <c r="C294" s="43" t="str">
        <f t="shared" si="20"/>
        <v>日</v>
      </c>
      <c r="D294" s="45" t="str">
        <f>IF(WEEKDAY(B294,2)&gt;5,"休日",IFERROR(IF(VLOOKUP(B294,祝日!B:B,1,FALSE),"休日",""),""))</f>
        <v>休日</v>
      </c>
      <c r="E294" s="174"/>
      <c r="F294" s="175" t="str">
        <f t="shared" si="21"/>
        <v>休工</v>
      </c>
      <c r="G294" s="177"/>
      <c r="H294" s="175" t="str">
        <f t="shared" si="22"/>
        <v>休工</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8">
        <f t="shared" si="24"/>
        <v>45670</v>
      </c>
      <c r="C295" s="43" t="str">
        <f t="shared" si="20"/>
        <v>月</v>
      </c>
      <c r="D295" s="45" t="str">
        <f>IF(WEEKDAY(B295,2)&gt;5,"休日",IFERROR(IF(VLOOKUP(B295,祝日!B:B,1,FALSE),"休日",""),""))</f>
        <v>休日</v>
      </c>
      <c r="E295" s="174"/>
      <c r="F295" s="175" t="str">
        <f t="shared" si="21"/>
        <v>休工</v>
      </c>
      <c r="G295" s="177"/>
      <c r="H295" s="175" t="str">
        <f t="shared" si="22"/>
        <v>休工</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8">
        <f t="shared" si="24"/>
        <v>45671</v>
      </c>
      <c r="C296" s="43" t="str">
        <f t="shared" si="20"/>
        <v>火</v>
      </c>
      <c r="D296" s="45" t="str">
        <f>IF(WEEKDAY(B296,2)&gt;5,"休日",IFERROR(IF(VLOOKUP(B296,祝日!B:B,1,FALSE),"休日",""),""))</f>
        <v/>
      </c>
      <c r="E296" s="174"/>
      <c r="F296" s="175" t="str">
        <f t="shared" si="21"/>
        <v/>
      </c>
      <c r="G296" s="177"/>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8">
        <f t="shared" si="24"/>
        <v>45672</v>
      </c>
      <c r="C297" s="43" t="str">
        <f t="shared" si="20"/>
        <v>水</v>
      </c>
      <c r="D297" s="45" t="str">
        <f>IF(WEEKDAY(B297,2)&gt;5,"休日",IFERROR(IF(VLOOKUP(B297,祝日!B:B,1,FALSE),"休日",""),""))</f>
        <v/>
      </c>
      <c r="E297" s="174"/>
      <c r="F297" s="175" t="str">
        <f t="shared" si="21"/>
        <v/>
      </c>
      <c r="G297" s="177"/>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8">
        <f t="shared" si="24"/>
        <v>45673</v>
      </c>
      <c r="C298" s="43" t="str">
        <f t="shared" si="20"/>
        <v>木</v>
      </c>
      <c r="D298" s="45" t="str">
        <f>IF(WEEKDAY(B298,2)&gt;5,"休日",IFERROR(IF(VLOOKUP(B298,祝日!B:B,1,FALSE),"休日",""),""))</f>
        <v/>
      </c>
      <c r="E298" s="174"/>
      <c r="F298" s="175" t="str">
        <f t="shared" si="21"/>
        <v/>
      </c>
      <c r="G298" s="177"/>
      <c r="H298" s="175" t="str">
        <f t="shared" si="22"/>
        <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8">
        <f t="shared" si="24"/>
        <v>45674</v>
      </c>
      <c r="C299" s="43" t="str">
        <f t="shared" si="20"/>
        <v>金</v>
      </c>
      <c r="D299" s="45" t="str">
        <f>IF(WEEKDAY(B299,2)&gt;5,"休日",IFERROR(IF(VLOOKUP(B299,祝日!B:B,1,FALSE),"休日",""),""))</f>
        <v/>
      </c>
      <c r="E299" s="174"/>
      <c r="F299" s="175" t="str">
        <f t="shared" si="21"/>
        <v/>
      </c>
      <c r="G299" s="177"/>
      <c r="H299" s="175" t="str">
        <f t="shared" si="22"/>
        <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8">
        <f t="shared" si="24"/>
        <v>45675</v>
      </c>
      <c r="C300" s="43" t="str">
        <f t="shared" si="20"/>
        <v>土</v>
      </c>
      <c r="D300" s="45" t="str">
        <f>IF(WEEKDAY(B300,2)&gt;5,"休日",IFERROR(IF(VLOOKUP(B300,祝日!B:B,1,FALSE),"休日",""),""))</f>
        <v>休日</v>
      </c>
      <c r="E300" s="174"/>
      <c r="F300" s="175" t="str">
        <f t="shared" si="21"/>
        <v>休工</v>
      </c>
      <c r="G300" s="177"/>
      <c r="H300" s="175" t="str">
        <f t="shared" si="22"/>
        <v>休工</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8">
        <f t="shared" si="24"/>
        <v>45676</v>
      </c>
      <c r="C301" s="43" t="str">
        <f t="shared" si="20"/>
        <v>日</v>
      </c>
      <c r="D301" s="45" t="str">
        <f>IF(WEEKDAY(B301,2)&gt;5,"休日",IFERROR(IF(VLOOKUP(B301,祝日!B:B,1,FALSE),"休日",""),""))</f>
        <v>休日</v>
      </c>
      <c r="E301" s="174"/>
      <c r="F301" s="175" t="str">
        <f t="shared" si="21"/>
        <v>休工</v>
      </c>
      <c r="G301" s="177"/>
      <c r="H301" s="175" t="str">
        <f t="shared" si="22"/>
        <v>休工</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8">
        <f t="shared" si="24"/>
        <v>45677</v>
      </c>
      <c r="C302" s="43" t="str">
        <f t="shared" si="20"/>
        <v>月</v>
      </c>
      <c r="D302" s="45" t="str">
        <f>IF(WEEKDAY(B302,2)&gt;5,"休日",IFERROR(IF(VLOOKUP(B302,祝日!B:B,1,FALSE),"休日",""),""))</f>
        <v/>
      </c>
      <c r="E302" s="174"/>
      <c r="F302" s="175" t="str">
        <f t="shared" si="21"/>
        <v/>
      </c>
      <c r="G302" s="177"/>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8">
        <f t="shared" si="24"/>
        <v>45678</v>
      </c>
      <c r="C303" s="43" t="str">
        <f t="shared" si="20"/>
        <v>火</v>
      </c>
      <c r="D303" s="45" t="str">
        <f>IF(WEEKDAY(B303,2)&gt;5,"休日",IFERROR(IF(VLOOKUP(B303,祝日!B:B,1,FALSE),"休日",""),""))</f>
        <v/>
      </c>
      <c r="E303" s="174"/>
      <c r="F303" s="175" t="str">
        <f t="shared" si="21"/>
        <v/>
      </c>
      <c r="G303" s="177"/>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8">
        <f t="shared" si="24"/>
        <v>45679</v>
      </c>
      <c r="C304" s="43" t="str">
        <f t="shared" si="20"/>
        <v>水</v>
      </c>
      <c r="D304" s="45" t="str">
        <f>IF(WEEKDAY(B304,2)&gt;5,"休日",IFERROR(IF(VLOOKUP(B304,祝日!B:B,1,FALSE),"休日",""),""))</f>
        <v/>
      </c>
      <c r="E304" s="174"/>
      <c r="F304" s="175" t="str">
        <f t="shared" si="21"/>
        <v/>
      </c>
      <c r="G304" s="177"/>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8">
        <f t="shared" si="24"/>
        <v>45680</v>
      </c>
      <c r="C305" s="43" t="str">
        <f t="shared" si="20"/>
        <v>木</v>
      </c>
      <c r="D305" s="45" t="str">
        <f>IF(WEEKDAY(B305,2)&gt;5,"休日",IFERROR(IF(VLOOKUP(B305,祝日!B:B,1,FALSE),"休日",""),""))</f>
        <v/>
      </c>
      <c r="E305" s="174"/>
      <c r="F305" s="175" t="str">
        <f t="shared" si="21"/>
        <v/>
      </c>
      <c r="G305" s="177"/>
      <c r="H305" s="175" t="str">
        <f t="shared" si="22"/>
        <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8">
        <f t="shared" si="24"/>
        <v>45681</v>
      </c>
      <c r="C306" s="43" t="str">
        <f t="shared" si="20"/>
        <v>金</v>
      </c>
      <c r="D306" s="45" t="str">
        <f>IF(WEEKDAY(B306,2)&gt;5,"休日",IFERROR(IF(VLOOKUP(B306,祝日!B:B,1,FALSE),"休日",""),""))</f>
        <v/>
      </c>
      <c r="E306" s="174"/>
      <c r="F306" s="175" t="str">
        <f t="shared" si="21"/>
        <v/>
      </c>
      <c r="G306" s="177"/>
      <c r="H306" s="175" t="str">
        <f t="shared" si="22"/>
        <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8">
        <f t="shared" si="24"/>
        <v>45682</v>
      </c>
      <c r="C307" s="43" t="str">
        <f t="shared" si="20"/>
        <v>土</v>
      </c>
      <c r="D307" s="45" t="str">
        <f>IF(WEEKDAY(B307,2)&gt;5,"休日",IFERROR(IF(VLOOKUP(B307,祝日!B:B,1,FALSE),"休日",""),""))</f>
        <v>休日</v>
      </c>
      <c r="E307" s="174"/>
      <c r="F307" s="175" t="str">
        <f t="shared" si="21"/>
        <v>休工</v>
      </c>
      <c r="G307" s="177"/>
      <c r="H307" s="175" t="str">
        <f t="shared" si="22"/>
        <v>休工</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8">
        <f t="shared" si="24"/>
        <v>45683</v>
      </c>
      <c r="C308" s="43" t="str">
        <f t="shared" si="20"/>
        <v>日</v>
      </c>
      <c r="D308" s="45" t="str">
        <f>IF(WEEKDAY(B308,2)&gt;5,"休日",IFERROR(IF(VLOOKUP(B308,祝日!B:B,1,FALSE),"休日",""),""))</f>
        <v>休日</v>
      </c>
      <c r="E308" s="174"/>
      <c r="F308" s="175" t="str">
        <f t="shared" si="21"/>
        <v>休工</v>
      </c>
      <c r="G308" s="177"/>
      <c r="H308" s="175" t="str">
        <f t="shared" si="22"/>
        <v>休工</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8">
        <f t="shared" si="24"/>
        <v>45684</v>
      </c>
      <c r="C309" s="43" t="str">
        <f t="shared" si="20"/>
        <v>月</v>
      </c>
      <c r="D309" s="45" t="str">
        <f>IF(WEEKDAY(B309,2)&gt;5,"休日",IFERROR(IF(VLOOKUP(B309,祝日!B:B,1,FALSE),"休日",""),""))</f>
        <v/>
      </c>
      <c r="E309" s="174"/>
      <c r="F309" s="175" t="str">
        <f t="shared" si="21"/>
        <v/>
      </c>
      <c r="G309" s="177"/>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8">
        <f t="shared" si="24"/>
        <v>45685</v>
      </c>
      <c r="C310" s="43" t="str">
        <f t="shared" si="20"/>
        <v>火</v>
      </c>
      <c r="D310" s="45" t="str">
        <f>IF(WEEKDAY(B310,2)&gt;5,"休日",IFERROR(IF(VLOOKUP(B310,祝日!B:B,1,FALSE),"休日",""),""))</f>
        <v/>
      </c>
      <c r="E310" s="174"/>
      <c r="F310" s="175" t="str">
        <f t="shared" si="21"/>
        <v/>
      </c>
      <c r="G310" s="177"/>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8">
        <f t="shared" si="24"/>
        <v>45686</v>
      </c>
      <c r="C311" s="43" t="str">
        <f t="shared" si="20"/>
        <v>水</v>
      </c>
      <c r="D311" s="45" t="str">
        <f>IF(WEEKDAY(B311,2)&gt;5,"休日",IFERROR(IF(VLOOKUP(B311,祝日!B:B,1,FALSE),"休日",""),""))</f>
        <v/>
      </c>
      <c r="E311" s="174"/>
      <c r="F311" s="175" t="str">
        <f t="shared" si="21"/>
        <v/>
      </c>
      <c r="G311" s="177"/>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8">
        <f t="shared" si="24"/>
        <v>45687</v>
      </c>
      <c r="C312" s="43" t="str">
        <f t="shared" si="20"/>
        <v>木</v>
      </c>
      <c r="D312" s="45" t="str">
        <f>IF(WEEKDAY(B312,2)&gt;5,"休日",IFERROR(IF(VLOOKUP(B312,祝日!B:B,1,FALSE),"休日",""),""))</f>
        <v/>
      </c>
      <c r="E312" s="174"/>
      <c r="F312" s="175" t="str">
        <f t="shared" si="21"/>
        <v/>
      </c>
      <c r="G312" s="177"/>
      <c r="H312" s="175" t="str">
        <f t="shared" si="22"/>
        <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8">
        <f t="shared" si="24"/>
        <v>45688</v>
      </c>
      <c r="C313" s="43" t="str">
        <f t="shared" si="20"/>
        <v>金</v>
      </c>
      <c r="D313" s="45" t="str">
        <f>IF(WEEKDAY(B313,2)&gt;5,"休日",IFERROR(IF(VLOOKUP(B313,祝日!B:B,1,FALSE),"休日",""),""))</f>
        <v/>
      </c>
      <c r="E313" s="174"/>
      <c r="F313" s="175" t="str">
        <f t="shared" si="21"/>
        <v/>
      </c>
      <c r="G313" s="177"/>
      <c r="H313" s="175" t="str">
        <f t="shared" si="22"/>
        <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8">
        <f t="shared" si="24"/>
        <v>45689</v>
      </c>
      <c r="C314" s="43" t="str">
        <f t="shared" si="20"/>
        <v>土</v>
      </c>
      <c r="D314" s="45" t="str">
        <f>IF(WEEKDAY(B314,2)&gt;5,"休日",IFERROR(IF(VLOOKUP(B314,祝日!B:B,1,FALSE),"休日",""),""))</f>
        <v>休日</v>
      </c>
      <c r="E314" s="174"/>
      <c r="F314" s="175" t="str">
        <f t="shared" si="21"/>
        <v>休工</v>
      </c>
      <c r="G314" s="177"/>
      <c r="H314" s="175" t="str">
        <f t="shared" si="22"/>
        <v>休工</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8">
        <f t="shared" si="24"/>
        <v>45690</v>
      </c>
      <c r="C315" s="43" t="str">
        <f t="shared" si="20"/>
        <v>日</v>
      </c>
      <c r="D315" s="45" t="str">
        <f>IF(WEEKDAY(B315,2)&gt;5,"休日",IFERROR(IF(VLOOKUP(B315,祝日!B:B,1,FALSE),"休日",""),""))</f>
        <v>休日</v>
      </c>
      <c r="E315" s="174"/>
      <c r="F315" s="175" t="str">
        <f t="shared" si="21"/>
        <v>休工</v>
      </c>
      <c r="G315" s="177"/>
      <c r="H315" s="175" t="str">
        <f t="shared" si="22"/>
        <v>休工</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8">
        <f t="shared" si="24"/>
        <v>45691</v>
      </c>
      <c r="C316" s="43" t="str">
        <f t="shared" si="20"/>
        <v>月</v>
      </c>
      <c r="D316" s="45" t="str">
        <f>IF(WEEKDAY(B316,2)&gt;5,"休日",IFERROR(IF(VLOOKUP(B316,祝日!B:B,1,FALSE),"休日",""),""))</f>
        <v/>
      </c>
      <c r="E316" s="174"/>
      <c r="F316" s="175" t="str">
        <f t="shared" si="21"/>
        <v/>
      </c>
      <c r="G316" s="177"/>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8">
        <f t="shared" si="24"/>
        <v>45692</v>
      </c>
      <c r="C317" s="43" t="str">
        <f t="shared" si="20"/>
        <v>火</v>
      </c>
      <c r="D317" s="45" t="str">
        <f>IF(WEEKDAY(B317,2)&gt;5,"休日",IFERROR(IF(VLOOKUP(B317,祝日!B:B,1,FALSE),"休日",""),""))</f>
        <v/>
      </c>
      <c r="E317" s="174"/>
      <c r="F317" s="175" t="str">
        <f t="shared" si="21"/>
        <v/>
      </c>
      <c r="G317" s="177"/>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8">
        <f t="shared" si="24"/>
        <v>45693</v>
      </c>
      <c r="C318" s="43" t="str">
        <f t="shared" si="20"/>
        <v>水</v>
      </c>
      <c r="D318" s="45" t="str">
        <f>IF(WEEKDAY(B318,2)&gt;5,"休日",IFERROR(IF(VLOOKUP(B318,祝日!B:B,1,FALSE),"休日",""),""))</f>
        <v/>
      </c>
      <c r="E318" s="174"/>
      <c r="F318" s="175" t="str">
        <f t="shared" si="21"/>
        <v/>
      </c>
      <c r="G318" s="177"/>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8">
        <f t="shared" si="24"/>
        <v>45694</v>
      </c>
      <c r="C319" s="43" t="str">
        <f t="shared" si="20"/>
        <v>木</v>
      </c>
      <c r="D319" s="45" t="str">
        <f>IF(WEEKDAY(B319,2)&gt;5,"休日",IFERROR(IF(VLOOKUP(B319,祝日!B:B,1,FALSE),"休日",""),""))</f>
        <v/>
      </c>
      <c r="E319" s="174"/>
      <c r="F319" s="175" t="str">
        <f t="shared" si="21"/>
        <v/>
      </c>
      <c r="G319" s="177"/>
      <c r="H319" s="175" t="str">
        <f t="shared" si="22"/>
        <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8">
        <f t="shared" si="24"/>
        <v>45695</v>
      </c>
      <c r="C320" s="43" t="str">
        <f t="shared" si="20"/>
        <v>金</v>
      </c>
      <c r="D320" s="45" t="str">
        <f>IF(WEEKDAY(B320,2)&gt;5,"休日",IFERROR(IF(VLOOKUP(B320,祝日!B:B,1,FALSE),"休日",""),""))</f>
        <v/>
      </c>
      <c r="E320" s="174"/>
      <c r="F320" s="175" t="str">
        <f t="shared" si="21"/>
        <v/>
      </c>
      <c r="G320" s="177"/>
      <c r="H320" s="175" t="str">
        <f t="shared" si="22"/>
        <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8">
        <f t="shared" si="24"/>
        <v>45696</v>
      </c>
      <c r="C321" s="43" t="str">
        <f t="shared" si="20"/>
        <v>土</v>
      </c>
      <c r="D321" s="45" t="str">
        <f>IF(WEEKDAY(B321,2)&gt;5,"休日",IFERROR(IF(VLOOKUP(B321,祝日!B:B,1,FALSE),"休日",""),""))</f>
        <v>休日</v>
      </c>
      <c r="E321" s="174"/>
      <c r="F321" s="175" t="str">
        <f t="shared" si="21"/>
        <v>休工</v>
      </c>
      <c r="G321" s="177"/>
      <c r="H321" s="175" t="str">
        <f t="shared" si="22"/>
        <v>休工</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8">
        <f t="shared" si="24"/>
        <v>45697</v>
      </c>
      <c r="C322" s="43" t="str">
        <f t="shared" si="20"/>
        <v>日</v>
      </c>
      <c r="D322" s="45" t="str">
        <f>IF(WEEKDAY(B322,2)&gt;5,"休日",IFERROR(IF(VLOOKUP(B322,祝日!B:B,1,FALSE),"休日",""),""))</f>
        <v>休日</v>
      </c>
      <c r="E322" s="174"/>
      <c r="F322" s="175" t="str">
        <f t="shared" si="21"/>
        <v>休工</v>
      </c>
      <c r="G322" s="177"/>
      <c r="H322" s="175" t="str">
        <f t="shared" si="22"/>
        <v>休工</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8">
        <f t="shared" si="24"/>
        <v>45698</v>
      </c>
      <c r="C323" s="43" t="str">
        <f t="shared" si="20"/>
        <v>月</v>
      </c>
      <c r="D323" s="45" t="str">
        <f>IF(WEEKDAY(B323,2)&gt;5,"休日",IFERROR(IF(VLOOKUP(B323,祝日!B:B,1,FALSE),"休日",""),""))</f>
        <v/>
      </c>
      <c r="E323" s="174"/>
      <c r="F323" s="175" t="str">
        <f t="shared" si="21"/>
        <v/>
      </c>
      <c r="G323" s="177"/>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8">
        <f t="shared" si="24"/>
        <v>45699</v>
      </c>
      <c r="C324" s="43" t="str">
        <f t="shared" si="20"/>
        <v>火</v>
      </c>
      <c r="D324" s="45" t="str">
        <f>IF(WEEKDAY(B324,2)&gt;5,"休日",IFERROR(IF(VLOOKUP(B324,祝日!B:B,1,FALSE),"休日",""),""))</f>
        <v>休日</v>
      </c>
      <c r="E324" s="174"/>
      <c r="F324" s="175" t="str">
        <f t="shared" si="21"/>
        <v>休工</v>
      </c>
      <c r="G324" s="177"/>
      <c r="H324" s="175" t="str">
        <f t="shared" si="22"/>
        <v>休工</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8">
        <f t="shared" si="24"/>
        <v>45700</v>
      </c>
      <c r="C325" s="43" t="str">
        <f t="shared" si="20"/>
        <v>水</v>
      </c>
      <c r="D325" s="45" t="str">
        <f>IF(WEEKDAY(B325,2)&gt;5,"休日",IFERROR(IF(VLOOKUP(B325,祝日!B:B,1,FALSE),"休日",""),""))</f>
        <v/>
      </c>
      <c r="E325" s="174"/>
      <c r="F325" s="175" t="str">
        <f t="shared" si="21"/>
        <v/>
      </c>
      <c r="G325" s="177"/>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8">
        <f t="shared" si="24"/>
        <v>45701</v>
      </c>
      <c r="C326" s="43" t="str">
        <f t="shared" si="20"/>
        <v>木</v>
      </c>
      <c r="D326" s="45" t="str">
        <f>IF(WEEKDAY(B326,2)&gt;5,"休日",IFERROR(IF(VLOOKUP(B326,祝日!B:B,1,FALSE),"休日",""),""))</f>
        <v/>
      </c>
      <c r="E326" s="174"/>
      <c r="F326" s="175" t="str">
        <f t="shared" si="21"/>
        <v/>
      </c>
      <c r="G326" s="177"/>
      <c r="H326" s="175" t="str">
        <f t="shared" si="22"/>
        <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8">
        <f t="shared" si="24"/>
        <v>45702</v>
      </c>
      <c r="C327" s="43" t="str">
        <f t="shared" si="20"/>
        <v>金</v>
      </c>
      <c r="D327" s="45" t="str">
        <f>IF(WEEKDAY(B327,2)&gt;5,"休日",IFERROR(IF(VLOOKUP(B327,祝日!B:B,1,FALSE),"休日",""),""))</f>
        <v/>
      </c>
      <c r="E327" s="174"/>
      <c r="F327" s="175" t="str">
        <f t="shared" si="21"/>
        <v/>
      </c>
      <c r="G327" s="177"/>
      <c r="H327" s="175" t="str">
        <f t="shared" si="22"/>
        <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8">
        <f t="shared" si="24"/>
        <v>45703</v>
      </c>
      <c r="C328" s="43" t="str">
        <f t="shared" ref="C328:C374" si="25">TEXT(B328,"aaa")</f>
        <v>土</v>
      </c>
      <c r="D328" s="45" t="str">
        <f>IF(WEEKDAY(B328,2)&gt;5,"休日",IFERROR(IF(VLOOKUP(B328,祝日!B:B,1,FALSE),"休日",""),""))</f>
        <v>休日</v>
      </c>
      <c r="E328" s="174"/>
      <c r="F328" s="175" t="str">
        <f t="shared" ref="F328:F373" si="26">IF(OR(E328="夏季休暇",E328="年末年始休暇",E328="一時中止",E328="工場制作",E328="発注者指示",E328="その他",D328="休日"),"休工","")</f>
        <v>休工</v>
      </c>
      <c r="G328" s="177"/>
      <c r="H328" s="175" t="str">
        <f t="shared" ref="H328:H373" si="27">IF(OR(G328="夏季休暇",G328="年末年始休暇",G328="一時中止",G328="工場制作",G328="発注者指示",G328="その他",D328="休日"),"休工","")</f>
        <v>休工</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8">
        <f t="shared" si="24"/>
        <v>45704</v>
      </c>
      <c r="C329" s="43" t="str">
        <f t="shared" si="25"/>
        <v>日</v>
      </c>
      <c r="D329" s="45" t="str">
        <f>IF(WEEKDAY(B329,2)&gt;5,"休日",IFERROR(IF(VLOOKUP(B329,祝日!B:B,1,FALSE),"休日",""),""))</f>
        <v>休日</v>
      </c>
      <c r="E329" s="174"/>
      <c r="F329" s="175" t="str">
        <f t="shared" si="26"/>
        <v>休工</v>
      </c>
      <c r="G329" s="177"/>
      <c r="H329" s="175" t="str">
        <f t="shared" si="27"/>
        <v>休工</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8">
        <f t="shared" ref="B330:B374" si="29">B329+1</f>
        <v>45705</v>
      </c>
      <c r="C330" s="43" t="str">
        <f t="shared" si="25"/>
        <v>月</v>
      </c>
      <c r="D330" s="45" t="str">
        <f>IF(WEEKDAY(B330,2)&gt;5,"休日",IFERROR(IF(VLOOKUP(B330,祝日!B:B,1,FALSE),"休日",""),""))</f>
        <v/>
      </c>
      <c r="E330" s="174"/>
      <c r="F330" s="175" t="str">
        <f t="shared" si="26"/>
        <v/>
      </c>
      <c r="G330" s="177"/>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8">
        <f t="shared" si="29"/>
        <v>45706</v>
      </c>
      <c r="C331" s="43" t="str">
        <f t="shared" si="25"/>
        <v>火</v>
      </c>
      <c r="D331" s="45" t="str">
        <f>IF(WEEKDAY(B331,2)&gt;5,"休日",IFERROR(IF(VLOOKUP(B331,祝日!B:B,1,FALSE),"休日",""),""))</f>
        <v/>
      </c>
      <c r="E331" s="174"/>
      <c r="F331" s="175" t="str">
        <f t="shared" si="26"/>
        <v/>
      </c>
      <c r="G331" s="177"/>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8">
        <f t="shared" si="29"/>
        <v>45707</v>
      </c>
      <c r="C332" s="43" t="str">
        <f t="shared" si="25"/>
        <v>水</v>
      </c>
      <c r="D332" s="45" t="str">
        <f>IF(WEEKDAY(B332,2)&gt;5,"休日",IFERROR(IF(VLOOKUP(B332,祝日!B:B,1,FALSE),"休日",""),""))</f>
        <v/>
      </c>
      <c r="E332" s="174"/>
      <c r="F332" s="175" t="str">
        <f t="shared" si="26"/>
        <v/>
      </c>
      <c r="G332" s="177"/>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8">
        <f t="shared" si="29"/>
        <v>45708</v>
      </c>
      <c r="C333" s="43" t="str">
        <f t="shared" si="25"/>
        <v>木</v>
      </c>
      <c r="D333" s="45" t="str">
        <f>IF(WEEKDAY(B333,2)&gt;5,"休日",IFERROR(IF(VLOOKUP(B333,祝日!B:B,1,FALSE),"休日",""),""))</f>
        <v/>
      </c>
      <c r="E333" s="174"/>
      <c r="F333" s="175" t="str">
        <f t="shared" si="26"/>
        <v/>
      </c>
      <c r="G333" s="177"/>
      <c r="H333" s="175" t="str">
        <f t="shared" si="27"/>
        <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8">
        <f t="shared" si="29"/>
        <v>45709</v>
      </c>
      <c r="C334" s="43" t="str">
        <f t="shared" si="25"/>
        <v>金</v>
      </c>
      <c r="D334" s="45" t="str">
        <f>IF(WEEKDAY(B334,2)&gt;5,"休日",IFERROR(IF(VLOOKUP(B334,祝日!B:B,1,FALSE),"休日",""),""))</f>
        <v/>
      </c>
      <c r="E334" s="174"/>
      <c r="F334" s="175" t="str">
        <f t="shared" si="26"/>
        <v/>
      </c>
      <c r="G334" s="177"/>
      <c r="H334" s="175" t="str">
        <f t="shared" si="27"/>
        <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8">
        <f t="shared" si="29"/>
        <v>45710</v>
      </c>
      <c r="C335" s="43" t="str">
        <f t="shared" si="25"/>
        <v>土</v>
      </c>
      <c r="D335" s="45" t="str">
        <f>IF(WEEKDAY(B335,2)&gt;5,"休日",IFERROR(IF(VLOOKUP(B335,祝日!B:B,1,FALSE),"休日",""),""))</f>
        <v>休日</v>
      </c>
      <c r="E335" s="174"/>
      <c r="F335" s="175" t="str">
        <f t="shared" si="26"/>
        <v>休工</v>
      </c>
      <c r="G335" s="177"/>
      <c r="H335" s="175" t="str">
        <f t="shared" si="27"/>
        <v>休工</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8">
        <f t="shared" si="29"/>
        <v>45711</v>
      </c>
      <c r="C336" s="43" t="str">
        <f t="shared" si="25"/>
        <v>日</v>
      </c>
      <c r="D336" s="45" t="str">
        <f>IF(WEEKDAY(B336,2)&gt;5,"休日",IFERROR(IF(VLOOKUP(B336,祝日!B:B,1,FALSE),"休日",""),""))</f>
        <v>休日</v>
      </c>
      <c r="E336" s="174"/>
      <c r="F336" s="175" t="str">
        <f t="shared" si="26"/>
        <v>休工</v>
      </c>
      <c r="G336" s="177"/>
      <c r="H336" s="175" t="str">
        <f t="shared" si="27"/>
        <v>休工</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8">
        <f t="shared" si="29"/>
        <v>45712</v>
      </c>
      <c r="C337" s="43" t="str">
        <f t="shared" si="25"/>
        <v>月</v>
      </c>
      <c r="D337" s="45" t="str">
        <f>IF(WEEKDAY(B337,2)&gt;5,"休日",IFERROR(IF(VLOOKUP(B337,祝日!B:B,1,FALSE),"休日",""),""))</f>
        <v>休日</v>
      </c>
      <c r="E337" s="174"/>
      <c r="F337" s="175" t="str">
        <f t="shared" si="26"/>
        <v>休工</v>
      </c>
      <c r="G337" s="177"/>
      <c r="H337" s="175" t="str">
        <f t="shared" si="27"/>
        <v>休工</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8">
        <f t="shared" si="29"/>
        <v>45713</v>
      </c>
      <c r="C338" s="43" t="str">
        <f t="shared" si="25"/>
        <v>火</v>
      </c>
      <c r="D338" s="45" t="str">
        <f>IF(WEEKDAY(B338,2)&gt;5,"休日",IFERROR(IF(VLOOKUP(B338,祝日!B:B,1,FALSE),"休日",""),""))</f>
        <v/>
      </c>
      <c r="E338" s="174"/>
      <c r="F338" s="175" t="str">
        <f t="shared" si="26"/>
        <v/>
      </c>
      <c r="G338" s="177"/>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8">
        <f t="shared" si="29"/>
        <v>45714</v>
      </c>
      <c r="C339" s="43" t="str">
        <f t="shared" si="25"/>
        <v>水</v>
      </c>
      <c r="D339" s="45" t="str">
        <f>IF(WEEKDAY(B339,2)&gt;5,"休日",IFERROR(IF(VLOOKUP(B339,祝日!B:B,1,FALSE),"休日",""),""))</f>
        <v/>
      </c>
      <c r="E339" s="174"/>
      <c r="F339" s="175" t="str">
        <f t="shared" si="26"/>
        <v/>
      </c>
      <c r="G339" s="177"/>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8">
        <f t="shared" si="29"/>
        <v>45715</v>
      </c>
      <c r="C340" s="43" t="str">
        <f t="shared" si="25"/>
        <v>木</v>
      </c>
      <c r="D340" s="45" t="str">
        <f>IF(WEEKDAY(B340,2)&gt;5,"休日",IFERROR(IF(VLOOKUP(B340,祝日!B:B,1,FALSE),"休日",""),""))</f>
        <v/>
      </c>
      <c r="E340" s="174"/>
      <c r="F340" s="175" t="str">
        <f t="shared" si="26"/>
        <v/>
      </c>
      <c r="G340" s="177"/>
      <c r="H340" s="175" t="str">
        <f t="shared" si="27"/>
        <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8">
        <f t="shared" si="29"/>
        <v>45716</v>
      </c>
      <c r="C341" s="43" t="str">
        <f t="shared" si="25"/>
        <v>金</v>
      </c>
      <c r="D341" s="45" t="str">
        <f>IF(WEEKDAY(B341,2)&gt;5,"休日",IFERROR(IF(VLOOKUP(B341,祝日!B:B,1,FALSE),"休日",""),""))</f>
        <v/>
      </c>
      <c r="E341" s="174"/>
      <c r="F341" s="175" t="str">
        <f t="shared" si="26"/>
        <v/>
      </c>
      <c r="G341" s="177"/>
      <c r="H341" s="175" t="str">
        <f t="shared" si="27"/>
        <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8">
        <f t="shared" si="29"/>
        <v>45717</v>
      </c>
      <c r="C342" s="43" t="str">
        <f t="shared" si="25"/>
        <v>土</v>
      </c>
      <c r="D342" s="45" t="str">
        <f>IF(WEEKDAY(B342,2)&gt;5,"休日",IFERROR(IF(VLOOKUP(B342,祝日!B:B,1,FALSE),"休日",""),""))</f>
        <v>休日</v>
      </c>
      <c r="E342" s="174"/>
      <c r="F342" s="175" t="str">
        <f t="shared" si="26"/>
        <v>休工</v>
      </c>
      <c r="G342" s="177"/>
      <c r="H342" s="175" t="str">
        <f t="shared" si="27"/>
        <v>休工</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8">
        <f t="shared" si="29"/>
        <v>45718</v>
      </c>
      <c r="C343" s="43" t="str">
        <f t="shared" si="25"/>
        <v>日</v>
      </c>
      <c r="D343" s="45" t="str">
        <f>IF(WEEKDAY(B343,2)&gt;5,"休日",IFERROR(IF(VLOOKUP(B343,祝日!B:B,1,FALSE),"休日",""),""))</f>
        <v>休日</v>
      </c>
      <c r="E343" s="174"/>
      <c r="F343" s="175" t="str">
        <f t="shared" si="26"/>
        <v>休工</v>
      </c>
      <c r="G343" s="177"/>
      <c r="H343" s="175" t="str">
        <f t="shared" si="27"/>
        <v>休工</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8">
        <f t="shared" si="29"/>
        <v>45719</v>
      </c>
      <c r="C344" s="43" t="str">
        <f t="shared" si="25"/>
        <v>月</v>
      </c>
      <c r="D344" s="45" t="str">
        <f>IF(WEEKDAY(B344,2)&gt;5,"休日",IFERROR(IF(VLOOKUP(B344,祝日!B:B,1,FALSE),"休日",""),""))</f>
        <v/>
      </c>
      <c r="E344" s="174"/>
      <c r="F344" s="175" t="str">
        <f t="shared" si="26"/>
        <v/>
      </c>
      <c r="G344" s="177"/>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8">
        <f t="shared" si="29"/>
        <v>45720</v>
      </c>
      <c r="C345" s="43" t="str">
        <f t="shared" si="25"/>
        <v>火</v>
      </c>
      <c r="D345" s="45" t="str">
        <f>IF(WEEKDAY(B345,2)&gt;5,"休日",IFERROR(IF(VLOOKUP(B345,祝日!B:B,1,FALSE),"休日",""),""))</f>
        <v/>
      </c>
      <c r="E345" s="174"/>
      <c r="F345" s="175" t="str">
        <f t="shared" si="26"/>
        <v/>
      </c>
      <c r="G345" s="177"/>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8">
        <f t="shared" si="29"/>
        <v>45721</v>
      </c>
      <c r="C346" s="43" t="str">
        <f t="shared" si="25"/>
        <v>水</v>
      </c>
      <c r="D346" s="45" t="str">
        <f>IF(WEEKDAY(B346,2)&gt;5,"休日",IFERROR(IF(VLOOKUP(B346,祝日!B:B,1,FALSE),"休日",""),""))</f>
        <v/>
      </c>
      <c r="E346" s="174"/>
      <c r="F346" s="175" t="str">
        <f t="shared" si="26"/>
        <v/>
      </c>
      <c r="G346" s="177"/>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8">
        <f t="shared" si="29"/>
        <v>45722</v>
      </c>
      <c r="C347" s="43" t="str">
        <f t="shared" si="25"/>
        <v>木</v>
      </c>
      <c r="D347" s="45" t="str">
        <f>IF(WEEKDAY(B347,2)&gt;5,"休日",IFERROR(IF(VLOOKUP(B347,祝日!B:B,1,FALSE),"休日",""),""))</f>
        <v/>
      </c>
      <c r="E347" s="174"/>
      <c r="F347" s="175" t="str">
        <f t="shared" si="26"/>
        <v/>
      </c>
      <c r="G347" s="177"/>
      <c r="H347" s="175" t="str">
        <f t="shared" si="27"/>
        <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8">
        <f t="shared" si="29"/>
        <v>45723</v>
      </c>
      <c r="C348" s="43" t="str">
        <f t="shared" si="25"/>
        <v>金</v>
      </c>
      <c r="D348" s="45" t="str">
        <f>IF(WEEKDAY(B348,2)&gt;5,"休日",IFERROR(IF(VLOOKUP(B348,祝日!B:B,1,FALSE),"休日",""),""))</f>
        <v/>
      </c>
      <c r="E348" s="174"/>
      <c r="F348" s="175" t="str">
        <f t="shared" si="26"/>
        <v/>
      </c>
      <c r="G348" s="177"/>
      <c r="H348" s="175" t="str">
        <f t="shared" si="27"/>
        <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8">
        <f t="shared" si="29"/>
        <v>45724</v>
      </c>
      <c r="C349" s="43" t="str">
        <f t="shared" si="25"/>
        <v>土</v>
      </c>
      <c r="D349" s="45" t="str">
        <f>IF(WEEKDAY(B349,2)&gt;5,"休日",IFERROR(IF(VLOOKUP(B349,祝日!B:B,1,FALSE),"休日",""),""))</f>
        <v>休日</v>
      </c>
      <c r="E349" s="174"/>
      <c r="F349" s="175" t="str">
        <f t="shared" si="26"/>
        <v>休工</v>
      </c>
      <c r="G349" s="177"/>
      <c r="H349" s="175" t="str">
        <f t="shared" si="27"/>
        <v>休工</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8">
        <f t="shared" si="29"/>
        <v>45725</v>
      </c>
      <c r="C350" s="43" t="str">
        <f t="shared" si="25"/>
        <v>日</v>
      </c>
      <c r="D350" s="45" t="str">
        <f>IF(WEEKDAY(B350,2)&gt;5,"休日",IFERROR(IF(VLOOKUP(B350,祝日!B:B,1,FALSE),"休日",""),""))</f>
        <v>休日</v>
      </c>
      <c r="E350" s="174"/>
      <c r="F350" s="175" t="str">
        <f t="shared" si="26"/>
        <v>休工</v>
      </c>
      <c r="G350" s="177"/>
      <c r="H350" s="175" t="str">
        <f t="shared" si="27"/>
        <v>休工</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8">
        <f t="shared" si="29"/>
        <v>45726</v>
      </c>
      <c r="C351" s="43" t="str">
        <f t="shared" si="25"/>
        <v>月</v>
      </c>
      <c r="D351" s="45" t="str">
        <f>IF(WEEKDAY(B351,2)&gt;5,"休日",IFERROR(IF(VLOOKUP(B351,祝日!B:B,1,FALSE),"休日",""),""))</f>
        <v/>
      </c>
      <c r="E351" s="174"/>
      <c r="F351" s="175" t="str">
        <f t="shared" si="26"/>
        <v/>
      </c>
      <c r="G351" s="177"/>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8">
        <f t="shared" si="29"/>
        <v>45727</v>
      </c>
      <c r="C352" s="43" t="str">
        <f t="shared" si="25"/>
        <v>火</v>
      </c>
      <c r="D352" s="45" t="str">
        <f>IF(WEEKDAY(B352,2)&gt;5,"休日",IFERROR(IF(VLOOKUP(B352,祝日!B:B,1,FALSE),"休日",""),""))</f>
        <v/>
      </c>
      <c r="E352" s="174"/>
      <c r="F352" s="175" t="str">
        <f t="shared" si="26"/>
        <v/>
      </c>
      <c r="G352" s="177"/>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8">
        <f t="shared" si="29"/>
        <v>45728</v>
      </c>
      <c r="C353" s="43" t="str">
        <f t="shared" si="25"/>
        <v>水</v>
      </c>
      <c r="D353" s="45" t="str">
        <f>IF(WEEKDAY(B353,2)&gt;5,"休日",IFERROR(IF(VLOOKUP(B353,祝日!B:B,1,FALSE),"休日",""),""))</f>
        <v/>
      </c>
      <c r="E353" s="174"/>
      <c r="F353" s="175" t="str">
        <f t="shared" si="26"/>
        <v/>
      </c>
      <c r="G353" s="177"/>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8">
        <f t="shared" si="29"/>
        <v>45729</v>
      </c>
      <c r="C354" s="43" t="str">
        <f t="shared" si="25"/>
        <v>木</v>
      </c>
      <c r="D354" s="45" t="str">
        <f>IF(WEEKDAY(B354,2)&gt;5,"休日",IFERROR(IF(VLOOKUP(B354,祝日!B:B,1,FALSE),"休日",""),""))</f>
        <v/>
      </c>
      <c r="E354" s="174"/>
      <c r="F354" s="175" t="str">
        <f t="shared" si="26"/>
        <v/>
      </c>
      <c r="G354" s="177"/>
      <c r="H354" s="175" t="str">
        <f t="shared" si="27"/>
        <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8">
        <f t="shared" si="29"/>
        <v>45730</v>
      </c>
      <c r="C355" s="43" t="str">
        <f t="shared" si="25"/>
        <v>金</v>
      </c>
      <c r="D355" s="45" t="str">
        <f>IF(WEEKDAY(B355,2)&gt;5,"休日",IFERROR(IF(VLOOKUP(B355,祝日!B:B,1,FALSE),"休日",""),""))</f>
        <v/>
      </c>
      <c r="E355" s="174"/>
      <c r="F355" s="175" t="str">
        <f t="shared" si="26"/>
        <v/>
      </c>
      <c r="G355" s="177"/>
      <c r="H355" s="175" t="str">
        <f t="shared" si="27"/>
        <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8">
        <f t="shared" si="29"/>
        <v>45731</v>
      </c>
      <c r="C356" s="43" t="str">
        <f t="shared" si="25"/>
        <v>土</v>
      </c>
      <c r="D356" s="45" t="str">
        <f>IF(WEEKDAY(B356,2)&gt;5,"休日",IFERROR(IF(VLOOKUP(B356,祝日!B:B,1,FALSE),"休日",""),""))</f>
        <v>休日</v>
      </c>
      <c r="E356" s="174"/>
      <c r="F356" s="175" t="str">
        <f t="shared" si="26"/>
        <v>休工</v>
      </c>
      <c r="G356" s="177"/>
      <c r="H356" s="175" t="str">
        <f t="shared" si="27"/>
        <v>休工</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8">
        <f t="shared" si="29"/>
        <v>45732</v>
      </c>
      <c r="C357" s="43" t="str">
        <f t="shared" si="25"/>
        <v>日</v>
      </c>
      <c r="D357" s="45" t="str">
        <f>IF(WEEKDAY(B357,2)&gt;5,"休日",IFERROR(IF(VLOOKUP(B357,祝日!B:B,1,FALSE),"休日",""),""))</f>
        <v>休日</v>
      </c>
      <c r="E357" s="174"/>
      <c r="F357" s="175" t="str">
        <f t="shared" si="26"/>
        <v>休工</v>
      </c>
      <c r="G357" s="177"/>
      <c r="H357" s="175" t="str">
        <f t="shared" si="27"/>
        <v>休工</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8">
        <f t="shared" si="29"/>
        <v>45733</v>
      </c>
      <c r="C358" s="43" t="str">
        <f t="shared" si="25"/>
        <v>月</v>
      </c>
      <c r="D358" s="45" t="str">
        <f>IF(WEEKDAY(B358,2)&gt;5,"休日",IFERROR(IF(VLOOKUP(B358,祝日!B:B,1,FALSE),"休日",""),""))</f>
        <v/>
      </c>
      <c r="E358" s="174"/>
      <c r="F358" s="175" t="str">
        <f t="shared" si="26"/>
        <v/>
      </c>
      <c r="G358" s="177"/>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8">
        <f t="shared" si="29"/>
        <v>45734</v>
      </c>
      <c r="C359" s="43" t="str">
        <f t="shared" si="25"/>
        <v>火</v>
      </c>
      <c r="D359" s="45" t="str">
        <f>IF(WEEKDAY(B359,2)&gt;5,"休日",IFERROR(IF(VLOOKUP(B359,祝日!B:B,1,FALSE),"休日",""),""))</f>
        <v/>
      </c>
      <c r="E359" s="174"/>
      <c r="F359" s="175" t="str">
        <f t="shared" si="26"/>
        <v/>
      </c>
      <c r="G359" s="177"/>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8">
        <f t="shared" si="29"/>
        <v>45735</v>
      </c>
      <c r="C360" s="43" t="str">
        <f t="shared" si="25"/>
        <v>水</v>
      </c>
      <c r="D360" s="45" t="str">
        <f>IF(WEEKDAY(B360,2)&gt;5,"休日",IFERROR(IF(VLOOKUP(B360,祝日!B:B,1,FALSE),"休日",""),""))</f>
        <v/>
      </c>
      <c r="E360" s="174"/>
      <c r="F360" s="175" t="str">
        <f t="shared" si="26"/>
        <v/>
      </c>
      <c r="G360" s="177"/>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8">
        <f t="shared" si="29"/>
        <v>45736</v>
      </c>
      <c r="C361" s="43" t="str">
        <f t="shared" si="25"/>
        <v>木</v>
      </c>
      <c r="D361" s="45" t="str">
        <f>IF(WEEKDAY(B361,2)&gt;5,"休日",IFERROR(IF(VLOOKUP(B361,祝日!B:B,1,FALSE),"休日",""),""))</f>
        <v>休日</v>
      </c>
      <c r="E361" s="174"/>
      <c r="F361" s="175" t="str">
        <f t="shared" si="26"/>
        <v>休工</v>
      </c>
      <c r="G361" s="177"/>
      <c r="H361" s="175" t="str">
        <f t="shared" si="27"/>
        <v>休工</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8">
        <f t="shared" si="29"/>
        <v>45737</v>
      </c>
      <c r="C362" s="43" t="str">
        <f t="shared" si="25"/>
        <v>金</v>
      </c>
      <c r="D362" s="45" t="str">
        <f>IF(WEEKDAY(B362,2)&gt;5,"休日",IFERROR(IF(VLOOKUP(B362,祝日!B:B,1,FALSE),"休日",""),""))</f>
        <v/>
      </c>
      <c r="E362" s="174"/>
      <c r="F362" s="175" t="str">
        <f t="shared" si="26"/>
        <v/>
      </c>
      <c r="G362" s="177"/>
      <c r="H362" s="175" t="str">
        <f t="shared" si="27"/>
        <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8">
        <f t="shared" si="29"/>
        <v>45738</v>
      </c>
      <c r="C363" s="43" t="str">
        <f t="shared" si="25"/>
        <v>土</v>
      </c>
      <c r="D363" s="45" t="str">
        <f>IF(WEEKDAY(B363,2)&gt;5,"休日",IFERROR(IF(VLOOKUP(B363,祝日!B:B,1,FALSE),"休日",""),""))</f>
        <v>休日</v>
      </c>
      <c r="E363" s="174"/>
      <c r="F363" s="175" t="str">
        <f t="shared" si="26"/>
        <v>休工</v>
      </c>
      <c r="G363" s="177"/>
      <c r="H363" s="175" t="str">
        <f t="shared" si="27"/>
        <v>休工</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8">
        <f t="shared" si="29"/>
        <v>45739</v>
      </c>
      <c r="C364" s="43" t="str">
        <f t="shared" si="25"/>
        <v>日</v>
      </c>
      <c r="D364" s="45" t="str">
        <f>IF(WEEKDAY(B364,2)&gt;5,"休日",IFERROR(IF(VLOOKUP(B364,祝日!B:B,1,FALSE),"休日",""),""))</f>
        <v>休日</v>
      </c>
      <c r="E364" s="174"/>
      <c r="F364" s="175" t="str">
        <f t="shared" si="26"/>
        <v>休工</v>
      </c>
      <c r="G364" s="177"/>
      <c r="H364" s="175" t="str">
        <f t="shared" si="27"/>
        <v>休工</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8">
        <f t="shared" si="29"/>
        <v>45740</v>
      </c>
      <c r="C365" s="43" t="str">
        <f t="shared" si="25"/>
        <v>月</v>
      </c>
      <c r="D365" s="45" t="str">
        <f>IF(WEEKDAY(B365,2)&gt;5,"休日",IFERROR(IF(VLOOKUP(B365,祝日!B:B,1,FALSE),"休日",""),""))</f>
        <v/>
      </c>
      <c r="E365" s="174"/>
      <c r="F365" s="175" t="str">
        <f t="shared" si="26"/>
        <v/>
      </c>
      <c r="G365" s="177"/>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8">
        <f t="shared" si="29"/>
        <v>45741</v>
      </c>
      <c r="C366" s="43" t="str">
        <f t="shared" si="25"/>
        <v>火</v>
      </c>
      <c r="D366" s="45" t="str">
        <f>IF(WEEKDAY(B366,2)&gt;5,"休日",IFERROR(IF(VLOOKUP(B366,祝日!B:B,1,FALSE),"休日",""),""))</f>
        <v/>
      </c>
      <c r="E366" s="174"/>
      <c r="F366" s="175" t="str">
        <f t="shared" si="26"/>
        <v/>
      </c>
      <c r="G366" s="177"/>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8">
        <f t="shared" si="29"/>
        <v>45742</v>
      </c>
      <c r="C367" s="43" t="str">
        <f t="shared" si="25"/>
        <v>水</v>
      </c>
      <c r="D367" s="45" t="str">
        <f>IF(WEEKDAY(B367,2)&gt;5,"休日",IFERROR(IF(VLOOKUP(B367,祝日!B:B,1,FALSE),"休日",""),""))</f>
        <v/>
      </c>
      <c r="E367" s="174"/>
      <c r="F367" s="175" t="str">
        <f t="shared" si="26"/>
        <v/>
      </c>
      <c r="G367" s="177"/>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8">
        <f t="shared" si="29"/>
        <v>45743</v>
      </c>
      <c r="C368" s="43" t="str">
        <f t="shared" si="25"/>
        <v>木</v>
      </c>
      <c r="D368" s="45" t="str">
        <f>IF(WEEKDAY(B368,2)&gt;5,"休日",IFERROR(IF(VLOOKUP(B368,祝日!B:B,1,FALSE),"休日",""),""))</f>
        <v/>
      </c>
      <c r="E368" s="174"/>
      <c r="F368" s="175" t="str">
        <f t="shared" si="26"/>
        <v/>
      </c>
      <c r="G368" s="177"/>
      <c r="H368" s="175" t="str">
        <f t="shared" si="27"/>
        <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8">
        <f t="shared" si="29"/>
        <v>45744</v>
      </c>
      <c r="C369" s="43" t="str">
        <f t="shared" si="25"/>
        <v>金</v>
      </c>
      <c r="D369" s="45" t="str">
        <f>IF(WEEKDAY(B369,2)&gt;5,"休日",IFERROR(IF(VLOOKUP(B369,祝日!B:B,1,FALSE),"休日",""),""))</f>
        <v/>
      </c>
      <c r="E369" s="174"/>
      <c r="F369" s="175" t="str">
        <f t="shared" si="26"/>
        <v/>
      </c>
      <c r="G369" s="177"/>
      <c r="H369" s="175" t="str">
        <f t="shared" si="27"/>
        <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8">
        <f t="shared" si="29"/>
        <v>45745</v>
      </c>
      <c r="C370" s="43" t="str">
        <f t="shared" si="25"/>
        <v>土</v>
      </c>
      <c r="D370" s="45" t="str">
        <f>IF(WEEKDAY(B370,2)&gt;5,"休日",IFERROR(IF(VLOOKUP(B370,祝日!B:B,1,FALSE),"休日",""),""))</f>
        <v>休日</v>
      </c>
      <c r="E370" s="174"/>
      <c r="F370" s="175" t="str">
        <f t="shared" si="26"/>
        <v>休工</v>
      </c>
      <c r="G370" s="177"/>
      <c r="H370" s="175" t="str">
        <f t="shared" si="27"/>
        <v>休工</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8">
        <f t="shared" si="29"/>
        <v>45746</v>
      </c>
      <c r="C371" s="43" t="str">
        <f t="shared" si="25"/>
        <v>日</v>
      </c>
      <c r="D371" s="45" t="str">
        <f>IF(WEEKDAY(B371,2)&gt;5,"休日",IFERROR(IF(VLOOKUP(B371,祝日!B:B,1,FALSE),"休日",""),""))</f>
        <v>休日</v>
      </c>
      <c r="E371" s="174"/>
      <c r="F371" s="175" t="str">
        <f t="shared" si="26"/>
        <v>休工</v>
      </c>
      <c r="G371" s="177"/>
      <c r="H371" s="175" t="str">
        <f t="shared" si="27"/>
        <v>休工</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8">
        <f t="shared" si="29"/>
        <v>45747</v>
      </c>
      <c r="C372" s="43" t="str">
        <f t="shared" si="25"/>
        <v>月</v>
      </c>
      <c r="D372" s="45" t="str">
        <f>IF(WEEKDAY(B372,2)&gt;5,"休日",IFERROR(IF(VLOOKUP(B372,祝日!B:B,1,FALSE),"休日",""),""))</f>
        <v/>
      </c>
      <c r="E372" s="174"/>
      <c r="F372" s="175" t="str">
        <f t="shared" si="26"/>
        <v/>
      </c>
      <c r="G372" s="177"/>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8">
        <f t="shared" si="29"/>
        <v>45748</v>
      </c>
      <c r="C373" s="43" t="str">
        <f t="shared" si="25"/>
        <v>火</v>
      </c>
      <c r="D373" s="45" t="str">
        <f>IF(WEEKDAY(B373,2)&gt;5,"休日",IFERROR(IF(VLOOKUP(B373,祝日!B:B,1,FALSE),"休日",""),""))</f>
        <v/>
      </c>
      <c r="E373" s="174"/>
      <c r="F373" s="175" t="str">
        <f t="shared" si="26"/>
        <v/>
      </c>
      <c r="G373" s="177"/>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10">
        <f t="shared" si="29"/>
        <v>45749</v>
      </c>
      <c r="C374" s="44" t="str">
        <f t="shared" si="25"/>
        <v>水</v>
      </c>
      <c r="D374" s="46" t="str">
        <f>IF(WEEKDAY(B374,2)&gt;5,"休日",IFERROR(IF(VLOOKUP(B374,祝日!B:B,1,FALSE),"休日",""),""))</f>
        <v/>
      </c>
      <c r="E374" s="178"/>
      <c r="F374" s="175" t="str">
        <f t="shared" ref="F374" si="30">IF(OR(E374="夏季休暇",E374="年末年始休暇",E374="一時中止",E374="工場制作",E374="発注者指示",E374="その他",D374="休日"),"休工","")</f>
        <v/>
      </c>
      <c r="G374" s="179"/>
      <c r="H374" s="175" t="str">
        <f t="shared" ref="H374" si="31">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q2GaRsA2cQfC+wdOOqQYwYGDO+Pf2vvVM0pV9VjzxmgPLQ9myXjzL/2ulyF8mDeCUjw2rf1NRavH8dJFoi7oAA==" saltValue="VWRuzEfe7S9o9+Pmv8C6fQ==" spinCount="100000" sheet="1" objects="1" scenarios="1" formatCells="0" formatColumns="0" formatRows="0" sort="0" autoFilter="0"/>
  <mergeCells count="3">
    <mergeCell ref="B5:C5"/>
    <mergeCell ref="E6:F6"/>
    <mergeCell ref="G6:H6"/>
  </mergeCells>
  <phoneticPr fontId="1"/>
  <conditionalFormatting sqref="E8:F374">
    <cfRule type="expression" dxfId="695" priority="5">
      <formula>$J8="-"</formula>
    </cfRule>
    <cfRule type="expression" dxfId="694" priority="6">
      <formula>$J8="×"</formula>
    </cfRule>
    <cfRule type="expression" dxfId="693" priority="8">
      <formula>$E8&lt;&gt;""</formula>
    </cfRule>
    <cfRule type="expression" dxfId="692" priority="486">
      <formula>$F8="休工"</formula>
    </cfRule>
  </conditionalFormatting>
  <conditionalFormatting sqref="G8:H374">
    <cfRule type="expression" dxfId="691" priority="15">
      <formula>$K8="-"</formula>
    </cfRule>
    <cfRule type="expression" dxfId="690" priority="18">
      <formula>$K8="×"</formula>
    </cfRule>
    <cfRule type="expression" dxfId="689" priority="485">
      <formula>$G8&lt;&gt;""</formula>
    </cfRule>
    <cfRule type="expression" dxfId="688" priority="487">
      <formula>$H8="休工"</formula>
    </cfRule>
  </conditionalFormatting>
  <conditionalFormatting sqref="B8:H374">
    <cfRule type="expression" dxfId="687" priority="488">
      <formula>$C8="日"</formula>
    </cfRule>
    <cfRule type="expression" dxfId="686" priority="489">
      <formula>$C8="土"</formula>
    </cfRule>
    <cfRule type="expression" dxfId="685" priority="490">
      <formula>$D8="休日"</formula>
    </cfRule>
  </conditionalFormatting>
  <dataValidations count="2">
    <dataValidation type="list" allowBlank="1" showInputMessage="1" showErrorMessage="1" sqref="F8:F374 H8:H374" xr:uid="{EB9F5219-D7E9-47C7-9ACE-543DE3E322C1}">
      <formula1>"休工,　,"</formula1>
    </dataValidation>
    <dataValidation type="list" allowBlank="1" showInputMessage="1" showErrorMessage="1" sqref="G8:G375 E8:E375" xr:uid="{1242B36D-F729-4F08-8CE6-A20167929C29}">
      <formula1>"夏季休暇,年末年始休暇,一時中止,工場制作,発注者指示,その他,"</formula1>
    </dataValidation>
  </dataValidations>
  <pageMargins left="0.7" right="0.7" top="0.75" bottom="0.75" header="0.3" footer="0.3"/>
  <pageSetup paperSize="9" scale="97"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28BD72A4-C0DF-4FEB-94DD-AEA5E154ACB8}">
            <xm:f>$B8=基本情報!$E$9</xm:f>
            <x14:dxf>
              <fill>
                <patternFill>
                  <bgColor rgb="FFFFC000"/>
                </patternFill>
              </fill>
            </x14:dxf>
          </x14:cfRule>
          <x14:cfRule type="expression" priority="2" id="{BC65BE5E-0227-42F1-AFB7-93CDC66C5E5A}">
            <xm:f>$B8=基本情報!$C$9</xm:f>
            <x14:dxf>
              <fill>
                <patternFill>
                  <bgColor rgb="FFFFC000"/>
                </patternFill>
              </fill>
            </x14:dxf>
          </x14:cfRule>
          <xm:sqref>E8:F374</xm:sqref>
        </x14:conditionalFormatting>
        <x14:conditionalFormatting xmlns:xm="http://schemas.microsoft.com/office/excel/2006/main">
          <x14:cfRule type="expression" priority="3" id="{FFC6CD4A-73D0-4BB8-8BBA-CB0965E076B7}">
            <xm:f>$B8=基本情報!$E$13</xm:f>
            <x14:dxf>
              <fill>
                <patternFill>
                  <bgColor rgb="FFFFC000"/>
                </patternFill>
              </fill>
            </x14:dxf>
          </x14:cfRule>
          <x14:cfRule type="expression" priority="4" id="{752918BC-9A95-465B-8084-F07ED73DCA82}">
            <xm:f>$B8=基本情報!$C$13</xm:f>
            <x14:dxf>
              <fill>
                <patternFill>
                  <bgColor rgb="FFFFC000"/>
                </patternFill>
              </fill>
            </x14:dxf>
          </x14:cfRule>
          <xm:sqref>G8:H374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CE6B-FC82-4A87-B88D-8CFB8FF69E35}">
  <sheetPr codeName="Sheet5">
    <tabColor theme="5" tint="0.59999389629810485"/>
    <pageSetUpPr fitToPage="1"/>
  </sheetPr>
  <dimension ref="A1:M374"/>
  <sheetViews>
    <sheetView showZeros="0" workbookViewId="0">
      <pane xSplit="1" ySplit="7" topLeftCell="B239" activePane="bottomRight" state="frozen"/>
      <selection activeCell="P155" sqref="P155"/>
      <selection pane="topRight" activeCell="P155" sqref="P155"/>
      <selection pane="bottomLeft" activeCell="P155" sqref="P155"/>
      <selection pane="bottomRight" activeCell="P155" sqref="P155"/>
    </sheetView>
  </sheetViews>
  <sheetFormatPr defaultRowHeight="18.75" outlineLevelCol="1" x14ac:dyDescent="0.4"/>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0" hidden="1" customWidth="1" outlineLevel="1"/>
    <col min="11" max="11" width="0" hidden="1" customWidth="1" collapsed="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9.75" customHeight="1" x14ac:dyDescent="0.4">
      <c r="L4" s="1"/>
    </row>
    <row r="5" spans="1:13" ht="19.5" thickBot="1" x14ac:dyDescent="0.45">
      <c r="B5" s="260" t="s">
        <v>28</v>
      </c>
      <c r="C5" s="260"/>
      <c r="D5" s="38"/>
      <c r="E5" s="29" t="s">
        <v>31</v>
      </c>
      <c r="F5" s="29" t="s">
        <v>31</v>
      </c>
      <c r="G5" s="29" t="s">
        <v>31</v>
      </c>
      <c r="H5" s="29" t="s">
        <v>31</v>
      </c>
      <c r="I5" s="11"/>
      <c r="J5" s="11"/>
    </row>
    <row r="6" spans="1:13" ht="19.5" thickBot="1" x14ac:dyDescent="0.45">
      <c r="B6" s="7"/>
      <c r="C6" s="33"/>
      <c r="D6" s="47"/>
      <c r="E6" s="261" t="s">
        <v>63</v>
      </c>
      <c r="F6" s="262"/>
      <c r="G6" s="260" t="s">
        <v>64</v>
      </c>
      <c r="H6" s="260"/>
      <c r="I6" t="s">
        <v>44</v>
      </c>
      <c r="J6" t="s">
        <v>16</v>
      </c>
    </row>
    <row r="7" spans="1:13" ht="19.5" thickBot="1" x14ac:dyDescent="0.45">
      <c r="B7" s="6"/>
      <c r="C7" s="34" t="s">
        <v>0</v>
      </c>
      <c r="D7" s="48"/>
      <c r="E7" s="35" t="s">
        <v>2</v>
      </c>
      <c r="F7" s="32" t="s">
        <v>65</v>
      </c>
      <c r="G7" s="31" t="s">
        <v>2</v>
      </c>
      <c r="H7" s="32" t="s">
        <v>66</v>
      </c>
      <c r="J7" t="s">
        <v>36</v>
      </c>
      <c r="K7" t="s">
        <v>35</v>
      </c>
      <c r="M7" s="2"/>
    </row>
    <row r="8" spans="1:13" x14ac:dyDescent="0.4">
      <c r="B8" s="8">
        <f>DATE(YEAR(基本情報!D3)+1,4,1)</f>
        <v>45748</v>
      </c>
      <c r="C8" s="39" t="str">
        <f t="shared" ref="C8:C71" si="0">TEXT(B8,"aaa")</f>
        <v>火</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cm="1">
        <f t="array" ref="J8">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x14ac:dyDescent="0.4">
      <c r="B9" s="8">
        <f t="shared" ref="B9:B72" si="4">B8+1</f>
        <v>45749</v>
      </c>
      <c r="C9" s="36" t="str">
        <f t="shared" si="0"/>
        <v>水</v>
      </c>
      <c r="D9" s="45" t="str">
        <f>IF(WEEKDAY(B9,2)&gt;5,"休日",IFERROR(IF(VLOOKUP(B9,祝日!B:B,1,FALSE),"休日",""),""))</f>
        <v/>
      </c>
      <c r="E9" s="174"/>
      <c r="F9" s="175" t="str">
        <f t="shared" si="1"/>
        <v/>
      </c>
      <c r="G9" s="174"/>
      <c r="H9" s="175" t="str">
        <f t="shared" si="2"/>
        <v/>
      </c>
      <c r="I9" t="str">
        <f t="shared" si="3"/>
        <v>○</v>
      </c>
      <c r="J9" t="str" cm="1">
        <f t="array" ref="J9">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x14ac:dyDescent="0.4">
      <c r="B10" s="8">
        <f t="shared" si="4"/>
        <v>45750</v>
      </c>
      <c r="C10" s="36" t="str">
        <f t="shared" si="0"/>
        <v>木</v>
      </c>
      <c r="D10" s="45" t="str">
        <f>IF(WEEKDAY(B10,2)&gt;5,"休日",IFERROR(IF(VLOOKUP(B10,祝日!B:B,1,FALSE),"休日",""),""))</f>
        <v/>
      </c>
      <c r="E10" s="174"/>
      <c r="F10" s="175" t="str">
        <f t="shared" si="1"/>
        <v/>
      </c>
      <c r="G10" s="174"/>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x14ac:dyDescent="0.4">
      <c r="B11" s="8">
        <f t="shared" si="4"/>
        <v>45751</v>
      </c>
      <c r="C11" s="36" t="str">
        <f t="shared" si="0"/>
        <v>金</v>
      </c>
      <c r="D11" s="45" t="str">
        <f>IF(WEEKDAY(B11,2)&gt;5,"休日",IFERROR(IF(VLOOKUP(B11,祝日!B:B,1,FALSE),"休日",""),""))</f>
        <v/>
      </c>
      <c r="E11" s="174"/>
      <c r="F11" s="175" t="str">
        <f t="shared" si="1"/>
        <v/>
      </c>
      <c r="G11" s="174"/>
      <c r="H11" s="175" t="str">
        <f t="shared" si="2"/>
        <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x14ac:dyDescent="0.4">
      <c r="B12" s="8">
        <f t="shared" si="4"/>
        <v>45752</v>
      </c>
      <c r="C12" s="36" t="str">
        <f t="shared" si="0"/>
        <v>土</v>
      </c>
      <c r="D12" s="45" t="str">
        <f>IF(WEEKDAY(B12,2)&gt;5,"休日",IFERROR(IF(VLOOKUP(B12,祝日!B:B,1,FALSE),"休日",""),""))</f>
        <v>休日</v>
      </c>
      <c r="E12" s="174"/>
      <c r="F12" s="175" t="str">
        <f t="shared" si="1"/>
        <v>休工</v>
      </c>
      <c r="G12" s="174"/>
      <c r="H12" s="175" t="str">
        <f t="shared" si="2"/>
        <v>休工</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x14ac:dyDescent="0.4">
      <c r="B13" s="8">
        <f t="shared" si="4"/>
        <v>45753</v>
      </c>
      <c r="C13" s="36" t="str">
        <f t="shared" si="0"/>
        <v>日</v>
      </c>
      <c r="D13" s="45" t="str">
        <f>IF(WEEKDAY(B13,2)&gt;5,"休日",IFERROR(IF(VLOOKUP(B13,祝日!B:B,1,FALSE),"休日",""),""))</f>
        <v>休日</v>
      </c>
      <c r="E13" s="174"/>
      <c r="F13" s="175" t="str">
        <f t="shared" si="1"/>
        <v>休工</v>
      </c>
      <c r="G13" s="174"/>
      <c r="H13" s="175" t="str">
        <f t="shared" si="2"/>
        <v>休工</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x14ac:dyDescent="0.4">
      <c r="B14" s="8">
        <f t="shared" si="4"/>
        <v>45754</v>
      </c>
      <c r="C14" s="36" t="str">
        <f t="shared" si="0"/>
        <v>月</v>
      </c>
      <c r="D14" s="45" t="str">
        <f>IF(WEEKDAY(B14,2)&gt;5,"休日",IFERROR(IF(VLOOKUP(B14,祝日!B:B,1,FALSE),"休日",""),""))</f>
        <v/>
      </c>
      <c r="E14" s="174"/>
      <c r="F14" s="175" t="str">
        <f t="shared" si="1"/>
        <v/>
      </c>
      <c r="G14" s="174"/>
      <c r="H14" s="175" t="str">
        <f t="shared" si="2"/>
        <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x14ac:dyDescent="0.4">
      <c r="B15" s="8">
        <f t="shared" si="4"/>
        <v>45755</v>
      </c>
      <c r="C15" s="36" t="str">
        <f t="shared" si="0"/>
        <v>火</v>
      </c>
      <c r="D15" s="45" t="str">
        <f>IF(WEEKDAY(B15,2)&gt;5,"休日",IFERROR(IF(VLOOKUP(B15,祝日!B:B,1,FALSE),"休日",""),""))</f>
        <v/>
      </c>
      <c r="E15" s="174"/>
      <c r="F15" s="175" t="str">
        <f t="shared" si="1"/>
        <v/>
      </c>
      <c r="G15" s="174"/>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x14ac:dyDescent="0.4">
      <c r="B16" s="8">
        <f t="shared" si="4"/>
        <v>45756</v>
      </c>
      <c r="C16" s="36" t="str">
        <f t="shared" si="0"/>
        <v>水</v>
      </c>
      <c r="D16" s="45" t="str">
        <f>IF(WEEKDAY(B16,2)&gt;5,"休日",IFERROR(IF(VLOOKUP(B16,祝日!B:B,1,FALSE),"休日",""),""))</f>
        <v/>
      </c>
      <c r="E16" s="174"/>
      <c r="F16" s="175" t="str">
        <f t="shared" si="1"/>
        <v/>
      </c>
      <c r="G16" s="174"/>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8">
        <f t="shared" si="4"/>
        <v>45757</v>
      </c>
      <c r="C17" s="36" t="str">
        <f t="shared" si="0"/>
        <v>木</v>
      </c>
      <c r="D17" s="45" t="str">
        <f>IF(WEEKDAY(B17,2)&gt;5,"休日",IFERROR(IF(VLOOKUP(B17,祝日!B:B,1,FALSE),"休日",""),""))</f>
        <v/>
      </c>
      <c r="E17" s="174"/>
      <c r="F17" s="175" t="str">
        <f t="shared" si="1"/>
        <v/>
      </c>
      <c r="G17" s="174"/>
      <c r="H17" s="175" t="str">
        <f t="shared" si="2"/>
        <v/>
      </c>
      <c r="I17" t="str">
        <f t="shared" si="3"/>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8">
        <f t="shared" si="4"/>
        <v>45758</v>
      </c>
      <c r="C18" s="36" t="str">
        <f t="shared" si="0"/>
        <v>金</v>
      </c>
      <c r="D18" s="45" t="str">
        <f>IF(WEEKDAY(B18,2)&gt;5,"休日",IFERROR(IF(VLOOKUP(B18,祝日!B:B,1,FALSE),"休日",""),""))</f>
        <v/>
      </c>
      <c r="E18" s="174"/>
      <c r="F18" s="175" t="str">
        <f t="shared" si="1"/>
        <v/>
      </c>
      <c r="G18" s="174"/>
      <c r="H18" s="175" t="str">
        <f t="shared" si="2"/>
        <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8">
        <f t="shared" si="4"/>
        <v>45759</v>
      </c>
      <c r="C19" s="36" t="str">
        <f t="shared" si="0"/>
        <v>土</v>
      </c>
      <c r="D19" s="45" t="str">
        <f>IF(WEEKDAY(B19,2)&gt;5,"休日",IFERROR(IF(VLOOKUP(B19,祝日!B:B,1,FALSE),"休日",""),""))</f>
        <v>休日</v>
      </c>
      <c r="E19" s="174"/>
      <c r="F19" s="175" t="str">
        <f t="shared" si="1"/>
        <v>休工</v>
      </c>
      <c r="G19" s="174"/>
      <c r="H19" s="175" t="str">
        <f t="shared" si="2"/>
        <v>休工</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8">
        <f t="shared" si="4"/>
        <v>45760</v>
      </c>
      <c r="C20" s="36" t="str">
        <f t="shared" si="0"/>
        <v>日</v>
      </c>
      <c r="D20" s="45" t="str">
        <f>IF(WEEKDAY(B20,2)&gt;5,"休日",IFERROR(IF(VLOOKUP(B20,祝日!B:B,1,FALSE),"休日",""),""))</f>
        <v>休日</v>
      </c>
      <c r="E20" s="174"/>
      <c r="F20" s="175" t="str">
        <f t="shared" si="1"/>
        <v>休工</v>
      </c>
      <c r="G20" s="174"/>
      <c r="H20" s="175" t="str">
        <f t="shared" si="2"/>
        <v>休工</v>
      </c>
      <c r="I20" t="str">
        <f t="shared" si="3"/>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8">
        <f t="shared" si="4"/>
        <v>45761</v>
      </c>
      <c r="C21" s="36" t="str">
        <f t="shared" si="0"/>
        <v>月</v>
      </c>
      <c r="D21" s="45" t="str">
        <f>IF(WEEKDAY(B21,2)&gt;5,"休日",IFERROR(IF(VLOOKUP(B21,祝日!B:B,1,FALSE),"休日",""),""))</f>
        <v/>
      </c>
      <c r="E21" s="174"/>
      <c r="F21" s="175" t="str">
        <f t="shared" si="1"/>
        <v/>
      </c>
      <c r="G21" s="174"/>
      <c r="H21" s="175" t="str">
        <f t="shared" si="2"/>
        <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8">
        <f t="shared" si="4"/>
        <v>45762</v>
      </c>
      <c r="C22" s="36" t="str">
        <f t="shared" si="0"/>
        <v>火</v>
      </c>
      <c r="D22" s="45" t="str">
        <f>IF(WEEKDAY(B22,2)&gt;5,"休日",IFERROR(IF(VLOOKUP(B22,祝日!B:B,1,FALSE),"休日",""),""))</f>
        <v/>
      </c>
      <c r="E22" s="174"/>
      <c r="F22" s="175" t="str">
        <f t="shared" si="1"/>
        <v/>
      </c>
      <c r="G22" s="174"/>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8">
        <f t="shared" si="4"/>
        <v>45763</v>
      </c>
      <c r="C23" s="36" t="str">
        <f t="shared" si="0"/>
        <v>水</v>
      </c>
      <c r="D23" s="45" t="str">
        <f>IF(WEEKDAY(B23,2)&gt;5,"休日",IFERROR(IF(VLOOKUP(B23,祝日!B:B,1,FALSE),"休日",""),""))</f>
        <v/>
      </c>
      <c r="E23" s="174"/>
      <c r="F23" s="175" t="str">
        <f t="shared" si="1"/>
        <v/>
      </c>
      <c r="G23" s="174"/>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8">
        <f t="shared" si="4"/>
        <v>45764</v>
      </c>
      <c r="C24" s="36" t="str">
        <f t="shared" si="0"/>
        <v>木</v>
      </c>
      <c r="D24" s="45" t="str">
        <f>IF(WEEKDAY(B24,2)&gt;5,"休日",IFERROR(IF(VLOOKUP(B24,祝日!B:B,1,FALSE),"休日",""),""))</f>
        <v/>
      </c>
      <c r="E24" s="174"/>
      <c r="F24" s="175" t="str">
        <f t="shared" si="1"/>
        <v/>
      </c>
      <c r="G24" s="174"/>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8">
        <f t="shared" si="4"/>
        <v>45765</v>
      </c>
      <c r="C25" s="36" t="str">
        <f t="shared" si="0"/>
        <v>金</v>
      </c>
      <c r="D25" s="45" t="str">
        <f>IF(WEEKDAY(B25,2)&gt;5,"休日",IFERROR(IF(VLOOKUP(B25,祝日!B:B,1,FALSE),"休日",""),""))</f>
        <v/>
      </c>
      <c r="E25" s="174"/>
      <c r="F25" s="175" t="str">
        <f t="shared" si="1"/>
        <v/>
      </c>
      <c r="G25" s="174"/>
      <c r="H25" s="175" t="str">
        <f t="shared" si="2"/>
        <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8">
        <f t="shared" si="4"/>
        <v>45766</v>
      </c>
      <c r="C26" s="36" t="str">
        <f t="shared" si="0"/>
        <v>土</v>
      </c>
      <c r="D26" s="45" t="str">
        <f>IF(WEEKDAY(B26,2)&gt;5,"休日",IFERROR(IF(VLOOKUP(B26,祝日!B:B,1,FALSE),"休日",""),""))</f>
        <v>休日</v>
      </c>
      <c r="E26" s="174"/>
      <c r="F26" s="175" t="str">
        <f t="shared" si="1"/>
        <v>休工</v>
      </c>
      <c r="G26" s="174"/>
      <c r="H26" s="175" t="str">
        <f t="shared" si="2"/>
        <v>休工</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8">
        <f t="shared" si="4"/>
        <v>45767</v>
      </c>
      <c r="C27" s="36" t="str">
        <f t="shared" si="0"/>
        <v>日</v>
      </c>
      <c r="D27" s="45" t="str">
        <f>IF(WEEKDAY(B27,2)&gt;5,"休日",IFERROR(IF(VLOOKUP(B27,祝日!B:B,1,FALSE),"休日",""),""))</f>
        <v>休日</v>
      </c>
      <c r="E27" s="174"/>
      <c r="F27" s="175" t="str">
        <f t="shared" si="1"/>
        <v>休工</v>
      </c>
      <c r="G27" s="174"/>
      <c r="H27" s="175" t="str">
        <f t="shared" si="2"/>
        <v>休工</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8">
        <f t="shared" si="4"/>
        <v>45768</v>
      </c>
      <c r="C28" s="36" t="str">
        <f t="shared" si="0"/>
        <v>月</v>
      </c>
      <c r="D28" s="45" t="str">
        <f>IF(WEEKDAY(B28,2)&gt;5,"休日",IFERROR(IF(VLOOKUP(B28,祝日!B:B,1,FALSE),"休日",""),""))</f>
        <v/>
      </c>
      <c r="E28" s="174"/>
      <c r="F28" s="175" t="str">
        <f t="shared" si="1"/>
        <v/>
      </c>
      <c r="G28" s="174"/>
      <c r="H28" s="175" t="str">
        <f t="shared" si="2"/>
        <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8">
        <f t="shared" si="4"/>
        <v>45769</v>
      </c>
      <c r="C29" s="36" t="str">
        <f t="shared" si="0"/>
        <v>火</v>
      </c>
      <c r="D29" s="45" t="str">
        <f>IF(WEEKDAY(B29,2)&gt;5,"休日",IFERROR(IF(VLOOKUP(B29,祝日!B:B,1,FALSE),"休日",""),""))</f>
        <v/>
      </c>
      <c r="E29" s="174"/>
      <c r="F29" s="175" t="str">
        <f t="shared" si="1"/>
        <v/>
      </c>
      <c r="G29" s="174"/>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8">
        <f t="shared" si="4"/>
        <v>45770</v>
      </c>
      <c r="C30" s="36" t="str">
        <f t="shared" si="0"/>
        <v>水</v>
      </c>
      <c r="D30" s="45" t="str">
        <f>IF(WEEKDAY(B30,2)&gt;5,"休日",IFERROR(IF(VLOOKUP(B30,祝日!B:B,1,FALSE),"休日",""),""))</f>
        <v/>
      </c>
      <c r="E30" s="174"/>
      <c r="F30" s="175" t="str">
        <f t="shared" si="1"/>
        <v/>
      </c>
      <c r="G30" s="174"/>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8">
        <f t="shared" si="4"/>
        <v>45771</v>
      </c>
      <c r="C31" s="36" t="str">
        <f t="shared" si="0"/>
        <v>木</v>
      </c>
      <c r="D31" s="45" t="str">
        <f>IF(WEEKDAY(B31,2)&gt;5,"休日",IFERROR(IF(VLOOKUP(B31,祝日!B:B,1,FALSE),"休日",""),""))</f>
        <v/>
      </c>
      <c r="E31" s="174"/>
      <c r="F31" s="175" t="str">
        <f t="shared" si="1"/>
        <v/>
      </c>
      <c r="G31" s="174"/>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8">
        <f t="shared" si="4"/>
        <v>45772</v>
      </c>
      <c r="C32" s="36" t="str">
        <f t="shared" si="0"/>
        <v>金</v>
      </c>
      <c r="D32" s="45" t="str">
        <f>IF(WEEKDAY(B32,2)&gt;5,"休日",IFERROR(IF(VLOOKUP(B32,祝日!B:B,1,FALSE),"休日",""),""))</f>
        <v/>
      </c>
      <c r="E32" s="174"/>
      <c r="F32" s="175" t="str">
        <f t="shared" si="1"/>
        <v/>
      </c>
      <c r="G32" s="174"/>
      <c r="H32" s="175" t="str">
        <f t="shared" si="2"/>
        <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8">
        <f t="shared" si="4"/>
        <v>45773</v>
      </c>
      <c r="C33" s="36" t="str">
        <f t="shared" si="0"/>
        <v>土</v>
      </c>
      <c r="D33" s="45" t="str">
        <f>IF(WEEKDAY(B33,2)&gt;5,"休日",IFERROR(IF(VLOOKUP(B33,祝日!B:B,1,FALSE),"休日",""),""))</f>
        <v>休日</v>
      </c>
      <c r="E33" s="174"/>
      <c r="F33" s="175" t="str">
        <f t="shared" si="1"/>
        <v>休工</v>
      </c>
      <c r="G33" s="174"/>
      <c r="H33" s="175" t="str">
        <f t="shared" si="2"/>
        <v>休工</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8">
        <f t="shared" si="4"/>
        <v>45774</v>
      </c>
      <c r="C34" s="36" t="str">
        <f t="shared" si="0"/>
        <v>日</v>
      </c>
      <c r="D34" s="45" t="str">
        <f>IF(WEEKDAY(B34,2)&gt;5,"休日",IFERROR(IF(VLOOKUP(B34,祝日!B:B,1,FALSE),"休日",""),""))</f>
        <v>休日</v>
      </c>
      <c r="E34" s="174"/>
      <c r="F34" s="175" t="str">
        <f t="shared" si="1"/>
        <v>休工</v>
      </c>
      <c r="G34" s="174"/>
      <c r="H34" s="175" t="str">
        <f t="shared" si="2"/>
        <v>休工</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8">
        <f t="shared" si="4"/>
        <v>45775</v>
      </c>
      <c r="C35" s="36" t="str">
        <f t="shared" si="0"/>
        <v>月</v>
      </c>
      <c r="D35" s="45" t="str">
        <f>IF(WEEKDAY(B35,2)&gt;5,"休日",IFERROR(IF(VLOOKUP(B35,祝日!B:B,1,FALSE),"休日",""),""))</f>
        <v/>
      </c>
      <c r="E35" s="174"/>
      <c r="F35" s="175" t="str">
        <f t="shared" si="1"/>
        <v/>
      </c>
      <c r="G35" s="174"/>
      <c r="H35" s="175" t="str">
        <f t="shared" si="2"/>
        <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8">
        <f t="shared" si="4"/>
        <v>45776</v>
      </c>
      <c r="C36" s="36" t="str">
        <f t="shared" si="0"/>
        <v>火</v>
      </c>
      <c r="D36" s="45" t="str">
        <f>IF(WEEKDAY(B36,2)&gt;5,"休日",IFERROR(IF(VLOOKUP(B36,祝日!B:B,1,FALSE),"休日",""),""))</f>
        <v>休日</v>
      </c>
      <c r="E36" s="174"/>
      <c r="F36" s="175" t="str">
        <f t="shared" si="1"/>
        <v>休工</v>
      </c>
      <c r="G36" s="174"/>
      <c r="H36" s="175" t="str">
        <f t="shared" si="2"/>
        <v>休工</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8">
        <f t="shared" si="4"/>
        <v>45777</v>
      </c>
      <c r="C37" s="36" t="str">
        <f t="shared" si="0"/>
        <v>水</v>
      </c>
      <c r="D37" s="45" t="str">
        <f>IF(WEEKDAY(B37,2)&gt;5,"休日",IFERROR(IF(VLOOKUP(B37,祝日!B:B,1,FALSE),"休日",""),""))</f>
        <v/>
      </c>
      <c r="E37" s="174"/>
      <c r="F37" s="175" t="str">
        <f t="shared" si="1"/>
        <v/>
      </c>
      <c r="G37" s="174"/>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8">
        <f t="shared" si="4"/>
        <v>45778</v>
      </c>
      <c r="C38" s="36" t="str">
        <f t="shared" si="0"/>
        <v>木</v>
      </c>
      <c r="D38" s="45" t="str">
        <f>IF(WEEKDAY(B38,2)&gt;5,"休日",IFERROR(IF(VLOOKUP(B38,祝日!B:B,1,FALSE),"休日",""),""))</f>
        <v/>
      </c>
      <c r="E38" s="174"/>
      <c r="F38" s="175" t="str">
        <f t="shared" si="1"/>
        <v/>
      </c>
      <c r="G38" s="174"/>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8">
        <f t="shared" si="4"/>
        <v>45779</v>
      </c>
      <c r="C39" s="36" t="str">
        <f t="shared" si="0"/>
        <v>金</v>
      </c>
      <c r="D39" s="45" t="str">
        <f>IF(WEEKDAY(B39,2)&gt;5,"休日",IFERROR(IF(VLOOKUP(B39,祝日!B:B,1,FALSE),"休日",""),""))</f>
        <v/>
      </c>
      <c r="E39" s="174"/>
      <c r="F39" s="175" t="str">
        <f t="shared" si="1"/>
        <v/>
      </c>
      <c r="G39" s="174"/>
      <c r="H39" s="175" t="str">
        <f t="shared" si="2"/>
        <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8">
        <f t="shared" si="4"/>
        <v>45780</v>
      </c>
      <c r="C40" s="36" t="str">
        <f t="shared" si="0"/>
        <v>土</v>
      </c>
      <c r="D40" s="45" t="str">
        <f>IF(WEEKDAY(B40,2)&gt;5,"休日",IFERROR(IF(VLOOKUP(B40,祝日!B:B,1,FALSE),"休日",""),""))</f>
        <v>休日</v>
      </c>
      <c r="E40" s="174"/>
      <c r="F40" s="175" t="str">
        <f t="shared" si="1"/>
        <v>休工</v>
      </c>
      <c r="G40" s="174"/>
      <c r="H40" s="17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8">
        <f t="shared" si="4"/>
        <v>45781</v>
      </c>
      <c r="C41" s="36" t="str">
        <f t="shared" si="0"/>
        <v>日</v>
      </c>
      <c r="D41" s="45" t="str">
        <f>IF(WEEKDAY(B41,2)&gt;5,"休日",IFERROR(IF(VLOOKUP(B41,祝日!B:B,1,FALSE),"休日",""),""))</f>
        <v>休日</v>
      </c>
      <c r="E41" s="174"/>
      <c r="F41" s="175" t="str">
        <f t="shared" si="1"/>
        <v>休工</v>
      </c>
      <c r="G41" s="174"/>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8">
        <f t="shared" si="4"/>
        <v>45782</v>
      </c>
      <c r="C42" s="36" t="str">
        <f t="shared" si="0"/>
        <v>月</v>
      </c>
      <c r="D42" s="45" t="str">
        <f>IF(WEEKDAY(B42,2)&gt;5,"休日",IFERROR(IF(VLOOKUP(B42,祝日!B:B,1,FALSE),"休日",""),""))</f>
        <v>休日</v>
      </c>
      <c r="E42" s="174"/>
      <c r="F42" s="175" t="str">
        <f t="shared" si="1"/>
        <v>休工</v>
      </c>
      <c r="G42" s="174"/>
      <c r="H42" s="175" t="str">
        <f t="shared" si="2"/>
        <v>休工</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8">
        <f t="shared" si="4"/>
        <v>45783</v>
      </c>
      <c r="C43" s="36" t="str">
        <f t="shared" si="0"/>
        <v>火</v>
      </c>
      <c r="D43" s="45" t="str">
        <f>IF(WEEKDAY(B43,2)&gt;5,"休日",IFERROR(IF(VLOOKUP(B43,祝日!B:B,1,FALSE),"休日",""),""))</f>
        <v>休日</v>
      </c>
      <c r="E43" s="174"/>
      <c r="F43" s="175" t="str">
        <f t="shared" si="1"/>
        <v>休工</v>
      </c>
      <c r="G43" s="174"/>
      <c r="H43" s="175" t="str">
        <f t="shared" si="2"/>
        <v>休工</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8">
        <f t="shared" si="4"/>
        <v>45784</v>
      </c>
      <c r="C44" s="36" t="str">
        <f t="shared" si="0"/>
        <v>水</v>
      </c>
      <c r="D44" s="45" t="str">
        <f>IF(WEEKDAY(B44,2)&gt;5,"休日",IFERROR(IF(VLOOKUP(B44,祝日!B:B,1,FALSE),"休日",""),""))</f>
        <v/>
      </c>
      <c r="E44" s="174"/>
      <c r="F44" s="175" t="str">
        <f t="shared" si="1"/>
        <v/>
      </c>
      <c r="G44" s="174"/>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8">
        <f t="shared" si="4"/>
        <v>45785</v>
      </c>
      <c r="C45" s="36" t="str">
        <f t="shared" si="0"/>
        <v>木</v>
      </c>
      <c r="D45" s="45" t="str">
        <f>IF(WEEKDAY(B45,2)&gt;5,"休日",IFERROR(IF(VLOOKUP(B45,祝日!B:B,1,FALSE),"休日",""),""))</f>
        <v/>
      </c>
      <c r="E45" s="174"/>
      <c r="F45" s="175" t="str">
        <f t="shared" si="1"/>
        <v/>
      </c>
      <c r="G45" s="174"/>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8">
        <f t="shared" si="4"/>
        <v>45786</v>
      </c>
      <c r="C46" s="36" t="str">
        <f t="shared" si="0"/>
        <v>金</v>
      </c>
      <c r="D46" s="45" t="str">
        <f>IF(WEEKDAY(B46,2)&gt;5,"休日",IFERROR(IF(VLOOKUP(B46,祝日!B:B,1,FALSE),"休日",""),""))</f>
        <v/>
      </c>
      <c r="E46" s="174"/>
      <c r="F46" s="175" t="str">
        <f t="shared" si="1"/>
        <v/>
      </c>
      <c r="G46" s="174"/>
      <c r="H46" s="175" t="str">
        <f t="shared" si="2"/>
        <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8">
        <f t="shared" si="4"/>
        <v>45787</v>
      </c>
      <c r="C47" s="36" t="str">
        <f t="shared" si="0"/>
        <v>土</v>
      </c>
      <c r="D47" s="45" t="str">
        <f>IF(WEEKDAY(B47,2)&gt;5,"休日",IFERROR(IF(VLOOKUP(B47,祝日!B:B,1,FALSE),"休日",""),""))</f>
        <v>休日</v>
      </c>
      <c r="E47" s="174"/>
      <c r="F47" s="175" t="str">
        <f t="shared" si="1"/>
        <v>休工</v>
      </c>
      <c r="G47" s="174"/>
      <c r="H47" s="175" t="str">
        <f t="shared" si="2"/>
        <v>休工</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8">
        <f t="shared" si="4"/>
        <v>45788</v>
      </c>
      <c r="C48" s="36" t="str">
        <f t="shared" si="0"/>
        <v>日</v>
      </c>
      <c r="D48" s="45" t="str">
        <f>IF(WEEKDAY(B48,2)&gt;5,"休日",IFERROR(IF(VLOOKUP(B48,祝日!B:B,1,FALSE),"休日",""),""))</f>
        <v>休日</v>
      </c>
      <c r="E48" s="174"/>
      <c r="F48" s="175" t="str">
        <f t="shared" si="1"/>
        <v>休工</v>
      </c>
      <c r="G48" s="174"/>
      <c r="H48" s="175" t="str">
        <f t="shared" si="2"/>
        <v>休工</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8">
        <f t="shared" si="4"/>
        <v>45789</v>
      </c>
      <c r="C49" s="36" t="str">
        <f t="shared" si="0"/>
        <v>月</v>
      </c>
      <c r="D49" s="45" t="str">
        <f>IF(WEEKDAY(B49,2)&gt;5,"休日",IFERROR(IF(VLOOKUP(B49,祝日!B:B,1,FALSE),"休日",""),""))</f>
        <v/>
      </c>
      <c r="E49" s="174"/>
      <c r="F49" s="175" t="str">
        <f t="shared" si="1"/>
        <v/>
      </c>
      <c r="G49" s="174"/>
      <c r="H49" s="175" t="str">
        <f t="shared" si="2"/>
        <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8">
        <f t="shared" si="4"/>
        <v>45790</v>
      </c>
      <c r="C50" s="36" t="str">
        <f t="shared" si="0"/>
        <v>火</v>
      </c>
      <c r="D50" s="45" t="str">
        <f>IF(WEEKDAY(B50,2)&gt;5,"休日",IFERROR(IF(VLOOKUP(B50,祝日!B:B,1,FALSE),"休日",""),""))</f>
        <v/>
      </c>
      <c r="E50" s="174"/>
      <c r="F50" s="175" t="str">
        <f t="shared" si="1"/>
        <v/>
      </c>
      <c r="G50" s="174"/>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8">
        <f t="shared" si="4"/>
        <v>45791</v>
      </c>
      <c r="C51" s="36" t="str">
        <f t="shared" si="0"/>
        <v>水</v>
      </c>
      <c r="D51" s="45" t="str">
        <f>IF(WEEKDAY(B51,2)&gt;5,"休日",IFERROR(IF(VLOOKUP(B51,祝日!B:B,1,FALSE),"休日",""),""))</f>
        <v/>
      </c>
      <c r="E51" s="174"/>
      <c r="F51" s="175" t="str">
        <f t="shared" si="1"/>
        <v/>
      </c>
      <c r="G51" s="174"/>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8">
        <f t="shared" si="4"/>
        <v>45792</v>
      </c>
      <c r="C52" s="36" t="str">
        <f t="shared" si="0"/>
        <v>木</v>
      </c>
      <c r="D52" s="45" t="str">
        <f>IF(WEEKDAY(B52,2)&gt;5,"休日",IFERROR(IF(VLOOKUP(B52,祝日!B:B,1,FALSE),"休日",""),""))</f>
        <v/>
      </c>
      <c r="E52" s="174"/>
      <c r="F52" s="175" t="str">
        <f t="shared" si="1"/>
        <v/>
      </c>
      <c r="G52" s="174"/>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8">
        <f t="shared" si="4"/>
        <v>45793</v>
      </c>
      <c r="C53" s="36" t="str">
        <f t="shared" si="0"/>
        <v>金</v>
      </c>
      <c r="D53" s="45" t="str">
        <f>IF(WEEKDAY(B53,2)&gt;5,"休日",IFERROR(IF(VLOOKUP(B53,祝日!B:B,1,FALSE),"休日",""),""))</f>
        <v/>
      </c>
      <c r="E53" s="174"/>
      <c r="F53" s="175" t="str">
        <f t="shared" si="1"/>
        <v/>
      </c>
      <c r="G53" s="174"/>
      <c r="H53" s="175" t="str">
        <f t="shared" si="2"/>
        <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8">
        <f t="shared" si="4"/>
        <v>45794</v>
      </c>
      <c r="C54" s="36" t="str">
        <f t="shared" si="0"/>
        <v>土</v>
      </c>
      <c r="D54" s="45" t="str">
        <f>IF(WEEKDAY(B54,2)&gt;5,"休日",IFERROR(IF(VLOOKUP(B54,祝日!B:B,1,FALSE),"休日",""),""))</f>
        <v>休日</v>
      </c>
      <c r="E54" s="174"/>
      <c r="F54" s="175" t="str">
        <f t="shared" si="1"/>
        <v>休工</v>
      </c>
      <c r="G54" s="174"/>
      <c r="H54" s="175" t="str">
        <f t="shared" si="2"/>
        <v>休工</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8">
        <f t="shared" si="4"/>
        <v>45795</v>
      </c>
      <c r="C55" s="36" t="str">
        <f t="shared" si="0"/>
        <v>日</v>
      </c>
      <c r="D55" s="45" t="str">
        <f>IF(WEEKDAY(B55,2)&gt;5,"休日",IFERROR(IF(VLOOKUP(B55,祝日!B:B,1,FALSE),"休日",""),""))</f>
        <v>休日</v>
      </c>
      <c r="E55" s="174"/>
      <c r="F55" s="175" t="str">
        <f t="shared" si="1"/>
        <v>休工</v>
      </c>
      <c r="G55" s="174"/>
      <c r="H55" s="175" t="str">
        <f t="shared" si="2"/>
        <v>休工</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8">
        <f t="shared" si="4"/>
        <v>45796</v>
      </c>
      <c r="C56" s="36" t="str">
        <f t="shared" si="0"/>
        <v>月</v>
      </c>
      <c r="D56" s="45" t="str">
        <f>IF(WEEKDAY(B56,2)&gt;5,"休日",IFERROR(IF(VLOOKUP(B56,祝日!B:B,1,FALSE),"休日",""),""))</f>
        <v/>
      </c>
      <c r="E56" s="174"/>
      <c r="F56" s="175" t="str">
        <f t="shared" si="1"/>
        <v/>
      </c>
      <c r="G56" s="174"/>
      <c r="H56" s="175" t="str">
        <f t="shared" si="2"/>
        <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8">
        <f t="shared" si="4"/>
        <v>45797</v>
      </c>
      <c r="C57" s="36" t="str">
        <f t="shared" si="0"/>
        <v>火</v>
      </c>
      <c r="D57" s="45" t="str">
        <f>IF(WEEKDAY(B57,2)&gt;5,"休日",IFERROR(IF(VLOOKUP(B57,祝日!B:B,1,FALSE),"休日",""),""))</f>
        <v/>
      </c>
      <c r="E57" s="174"/>
      <c r="F57" s="175" t="str">
        <f t="shared" si="1"/>
        <v/>
      </c>
      <c r="G57" s="174"/>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8">
        <f t="shared" si="4"/>
        <v>45798</v>
      </c>
      <c r="C58" s="36" t="str">
        <f t="shared" si="0"/>
        <v>水</v>
      </c>
      <c r="D58" s="45" t="str">
        <f>IF(WEEKDAY(B58,2)&gt;5,"休日",IFERROR(IF(VLOOKUP(B58,祝日!B:B,1,FALSE),"休日",""),""))</f>
        <v/>
      </c>
      <c r="E58" s="174"/>
      <c r="F58" s="175" t="str">
        <f t="shared" si="1"/>
        <v/>
      </c>
      <c r="G58" s="174"/>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8">
        <f t="shared" si="4"/>
        <v>45799</v>
      </c>
      <c r="C59" s="36" t="str">
        <f t="shared" si="0"/>
        <v>木</v>
      </c>
      <c r="D59" s="45" t="str">
        <f>IF(WEEKDAY(B59,2)&gt;5,"休日",IFERROR(IF(VLOOKUP(B59,祝日!B:B,1,FALSE),"休日",""),""))</f>
        <v/>
      </c>
      <c r="E59" s="174"/>
      <c r="F59" s="175" t="str">
        <f t="shared" si="1"/>
        <v/>
      </c>
      <c r="G59" s="174"/>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8">
        <f t="shared" si="4"/>
        <v>45800</v>
      </c>
      <c r="C60" s="36" t="str">
        <f t="shared" si="0"/>
        <v>金</v>
      </c>
      <c r="D60" s="45" t="str">
        <f>IF(WEEKDAY(B60,2)&gt;5,"休日",IFERROR(IF(VLOOKUP(B60,祝日!B:B,1,FALSE),"休日",""),""))</f>
        <v/>
      </c>
      <c r="E60" s="174"/>
      <c r="F60" s="175" t="str">
        <f t="shared" si="1"/>
        <v/>
      </c>
      <c r="G60" s="174"/>
      <c r="H60" s="175" t="str">
        <f t="shared" si="2"/>
        <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8">
        <f t="shared" si="4"/>
        <v>45801</v>
      </c>
      <c r="C61" s="36" t="str">
        <f t="shared" si="0"/>
        <v>土</v>
      </c>
      <c r="D61" s="45" t="str">
        <f>IF(WEEKDAY(B61,2)&gt;5,"休日",IFERROR(IF(VLOOKUP(B61,祝日!B:B,1,FALSE),"休日",""),""))</f>
        <v>休日</v>
      </c>
      <c r="E61" s="174"/>
      <c r="F61" s="175" t="str">
        <f t="shared" si="1"/>
        <v>休工</v>
      </c>
      <c r="G61" s="174"/>
      <c r="H61" s="175" t="str">
        <f t="shared" si="2"/>
        <v>休工</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8">
        <f t="shared" si="4"/>
        <v>45802</v>
      </c>
      <c r="C62" s="36" t="str">
        <f t="shared" si="0"/>
        <v>日</v>
      </c>
      <c r="D62" s="45" t="str">
        <f>IF(WEEKDAY(B62,2)&gt;5,"休日",IFERROR(IF(VLOOKUP(B62,祝日!B:B,1,FALSE),"休日",""),""))</f>
        <v>休日</v>
      </c>
      <c r="E62" s="174"/>
      <c r="F62" s="175" t="str">
        <f t="shared" si="1"/>
        <v>休工</v>
      </c>
      <c r="G62" s="174"/>
      <c r="H62" s="175" t="str">
        <f t="shared" si="2"/>
        <v>休工</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8">
        <f t="shared" si="4"/>
        <v>45803</v>
      </c>
      <c r="C63" s="36" t="str">
        <f t="shared" si="0"/>
        <v>月</v>
      </c>
      <c r="D63" s="45" t="str">
        <f>IF(WEEKDAY(B63,2)&gt;5,"休日",IFERROR(IF(VLOOKUP(B63,祝日!B:B,1,FALSE),"休日",""),""))</f>
        <v/>
      </c>
      <c r="E63" s="174"/>
      <c r="F63" s="175" t="str">
        <f t="shared" si="1"/>
        <v/>
      </c>
      <c r="G63" s="174"/>
      <c r="H63" s="175" t="str">
        <f t="shared" si="2"/>
        <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8">
        <f t="shared" si="4"/>
        <v>45804</v>
      </c>
      <c r="C64" s="36" t="str">
        <f t="shared" si="0"/>
        <v>火</v>
      </c>
      <c r="D64" s="45" t="str">
        <f>IF(WEEKDAY(B64,2)&gt;5,"休日",IFERROR(IF(VLOOKUP(B64,祝日!B:B,1,FALSE),"休日",""),""))</f>
        <v/>
      </c>
      <c r="E64" s="174"/>
      <c r="F64" s="175" t="str">
        <f t="shared" si="1"/>
        <v/>
      </c>
      <c r="G64" s="174"/>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8">
        <f t="shared" si="4"/>
        <v>45805</v>
      </c>
      <c r="C65" s="36" t="str">
        <f t="shared" si="0"/>
        <v>水</v>
      </c>
      <c r="D65" s="45" t="str">
        <f>IF(WEEKDAY(B65,2)&gt;5,"休日",IFERROR(IF(VLOOKUP(B65,祝日!B:B,1,FALSE),"休日",""),""))</f>
        <v/>
      </c>
      <c r="E65" s="174"/>
      <c r="F65" s="175" t="str">
        <f t="shared" si="1"/>
        <v/>
      </c>
      <c r="G65" s="174"/>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8">
        <f t="shared" si="4"/>
        <v>45806</v>
      </c>
      <c r="C66" s="36" t="str">
        <f t="shared" si="0"/>
        <v>木</v>
      </c>
      <c r="D66" s="45" t="str">
        <f>IF(WEEKDAY(B66,2)&gt;5,"休日",IFERROR(IF(VLOOKUP(B66,祝日!B:B,1,FALSE),"休日",""),""))</f>
        <v/>
      </c>
      <c r="E66" s="174"/>
      <c r="F66" s="175" t="str">
        <f t="shared" si="1"/>
        <v/>
      </c>
      <c r="G66" s="174"/>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8">
        <f t="shared" si="4"/>
        <v>45807</v>
      </c>
      <c r="C67" s="36" t="str">
        <f t="shared" si="0"/>
        <v>金</v>
      </c>
      <c r="D67" s="45" t="str">
        <f>IF(WEEKDAY(B67,2)&gt;5,"休日",IFERROR(IF(VLOOKUP(B67,祝日!B:B,1,FALSE),"休日",""),""))</f>
        <v/>
      </c>
      <c r="E67" s="174"/>
      <c r="F67" s="175" t="str">
        <f t="shared" si="1"/>
        <v/>
      </c>
      <c r="G67" s="174"/>
      <c r="H67" s="175" t="str">
        <f t="shared" si="2"/>
        <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8">
        <f t="shared" si="4"/>
        <v>45808</v>
      </c>
      <c r="C68" s="36" t="str">
        <f t="shared" si="0"/>
        <v>土</v>
      </c>
      <c r="D68" s="45" t="str">
        <f>IF(WEEKDAY(B68,2)&gt;5,"休日",IFERROR(IF(VLOOKUP(B68,祝日!B:B,1,FALSE),"休日",""),""))</f>
        <v>休日</v>
      </c>
      <c r="E68" s="174"/>
      <c r="F68" s="175" t="str">
        <f t="shared" si="1"/>
        <v>休工</v>
      </c>
      <c r="G68" s="174"/>
      <c r="H68" s="175" t="str">
        <f t="shared" si="2"/>
        <v>休工</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8">
        <f t="shared" si="4"/>
        <v>45809</v>
      </c>
      <c r="C69" s="36" t="str">
        <f t="shared" si="0"/>
        <v>日</v>
      </c>
      <c r="D69" s="45" t="str">
        <f>IF(WEEKDAY(B69,2)&gt;5,"休日",IFERROR(IF(VLOOKUP(B69,祝日!B:B,1,FALSE),"休日",""),""))</f>
        <v>休日</v>
      </c>
      <c r="E69" s="174"/>
      <c r="F69" s="175" t="str">
        <f t="shared" si="1"/>
        <v>休工</v>
      </c>
      <c r="G69" s="174"/>
      <c r="H69" s="175" t="str">
        <f t="shared" si="2"/>
        <v>休工</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8">
        <f t="shared" si="4"/>
        <v>45810</v>
      </c>
      <c r="C70" s="36" t="str">
        <f t="shared" si="0"/>
        <v>月</v>
      </c>
      <c r="D70" s="45" t="str">
        <f>IF(WEEKDAY(B70,2)&gt;5,"休日",IFERROR(IF(VLOOKUP(B70,祝日!B:B,1,FALSE),"休日",""),""))</f>
        <v/>
      </c>
      <c r="E70" s="174"/>
      <c r="F70" s="175" t="str">
        <f t="shared" si="1"/>
        <v/>
      </c>
      <c r="G70" s="174"/>
      <c r="H70" s="175" t="str">
        <f t="shared" si="2"/>
        <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8">
        <f t="shared" si="4"/>
        <v>45811</v>
      </c>
      <c r="C71" s="36" t="str">
        <f t="shared" si="0"/>
        <v>火</v>
      </c>
      <c r="D71" s="45" t="str">
        <f>IF(WEEKDAY(B71,2)&gt;5,"休日",IFERROR(IF(VLOOKUP(B71,祝日!B:B,1,FALSE),"休日",""),""))</f>
        <v/>
      </c>
      <c r="E71" s="174"/>
      <c r="F71" s="175" t="str">
        <f t="shared" si="1"/>
        <v/>
      </c>
      <c r="G71" s="174"/>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8">
        <f t="shared" si="4"/>
        <v>45812</v>
      </c>
      <c r="C72" s="36" t="str">
        <f t="shared" ref="C72:C135" si="5">TEXT(B72,"aaa")</f>
        <v>水</v>
      </c>
      <c r="D72" s="45" t="str">
        <f>IF(WEEKDAY(B72,2)&gt;5,"休日",IFERROR(IF(VLOOKUP(B72,祝日!B:B,1,FALSE),"休日",""),""))</f>
        <v/>
      </c>
      <c r="E72" s="174"/>
      <c r="F72" s="175" t="str">
        <f t="shared" ref="F72:F135" si="6">IF(OR(E72="夏季休暇",E72="年末年始休暇",E72="一時中止",E72="工場制作",E72="発注者指示",E72="その他",D72="休日"),"休工","")</f>
        <v/>
      </c>
      <c r="G72" s="174"/>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8">
        <f t="shared" ref="B73:B136" si="9">B72+1</f>
        <v>45813</v>
      </c>
      <c r="C73" s="36" t="str">
        <f t="shared" si="5"/>
        <v>木</v>
      </c>
      <c r="D73" s="45" t="str">
        <f>IF(WEEKDAY(B73,2)&gt;5,"休日",IFERROR(IF(VLOOKUP(B73,祝日!B:B,1,FALSE),"休日",""),""))</f>
        <v/>
      </c>
      <c r="E73" s="174"/>
      <c r="F73" s="175" t="str">
        <f t="shared" si="6"/>
        <v/>
      </c>
      <c r="G73" s="174"/>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8">
        <f t="shared" si="9"/>
        <v>45814</v>
      </c>
      <c r="C74" s="36" t="str">
        <f t="shared" si="5"/>
        <v>金</v>
      </c>
      <c r="D74" s="45" t="str">
        <f>IF(WEEKDAY(B74,2)&gt;5,"休日",IFERROR(IF(VLOOKUP(B74,祝日!B:B,1,FALSE),"休日",""),""))</f>
        <v/>
      </c>
      <c r="E74" s="174"/>
      <c r="F74" s="175" t="str">
        <f t="shared" si="6"/>
        <v/>
      </c>
      <c r="G74" s="174"/>
      <c r="H74" s="175" t="str">
        <f t="shared" si="7"/>
        <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8">
        <f t="shared" si="9"/>
        <v>45815</v>
      </c>
      <c r="C75" s="36" t="str">
        <f t="shared" si="5"/>
        <v>土</v>
      </c>
      <c r="D75" s="45" t="str">
        <f>IF(WEEKDAY(B75,2)&gt;5,"休日",IFERROR(IF(VLOOKUP(B75,祝日!B:B,1,FALSE),"休日",""),""))</f>
        <v>休日</v>
      </c>
      <c r="E75" s="174"/>
      <c r="F75" s="175" t="str">
        <f t="shared" si="6"/>
        <v>休工</v>
      </c>
      <c r="G75" s="174"/>
      <c r="H75" s="175" t="str">
        <f t="shared" si="7"/>
        <v>休工</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8">
        <f t="shared" si="9"/>
        <v>45816</v>
      </c>
      <c r="C76" s="36" t="str">
        <f t="shared" si="5"/>
        <v>日</v>
      </c>
      <c r="D76" s="45" t="str">
        <f>IF(WEEKDAY(B76,2)&gt;5,"休日",IFERROR(IF(VLOOKUP(B76,祝日!B:B,1,FALSE),"休日",""),""))</f>
        <v>休日</v>
      </c>
      <c r="E76" s="174"/>
      <c r="F76" s="175" t="str">
        <f t="shared" si="6"/>
        <v>休工</v>
      </c>
      <c r="G76" s="174"/>
      <c r="H76" s="175" t="str">
        <f t="shared" si="7"/>
        <v>休工</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8">
        <f t="shared" si="9"/>
        <v>45817</v>
      </c>
      <c r="C77" s="36" t="str">
        <f t="shared" si="5"/>
        <v>月</v>
      </c>
      <c r="D77" s="45" t="str">
        <f>IF(WEEKDAY(B77,2)&gt;5,"休日",IFERROR(IF(VLOOKUP(B77,祝日!B:B,1,FALSE),"休日",""),""))</f>
        <v/>
      </c>
      <c r="E77" s="174"/>
      <c r="F77" s="175" t="str">
        <f t="shared" si="6"/>
        <v/>
      </c>
      <c r="G77" s="174"/>
      <c r="H77" s="175" t="str">
        <f t="shared" si="7"/>
        <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8">
        <f t="shared" si="9"/>
        <v>45818</v>
      </c>
      <c r="C78" s="36" t="str">
        <f t="shared" si="5"/>
        <v>火</v>
      </c>
      <c r="D78" s="45" t="str">
        <f>IF(WEEKDAY(B78,2)&gt;5,"休日",IFERROR(IF(VLOOKUP(B78,祝日!B:B,1,FALSE),"休日",""),""))</f>
        <v/>
      </c>
      <c r="E78" s="174"/>
      <c r="F78" s="175" t="str">
        <f t="shared" si="6"/>
        <v/>
      </c>
      <c r="G78" s="174"/>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8">
        <f t="shared" si="9"/>
        <v>45819</v>
      </c>
      <c r="C79" s="36" t="str">
        <f t="shared" si="5"/>
        <v>水</v>
      </c>
      <c r="D79" s="45" t="str">
        <f>IF(WEEKDAY(B79,2)&gt;5,"休日",IFERROR(IF(VLOOKUP(B79,祝日!B:B,1,FALSE),"休日",""),""))</f>
        <v/>
      </c>
      <c r="E79" s="174"/>
      <c r="F79" s="175" t="str">
        <f t="shared" si="6"/>
        <v/>
      </c>
      <c r="G79" s="174"/>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8">
        <f t="shared" si="9"/>
        <v>45820</v>
      </c>
      <c r="C80" s="36" t="str">
        <f t="shared" si="5"/>
        <v>木</v>
      </c>
      <c r="D80" s="45" t="str">
        <f>IF(WEEKDAY(B80,2)&gt;5,"休日",IFERROR(IF(VLOOKUP(B80,祝日!B:B,1,FALSE),"休日",""),""))</f>
        <v/>
      </c>
      <c r="E80" s="174"/>
      <c r="F80" s="175" t="str">
        <f t="shared" si="6"/>
        <v/>
      </c>
      <c r="G80" s="174"/>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8">
        <f t="shared" si="9"/>
        <v>45821</v>
      </c>
      <c r="C81" s="36" t="str">
        <f t="shared" si="5"/>
        <v>金</v>
      </c>
      <c r="D81" s="45" t="str">
        <f>IF(WEEKDAY(B81,2)&gt;5,"休日",IFERROR(IF(VLOOKUP(B81,祝日!B:B,1,FALSE),"休日",""),""))</f>
        <v/>
      </c>
      <c r="E81" s="174"/>
      <c r="F81" s="175" t="str">
        <f t="shared" si="6"/>
        <v/>
      </c>
      <c r="G81" s="174"/>
      <c r="H81" s="175" t="str">
        <f t="shared" si="7"/>
        <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8">
        <f t="shared" si="9"/>
        <v>45822</v>
      </c>
      <c r="C82" s="36" t="str">
        <f t="shared" si="5"/>
        <v>土</v>
      </c>
      <c r="D82" s="45" t="str">
        <f>IF(WEEKDAY(B82,2)&gt;5,"休日",IFERROR(IF(VLOOKUP(B82,祝日!B:B,1,FALSE),"休日",""),""))</f>
        <v>休日</v>
      </c>
      <c r="E82" s="174"/>
      <c r="F82" s="175" t="str">
        <f t="shared" si="6"/>
        <v>休工</v>
      </c>
      <c r="G82" s="174"/>
      <c r="H82" s="175" t="str">
        <f t="shared" si="7"/>
        <v>休工</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8">
        <f t="shared" si="9"/>
        <v>45823</v>
      </c>
      <c r="C83" s="36" t="str">
        <f t="shared" si="5"/>
        <v>日</v>
      </c>
      <c r="D83" s="45" t="str">
        <f>IF(WEEKDAY(B83,2)&gt;5,"休日",IFERROR(IF(VLOOKUP(B83,祝日!B:B,1,FALSE),"休日",""),""))</f>
        <v>休日</v>
      </c>
      <c r="E83" s="174"/>
      <c r="F83" s="175" t="str">
        <f t="shared" si="6"/>
        <v>休工</v>
      </c>
      <c r="G83" s="174"/>
      <c r="H83" s="175" t="str">
        <f t="shared" si="7"/>
        <v>休工</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8">
        <f t="shared" si="9"/>
        <v>45824</v>
      </c>
      <c r="C84" s="36" t="str">
        <f t="shared" si="5"/>
        <v>月</v>
      </c>
      <c r="D84" s="45" t="str">
        <f>IF(WEEKDAY(B84,2)&gt;5,"休日",IFERROR(IF(VLOOKUP(B84,祝日!B:B,1,FALSE),"休日",""),""))</f>
        <v/>
      </c>
      <c r="E84" s="174"/>
      <c r="F84" s="175" t="str">
        <f t="shared" si="6"/>
        <v/>
      </c>
      <c r="G84" s="174"/>
      <c r="H84" s="175" t="str">
        <f t="shared" si="7"/>
        <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8">
        <f t="shared" si="9"/>
        <v>45825</v>
      </c>
      <c r="C85" s="36" t="str">
        <f t="shared" si="5"/>
        <v>火</v>
      </c>
      <c r="D85" s="45" t="str">
        <f>IF(WEEKDAY(B85,2)&gt;5,"休日",IFERROR(IF(VLOOKUP(B85,祝日!B:B,1,FALSE),"休日",""),""))</f>
        <v/>
      </c>
      <c r="E85" s="174"/>
      <c r="F85" s="175" t="str">
        <f t="shared" si="6"/>
        <v/>
      </c>
      <c r="G85" s="174"/>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8">
        <f t="shared" si="9"/>
        <v>45826</v>
      </c>
      <c r="C86" s="36" t="str">
        <f t="shared" si="5"/>
        <v>水</v>
      </c>
      <c r="D86" s="45" t="str">
        <f>IF(WEEKDAY(B86,2)&gt;5,"休日",IFERROR(IF(VLOOKUP(B86,祝日!B:B,1,FALSE),"休日",""),""))</f>
        <v/>
      </c>
      <c r="E86" s="174"/>
      <c r="F86" s="175" t="str">
        <f t="shared" si="6"/>
        <v/>
      </c>
      <c r="G86" s="174"/>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8">
        <f t="shared" si="9"/>
        <v>45827</v>
      </c>
      <c r="C87" s="36" t="str">
        <f t="shared" si="5"/>
        <v>木</v>
      </c>
      <c r="D87" s="45" t="str">
        <f>IF(WEEKDAY(B87,2)&gt;5,"休日",IFERROR(IF(VLOOKUP(B87,祝日!B:B,1,FALSE),"休日",""),""))</f>
        <v/>
      </c>
      <c r="E87" s="174"/>
      <c r="F87" s="175" t="str">
        <f t="shared" si="6"/>
        <v/>
      </c>
      <c r="G87" s="174"/>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8">
        <f t="shared" si="9"/>
        <v>45828</v>
      </c>
      <c r="C88" s="36" t="str">
        <f t="shared" si="5"/>
        <v>金</v>
      </c>
      <c r="D88" s="45" t="str">
        <f>IF(WEEKDAY(B88,2)&gt;5,"休日",IFERROR(IF(VLOOKUP(B88,祝日!B:B,1,FALSE),"休日",""),""))</f>
        <v/>
      </c>
      <c r="E88" s="174"/>
      <c r="F88" s="175" t="str">
        <f t="shared" si="6"/>
        <v/>
      </c>
      <c r="G88" s="174"/>
      <c r="H88" s="175" t="str">
        <f t="shared" si="7"/>
        <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8">
        <f t="shared" si="9"/>
        <v>45829</v>
      </c>
      <c r="C89" s="36" t="str">
        <f t="shared" si="5"/>
        <v>土</v>
      </c>
      <c r="D89" s="45" t="str">
        <f>IF(WEEKDAY(B89,2)&gt;5,"休日",IFERROR(IF(VLOOKUP(B89,祝日!B:B,1,FALSE),"休日",""),""))</f>
        <v>休日</v>
      </c>
      <c r="E89" s="174"/>
      <c r="F89" s="175" t="str">
        <f t="shared" si="6"/>
        <v>休工</v>
      </c>
      <c r="G89" s="174"/>
      <c r="H89" s="175" t="str">
        <f t="shared" si="7"/>
        <v>休工</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8">
        <f t="shared" si="9"/>
        <v>45830</v>
      </c>
      <c r="C90" s="36" t="str">
        <f t="shared" si="5"/>
        <v>日</v>
      </c>
      <c r="D90" s="45" t="str">
        <f>IF(WEEKDAY(B90,2)&gt;5,"休日",IFERROR(IF(VLOOKUP(B90,祝日!B:B,1,FALSE),"休日",""),""))</f>
        <v>休日</v>
      </c>
      <c r="E90" s="174"/>
      <c r="F90" s="175" t="str">
        <f t="shared" si="6"/>
        <v>休工</v>
      </c>
      <c r="G90" s="174"/>
      <c r="H90" s="175" t="str">
        <f t="shared" si="7"/>
        <v>休工</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8">
        <f t="shared" si="9"/>
        <v>45831</v>
      </c>
      <c r="C91" s="36" t="str">
        <f t="shared" si="5"/>
        <v>月</v>
      </c>
      <c r="D91" s="45" t="str">
        <f>IF(WEEKDAY(B91,2)&gt;5,"休日",IFERROR(IF(VLOOKUP(B91,祝日!B:B,1,FALSE),"休日",""),""))</f>
        <v/>
      </c>
      <c r="E91" s="174"/>
      <c r="F91" s="175" t="str">
        <f t="shared" si="6"/>
        <v/>
      </c>
      <c r="G91" s="174"/>
      <c r="H91" s="175" t="str">
        <f t="shared" si="7"/>
        <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8">
        <f t="shared" si="9"/>
        <v>45832</v>
      </c>
      <c r="C92" s="36" t="str">
        <f t="shared" si="5"/>
        <v>火</v>
      </c>
      <c r="D92" s="45" t="str">
        <f>IF(WEEKDAY(B92,2)&gt;5,"休日",IFERROR(IF(VLOOKUP(B92,祝日!B:B,1,FALSE),"休日",""),""))</f>
        <v/>
      </c>
      <c r="E92" s="174"/>
      <c r="F92" s="175" t="str">
        <f t="shared" si="6"/>
        <v/>
      </c>
      <c r="G92" s="174"/>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8">
        <f t="shared" si="9"/>
        <v>45833</v>
      </c>
      <c r="C93" s="36" t="str">
        <f t="shared" si="5"/>
        <v>水</v>
      </c>
      <c r="D93" s="45" t="str">
        <f>IF(WEEKDAY(B93,2)&gt;5,"休日",IFERROR(IF(VLOOKUP(B93,祝日!B:B,1,FALSE),"休日",""),""))</f>
        <v/>
      </c>
      <c r="E93" s="174"/>
      <c r="F93" s="175" t="str">
        <f t="shared" si="6"/>
        <v/>
      </c>
      <c r="G93" s="174"/>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8">
        <f t="shared" si="9"/>
        <v>45834</v>
      </c>
      <c r="C94" s="36" t="str">
        <f t="shared" si="5"/>
        <v>木</v>
      </c>
      <c r="D94" s="45" t="str">
        <f>IF(WEEKDAY(B94,2)&gt;5,"休日",IFERROR(IF(VLOOKUP(B94,祝日!B:B,1,FALSE),"休日",""),""))</f>
        <v/>
      </c>
      <c r="E94" s="174"/>
      <c r="F94" s="175" t="str">
        <f t="shared" si="6"/>
        <v/>
      </c>
      <c r="G94" s="174"/>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8">
        <f t="shared" si="9"/>
        <v>45835</v>
      </c>
      <c r="C95" s="36" t="str">
        <f t="shared" si="5"/>
        <v>金</v>
      </c>
      <c r="D95" s="45" t="str">
        <f>IF(WEEKDAY(B95,2)&gt;5,"休日",IFERROR(IF(VLOOKUP(B95,祝日!B:B,1,FALSE),"休日",""),""))</f>
        <v/>
      </c>
      <c r="E95" s="174"/>
      <c r="F95" s="175" t="str">
        <f t="shared" si="6"/>
        <v/>
      </c>
      <c r="G95" s="174"/>
      <c r="H95" s="175" t="str">
        <f t="shared" si="7"/>
        <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8">
        <f t="shared" si="9"/>
        <v>45836</v>
      </c>
      <c r="C96" s="36" t="str">
        <f t="shared" si="5"/>
        <v>土</v>
      </c>
      <c r="D96" s="45" t="str">
        <f>IF(WEEKDAY(B96,2)&gt;5,"休日",IFERROR(IF(VLOOKUP(B96,祝日!B:B,1,FALSE),"休日",""),""))</f>
        <v>休日</v>
      </c>
      <c r="E96" s="174"/>
      <c r="F96" s="175" t="str">
        <f t="shared" si="6"/>
        <v>休工</v>
      </c>
      <c r="G96" s="174"/>
      <c r="H96" s="175" t="str">
        <f t="shared" si="7"/>
        <v>休工</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8">
        <f t="shared" si="9"/>
        <v>45837</v>
      </c>
      <c r="C97" s="36" t="str">
        <f t="shared" si="5"/>
        <v>日</v>
      </c>
      <c r="D97" s="45" t="str">
        <f>IF(WEEKDAY(B97,2)&gt;5,"休日",IFERROR(IF(VLOOKUP(B97,祝日!B:B,1,FALSE),"休日",""),""))</f>
        <v>休日</v>
      </c>
      <c r="E97" s="174"/>
      <c r="F97" s="175" t="str">
        <f t="shared" si="6"/>
        <v>休工</v>
      </c>
      <c r="G97" s="174"/>
      <c r="H97" s="175" t="str">
        <f t="shared" si="7"/>
        <v>休工</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8">
        <f t="shared" si="9"/>
        <v>45838</v>
      </c>
      <c r="C98" s="36" t="str">
        <f t="shared" si="5"/>
        <v>月</v>
      </c>
      <c r="D98" s="45" t="str">
        <f>IF(WEEKDAY(B98,2)&gt;5,"休日",IFERROR(IF(VLOOKUP(B98,祝日!B:B,1,FALSE),"休日",""),""))</f>
        <v/>
      </c>
      <c r="E98" s="174"/>
      <c r="F98" s="175" t="str">
        <f t="shared" si="6"/>
        <v/>
      </c>
      <c r="G98" s="174"/>
      <c r="H98" s="175" t="str">
        <f t="shared" si="7"/>
        <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8">
        <f t="shared" si="9"/>
        <v>45839</v>
      </c>
      <c r="C99" s="36" t="str">
        <f t="shared" si="5"/>
        <v>火</v>
      </c>
      <c r="D99" s="45" t="str">
        <f>IF(WEEKDAY(B99,2)&gt;5,"休日",IFERROR(IF(VLOOKUP(B99,祝日!B:B,1,FALSE),"休日",""),""))</f>
        <v/>
      </c>
      <c r="E99" s="174"/>
      <c r="F99" s="175" t="str">
        <f t="shared" si="6"/>
        <v/>
      </c>
      <c r="G99" s="174"/>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8">
        <f t="shared" si="9"/>
        <v>45840</v>
      </c>
      <c r="C100" s="36" t="str">
        <f t="shared" si="5"/>
        <v>水</v>
      </c>
      <c r="D100" s="45" t="str">
        <f>IF(WEEKDAY(B100,2)&gt;5,"休日",IFERROR(IF(VLOOKUP(B100,祝日!B:B,1,FALSE),"休日",""),""))</f>
        <v/>
      </c>
      <c r="E100" s="174"/>
      <c r="F100" s="175" t="str">
        <f t="shared" si="6"/>
        <v/>
      </c>
      <c r="G100" s="174"/>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8">
        <f t="shared" si="9"/>
        <v>45841</v>
      </c>
      <c r="C101" s="36" t="str">
        <f t="shared" si="5"/>
        <v>木</v>
      </c>
      <c r="D101" s="45" t="str">
        <f>IF(WEEKDAY(B101,2)&gt;5,"休日",IFERROR(IF(VLOOKUP(B101,祝日!B:B,1,FALSE),"休日",""),""))</f>
        <v/>
      </c>
      <c r="E101" s="174"/>
      <c r="F101" s="175" t="str">
        <f t="shared" si="6"/>
        <v/>
      </c>
      <c r="G101" s="174"/>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8">
        <f t="shared" si="9"/>
        <v>45842</v>
      </c>
      <c r="C102" s="36" t="str">
        <f t="shared" si="5"/>
        <v>金</v>
      </c>
      <c r="D102" s="45" t="str">
        <f>IF(WEEKDAY(B102,2)&gt;5,"休日",IFERROR(IF(VLOOKUP(B102,祝日!B:B,1,FALSE),"休日",""),""))</f>
        <v/>
      </c>
      <c r="E102" s="174"/>
      <c r="F102" s="175" t="str">
        <f t="shared" si="6"/>
        <v/>
      </c>
      <c r="G102" s="174"/>
      <c r="H102" s="175" t="str">
        <f t="shared" si="7"/>
        <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8">
        <f t="shared" si="9"/>
        <v>45843</v>
      </c>
      <c r="C103" s="36" t="str">
        <f t="shared" si="5"/>
        <v>土</v>
      </c>
      <c r="D103" s="45" t="str">
        <f>IF(WEEKDAY(B103,2)&gt;5,"休日",IFERROR(IF(VLOOKUP(B103,祝日!B:B,1,FALSE),"休日",""),""))</f>
        <v>休日</v>
      </c>
      <c r="E103" s="174"/>
      <c r="F103" s="175" t="str">
        <f t="shared" si="6"/>
        <v>休工</v>
      </c>
      <c r="G103" s="174"/>
      <c r="H103" s="175" t="str">
        <f t="shared" si="7"/>
        <v>休工</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8">
        <f t="shared" si="9"/>
        <v>45844</v>
      </c>
      <c r="C104" s="36" t="str">
        <f t="shared" si="5"/>
        <v>日</v>
      </c>
      <c r="D104" s="45" t="str">
        <f>IF(WEEKDAY(B104,2)&gt;5,"休日",IFERROR(IF(VLOOKUP(B104,祝日!B:B,1,FALSE),"休日",""),""))</f>
        <v>休日</v>
      </c>
      <c r="E104" s="174"/>
      <c r="F104" s="175" t="str">
        <f t="shared" si="6"/>
        <v>休工</v>
      </c>
      <c r="G104" s="174"/>
      <c r="H104" s="175" t="str">
        <f t="shared" si="7"/>
        <v>休工</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8">
        <f t="shared" si="9"/>
        <v>45845</v>
      </c>
      <c r="C105" s="36" t="str">
        <f t="shared" si="5"/>
        <v>月</v>
      </c>
      <c r="D105" s="45" t="str">
        <f>IF(WEEKDAY(B105,2)&gt;5,"休日",IFERROR(IF(VLOOKUP(B105,祝日!B:B,1,FALSE),"休日",""),""))</f>
        <v/>
      </c>
      <c r="E105" s="174"/>
      <c r="F105" s="175" t="str">
        <f t="shared" si="6"/>
        <v/>
      </c>
      <c r="G105" s="174"/>
      <c r="H105" s="175" t="str">
        <f t="shared" si="7"/>
        <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8">
        <f t="shared" si="9"/>
        <v>45846</v>
      </c>
      <c r="C106" s="36" t="str">
        <f t="shared" si="5"/>
        <v>火</v>
      </c>
      <c r="D106" s="45" t="str">
        <f>IF(WEEKDAY(B106,2)&gt;5,"休日",IFERROR(IF(VLOOKUP(B106,祝日!B:B,1,FALSE),"休日",""),""))</f>
        <v/>
      </c>
      <c r="E106" s="174"/>
      <c r="F106" s="175" t="str">
        <f t="shared" si="6"/>
        <v/>
      </c>
      <c r="G106" s="174"/>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8">
        <f t="shared" si="9"/>
        <v>45847</v>
      </c>
      <c r="C107" s="36" t="str">
        <f t="shared" si="5"/>
        <v>水</v>
      </c>
      <c r="D107" s="45" t="str">
        <f>IF(WEEKDAY(B107,2)&gt;5,"休日",IFERROR(IF(VLOOKUP(B107,祝日!B:B,1,FALSE),"休日",""),""))</f>
        <v/>
      </c>
      <c r="E107" s="174"/>
      <c r="F107" s="175" t="str">
        <f t="shared" si="6"/>
        <v/>
      </c>
      <c r="G107" s="174"/>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8">
        <f t="shared" si="9"/>
        <v>45848</v>
      </c>
      <c r="C108" s="36" t="str">
        <f t="shared" si="5"/>
        <v>木</v>
      </c>
      <c r="D108" s="45" t="str">
        <f>IF(WEEKDAY(B108,2)&gt;5,"休日",IFERROR(IF(VLOOKUP(B108,祝日!B:B,1,FALSE),"休日",""),""))</f>
        <v/>
      </c>
      <c r="E108" s="174"/>
      <c r="F108" s="175" t="str">
        <f t="shared" si="6"/>
        <v/>
      </c>
      <c r="G108" s="174"/>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8">
        <f t="shared" si="9"/>
        <v>45849</v>
      </c>
      <c r="C109" s="36" t="str">
        <f t="shared" si="5"/>
        <v>金</v>
      </c>
      <c r="D109" s="45" t="str">
        <f>IF(WEEKDAY(B109,2)&gt;5,"休日",IFERROR(IF(VLOOKUP(B109,祝日!B:B,1,FALSE),"休日",""),""))</f>
        <v/>
      </c>
      <c r="E109" s="174"/>
      <c r="F109" s="175" t="str">
        <f t="shared" si="6"/>
        <v/>
      </c>
      <c r="G109" s="174"/>
      <c r="H109" s="175" t="str">
        <f t="shared" si="7"/>
        <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8">
        <f t="shared" si="9"/>
        <v>45850</v>
      </c>
      <c r="C110" s="36" t="str">
        <f t="shared" si="5"/>
        <v>土</v>
      </c>
      <c r="D110" s="45" t="str">
        <f>IF(WEEKDAY(B110,2)&gt;5,"休日",IFERROR(IF(VLOOKUP(B110,祝日!B:B,1,FALSE),"休日",""),""))</f>
        <v>休日</v>
      </c>
      <c r="E110" s="174"/>
      <c r="F110" s="175" t="str">
        <f t="shared" si="6"/>
        <v>休工</v>
      </c>
      <c r="G110" s="174"/>
      <c r="H110" s="175" t="str">
        <f t="shared" si="7"/>
        <v>休工</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8">
        <f t="shared" si="9"/>
        <v>45851</v>
      </c>
      <c r="C111" s="36" t="str">
        <f t="shared" si="5"/>
        <v>日</v>
      </c>
      <c r="D111" s="45" t="str">
        <f>IF(WEEKDAY(B111,2)&gt;5,"休日",IFERROR(IF(VLOOKUP(B111,祝日!B:B,1,FALSE),"休日",""),""))</f>
        <v>休日</v>
      </c>
      <c r="E111" s="174"/>
      <c r="F111" s="175" t="str">
        <f t="shared" si="6"/>
        <v>休工</v>
      </c>
      <c r="G111" s="174"/>
      <c r="H111" s="175" t="str">
        <f t="shared" si="7"/>
        <v>休工</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8">
        <f t="shared" si="9"/>
        <v>45852</v>
      </c>
      <c r="C112" s="36" t="str">
        <f t="shared" si="5"/>
        <v>月</v>
      </c>
      <c r="D112" s="45" t="str">
        <f>IF(WEEKDAY(B112,2)&gt;5,"休日",IFERROR(IF(VLOOKUP(B112,祝日!B:B,1,FALSE),"休日",""),""))</f>
        <v/>
      </c>
      <c r="E112" s="174"/>
      <c r="F112" s="175" t="str">
        <f t="shared" si="6"/>
        <v/>
      </c>
      <c r="G112" s="174"/>
      <c r="H112" s="175" t="str">
        <f t="shared" si="7"/>
        <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8">
        <f t="shared" si="9"/>
        <v>45853</v>
      </c>
      <c r="C113" s="36" t="str">
        <f t="shared" si="5"/>
        <v>火</v>
      </c>
      <c r="D113" s="45" t="str">
        <f>IF(WEEKDAY(B113,2)&gt;5,"休日",IFERROR(IF(VLOOKUP(B113,祝日!B:B,1,FALSE),"休日",""),""))</f>
        <v/>
      </c>
      <c r="E113" s="174"/>
      <c r="F113" s="175" t="str">
        <f t="shared" si="6"/>
        <v/>
      </c>
      <c r="G113" s="174"/>
      <c r="H113" s="175" t="str">
        <f t="shared" si="7"/>
        <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8">
        <f t="shared" si="9"/>
        <v>45854</v>
      </c>
      <c r="C114" s="36" t="str">
        <f t="shared" si="5"/>
        <v>水</v>
      </c>
      <c r="D114" s="45" t="str">
        <f>IF(WEEKDAY(B114,2)&gt;5,"休日",IFERROR(IF(VLOOKUP(B114,祝日!B:B,1,FALSE),"休日",""),""))</f>
        <v/>
      </c>
      <c r="E114" s="174"/>
      <c r="F114" s="175" t="str">
        <f t="shared" si="6"/>
        <v/>
      </c>
      <c r="G114" s="174"/>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8">
        <f t="shared" si="9"/>
        <v>45855</v>
      </c>
      <c r="C115" s="36" t="str">
        <f t="shared" si="5"/>
        <v>木</v>
      </c>
      <c r="D115" s="45" t="str">
        <f>IF(WEEKDAY(B115,2)&gt;5,"休日",IFERROR(IF(VLOOKUP(B115,祝日!B:B,1,FALSE),"休日",""),""))</f>
        <v/>
      </c>
      <c r="E115" s="174"/>
      <c r="F115" s="175" t="str">
        <f t="shared" si="6"/>
        <v/>
      </c>
      <c r="G115" s="174"/>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8">
        <f t="shared" si="9"/>
        <v>45856</v>
      </c>
      <c r="C116" s="36" t="str">
        <f t="shared" si="5"/>
        <v>金</v>
      </c>
      <c r="D116" s="45" t="str">
        <f>IF(WEEKDAY(B116,2)&gt;5,"休日",IFERROR(IF(VLOOKUP(B116,祝日!B:B,1,FALSE),"休日",""),""))</f>
        <v/>
      </c>
      <c r="E116" s="174"/>
      <c r="F116" s="175" t="str">
        <f t="shared" si="6"/>
        <v/>
      </c>
      <c r="G116" s="174"/>
      <c r="H116" s="175" t="str">
        <f t="shared" si="7"/>
        <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8">
        <f t="shared" si="9"/>
        <v>45857</v>
      </c>
      <c r="C117" s="36" t="str">
        <f t="shared" si="5"/>
        <v>土</v>
      </c>
      <c r="D117" s="45" t="str">
        <f>IF(WEEKDAY(B117,2)&gt;5,"休日",IFERROR(IF(VLOOKUP(B117,祝日!B:B,1,FALSE),"休日",""),""))</f>
        <v>休日</v>
      </c>
      <c r="E117" s="174"/>
      <c r="F117" s="175" t="str">
        <f t="shared" si="6"/>
        <v>休工</v>
      </c>
      <c r="G117" s="174"/>
      <c r="H117" s="175" t="str">
        <f t="shared" si="7"/>
        <v>休工</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8">
        <f t="shared" si="9"/>
        <v>45858</v>
      </c>
      <c r="C118" s="36" t="str">
        <f t="shared" si="5"/>
        <v>日</v>
      </c>
      <c r="D118" s="45" t="str">
        <f>IF(WEEKDAY(B118,2)&gt;5,"休日",IFERROR(IF(VLOOKUP(B118,祝日!B:B,1,FALSE),"休日",""),""))</f>
        <v>休日</v>
      </c>
      <c r="E118" s="174"/>
      <c r="F118" s="175" t="str">
        <f t="shared" si="6"/>
        <v>休工</v>
      </c>
      <c r="G118" s="174"/>
      <c r="H118" s="175" t="str">
        <f t="shared" si="7"/>
        <v>休工</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8">
        <f t="shared" si="9"/>
        <v>45859</v>
      </c>
      <c r="C119" s="36" t="str">
        <f t="shared" si="5"/>
        <v>月</v>
      </c>
      <c r="D119" s="45" t="str">
        <f>IF(WEEKDAY(B119,2)&gt;5,"休日",IFERROR(IF(VLOOKUP(B119,祝日!B:B,1,FALSE),"休日",""),""))</f>
        <v>休日</v>
      </c>
      <c r="E119" s="174"/>
      <c r="F119" s="175" t="str">
        <f t="shared" si="6"/>
        <v>休工</v>
      </c>
      <c r="G119" s="174"/>
      <c r="H119" s="175" t="str">
        <f t="shared" si="7"/>
        <v>休工</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8">
        <f t="shared" si="9"/>
        <v>45860</v>
      </c>
      <c r="C120" s="36" t="str">
        <f t="shared" si="5"/>
        <v>火</v>
      </c>
      <c r="D120" s="45" t="str">
        <f>IF(WEEKDAY(B120,2)&gt;5,"休日",IFERROR(IF(VLOOKUP(B120,祝日!B:B,1,FALSE),"休日",""),""))</f>
        <v/>
      </c>
      <c r="E120" s="174"/>
      <c r="F120" s="175" t="str">
        <f t="shared" si="6"/>
        <v/>
      </c>
      <c r="G120" s="174"/>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8">
        <f t="shared" si="9"/>
        <v>45861</v>
      </c>
      <c r="C121" s="36" t="str">
        <f t="shared" si="5"/>
        <v>水</v>
      </c>
      <c r="D121" s="45" t="str">
        <f>IF(WEEKDAY(B121,2)&gt;5,"休日",IFERROR(IF(VLOOKUP(B121,祝日!B:B,1,FALSE),"休日",""),""))</f>
        <v/>
      </c>
      <c r="E121" s="174"/>
      <c r="F121" s="175" t="str">
        <f t="shared" si="6"/>
        <v/>
      </c>
      <c r="G121" s="174"/>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8">
        <f t="shared" si="9"/>
        <v>45862</v>
      </c>
      <c r="C122" s="36" t="str">
        <f t="shared" si="5"/>
        <v>木</v>
      </c>
      <c r="D122" s="45" t="str">
        <f>IF(WEEKDAY(B122,2)&gt;5,"休日",IFERROR(IF(VLOOKUP(B122,祝日!B:B,1,FALSE),"休日",""),""))</f>
        <v/>
      </c>
      <c r="E122" s="174"/>
      <c r="F122" s="175" t="str">
        <f t="shared" si="6"/>
        <v/>
      </c>
      <c r="G122" s="174"/>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8">
        <f t="shared" si="9"/>
        <v>45863</v>
      </c>
      <c r="C123" s="36" t="str">
        <f t="shared" si="5"/>
        <v>金</v>
      </c>
      <c r="D123" s="45" t="str">
        <f>IF(WEEKDAY(B123,2)&gt;5,"休日",IFERROR(IF(VLOOKUP(B123,祝日!B:B,1,FALSE),"休日",""),""))</f>
        <v/>
      </c>
      <c r="E123" s="174"/>
      <c r="F123" s="175" t="str">
        <f t="shared" si="6"/>
        <v/>
      </c>
      <c r="G123" s="174"/>
      <c r="H123" s="175" t="str">
        <f t="shared" si="7"/>
        <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8">
        <f t="shared" si="9"/>
        <v>45864</v>
      </c>
      <c r="C124" s="36" t="str">
        <f t="shared" si="5"/>
        <v>土</v>
      </c>
      <c r="D124" s="45" t="str">
        <f>IF(WEEKDAY(B124,2)&gt;5,"休日",IFERROR(IF(VLOOKUP(B124,祝日!B:B,1,FALSE),"休日",""),""))</f>
        <v>休日</v>
      </c>
      <c r="E124" s="174"/>
      <c r="F124" s="175" t="str">
        <f t="shared" si="6"/>
        <v>休工</v>
      </c>
      <c r="G124" s="174"/>
      <c r="H124" s="175" t="str">
        <f t="shared" si="7"/>
        <v>休工</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8">
        <f t="shared" si="9"/>
        <v>45865</v>
      </c>
      <c r="C125" s="36" t="str">
        <f t="shared" si="5"/>
        <v>日</v>
      </c>
      <c r="D125" s="45" t="str">
        <f>IF(WEEKDAY(B125,2)&gt;5,"休日",IFERROR(IF(VLOOKUP(B125,祝日!B:B,1,FALSE),"休日",""),""))</f>
        <v>休日</v>
      </c>
      <c r="E125" s="174"/>
      <c r="F125" s="175" t="str">
        <f t="shared" si="6"/>
        <v>休工</v>
      </c>
      <c r="G125" s="174"/>
      <c r="H125" s="175" t="str">
        <f t="shared" si="7"/>
        <v>休工</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8">
        <f t="shared" si="9"/>
        <v>45866</v>
      </c>
      <c r="C126" s="36" t="str">
        <f t="shared" si="5"/>
        <v>月</v>
      </c>
      <c r="D126" s="45" t="str">
        <f>IF(WEEKDAY(B126,2)&gt;5,"休日",IFERROR(IF(VLOOKUP(B126,祝日!B:B,1,FALSE),"休日",""),""))</f>
        <v/>
      </c>
      <c r="E126" s="174"/>
      <c r="F126" s="175" t="str">
        <f t="shared" si="6"/>
        <v/>
      </c>
      <c r="G126" s="174"/>
      <c r="H126" s="175" t="str">
        <f t="shared" si="7"/>
        <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8">
        <f t="shared" si="9"/>
        <v>45867</v>
      </c>
      <c r="C127" s="36" t="str">
        <f t="shared" si="5"/>
        <v>火</v>
      </c>
      <c r="D127" s="45" t="str">
        <f>IF(WEEKDAY(B127,2)&gt;5,"休日",IFERROR(IF(VLOOKUP(B127,祝日!B:B,1,FALSE),"休日",""),""))</f>
        <v/>
      </c>
      <c r="E127" s="174"/>
      <c r="F127" s="175" t="str">
        <f t="shared" si="6"/>
        <v/>
      </c>
      <c r="G127" s="174"/>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8">
        <f t="shared" si="9"/>
        <v>45868</v>
      </c>
      <c r="C128" s="36" t="str">
        <f t="shared" si="5"/>
        <v>水</v>
      </c>
      <c r="D128" s="45" t="str">
        <f>IF(WEEKDAY(B128,2)&gt;5,"休日",IFERROR(IF(VLOOKUP(B128,祝日!B:B,1,FALSE),"休日",""),""))</f>
        <v/>
      </c>
      <c r="E128" s="174"/>
      <c r="F128" s="175" t="str">
        <f t="shared" si="6"/>
        <v/>
      </c>
      <c r="G128" s="174"/>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8">
        <f t="shared" si="9"/>
        <v>45869</v>
      </c>
      <c r="C129" s="36" t="str">
        <f t="shared" si="5"/>
        <v>木</v>
      </c>
      <c r="D129" s="45" t="str">
        <f>IF(WEEKDAY(B129,2)&gt;5,"休日",IFERROR(IF(VLOOKUP(B129,祝日!B:B,1,FALSE),"休日",""),""))</f>
        <v/>
      </c>
      <c r="E129" s="174"/>
      <c r="F129" s="175" t="str">
        <f t="shared" si="6"/>
        <v/>
      </c>
      <c r="G129" s="174"/>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8">
        <f t="shared" si="9"/>
        <v>45870</v>
      </c>
      <c r="C130" s="36" t="str">
        <f t="shared" si="5"/>
        <v>金</v>
      </c>
      <c r="D130" s="45" t="str">
        <f>IF(WEEKDAY(B130,2)&gt;5,"休日",IFERROR(IF(VLOOKUP(B130,祝日!B:B,1,FALSE),"休日",""),""))</f>
        <v/>
      </c>
      <c r="E130" s="174"/>
      <c r="F130" s="175" t="str">
        <f t="shared" si="6"/>
        <v/>
      </c>
      <c r="G130" s="174"/>
      <c r="H130" s="175" t="str">
        <f t="shared" si="7"/>
        <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8">
        <f t="shared" si="9"/>
        <v>45871</v>
      </c>
      <c r="C131" s="36" t="str">
        <f t="shared" si="5"/>
        <v>土</v>
      </c>
      <c r="D131" s="45" t="str">
        <f>IF(WEEKDAY(B131,2)&gt;5,"休日",IFERROR(IF(VLOOKUP(B131,祝日!B:B,1,FALSE),"休日",""),""))</f>
        <v>休日</v>
      </c>
      <c r="E131" s="174"/>
      <c r="F131" s="175" t="str">
        <f t="shared" si="6"/>
        <v>休工</v>
      </c>
      <c r="G131" s="174"/>
      <c r="H131" s="175" t="str">
        <f t="shared" si="7"/>
        <v>休工</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8">
        <f t="shared" si="9"/>
        <v>45872</v>
      </c>
      <c r="C132" s="36" t="str">
        <f t="shared" si="5"/>
        <v>日</v>
      </c>
      <c r="D132" s="45" t="str">
        <f>IF(WEEKDAY(B132,2)&gt;5,"休日",IFERROR(IF(VLOOKUP(B132,祝日!B:B,1,FALSE),"休日",""),""))</f>
        <v>休日</v>
      </c>
      <c r="E132" s="174"/>
      <c r="F132" s="175" t="str">
        <f t="shared" si="6"/>
        <v>休工</v>
      </c>
      <c r="G132" s="174"/>
      <c r="H132" s="175" t="str">
        <f t="shared" si="7"/>
        <v>休工</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8">
        <f t="shared" si="9"/>
        <v>45873</v>
      </c>
      <c r="C133" s="36" t="str">
        <f t="shared" si="5"/>
        <v>月</v>
      </c>
      <c r="D133" s="45" t="str">
        <f>IF(WEEKDAY(B133,2)&gt;5,"休日",IFERROR(IF(VLOOKUP(B133,祝日!B:B,1,FALSE),"休日",""),""))</f>
        <v/>
      </c>
      <c r="E133" s="174"/>
      <c r="F133" s="175" t="str">
        <f t="shared" si="6"/>
        <v/>
      </c>
      <c r="G133" s="174"/>
      <c r="H133" s="175" t="str">
        <f t="shared" si="7"/>
        <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8">
        <f t="shared" si="9"/>
        <v>45874</v>
      </c>
      <c r="C134" s="36" t="str">
        <f t="shared" si="5"/>
        <v>火</v>
      </c>
      <c r="D134" s="45" t="str">
        <f>IF(WEEKDAY(B134,2)&gt;5,"休日",IFERROR(IF(VLOOKUP(B134,祝日!B:B,1,FALSE),"休日",""),""))</f>
        <v/>
      </c>
      <c r="E134" s="174"/>
      <c r="F134" s="175" t="str">
        <f t="shared" si="6"/>
        <v/>
      </c>
      <c r="G134" s="174"/>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8">
        <f t="shared" si="9"/>
        <v>45875</v>
      </c>
      <c r="C135" s="36" t="str">
        <f t="shared" si="5"/>
        <v>水</v>
      </c>
      <c r="D135" s="45" t="str">
        <f>IF(WEEKDAY(B135,2)&gt;5,"休日",IFERROR(IF(VLOOKUP(B135,祝日!B:B,1,FALSE),"休日",""),""))</f>
        <v/>
      </c>
      <c r="E135" s="174"/>
      <c r="F135" s="175" t="str">
        <f t="shared" si="6"/>
        <v/>
      </c>
      <c r="G135" s="174"/>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8">
        <f t="shared" si="9"/>
        <v>45876</v>
      </c>
      <c r="C136" s="36" t="str">
        <f t="shared" ref="C136:C199" si="10">TEXT(B136,"aaa")</f>
        <v>木</v>
      </c>
      <c r="D136" s="45" t="str">
        <f>IF(WEEKDAY(B136,2)&gt;5,"休日",IFERROR(IF(VLOOKUP(B136,祝日!B:B,1,FALSE),"休日",""),""))</f>
        <v/>
      </c>
      <c r="E136" s="174"/>
      <c r="F136" s="175" t="str">
        <f t="shared" ref="F136:F199" si="11">IF(OR(E136="夏季休暇",E136="年末年始休暇",E136="一時中止",E136="工場制作",E136="発注者指示",E136="その他",D136="休日"),"休工","")</f>
        <v/>
      </c>
      <c r="G136" s="174"/>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8">
        <f t="shared" ref="B137:B200" si="14">B136+1</f>
        <v>45877</v>
      </c>
      <c r="C137" s="36" t="str">
        <f t="shared" si="10"/>
        <v>金</v>
      </c>
      <c r="D137" s="45" t="str">
        <f>IF(WEEKDAY(B137,2)&gt;5,"休日",IFERROR(IF(VLOOKUP(B137,祝日!B:B,1,FALSE),"休日",""),""))</f>
        <v/>
      </c>
      <c r="E137" s="174"/>
      <c r="F137" s="175" t="str">
        <f t="shared" si="11"/>
        <v/>
      </c>
      <c r="G137" s="174"/>
      <c r="H137" s="175" t="str">
        <f t="shared" si="12"/>
        <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8">
        <f t="shared" si="14"/>
        <v>45878</v>
      </c>
      <c r="C138" s="36" t="str">
        <f t="shared" si="10"/>
        <v>土</v>
      </c>
      <c r="D138" s="45" t="str">
        <f>IF(WEEKDAY(B138,2)&gt;5,"休日",IFERROR(IF(VLOOKUP(B138,祝日!B:B,1,FALSE),"休日",""),""))</f>
        <v>休日</v>
      </c>
      <c r="E138" s="174"/>
      <c r="F138" s="175" t="str">
        <f t="shared" si="11"/>
        <v>休工</v>
      </c>
      <c r="G138" s="174"/>
      <c r="H138" s="175" t="str">
        <f t="shared" si="12"/>
        <v>休工</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8">
        <f t="shared" si="14"/>
        <v>45879</v>
      </c>
      <c r="C139" s="36" t="str">
        <f t="shared" si="10"/>
        <v>日</v>
      </c>
      <c r="D139" s="45" t="str">
        <f>IF(WEEKDAY(B139,2)&gt;5,"休日",IFERROR(IF(VLOOKUP(B139,祝日!B:B,1,FALSE),"休日",""),""))</f>
        <v>休日</v>
      </c>
      <c r="E139" s="174"/>
      <c r="F139" s="175" t="str">
        <f t="shared" si="11"/>
        <v>休工</v>
      </c>
      <c r="G139" s="174"/>
      <c r="H139" s="175" t="str">
        <f t="shared" si="12"/>
        <v>休工</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8">
        <f t="shared" si="14"/>
        <v>45880</v>
      </c>
      <c r="C140" s="36" t="str">
        <f t="shared" si="10"/>
        <v>月</v>
      </c>
      <c r="D140" s="45" t="str">
        <f>IF(WEEKDAY(B140,2)&gt;5,"休日",IFERROR(IF(VLOOKUP(B140,祝日!B:B,1,FALSE),"休日",""),""))</f>
        <v>休日</v>
      </c>
      <c r="E140" s="174"/>
      <c r="F140" s="175" t="str">
        <f t="shared" si="11"/>
        <v>休工</v>
      </c>
      <c r="G140" s="174"/>
      <c r="H140" s="175" t="str">
        <f t="shared" si="12"/>
        <v>休工</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8">
        <f t="shared" si="14"/>
        <v>45881</v>
      </c>
      <c r="C141" s="36" t="str">
        <f t="shared" si="10"/>
        <v>火</v>
      </c>
      <c r="D141" s="45" t="str">
        <f>IF(WEEKDAY(B141,2)&gt;5,"休日",IFERROR(IF(VLOOKUP(B141,祝日!B:B,1,FALSE),"休日",""),""))</f>
        <v/>
      </c>
      <c r="E141" s="174"/>
      <c r="F141" s="175" t="str">
        <f t="shared" si="11"/>
        <v/>
      </c>
      <c r="G141" s="174"/>
      <c r="H141" s="175" t="str">
        <f t="shared" si="12"/>
        <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8">
        <f t="shared" si="14"/>
        <v>45882</v>
      </c>
      <c r="C142" s="36" t="str">
        <f t="shared" si="10"/>
        <v>水</v>
      </c>
      <c r="D142" s="45" t="str">
        <f>IF(WEEKDAY(B142,2)&gt;5,"休日",IFERROR(IF(VLOOKUP(B142,祝日!B:B,1,FALSE),"休日",""),""))</f>
        <v/>
      </c>
      <c r="E142" s="174"/>
      <c r="F142" s="175" t="str">
        <f t="shared" si="11"/>
        <v/>
      </c>
      <c r="G142" s="174"/>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8">
        <f t="shared" si="14"/>
        <v>45883</v>
      </c>
      <c r="C143" s="36" t="str">
        <f t="shared" si="10"/>
        <v>木</v>
      </c>
      <c r="D143" s="45" t="str">
        <f>IF(WEEKDAY(B143,2)&gt;5,"休日",IFERROR(IF(VLOOKUP(B143,祝日!B:B,1,FALSE),"休日",""),""))</f>
        <v/>
      </c>
      <c r="E143" s="174"/>
      <c r="F143" s="175" t="str">
        <f t="shared" si="11"/>
        <v/>
      </c>
      <c r="G143" s="174"/>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8">
        <f t="shared" si="14"/>
        <v>45884</v>
      </c>
      <c r="C144" s="36" t="str">
        <f t="shared" si="10"/>
        <v>金</v>
      </c>
      <c r="D144" s="45" t="str">
        <f>IF(WEEKDAY(B144,2)&gt;5,"休日",IFERROR(IF(VLOOKUP(B144,祝日!B:B,1,FALSE),"休日",""),""))</f>
        <v/>
      </c>
      <c r="E144" s="174"/>
      <c r="F144" s="175" t="str">
        <f t="shared" si="11"/>
        <v/>
      </c>
      <c r="G144" s="174"/>
      <c r="H144" s="175" t="str">
        <f t="shared" si="12"/>
        <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8">
        <f t="shared" si="14"/>
        <v>45885</v>
      </c>
      <c r="C145" s="36" t="str">
        <f t="shared" si="10"/>
        <v>土</v>
      </c>
      <c r="D145" s="45" t="str">
        <f>IF(WEEKDAY(B145,2)&gt;5,"休日",IFERROR(IF(VLOOKUP(B145,祝日!B:B,1,FALSE),"休日",""),""))</f>
        <v>休日</v>
      </c>
      <c r="E145" s="174"/>
      <c r="F145" s="175" t="str">
        <f t="shared" si="11"/>
        <v>休工</v>
      </c>
      <c r="G145" s="174"/>
      <c r="H145" s="175" t="str">
        <f t="shared" si="12"/>
        <v>休工</v>
      </c>
      <c r="I145" t="str">
        <f t="shared" si="13"/>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8">
        <f t="shared" si="14"/>
        <v>45886</v>
      </c>
      <c r="C146" s="36" t="str">
        <f t="shared" si="10"/>
        <v>日</v>
      </c>
      <c r="D146" s="45" t="str">
        <f>IF(WEEKDAY(B146,2)&gt;5,"休日",IFERROR(IF(VLOOKUP(B146,祝日!B:B,1,FALSE),"休日",""),""))</f>
        <v>休日</v>
      </c>
      <c r="E146" s="174"/>
      <c r="F146" s="175" t="str">
        <f t="shared" si="11"/>
        <v>休工</v>
      </c>
      <c r="G146" s="174"/>
      <c r="H146" s="175" t="str">
        <f t="shared" si="12"/>
        <v>休工</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8">
        <f t="shared" si="14"/>
        <v>45887</v>
      </c>
      <c r="C147" s="36" t="str">
        <f t="shared" si="10"/>
        <v>月</v>
      </c>
      <c r="D147" s="45" t="str">
        <f>IF(WEEKDAY(B147,2)&gt;5,"休日",IFERROR(IF(VLOOKUP(B147,祝日!B:B,1,FALSE),"休日",""),""))</f>
        <v/>
      </c>
      <c r="E147" s="174"/>
      <c r="F147" s="175" t="str">
        <f t="shared" si="11"/>
        <v/>
      </c>
      <c r="G147" s="174"/>
      <c r="H147" s="175" t="str">
        <f t="shared" si="12"/>
        <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8">
        <f t="shared" si="14"/>
        <v>45888</v>
      </c>
      <c r="C148" s="36" t="str">
        <f t="shared" si="10"/>
        <v>火</v>
      </c>
      <c r="D148" s="45" t="str">
        <f>IF(WEEKDAY(B148,2)&gt;5,"休日",IFERROR(IF(VLOOKUP(B148,祝日!B:B,1,FALSE),"休日",""),""))</f>
        <v/>
      </c>
      <c r="E148" s="174"/>
      <c r="F148" s="175" t="str">
        <f t="shared" si="11"/>
        <v/>
      </c>
      <c r="G148" s="174"/>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8">
        <f t="shared" si="14"/>
        <v>45889</v>
      </c>
      <c r="C149" s="36" t="str">
        <f t="shared" si="10"/>
        <v>水</v>
      </c>
      <c r="D149" s="45" t="str">
        <f>IF(WEEKDAY(B149,2)&gt;5,"休日",IFERROR(IF(VLOOKUP(B149,祝日!B:B,1,FALSE),"休日",""),""))</f>
        <v/>
      </c>
      <c r="E149" s="174"/>
      <c r="F149" s="175" t="str">
        <f t="shared" si="11"/>
        <v/>
      </c>
      <c r="G149" s="174"/>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8">
        <f t="shared" si="14"/>
        <v>45890</v>
      </c>
      <c r="C150" s="36" t="str">
        <f t="shared" si="10"/>
        <v>木</v>
      </c>
      <c r="D150" s="45" t="str">
        <f>IF(WEEKDAY(B150,2)&gt;5,"休日",IFERROR(IF(VLOOKUP(B150,祝日!B:B,1,FALSE),"休日",""),""))</f>
        <v/>
      </c>
      <c r="E150" s="174"/>
      <c r="F150" s="175" t="str">
        <f t="shared" si="11"/>
        <v/>
      </c>
      <c r="G150" s="174"/>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8">
        <f t="shared" si="14"/>
        <v>45891</v>
      </c>
      <c r="C151" s="36" t="str">
        <f t="shared" si="10"/>
        <v>金</v>
      </c>
      <c r="D151" s="45" t="str">
        <f>IF(WEEKDAY(B151,2)&gt;5,"休日",IFERROR(IF(VLOOKUP(B151,祝日!B:B,1,FALSE),"休日",""),""))</f>
        <v/>
      </c>
      <c r="E151" s="174"/>
      <c r="F151" s="175" t="str">
        <f t="shared" si="11"/>
        <v/>
      </c>
      <c r="G151" s="174"/>
      <c r="H151" s="175" t="str">
        <f t="shared" si="12"/>
        <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8">
        <f t="shared" si="14"/>
        <v>45892</v>
      </c>
      <c r="C152" s="36" t="str">
        <f t="shared" si="10"/>
        <v>土</v>
      </c>
      <c r="D152" s="45" t="str">
        <f>IF(WEEKDAY(B152,2)&gt;5,"休日",IFERROR(IF(VLOOKUP(B152,祝日!B:B,1,FALSE),"休日",""),""))</f>
        <v>休日</v>
      </c>
      <c r="E152" s="174"/>
      <c r="F152" s="175" t="str">
        <f t="shared" si="11"/>
        <v>休工</v>
      </c>
      <c r="G152" s="174"/>
      <c r="H152" s="175" t="str">
        <f t="shared" si="12"/>
        <v>休工</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8">
        <f t="shared" si="14"/>
        <v>45893</v>
      </c>
      <c r="C153" s="36" t="str">
        <f t="shared" si="10"/>
        <v>日</v>
      </c>
      <c r="D153" s="45" t="str">
        <f>IF(WEEKDAY(B153,2)&gt;5,"休日",IFERROR(IF(VLOOKUP(B153,祝日!B:B,1,FALSE),"休日",""),""))</f>
        <v>休日</v>
      </c>
      <c r="E153" s="174"/>
      <c r="F153" s="175" t="str">
        <f t="shared" si="11"/>
        <v>休工</v>
      </c>
      <c r="G153" s="174"/>
      <c r="H153" s="175" t="str">
        <f t="shared" si="12"/>
        <v>休工</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8">
        <f t="shared" si="14"/>
        <v>45894</v>
      </c>
      <c r="C154" s="36" t="str">
        <f t="shared" si="10"/>
        <v>月</v>
      </c>
      <c r="D154" s="45" t="str">
        <f>IF(WEEKDAY(B154,2)&gt;5,"休日",IFERROR(IF(VLOOKUP(B154,祝日!B:B,1,FALSE),"休日",""),""))</f>
        <v/>
      </c>
      <c r="E154" s="174"/>
      <c r="F154" s="175" t="str">
        <f t="shared" si="11"/>
        <v/>
      </c>
      <c r="G154" s="174"/>
      <c r="H154" s="175" t="str">
        <f t="shared" si="12"/>
        <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8">
        <f t="shared" si="14"/>
        <v>45895</v>
      </c>
      <c r="C155" s="36" t="str">
        <f t="shared" si="10"/>
        <v>火</v>
      </c>
      <c r="D155" s="45" t="str">
        <f>IF(WEEKDAY(B155,2)&gt;5,"休日",IFERROR(IF(VLOOKUP(B155,祝日!B:B,1,FALSE),"休日",""),""))</f>
        <v/>
      </c>
      <c r="E155" s="174"/>
      <c r="F155" s="175" t="str">
        <f t="shared" si="11"/>
        <v/>
      </c>
      <c r="G155" s="174"/>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8">
        <f t="shared" si="14"/>
        <v>45896</v>
      </c>
      <c r="C156" s="36" t="str">
        <f t="shared" si="10"/>
        <v>水</v>
      </c>
      <c r="D156" s="45" t="str">
        <f>IF(WEEKDAY(B156,2)&gt;5,"休日",IFERROR(IF(VLOOKUP(B156,祝日!B:B,1,FALSE),"休日",""),""))</f>
        <v/>
      </c>
      <c r="E156" s="174"/>
      <c r="F156" s="175" t="str">
        <f t="shared" si="11"/>
        <v/>
      </c>
      <c r="G156" s="174"/>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8">
        <f t="shared" si="14"/>
        <v>45897</v>
      </c>
      <c r="C157" s="36" t="str">
        <f t="shared" si="10"/>
        <v>木</v>
      </c>
      <c r="D157" s="45" t="str">
        <f>IF(WEEKDAY(B157,2)&gt;5,"休日",IFERROR(IF(VLOOKUP(B157,祝日!B:B,1,FALSE),"休日",""),""))</f>
        <v/>
      </c>
      <c r="E157" s="174"/>
      <c r="F157" s="175" t="str">
        <f t="shared" si="11"/>
        <v/>
      </c>
      <c r="G157" s="174"/>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8">
        <f t="shared" si="14"/>
        <v>45898</v>
      </c>
      <c r="C158" s="36" t="str">
        <f t="shared" si="10"/>
        <v>金</v>
      </c>
      <c r="D158" s="45" t="str">
        <f>IF(WEEKDAY(B158,2)&gt;5,"休日",IFERROR(IF(VLOOKUP(B158,祝日!B:B,1,FALSE),"休日",""),""))</f>
        <v/>
      </c>
      <c r="E158" s="174"/>
      <c r="F158" s="175" t="str">
        <f t="shared" si="11"/>
        <v/>
      </c>
      <c r="G158" s="174"/>
      <c r="H158" s="175" t="str">
        <f t="shared" si="12"/>
        <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8">
        <f t="shared" si="14"/>
        <v>45899</v>
      </c>
      <c r="C159" s="36" t="str">
        <f t="shared" si="10"/>
        <v>土</v>
      </c>
      <c r="D159" s="45" t="str">
        <f>IF(WEEKDAY(B159,2)&gt;5,"休日",IFERROR(IF(VLOOKUP(B159,祝日!B:B,1,FALSE),"休日",""),""))</f>
        <v>休日</v>
      </c>
      <c r="E159" s="174"/>
      <c r="F159" s="175" t="str">
        <f t="shared" si="11"/>
        <v>休工</v>
      </c>
      <c r="G159" s="174"/>
      <c r="H159" s="175" t="str">
        <f t="shared" si="12"/>
        <v>休工</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8">
        <f t="shared" si="14"/>
        <v>45900</v>
      </c>
      <c r="C160" s="36" t="str">
        <f t="shared" si="10"/>
        <v>日</v>
      </c>
      <c r="D160" s="45" t="str">
        <f>IF(WEEKDAY(B160,2)&gt;5,"休日",IFERROR(IF(VLOOKUP(B160,祝日!B:B,1,FALSE),"休日",""),""))</f>
        <v>休日</v>
      </c>
      <c r="E160" s="174"/>
      <c r="F160" s="175" t="str">
        <f t="shared" si="11"/>
        <v>休工</v>
      </c>
      <c r="G160" s="174"/>
      <c r="H160" s="175" t="str">
        <f t="shared" si="12"/>
        <v>休工</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8">
        <f t="shared" si="14"/>
        <v>45901</v>
      </c>
      <c r="C161" s="36" t="str">
        <f t="shared" si="10"/>
        <v>月</v>
      </c>
      <c r="D161" s="45" t="str">
        <f>IF(WEEKDAY(B161,2)&gt;5,"休日",IFERROR(IF(VLOOKUP(B161,祝日!B:B,1,FALSE),"休日",""),""))</f>
        <v/>
      </c>
      <c r="E161" s="174"/>
      <c r="F161" s="175" t="str">
        <f t="shared" si="11"/>
        <v/>
      </c>
      <c r="G161" s="174"/>
      <c r="H161" s="175" t="str">
        <f t="shared" si="12"/>
        <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8">
        <f t="shared" si="14"/>
        <v>45902</v>
      </c>
      <c r="C162" s="36" t="str">
        <f t="shared" si="10"/>
        <v>火</v>
      </c>
      <c r="D162" s="45" t="str">
        <f>IF(WEEKDAY(B162,2)&gt;5,"休日",IFERROR(IF(VLOOKUP(B162,祝日!B:B,1,FALSE),"休日",""),""))</f>
        <v/>
      </c>
      <c r="E162" s="174"/>
      <c r="F162" s="175" t="str">
        <f t="shared" si="11"/>
        <v/>
      </c>
      <c r="G162" s="174"/>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8">
        <f t="shared" si="14"/>
        <v>45903</v>
      </c>
      <c r="C163" s="36" t="str">
        <f t="shared" si="10"/>
        <v>水</v>
      </c>
      <c r="D163" s="45" t="str">
        <f>IF(WEEKDAY(B163,2)&gt;5,"休日",IFERROR(IF(VLOOKUP(B163,祝日!B:B,1,FALSE),"休日",""),""))</f>
        <v/>
      </c>
      <c r="E163" s="174"/>
      <c r="F163" s="175" t="str">
        <f t="shared" si="11"/>
        <v/>
      </c>
      <c r="G163" s="174"/>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8">
        <f t="shared" si="14"/>
        <v>45904</v>
      </c>
      <c r="C164" s="36" t="str">
        <f t="shared" si="10"/>
        <v>木</v>
      </c>
      <c r="D164" s="45" t="str">
        <f>IF(WEEKDAY(B164,2)&gt;5,"休日",IFERROR(IF(VLOOKUP(B164,祝日!B:B,1,FALSE),"休日",""),""))</f>
        <v/>
      </c>
      <c r="E164" s="174"/>
      <c r="F164" s="175" t="str">
        <f t="shared" si="11"/>
        <v/>
      </c>
      <c r="G164" s="174"/>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8">
        <f t="shared" si="14"/>
        <v>45905</v>
      </c>
      <c r="C165" s="36" t="str">
        <f t="shared" si="10"/>
        <v>金</v>
      </c>
      <c r="D165" s="45" t="str">
        <f>IF(WEEKDAY(B165,2)&gt;5,"休日",IFERROR(IF(VLOOKUP(B165,祝日!B:B,1,FALSE),"休日",""),""))</f>
        <v/>
      </c>
      <c r="E165" s="174"/>
      <c r="F165" s="175" t="str">
        <f t="shared" si="11"/>
        <v/>
      </c>
      <c r="G165" s="174"/>
      <c r="H165" s="175" t="str">
        <f t="shared" si="12"/>
        <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8">
        <f t="shared" si="14"/>
        <v>45906</v>
      </c>
      <c r="C166" s="36" t="str">
        <f t="shared" si="10"/>
        <v>土</v>
      </c>
      <c r="D166" s="45" t="str">
        <f>IF(WEEKDAY(B166,2)&gt;5,"休日",IFERROR(IF(VLOOKUP(B166,祝日!B:B,1,FALSE),"休日",""),""))</f>
        <v>休日</v>
      </c>
      <c r="E166" s="174"/>
      <c r="F166" s="175" t="str">
        <f t="shared" si="11"/>
        <v>休工</v>
      </c>
      <c r="G166" s="174"/>
      <c r="H166" s="175" t="str">
        <f t="shared" si="12"/>
        <v>休工</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8">
        <f t="shared" si="14"/>
        <v>45907</v>
      </c>
      <c r="C167" s="36" t="str">
        <f t="shared" si="10"/>
        <v>日</v>
      </c>
      <c r="D167" s="45" t="str">
        <f>IF(WEEKDAY(B167,2)&gt;5,"休日",IFERROR(IF(VLOOKUP(B167,祝日!B:B,1,FALSE),"休日",""),""))</f>
        <v>休日</v>
      </c>
      <c r="E167" s="174"/>
      <c r="F167" s="175" t="str">
        <f t="shared" si="11"/>
        <v>休工</v>
      </c>
      <c r="G167" s="174"/>
      <c r="H167" s="175" t="str">
        <f t="shared" si="12"/>
        <v>休工</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8">
        <f t="shared" si="14"/>
        <v>45908</v>
      </c>
      <c r="C168" s="36" t="str">
        <f t="shared" si="10"/>
        <v>月</v>
      </c>
      <c r="D168" s="45" t="str">
        <f>IF(WEEKDAY(B168,2)&gt;5,"休日",IFERROR(IF(VLOOKUP(B168,祝日!B:B,1,FALSE),"休日",""),""))</f>
        <v/>
      </c>
      <c r="E168" s="174"/>
      <c r="F168" s="175" t="str">
        <f t="shared" si="11"/>
        <v/>
      </c>
      <c r="G168" s="174"/>
      <c r="H168" s="175" t="str">
        <f t="shared" si="12"/>
        <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8">
        <f t="shared" si="14"/>
        <v>45909</v>
      </c>
      <c r="C169" s="36" t="str">
        <f t="shared" si="10"/>
        <v>火</v>
      </c>
      <c r="D169" s="45" t="str">
        <f>IF(WEEKDAY(B169,2)&gt;5,"休日",IFERROR(IF(VLOOKUP(B169,祝日!B:B,1,FALSE),"休日",""),""))</f>
        <v/>
      </c>
      <c r="E169" s="174"/>
      <c r="F169" s="175" t="str">
        <f t="shared" si="11"/>
        <v/>
      </c>
      <c r="G169" s="174"/>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8">
        <f t="shared" si="14"/>
        <v>45910</v>
      </c>
      <c r="C170" s="36" t="str">
        <f t="shared" si="10"/>
        <v>水</v>
      </c>
      <c r="D170" s="45" t="str">
        <f>IF(WEEKDAY(B170,2)&gt;5,"休日",IFERROR(IF(VLOOKUP(B170,祝日!B:B,1,FALSE),"休日",""),""))</f>
        <v/>
      </c>
      <c r="E170" s="174"/>
      <c r="F170" s="175" t="str">
        <f t="shared" si="11"/>
        <v/>
      </c>
      <c r="G170" s="174"/>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8">
        <f t="shared" si="14"/>
        <v>45911</v>
      </c>
      <c r="C171" s="36" t="str">
        <f t="shared" si="10"/>
        <v>木</v>
      </c>
      <c r="D171" s="45" t="str">
        <f>IF(WEEKDAY(B171,2)&gt;5,"休日",IFERROR(IF(VLOOKUP(B171,祝日!B:B,1,FALSE),"休日",""),""))</f>
        <v/>
      </c>
      <c r="E171" s="174"/>
      <c r="F171" s="175" t="str">
        <f t="shared" si="11"/>
        <v/>
      </c>
      <c r="G171" s="174"/>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8">
        <f t="shared" si="14"/>
        <v>45912</v>
      </c>
      <c r="C172" s="36" t="str">
        <f t="shared" si="10"/>
        <v>金</v>
      </c>
      <c r="D172" s="45" t="str">
        <f>IF(WEEKDAY(B172,2)&gt;5,"休日",IFERROR(IF(VLOOKUP(B172,祝日!B:B,1,FALSE),"休日",""),""))</f>
        <v/>
      </c>
      <c r="E172" s="174"/>
      <c r="F172" s="175" t="str">
        <f t="shared" si="11"/>
        <v/>
      </c>
      <c r="G172" s="174"/>
      <c r="H172" s="175" t="str">
        <f t="shared" si="12"/>
        <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8">
        <f t="shared" si="14"/>
        <v>45913</v>
      </c>
      <c r="C173" s="36" t="str">
        <f t="shared" si="10"/>
        <v>土</v>
      </c>
      <c r="D173" s="45" t="str">
        <f>IF(WEEKDAY(B173,2)&gt;5,"休日",IFERROR(IF(VLOOKUP(B173,祝日!B:B,1,FALSE),"休日",""),""))</f>
        <v>休日</v>
      </c>
      <c r="E173" s="174"/>
      <c r="F173" s="175" t="str">
        <f t="shared" si="11"/>
        <v>休工</v>
      </c>
      <c r="G173" s="174"/>
      <c r="H173" s="175" t="str">
        <f t="shared" si="12"/>
        <v>休工</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8">
        <f t="shared" si="14"/>
        <v>45914</v>
      </c>
      <c r="C174" s="36" t="str">
        <f t="shared" si="10"/>
        <v>日</v>
      </c>
      <c r="D174" s="45" t="str">
        <f>IF(WEEKDAY(B174,2)&gt;5,"休日",IFERROR(IF(VLOOKUP(B174,祝日!B:B,1,FALSE),"休日",""),""))</f>
        <v>休日</v>
      </c>
      <c r="E174" s="174"/>
      <c r="F174" s="175" t="str">
        <f t="shared" si="11"/>
        <v>休工</v>
      </c>
      <c r="G174" s="174"/>
      <c r="H174" s="175" t="str">
        <f t="shared" si="12"/>
        <v>休工</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8">
        <f t="shared" si="14"/>
        <v>45915</v>
      </c>
      <c r="C175" s="36" t="str">
        <f t="shared" si="10"/>
        <v>月</v>
      </c>
      <c r="D175" s="45" t="str">
        <f>IF(WEEKDAY(B175,2)&gt;5,"休日",IFERROR(IF(VLOOKUP(B175,祝日!B:B,1,FALSE),"休日",""),""))</f>
        <v>休日</v>
      </c>
      <c r="E175" s="174"/>
      <c r="F175" s="175" t="str">
        <f t="shared" si="11"/>
        <v>休工</v>
      </c>
      <c r="G175" s="174"/>
      <c r="H175" s="175" t="str">
        <f t="shared" si="12"/>
        <v>休工</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8">
        <f t="shared" si="14"/>
        <v>45916</v>
      </c>
      <c r="C176" s="36" t="str">
        <f t="shared" si="10"/>
        <v>火</v>
      </c>
      <c r="D176" s="45" t="str">
        <f>IF(WEEKDAY(B176,2)&gt;5,"休日",IFERROR(IF(VLOOKUP(B176,祝日!B:B,1,FALSE),"休日",""),""))</f>
        <v/>
      </c>
      <c r="E176" s="174"/>
      <c r="F176" s="175" t="str">
        <f t="shared" si="11"/>
        <v/>
      </c>
      <c r="G176" s="174"/>
      <c r="H176" s="175" t="str">
        <f t="shared" si="12"/>
        <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8">
        <f t="shared" si="14"/>
        <v>45917</v>
      </c>
      <c r="C177" s="36" t="str">
        <f t="shared" si="10"/>
        <v>水</v>
      </c>
      <c r="D177" s="45" t="str">
        <f>IF(WEEKDAY(B177,2)&gt;5,"休日",IFERROR(IF(VLOOKUP(B177,祝日!B:B,1,FALSE),"休日",""),""))</f>
        <v/>
      </c>
      <c r="E177" s="174"/>
      <c r="F177" s="175" t="str">
        <f t="shared" si="11"/>
        <v/>
      </c>
      <c r="G177" s="174"/>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8">
        <f t="shared" si="14"/>
        <v>45918</v>
      </c>
      <c r="C178" s="36" t="str">
        <f t="shared" si="10"/>
        <v>木</v>
      </c>
      <c r="D178" s="45" t="str">
        <f>IF(WEEKDAY(B178,2)&gt;5,"休日",IFERROR(IF(VLOOKUP(B178,祝日!B:B,1,FALSE),"休日",""),""))</f>
        <v/>
      </c>
      <c r="E178" s="174"/>
      <c r="F178" s="175" t="str">
        <f t="shared" si="11"/>
        <v/>
      </c>
      <c r="G178" s="174"/>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8">
        <f t="shared" si="14"/>
        <v>45919</v>
      </c>
      <c r="C179" s="36" t="str">
        <f t="shared" si="10"/>
        <v>金</v>
      </c>
      <c r="D179" s="45" t="str">
        <f>IF(WEEKDAY(B179,2)&gt;5,"休日",IFERROR(IF(VLOOKUP(B179,祝日!B:B,1,FALSE),"休日",""),""))</f>
        <v/>
      </c>
      <c r="E179" s="174"/>
      <c r="F179" s="175" t="str">
        <f t="shared" si="11"/>
        <v/>
      </c>
      <c r="G179" s="174"/>
      <c r="H179" s="175" t="str">
        <f t="shared" si="12"/>
        <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8">
        <f t="shared" si="14"/>
        <v>45920</v>
      </c>
      <c r="C180" s="36" t="str">
        <f t="shared" si="10"/>
        <v>土</v>
      </c>
      <c r="D180" s="45" t="str">
        <f>IF(WEEKDAY(B180,2)&gt;5,"休日",IFERROR(IF(VLOOKUP(B180,祝日!B:B,1,FALSE),"休日",""),""))</f>
        <v>休日</v>
      </c>
      <c r="E180" s="174"/>
      <c r="F180" s="175" t="str">
        <f t="shared" si="11"/>
        <v>休工</v>
      </c>
      <c r="G180" s="174"/>
      <c r="H180" s="175" t="str">
        <f t="shared" si="12"/>
        <v>休工</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8">
        <f t="shared" si="14"/>
        <v>45921</v>
      </c>
      <c r="C181" s="36" t="str">
        <f t="shared" si="10"/>
        <v>日</v>
      </c>
      <c r="D181" s="45" t="str">
        <f>IF(WEEKDAY(B181,2)&gt;5,"休日",IFERROR(IF(VLOOKUP(B181,祝日!B:B,1,FALSE),"休日",""),""))</f>
        <v>休日</v>
      </c>
      <c r="E181" s="174"/>
      <c r="F181" s="175" t="str">
        <f t="shared" si="11"/>
        <v>休工</v>
      </c>
      <c r="G181" s="174"/>
      <c r="H181" s="175" t="str">
        <f t="shared" si="12"/>
        <v>休工</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8">
        <f t="shared" si="14"/>
        <v>45922</v>
      </c>
      <c r="C182" s="36" t="str">
        <f t="shared" si="10"/>
        <v>月</v>
      </c>
      <c r="D182" s="45" t="str">
        <f>IF(WEEKDAY(B182,2)&gt;5,"休日",IFERROR(IF(VLOOKUP(B182,祝日!B:B,1,FALSE),"休日",""),""))</f>
        <v/>
      </c>
      <c r="E182" s="174"/>
      <c r="F182" s="175" t="str">
        <f t="shared" si="11"/>
        <v/>
      </c>
      <c r="G182" s="174"/>
      <c r="H182" s="175" t="str">
        <f t="shared" si="12"/>
        <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8">
        <f t="shared" si="14"/>
        <v>45923</v>
      </c>
      <c r="C183" s="36" t="str">
        <f t="shared" si="10"/>
        <v>火</v>
      </c>
      <c r="D183" s="45" t="str">
        <f>IF(WEEKDAY(B183,2)&gt;5,"休日",IFERROR(IF(VLOOKUP(B183,祝日!B:B,1,FALSE),"休日",""),""))</f>
        <v>休日</v>
      </c>
      <c r="E183" s="174"/>
      <c r="F183" s="175" t="str">
        <f t="shared" si="11"/>
        <v>休工</v>
      </c>
      <c r="G183" s="174"/>
      <c r="H183" s="175" t="str">
        <f t="shared" si="12"/>
        <v>休工</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8">
        <f t="shared" si="14"/>
        <v>45924</v>
      </c>
      <c r="C184" s="36" t="str">
        <f t="shared" si="10"/>
        <v>水</v>
      </c>
      <c r="D184" s="45" t="str">
        <f>IF(WEEKDAY(B184,2)&gt;5,"休日",IFERROR(IF(VLOOKUP(B184,祝日!B:B,1,FALSE),"休日",""),""))</f>
        <v/>
      </c>
      <c r="E184" s="174"/>
      <c r="F184" s="175" t="str">
        <f t="shared" si="11"/>
        <v/>
      </c>
      <c r="G184" s="174"/>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8">
        <f t="shared" si="14"/>
        <v>45925</v>
      </c>
      <c r="C185" s="36" t="str">
        <f t="shared" si="10"/>
        <v>木</v>
      </c>
      <c r="D185" s="45" t="str">
        <f>IF(WEEKDAY(B185,2)&gt;5,"休日",IFERROR(IF(VLOOKUP(B185,祝日!B:B,1,FALSE),"休日",""),""))</f>
        <v/>
      </c>
      <c r="E185" s="174"/>
      <c r="F185" s="175" t="str">
        <f t="shared" si="11"/>
        <v/>
      </c>
      <c r="G185" s="174"/>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8">
        <f t="shared" si="14"/>
        <v>45926</v>
      </c>
      <c r="C186" s="36" t="str">
        <f t="shared" si="10"/>
        <v>金</v>
      </c>
      <c r="D186" s="45" t="str">
        <f>IF(WEEKDAY(B186,2)&gt;5,"休日",IFERROR(IF(VLOOKUP(B186,祝日!B:B,1,FALSE),"休日",""),""))</f>
        <v/>
      </c>
      <c r="E186" s="174"/>
      <c r="F186" s="175" t="str">
        <f t="shared" si="11"/>
        <v/>
      </c>
      <c r="G186" s="174"/>
      <c r="H186" s="175" t="str">
        <f t="shared" si="12"/>
        <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8">
        <f t="shared" si="14"/>
        <v>45927</v>
      </c>
      <c r="C187" s="36" t="str">
        <f t="shared" si="10"/>
        <v>土</v>
      </c>
      <c r="D187" s="45" t="str">
        <f>IF(WEEKDAY(B187,2)&gt;5,"休日",IFERROR(IF(VLOOKUP(B187,祝日!B:B,1,FALSE),"休日",""),""))</f>
        <v>休日</v>
      </c>
      <c r="E187" s="174"/>
      <c r="F187" s="175" t="str">
        <f t="shared" si="11"/>
        <v>休工</v>
      </c>
      <c r="G187" s="174"/>
      <c r="H187" s="175" t="str">
        <f t="shared" si="12"/>
        <v>休工</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8">
        <f t="shared" si="14"/>
        <v>45928</v>
      </c>
      <c r="C188" s="36" t="str">
        <f t="shared" si="10"/>
        <v>日</v>
      </c>
      <c r="D188" s="45" t="str">
        <f>IF(WEEKDAY(B188,2)&gt;5,"休日",IFERROR(IF(VLOOKUP(B188,祝日!B:B,1,FALSE),"休日",""),""))</f>
        <v>休日</v>
      </c>
      <c r="E188" s="174"/>
      <c r="F188" s="175" t="str">
        <f t="shared" si="11"/>
        <v>休工</v>
      </c>
      <c r="G188" s="174"/>
      <c r="H188" s="175" t="str">
        <f t="shared" si="12"/>
        <v>休工</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8">
        <f t="shared" si="14"/>
        <v>45929</v>
      </c>
      <c r="C189" s="36" t="str">
        <f t="shared" si="10"/>
        <v>月</v>
      </c>
      <c r="D189" s="45" t="str">
        <f>IF(WEEKDAY(B189,2)&gt;5,"休日",IFERROR(IF(VLOOKUP(B189,祝日!B:B,1,FALSE),"休日",""),""))</f>
        <v/>
      </c>
      <c r="E189" s="174"/>
      <c r="F189" s="175" t="str">
        <f t="shared" si="11"/>
        <v/>
      </c>
      <c r="G189" s="174"/>
      <c r="H189" s="175" t="str">
        <f t="shared" si="12"/>
        <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8">
        <f t="shared" si="14"/>
        <v>45930</v>
      </c>
      <c r="C190" s="36" t="str">
        <f t="shared" si="10"/>
        <v>火</v>
      </c>
      <c r="D190" s="45" t="str">
        <f>IF(WEEKDAY(B190,2)&gt;5,"休日",IFERROR(IF(VLOOKUP(B190,祝日!B:B,1,FALSE),"休日",""),""))</f>
        <v/>
      </c>
      <c r="E190" s="174"/>
      <c r="F190" s="175" t="str">
        <f t="shared" si="11"/>
        <v/>
      </c>
      <c r="G190" s="174"/>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8">
        <f t="shared" si="14"/>
        <v>45931</v>
      </c>
      <c r="C191" s="36" t="str">
        <f t="shared" si="10"/>
        <v>水</v>
      </c>
      <c r="D191" s="45" t="str">
        <f>IF(WEEKDAY(B191,2)&gt;5,"休日",IFERROR(IF(VLOOKUP(B191,祝日!B:B,1,FALSE),"休日",""),""))</f>
        <v/>
      </c>
      <c r="E191" s="174"/>
      <c r="F191" s="175" t="str">
        <f t="shared" si="11"/>
        <v/>
      </c>
      <c r="G191" s="174"/>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8">
        <f t="shared" si="14"/>
        <v>45932</v>
      </c>
      <c r="C192" s="36" t="str">
        <f t="shared" si="10"/>
        <v>木</v>
      </c>
      <c r="D192" s="45" t="str">
        <f>IF(WEEKDAY(B192,2)&gt;5,"休日",IFERROR(IF(VLOOKUP(B192,祝日!B:B,1,FALSE),"休日",""),""))</f>
        <v/>
      </c>
      <c r="E192" s="174"/>
      <c r="F192" s="175" t="str">
        <f t="shared" si="11"/>
        <v/>
      </c>
      <c r="G192" s="174"/>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8">
        <f t="shared" si="14"/>
        <v>45933</v>
      </c>
      <c r="C193" s="36" t="str">
        <f t="shared" si="10"/>
        <v>金</v>
      </c>
      <c r="D193" s="45" t="str">
        <f>IF(WEEKDAY(B193,2)&gt;5,"休日",IFERROR(IF(VLOOKUP(B193,祝日!B:B,1,FALSE),"休日",""),""))</f>
        <v/>
      </c>
      <c r="E193" s="174"/>
      <c r="F193" s="175" t="str">
        <f t="shared" si="11"/>
        <v/>
      </c>
      <c r="G193" s="174"/>
      <c r="H193" s="175" t="str">
        <f t="shared" si="12"/>
        <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8">
        <f t="shared" si="14"/>
        <v>45934</v>
      </c>
      <c r="C194" s="36" t="str">
        <f t="shared" si="10"/>
        <v>土</v>
      </c>
      <c r="D194" s="45" t="str">
        <f>IF(WEEKDAY(B194,2)&gt;5,"休日",IFERROR(IF(VLOOKUP(B194,祝日!B:B,1,FALSE),"休日",""),""))</f>
        <v>休日</v>
      </c>
      <c r="E194" s="174"/>
      <c r="F194" s="175" t="str">
        <f t="shared" si="11"/>
        <v>休工</v>
      </c>
      <c r="G194" s="174"/>
      <c r="H194" s="175" t="str">
        <f t="shared" si="12"/>
        <v>休工</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8">
        <f t="shared" si="14"/>
        <v>45935</v>
      </c>
      <c r="C195" s="36" t="str">
        <f t="shared" si="10"/>
        <v>日</v>
      </c>
      <c r="D195" s="45" t="str">
        <f>IF(WEEKDAY(B195,2)&gt;5,"休日",IFERROR(IF(VLOOKUP(B195,祝日!B:B,1,FALSE),"休日",""),""))</f>
        <v>休日</v>
      </c>
      <c r="E195" s="174"/>
      <c r="F195" s="175" t="str">
        <f t="shared" si="11"/>
        <v>休工</v>
      </c>
      <c r="G195" s="174"/>
      <c r="H195" s="175" t="str">
        <f t="shared" si="12"/>
        <v>休工</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8">
        <f t="shared" si="14"/>
        <v>45936</v>
      </c>
      <c r="C196" s="36" t="str">
        <f t="shared" si="10"/>
        <v>月</v>
      </c>
      <c r="D196" s="45" t="str">
        <f>IF(WEEKDAY(B196,2)&gt;5,"休日",IFERROR(IF(VLOOKUP(B196,祝日!B:B,1,FALSE),"休日",""),""))</f>
        <v/>
      </c>
      <c r="E196" s="174"/>
      <c r="F196" s="175" t="str">
        <f t="shared" si="11"/>
        <v/>
      </c>
      <c r="G196" s="174"/>
      <c r="H196" s="175" t="str">
        <f t="shared" si="12"/>
        <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8">
        <f t="shared" si="14"/>
        <v>45937</v>
      </c>
      <c r="C197" s="36" t="str">
        <f t="shared" si="10"/>
        <v>火</v>
      </c>
      <c r="D197" s="45" t="str">
        <f>IF(WEEKDAY(B197,2)&gt;5,"休日",IFERROR(IF(VLOOKUP(B197,祝日!B:B,1,FALSE),"休日",""),""))</f>
        <v/>
      </c>
      <c r="E197" s="174"/>
      <c r="F197" s="175" t="str">
        <f t="shared" si="11"/>
        <v/>
      </c>
      <c r="G197" s="174"/>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8">
        <f t="shared" si="14"/>
        <v>45938</v>
      </c>
      <c r="C198" s="36" t="str">
        <f t="shared" si="10"/>
        <v>水</v>
      </c>
      <c r="D198" s="45" t="str">
        <f>IF(WEEKDAY(B198,2)&gt;5,"休日",IFERROR(IF(VLOOKUP(B198,祝日!B:B,1,FALSE),"休日",""),""))</f>
        <v/>
      </c>
      <c r="E198" s="174"/>
      <c r="F198" s="175" t="str">
        <f t="shared" si="11"/>
        <v/>
      </c>
      <c r="G198" s="174"/>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8">
        <f t="shared" si="14"/>
        <v>45939</v>
      </c>
      <c r="C199" s="36" t="str">
        <f t="shared" si="10"/>
        <v>木</v>
      </c>
      <c r="D199" s="45" t="str">
        <f>IF(WEEKDAY(B199,2)&gt;5,"休日",IFERROR(IF(VLOOKUP(B199,祝日!B:B,1,FALSE),"休日",""),""))</f>
        <v/>
      </c>
      <c r="E199" s="174"/>
      <c r="F199" s="175" t="str">
        <f t="shared" si="11"/>
        <v/>
      </c>
      <c r="G199" s="174"/>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8">
        <f t="shared" si="14"/>
        <v>45940</v>
      </c>
      <c r="C200" s="36" t="str">
        <f t="shared" ref="C200:C263" si="15">TEXT(B200,"aaa")</f>
        <v>金</v>
      </c>
      <c r="D200" s="45" t="str">
        <f>IF(WEEKDAY(B200,2)&gt;5,"休日",IFERROR(IF(VLOOKUP(B200,祝日!B:B,1,FALSE),"休日",""),""))</f>
        <v/>
      </c>
      <c r="E200" s="174"/>
      <c r="F200" s="175" t="str">
        <f t="shared" ref="F200:F263" si="16">IF(OR(E200="夏季休暇",E200="年末年始休暇",E200="一時中止",E200="工場制作",E200="発注者指示",E200="その他",D200="休日"),"休工","")</f>
        <v/>
      </c>
      <c r="G200" s="174"/>
      <c r="H200" s="175" t="str">
        <f t="shared" ref="H200:H263" si="17">IF(OR(G200="夏季休暇",G200="年末年始休暇",G200="一時中止",G200="工場制作",G200="発注者指示",G200="その他",D200="休日"),"休工","")</f>
        <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8">
        <f t="shared" ref="B201:B264" si="19">B200+1</f>
        <v>45941</v>
      </c>
      <c r="C201" s="36" t="str">
        <f t="shared" si="15"/>
        <v>土</v>
      </c>
      <c r="D201" s="45" t="str">
        <f>IF(WEEKDAY(B201,2)&gt;5,"休日",IFERROR(IF(VLOOKUP(B201,祝日!B:B,1,FALSE),"休日",""),""))</f>
        <v>休日</v>
      </c>
      <c r="E201" s="174"/>
      <c r="F201" s="175" t="str">
        <f t="shared" si="16"/>
        <v>休工</v>
      </c>
      <c r="G201" s="174"/>
      <c r="H201" s="175" t="str">
        <f t="shared" si="17"/>
        <v>休工</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8">
        <f t="shared" si="19"/>
        <v>45942</v>
      </c>
      <c r="C202" s="36" t="str">
        <f t="shared" si="15"/>
        <v>日</v>
      </c>
      <c r="D202" s="45" t="str">
        <f>IF(WEEKDAY(B202,2)&gt;5,"休日",IFERROR(IF(VLOOKUP(B202,祝日!B:B,1,FALSE),"休日",""),""))</f>
        <v>休日</v>
      </c>
      <c r="E202" s="174"/>
      <c r="F202" s="175" t="str">
        <f t="shared" si="16"/>
        <v>休工</v>
      </c>
      <c r="G202" s="174"/>
      <c r="H202" s="175" t="str">
        <f t="shared" si="17"/>
        <v>休工</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8">
        <f t="shared" si="19"/>
        <v>45943</v>
      </c>
      <c r="C203" s="36" t="str">
        <f t="shared" si="15"/>
        <v>月</v>
      </c>
      <c r="D203" s="45" t="str">
        <f>IF(WEEKDAY(B203,2)&gt;5,"休日",IFERROR(IF(VLOOKUP(B203,祝日!B:B,1,FALSE),"休日",""),""))</f>
        <v>休日</v>
      </c>
      <c r="E203" s="174"/>
      <c r="F203" s="175" t="str">
        <f t="shared" si="16"/>
        <v>休工</v>
      </c>
      <c r="G203" s="174"/>
      <c r="H203" s="175" t="str">
        <f t="shared" si="17"/>
        <v>休工</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8">
        <f t="shared" si="19"/>
        <v>45944</v>
      </c>
      <c r="C204" s="36" t="str">
        <f t="shared" si="15"/>
        <v>火</v>
      </c>
      <c r="D204" s="45" t="str">
        <f>IF(WEEKDAY(B204,2)&gt;5,"休日",IFERROR(IF(VLOOKUP(B204,祝日!B:B,1,FALSE),"休日",""),""))</f>
        <v/>
      </c>
      <c r="E204" s="174"/>
      <c r="F204" s="175" t="str">
        <f t="shared" si="16"/>
        <v/>
      </c>
      <c r="G204" s="174"/>
      <c r="H204" s="175" t="str">
        <f t="shared" si="17"/>
        <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8">
        <f t="shared" si="19"/>
        <v>45945</v>
      </c>
      <c r="C205" s="36" t="str">
        <f t="shared" si="15"/>
        <v>水</v>
      </c>
      <c r="D205" s="45" t="str">
        <f>IF(WEEKDAY(B205,2)&gt;5,"休日",IFERROR(IF(VLOOKUP(B205,祝日!B:B,1,FALSE),"休日",""),""))</f>
        <v/>
      </c>
      <c r="E205" s="174"/>
      <c r="F205" s="175" t="str">
        <f t="shared" si="16"/>
        <v/>
      </c>
      <c r="G205" s="174"/>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8">
        <f t="shared" si="19"/>
        <v>45946</v>
      </c>
      <c r="C206" s="36" t="str">
        <f t="shared" si="15"/>
        <v>木</v>
      </c>
      <c r="D206" s="45" t="str">
        <f>IF(WEEKDAY(B206,2)&gt;5,"休日",IFERROR(IF(VLOOKUP(B206,祝日!B:B,1,FALSE),"休日",""),""))</f>
        <v/>
      </c>
      <c r="E206" s="174"/>
      <c r="F206" s="175" t="str">
        <f t="shared" si="16"/>
        <v/>
      </c>
      <c r="G206" s="174"/>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8">
        <f t="shared" si="19"/>
        <v>45947</v>
      </c>
      <c r="C207" s="36" t="str">
        <f t="shared" si="15"/>
        <v>金</v>
      </c>
      <c r="D207" s="45" t="str">
        <f>IF(WEEKDAY(B207,2)&gt;5,"休日",IFERROR(IF(VLOOKUP(B207,祝日!B:B,1,FALSE),"休日",""),""))</f>
        <v/>
      </c>
      <c r="E207" s="174"/>
      <c r="F207" s="175" t="str">
        <f t="shared" si="16"/>
        <v/>
      </c>
      <c r="G207" s="174"/>
      <c r="H207" s="175" t="str">
        <f t="shared" si="17"/>
        <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8">
        <f t="shared" si="19"/>
        <v>45948</v>
      </c>
      <c r="C208" s="36" t="str">
        <f t="shared" si="15"/>
        <v>土</v>
      </c>
      <c r="D208" s="45" t="str">
        <f>IF(WEEKDAY(B208,2)&gt;5,"休日",IFERROR(IF(VLOOKUP(B208,祝日!B:B,1,FALSE),"休日",""),""))</f>
        <v>休日</v>
      </c>
      <c r="E208" s="174"/>
      <c r="F208" s="175" t="str">
        <f t="shared" si="16"/>
        <v>休工</v>
      </c>
      <c r="G208" s="174"/>
      <c r="H208" s="175" t="str">
        <f t="shared" si="17"/>
        <v>休工</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8">
        <f t="shared" si="19"/>
        <v>45949</v>
      </c>
      <c r="C209" s="36" t="str">
        <f t="shared" si="15"/>
        <v>日</v>
      </c>
      <c r="D209" s="45" t="str">
        <f>IF(WEEKDAY(B209,2)&gt;5,"休日",IFERROR(IF(VLOOKUP(B209,祝日!B:B,1,FALSE),"休日",""),""))</f>
        <v>休日</v>
      </c>
      <c r="E209" s="174"/>
      <c r="F209" s="175" t="str">
        <f t="shared" si="16"/>
        <v>休工</v>
      </c>
      <c r="G209" s="174"/>
      <c r="H209" s="175" t="str">
        <f t="shared" si="17"/>
        <v>休工</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8">
        <f t="shared" si="19"/>
        <v>45950</v>
      </c>
      <c r="C210" s="36" t="str">
        <f t="shared" si="15"/>
        <v>月</v>
      </c>
      <c r="D210" s="45" t="str">
        <f>IF(WEEKDAY(B210,2)&gt;5,"休日",IFERROR(IF(VLOOKUP(B210,祝日!B:B,1,FALSE),"休日",""),""))</f>
        <v/>
      </c>
      <c r="E210" s="174"/>
      <c r="F210" s="175" t="str">
        <f t="shared" si="16"/>
        <v/>
      </c>
      <c r="G210" s="174"/>
      <c r="H210" s="175" t="str">
        <f t="shared" si="17"/>
        <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8">
        <f t="shared" si="19"/>
        <v>45951</v>
      </c>
      <c r="C211" s="36" t="str">
        <f t="shared" si="15"/>
        <v>火</v>
      </c>
      <c r="D211" s="45" t="str">
        <f>IF(WEEKDAY(B211,2)&gt;5,"休日",IFERROR(IF(VLOOKUP(B211,祝日!B:B,1,FALSE),"休日",""),""))</f>
        <v/>
      </c>
      <c r="E211" s="174"/>
      <c r="F211" s="175" t="str">
        <f t="shared" si="16"/>
        <v/>
      </c>
      <c r="G211" s="174"/>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8">
        <f t="shared" si="19"/>
        <v>45952</v>
      </c>
      <c r="C212" s="36" t="str">
        <f t="shared" si="15"/>
        <v>水</v>
      </c>
      <c r="D212" s="45" t="str">
        <f>IF(WEEKDAY(B212,2)&gt;5,"休日",IFERROR(IF(VLOOKUP(B212,祝日!B:B,1,FALSE),"休日",""),""))</f>
        <v/>
      </c>
      <c r="E212" s="174"/>
      <c r="F212" s="175" t="str">
        <f t="shared" si="16"/>
        <v/>
      </c>
      <c r="G212" s="174"/>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8">
        <f t="shared" si="19"/>
        <v>45953</v>
      </c>
      <c r="C213" s="36" t="str">
        <f t="shared" si="15"/>
        <v>木</v>
      </c>
      <c r="D213" s="45" t="str">
        <f>IF(WEEKDAY(B213,2)&gt;5,"休日",IFERROR(IF(VLOOKUP(B213,祝日!B:B,1,FALSE),"休日",""),""))</f>
        <v/>
      </c>
      <c r="E213" s="174"/>
      <c r="F213" s="175" t="str">
        <f t="shared" si="16"/>
        <v/>
      </c>
      <c r="G213" s="174"/>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8">
        <f t="shared" si="19"/>
        <v>45954</v>
      </c>
      <c r="C214" s="36" t="str">
        <f t="shared" si="15"/>
        <v>金</v>
      </c>
      <c r="D214" s="45" t="str">
        <f>IF(WEEKDAY(B214,2)&gt;5,"休日",IFERROR(IF(VLOOKUP(B214,祝日!B:B,1,FALSE),"休日",""),""))</f>
        <v/>
      </c>
      <c r="E214" s="174"/>
      <c r="F214" s="175" t="str">
        <f t="shared" si="16"/>
        <v/>
      </c>
      <c r="G214" s="174"/>
      <c r="H214" s="175" t="str">
        <f t="shared" si="17"/>
        <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8">
        <f t="shared" si="19"/>
        <v>45955</v>
      </c>
      <c r="C215" s="36" t="str">
        <f t="shared" si="15"/>
        <v>土</v>
      </c>
      <c r="D215" s="45" t="str">
        <f>IF(WEEKDAY(B215,2)&gt;5,"休日",IFERROR(IF(VLOOKUP(B215,祝日!B:B,1,FALSE),"休日",""),""))</f>
        <v>休日</v>
      </c>
      <c r="E215" s="174"/>
      <c r="F215" s="175" t="str">
        <f t="shared" si="16"/>
        <v>休工</v>
      </c>
      <c r="G215" s="174"/>
      <c r="H215" s="175" t="str">
        <f t="shared" si="17"/>
        <v>休工</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8">
        <f t="shared" si="19"/>
        <v>45956</v>
      </c>
      <c r="C216" s="36" t="str">
        <f t="shared" si="15"/>
        <v>日</v>
      </c>
      <c r="D216" s="45" t="str">
        <f>IF(WEEKDAY(B216,2)&gt;5,"休日",IFERROR(IF(VLOOKUP(B216,祝日!B:B,1,FALSE),"休日",""),""))</f>
        <v>休日</v>
      </c>
      <c r="E216" s="174"/>
      <c r="F216" s="175" t="str">
        <f t="shared" si="16"/>
        <v>休工</v>
      </c>
      <c r="G216" s="174"/>
      <c r="H216" s="175" t="str">
        <f t="shared" si="17"/>
        <v>休工</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8">
        <f t="shared" si="19"/>
        <v>45957</v>
      </c>
      <c r="C217" s="36" t="str">
        <f t="shared" si="15"/>
        <v>月</v>
      </c>
      <c r="D217" s="45" t="str">
        <f>IF(WEEKDAY(B217,2)&gt;5,"休日",IFERROR(IF(VLOOKUP(B217,祝日!B:B,1,FALSE),"休日",""),""))</f>
        <v/>
      </c>
      <c r="E217" s="174"/>
      <c r="F217" s="175" t="str">
        <f t="shared" si="16"/>
        <v/>
      </c>
      <c r="G217" s="174"/>
      <c r="H217" s="175" t="str">
        <f t="shared" si="17"/>
        <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8">
        <f t="shared" si="19"/>
        <v>45958</v>
      </c>
      <c r="C218" s="36" t="str">
        <f t="shared" si="15"/>
        <v>火</v>
      </c>
      <c r="D218" s="45" t="str">
        <f>IF(WEEKDAY(B218,2)&gt;5,"休日",IFERROR(IF(VLOOKUP(B218,祝日!B:B,1,FALSE),"休日",""),""))</f>
        <v/>
      </c>
      <c r="E218" s="174"/>
      <c r="F218" s="175" t="str">
        <f t="shared" si="16"/>
        <v/>
      </c>
      <c r="G218" s="174"/>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8">
        <f t="shared" si="19"/>
        <v>45959</v>
      </c>
      <c r="C219" s="36" t="str">
        <f t="shared" si="15"/>
        <v>水</v>
      </c>
      <c r="D219" s="45" t="str">
        <f>IF(WEEKDAY(B219,2)&gt;5,"休日",IFERROR(IF(VLOOKUP(B219,祝日!B:B,1,FALSE),"休日",""),""))</f>
        <v/>
      </c>
      <c r="E219" s="174"/>
      <c r="F219" s="175" t="str">
        <f t="shared" si="16"/>
        <v/>
      </c>
      <c r="G219" s="174"/>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8">
        <f t="shared" si="19"/>
        <v>45960</v>
      </c>
      <c r="C220" s="36" t="str">
        <f t="shared" si="15"/>
        <v>木</v>
      </c>
      <c r="D220" s="45" t="str">
        <f>IF(WEEKDAY(B220,2)&gt;5,"休日",IFERROR(IF(VLOOKUP(B220,祝日!B:B,1,FALSE),"休日",""),""))</f>
        <v/>
      </c>
      <c r="E220" s="174"/>
      <c r="F220" s="175" t="str">
        <f t="shared" si="16"/>
        <v/>
      </c>
      <c r="G220" s="174"/>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8">
        <f t="shared" si="19"/>
        <v>45961</v>
      </c>
      <c r="C221" s="36" t="str">
        <f t="shared" si="15"/>
        <v>金</v>
      </c>
      <c r="D221" s="45" t="str">
        <f>IF(WEEKDAY(B221,2)&gt;5,"休日",IFERROR(IF(VLOOKUP(B221,祝日!B:B,1,FALSE),"休日",""),""))</f>
        <v/>
      </c>
      <c r="E221" s="174"/>
      <c r="F221" s="175" t="str">
        <f t="shared" si="16"/>
        <v/>
      </c>
      <c r="G221" s="174"/>
      <c r="H221" s="175" t="str">
        <f t="shared" si="17"/>
        <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8">
        <f t="shared" si="19"/>
        <v>45962</v>
      </c>
      <c r="C222" s="36" t="str">
        <f t="shared" si="15"/>
        <v>土</v>
      </c>
      <c r="D222" s="45" t="str">
        <f>IF(WEEKDAY(B222,2)&gt;5,"休日",IFERROR(IF(VLOOKUP(B222,祝日!B:B,1,FALSE),"休日",""),""))</f>
        <v>休日</v>
      </c>
      <c r="E222" s="174"/>
      <c r="F222" s="175" t="str">
        <f t="shared" si="16"/>
        <v>休工</v>
      </c>
      <c r="G222" s="174"/>
      <c r="H222" s="175" t="str">
        <f t="shared" si="17"/>
        <v>休工</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8">
        <f t="shared" si="19"/>
        <v>45963</v>
      </c>
      <c r="C223" s="36" t="str">
        <f t="shared" si="15"/>
        <v>日</v>
      </c>
      <c r="D223" s="45" t="str">
        <f>IF(WEEKDAY(B223,2)&gt;5,"休日",IFERROR(IF(VLOOKUP(B223,祝日!B:B,1,FALSE),"休日",""),""))</f>
        <v>休日</v>
      </c>
      <c r="E223" s="174"/>
      <c r="F223" s="175" t="str">
        <f t="shared" si="16"/>
        <v>休工</v>
      </c>
      <c r="G223" s="174"/>
      <c r="H223" s="175" t="str">
        <f t="shared" si="17"/>
        <v>休工</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8">
        <f t="shared" si="19"/>
        <v>45964</v>
      </c>
      <c r="C224" s="36" t="str">
        <f t="shared" si="15"/>
        <v>月</v>
      </c>
      <c r="D224" s="45" t="str">
        <f>IF(WEEKDAY(B224,2)&gt;5,"休日",IFERROR(IF(VLOOKUP(B224,祝日!B:B,1,FALSE),"休日",""),""))</f>
        <v>休日</v>
      </c>
      <c r="E224" s="174"/>
      <c r="F224" s="175" t="str">
        <f t="shared" si="16"/>
        <v>休工</v>
      </c>
      <c r="G224" s="174"/>
      <c r="H224" s="175" t="str">
        <f t="shared" si="17"/>
        <v>休工</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8">
        <f t="shared" si="19"/>
        <v>45965</v>
      </c>
      <c r="C225" s="36" t="str">
        <f t="shared" si="15"/>
        <v>火</v>
      </c>
      <c r="D225" s="45" t="str">
        <f>IF(WEEKDAY(B225,2)&gt;5,"休日",IFERROR(IF(VLOOKUP(B225,祝日!B:B,1,FALSE),"休日",""),""))</f>
        <v/>
      </c>
      <c r="E225" s="174"/>
      <c r="F225" s="175" t="str">
        <f t="shared" si="16"/>
        <v/>
      </c>
      <c r="G225" s="174"/>
      <c r="H225" s="175" t="str">
        <f t="shared" si="17"/>
        <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8">
        <f t="shared" si="19"/>
        <v>45966</v>
      </c>
      <c r="C226" s="36" t="str">
        <f t="shared" si="15"/>
        <v>水</v>
      </c>
      <c r="D226" s="45" t="str">
        <f>IF(WEEKDAY(B226,2)&gt;5,"休日",IFERROR(IF(VLOOKUP(B226,祝日!B:B,1,FALSE),"休日",""),""))</f>
        <v/>
      </c>
      <c r="E226" s="174"/>
      <c r="F226" s="175" t="str">
        <f t="shared" si="16"/>
        <v/>
      </c>
      <c r="G226" s="174"/>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8">
        <f t="shared" si="19"/>
        <v>45967</v>
      </c>
      <c r="C227" s="36" t="str">
        <f t="shared" si="15"/>
        <v>木</v>
      </c>
      <c r="D227" s="45" t="str">
        <f>IF(WEEKDAY(B227,2)&gt;5,"休日",IFERROR(IF(VLOOKUP(B227,祝日!B:B,1,FALSE),"休日",""),""))</f>
        <v/>
      </c>
      <c r="E227" s="174"/>
      <c r="F227" s="175" t="str">
        <f t="shared" si="16"/>
        <v/>
      </c>
      <c r="G227" s="174"/>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8">
        <f t="shared" si="19"/>
        <v>45968</v>
      </c>
      <c r="C228" s="36" t="str">
        <f t="shared" si="15"/>
        <v>金</v>
      </c>
      <c r="D228" s="45" t="str">
        <f>IF(WEEKDAY(B228,2)&gt;5,"休日",IFERROR(IF(VLOOKUP(B228,祝日!B:B,1,FALSE),"休日",""),""))</f>
        <v/>
      </c>
      <c r="E228" s="174"/>
      <c r="F228" s="175" t="str">
        <f t="shared" si="16"/>
        <v/>
      </c>
      <c r="G228" s="174"/>
      <c r="H228" s="175" t="str">
        <f t="shared" si="17"/>
        <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8">
        <f t="shared" si="19"/>
        <v>45969</v>
      </c>
      <c r="C229" s="36" t="str">
        <f t="shared" si="15"/>
        <v>土</v>
      </c>
      <c r="D229" s="45" t="str">
        <f>IF(WEEKDAY(B229,2)&gt;5,"休日",IFERROR(IF(VLOOKUP(B229,祝日!B:B,1,FALSE),"休日",""),""))</f>
        <v>休日</v>
      </c>
      <c r="E229" s="174"/>
      <c r="F229" s="175" t="str">
        <f t="shared" si="16"/>
        <v>休工</v>
      </c>
      <c r="G229" s="174"/>
      <c r="H229" s="175" t="str">
        <f t="shared" si="17"/>
        <v>休工</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8">
        <f t="shared" si="19"/>
        <v>45970</v>
      </c>
      <c r="C230" s="36" t="str">
        <f t="shared" si="15"/>
        <v>日</v>
      </c>
      <c r="D230" s="45" t="str">
        <f>IF(WEEKDAY(B230,2)&gt;5,"休日",IFERROR(IF(VLOOKUP(B230,祝日!B:B,1,FALSE),"休日",""),""))</f>
        <v>休日</v>
      </c>
      <c r="E230" s="174"/>
      <c r="F230" s="175" t="str">
        <f t="shared" si="16"/>
        <v>休工</v>
      </c>
      <c r="G230" s="174"/>
      <c r="H230" s="175" t="str">
        <f t="shared" si="17"/>
        <v>休工</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8">
        <f t="shared" si="19"/>
        <v>45971</v>
      </c>
      <c r="C231" s="36" t="str">
        <f t="shared" si="15"/>
        <v>月</v>
      </c>
      <c r="D231" s="45" t="str">
        <f>IF(WEEKDAY(B231,2)&gt;5,"休日",IFERROR(IF(VLOOKUP(B231,祝日!B:B,1,FALSE),"休日",""),""))</f>
        <v/>
      </c>
      <c r="E231" s="174"/>
      <c r="F231" s="175" t="str">
        <f t="shared" si="16"/>
        <v/>
      </c>
      <c r="G231" s="174"/>
      <c r="H231" s="175" t="str">
        <f t="shared" si="17"/>
        <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8">
        <f t="shared" si="19"/>
        <v>45972</v>
      </c>
      <c r="C232" s="36" t="str">
        <f t="shared" si="15"/>
        <v>火</v>
      </c>
      <c r="D232" s="45" t="str">
        <f>IF(WEEKDAY(B232,2)&gt;5,"休日",IFERROR(IF(VLOOKUP(B232,祝日!B:B,1,FALSE),"休日",""),""))</f>
        <v/>
      </c>
      <c r="E232" s="174"/>
      <c r="F232" s="175" t="str">
        <f t="shared" si="16"/>
        <v/>
      </c>
      <c r="G232" s="174"/>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8">
        <f t="shared" si="19"/>
        <v>45973</v>
      </c>
      <c r="C233" s="36" t="str">
        <f t="shared" si="15"/>
        <v>水</v>
      </c>
      <c r="D233" s="45" t="str">
        <f>IF(WEEKDAY(B233,2)&gt;5,"休日",IFERROR(IF(VLOOKUP(B233,祝日!B:B,1,FALSE),"休日",""),""))</f>
        <v/>
      </c>
      <c r="E233" s="174"/>
      <c r="F233" s="175" t="str">
        <f t="shared" si="16"/>
        <v/>
      </c>
      <c r="G233" s="174"/>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8">
        <f t="shared" si="19"/>
        <v>45974</v>
      </c>
      <c r="C234" s="36" t="str">
        <f t="shared" si="15"/>
        <v>木</v>
      </c>
      <c r="D234" s="45" t="str">
        <f>IF(WEEKDAY(B234,2)&gt;5,"休日",IFERROR(IF(VLOOKUP(B234,祝日!B:B,1,FALSE),"休日",""),""))</f>
        <v/>
      </c>
      <c r="E234" s="174"/>
      <c r="F234" s="175" t="str">
        <f t="shared" si="16"/>
        <v/>
      </c>
      <c r="G234" s="174"/>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8">
        <f t="shared" si="19"/>
        <v>45975</v>
      </c>
      <c r="C235" s="36" t="str">
        <f t="shared" si="15"/>
        <v>金</v>
      </c>
      <c r="D235" s="45" t="str">
        <f>IF(WEEKDAY(B235,2)&gt;5,"休日",IFERROR(IF(VLOOKUP(B235,祝日!B:B,1,FALSE),"休日",""),""))</f>
        <v/>
      </c>
      <c r="E235" s="174"/>
      <c r="F235" s="175" t="str">
        <f t="shared" si="16"/>
        <v/>
      </c>
      <c r="G235" s="174"/>
      <c r="H235" s="175" t="str">
        <f t="shared" si="17"/>
        <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8">
        <f t="shared" si="19"/>
        <v>45976</v>
      </c>
      <c r="C236" s="36" t="str">
        <f t="shared" si="15"/>
        <v>土</v>
      </c>
      <c r="D236" s="45" t="str">
        <f>IF(WEEKDAY(B236,2)&gt;5,"休日",IFERROR(IF(VLOOKUP(B236,祝日!B:B,1,FALSE),"休日",""),""))</f>
        <v>休日</v>
      </c>
      <c r="E236" s="174"/>
      <c r="F236" s="175" t="str">
        <f t="shared" si="16"/>
        <v>休工</v>
      </c>
      <c r="G236" s="174"/>
      <c r="H236" s="175" t="str">
        <f t="shared" si="17"/>
        <v>休工</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8">
        <f t="shared" si="19"/>
        <v>45977</v>
      </c>
      <c r="C237" s="36" t="str">
        <f t="shared" si="15"/>
        <v>日</v>
      </c>
      <c r="D237" s="45" t="str">
        <f>IF(WEEKDAY(B237,2)&gt;5,"休日",IFERROR(IF(VLOOKUP(B237,祝日!B:B,1,FALSE),"休日",""),""))</f>
        <v>休日</v>
      </c>
      <c r="E237" s="174"/>
      <c r="F237" s="175" t="str">
        <f t="shared" si="16"/>
        <v>休工</v>
      </c>
      <c r="G237" s="174"/>
      <c r="H237" s="175" t="str">
        <f t="shared" si="17"/>
        <v>休工</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8">
        <f t="shared" si="19"/>
        <v>45978</v>
      </c>
      <c r="C238" s="36" t="str">
        <f t="shared" si="15"/>
        <v>月</v>
      </c>
      <c r="D238" s="45" t="str">
        <f>IF(WEEKDAY(B238,2)&gt;5,"休日",IFERROR(IF(VLOOKUP(B238,祝日!B:B,1,FALSE),"休日",""),""))</f>
        <v/>
      </c>
      <c r="E238" s="174"/>
      <c r="F238" s="175" t="str">
        <f t="shared" si="16"/>
        <v/>
      </c>
      <c r="G238" s="174"/>
      <c r="H238" s="175" t="str">
        <f t="shared" si="17"/>
        <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8">
        <f t="shared" si="19"/>
        <v>45979</v>
      </c>
      <c r="C239" s="36" t="str">
        <f t="shared" si="15"/>
        <v>火</v>
      </c>
      <c r="D239" s="45" t="str">
        <f>IF(WEEKDAY(B239,2)&gt;5,"休日",IFERROR(IF(VLOOKUP(B239,祝日!B:B,1,FALSE),"休日",""),""))</f>
        <v/>
      </c>
      <c r="E239" s="174"/>
      <c r="F239" s="175" t="str">
        <f t="shared" si="16"/>
        <v/>
      </c>
      <c r="G239" s="174"/>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8">
        <f t="shared" si="19"/>
        <v>45980</v>
      </c>
      <c r="C240" s="36" t="str">
        <f t="shared" si="15"/>
        <v>水</v>
      </c>
      <c r="D240" s="45" t="str">
        <f>IF(WEEKDAY(B240,2)&gt;5,"休日",IFERROR(IF(VLOOKUP(B240,祝日!B:B,1,FALSE),"休日",""),""))</f>
        <v/>
      </c>
      <c r="E240" s="174"/>
      <c r="F240" s="175" t="str">
        <f t="shared" si="16"/>
        <v/>
      </c>
      <c r="G240" s="174"/>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8">
        <f t="shared" si="19"/>
        <v>45981</v>
      </c>
      <c r="C241" s="36" t="str">
        <f t="shared" si="15"/>
        <v>木</v>
      </c>
      <c r="D241" s="45" t="str">
        <f>IF(WEEKDAY(B241,2)&gt;5,"休日",IFERROR(IF(VLOOKUP(B241,祝日!B:B,1,FALSE),"休日",""),""))</f>
        <v/>
      </c>
      <c r="E241" s="174"/>
      <c r="F241" s="175" t="str">
        <f t="shared" si="16"/>
        <v/>
      </c>
      <c r="G241" s="174"/>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8">
        <f t="shared" si="19"/>
        <v>45982</v>
      </c>
      <c r="C242" s="36" t="str">
        <f t="shared" si="15"/>
        <v>金</v>
      </c>
      <c r="D242" s="45" t="str">
        <f>IF(WEEKDAY(B242,2)&gt;5,"休日",IFERROR(IF(VLOOKUP(B242,祝日!B:B,1,FALSE),"休日",""),""))</f>
        <v/>
      </c>
      <c r="E242" s="174"/>
      <c r="F242" s="175" t="str">
        <f t="shared" si="16"/>
        <v/>
      </c>
      <c r="G242" s="174"/>
      <c r="H242" s="175" t="str">
        <f t="shared" si="17"/>
        <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8">
        <f t="shared" si="19"/>
        <v>45983</v>
      </c>
      <c r="C243" s="36" t="str">
        <f t="shared" si="15"/>
        <v>土</v>
      </c>
      <c r="D243" s="45" t="str">
        <f>IF(WEEKDAY(B243,2)&gt;5,"休日",IFERROR(IF(VLOOKUP(B243,祝日!B:B,1,FALSE),"休日",""),""))</f>
        <v>休日</v>
      </c>
      <c r="E243" s="174"/>
      <c r="F243" s="175" t="str">
        <f t="shared" si="16"/>
        <v>休工</v>
      </c>
      <c r="G243" s="174"/>
      <c r="H243" s="175" t="str">
        <f t="shared" si="17"/>
        <v>休工</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8">
        <f t="shared" si="19"/>
        <v>45984</v>
      </c>
      <c r="C244" s="36" t="str">
        <f t="shared" si="15"/>
        <v>日</v>
      </c>
      <c r="D244" s="45" t="str">
        <f>IF(WEEKDAY(B244,2)&gt;5,"休日",IFERROR(IF(VLOOKUP(B244,祝日!B:B,1,FALSE),"休日",""),""))</f>
        <v>休日</v>
      </c>
      <c r="E244" s="174"/>
      <c r="F244" s="175" t="str">
        <f t="shared" si="16"/>
        <v>休工</v>
      </c>
      <c r="G244" s="174"/>
      <c r="H244" s="175" t="str">
        <f t="shared" si="17"/>
        <v>休工</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8">
        <f t="shared" si="19"/>
        <v>45985</v>
      </c>
      <c r="C245" s="36" t="str">
        <f t="shared" si="15"/>
        <v>月</v>
      </c>
      <c r="D245" s="45" t="str">
        <f>IF(WEEKDAY(B245,2)&gt;5,"休日",IFERROR(IF(VLOOKUP(B245,祝日!B:B,1,FALSE),"休日",""),""))</f>
        <v>休日</v>
      </c>
      <c r="E245" s="174"/>
      <c r="F245" s="175" t="str">
        <f t="shared" si="16"/>
        <v>休工</v>
      </c>
      <c r="G245" s="174"/>
      <c r="H245" s="175" t="str">
        <f t="shared" si="17"/>
        <v>休工</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8">
        <f t="shared" si="19"/>
        <v>45986</v>
      </c>
      <c r="C246" s="36" t="str">
        <f t="shared" si="15"/>
        <v>火</v>
      </c>
      <c r="D246" s="45" t="str">
        <f>IF(WEEKDAY(B246,2)&gt;5,"休日",IFERROR(IF(VLOOKUP(B246,祝日!B:B,1,FALSE),"休日",""),""))</f>
        <v/>
      </c>
      <c r="E246" s="174"/>
      <c r="F246" s="175" t="str">
        <f t="shared" si="16"/>
        <v/>
      </c>
      <c r="G246" s="174"/>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8">
        <f t="shared" si="19"/>
        <v>45987</v>
      </c>
      <c r="C247" s="36" t="str">
        <f t="shared" si="15"/>
        <v>水</v>
      </c>
      <c r="D247" s="45" t="str">
        <f>IF(WEEKDAY(B247,2)&gt;5,"休日",IFERROR(IF(VLOOKUP(B247,祝日!B:B,1,FALSE),"休日",""),""))</f>
        <v/>
      </c>
      <c r="E247" s="174"/>
      <c r="F247" s="175" t="str">
        <f t="shared" si="16"/>
        <v/>
      </c>
      <c r="G247" s="174"/>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8">
        <f t="shared" si="19"/>
        <v>45988</v>
      </c>
      <c r="C248" s="36" t="str">
        <f t="shared" si="15"/>
        <v>木</v>
      </c>
      <c r="D248" s="45" t="str">
        <f>IF(WEEKDAY(B248,2)&gt;5,"休日",IFERROR(IF(VLOOKUP(B248,祝日!B:B,1,FALSE),"休日",""),""))</f>
        <v/>
      </c>
      <c r="E248" s="174"/>
      <c r="F248" s="175" t="str">
        <f t="shared" si="16"/>
        <v/>
      </c>
      <c r="G248" s="174"/>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8">
        <f t="shared" si="19"/>
        <v>45989</v>
      </c>
      <c r="C249" s="36" t="str">
        <f t="shared" si="15"/>
        <v>金</v>
      </c>
      <c r="D249" s="45" t="str">
        <f>IF(WEEKDAY(B249,2)&gt;5,"休日",IFERROR(IF(VLOOKUP(B249,祝日!B:B,1,FALSE),"休日",""),""))</f>
        <v/>
      </c>
      <c r="E249" s="174"/>
      <c r="F249" s="175" t="str">
        <f t="shared" si="16"/>
        <v/>
      </c>
      <c r="G249" s="174"/>
      <c r="H249" s="175" t="str">
        <f t="shared" si="17"/>
        <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8">
        <f t="shared" si="19"/>
        <v>45990</v>
      </c>
      <c r="C250" s="36" t="str">
        <f t="shared" si="15"/>
        <v>土</v>
      </c>
      <c r="D250" s="45" t="str">
        <f>IF(WEEKDAY(B250,2)&gt;5,"休日",IFERROR(IF(VLOOKUP(B250,祝日!B:B,1,FALSE),"休日",""),""))</f>
        <v>休日</v>
      </c>
      <c r="E250" s="174"/>
      <c r="F250" s="175" t="str">
        <f t="shared" si="16"/>
        <v>休工</v>
      </c>
      <c r="G250" s="174"/>
      <c r="H250" s="175" t="str">
        <f t="shared" si="17"/>
        <v>休工</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8">
        <f t="shared" si="19"/>
        <v>45991</v>
      </c>
      <c r="C251" s="36" t="str">
        <f t="shared" si="15"/>
        <v>日</v>
      </c>
      <c r="D251" s="45" t="str">
        <f>IF(WEEKDAY(B251,2)&gt;5,"休日",IFERROR(IF(VLOOKUP(B251,祝日!B:B,1,FALSE),"休日",""),""))</f>
        <v>休日</v>
      </c>
      <c r="E251" s="174"/>
      <c r="F251" s="175" t="str">
        <f t="shared" si="16"/>
        <v>休工</v>
      </c>
      <c r="G251" s="174"/>
      <c r="H251" s="175" t="str">
        <f t="shared" si="17"/>
        <v>休工</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8">
        <f t="shared" si="19"/>
        <v>45992</v>
      </c>
      <c r="C252" s="36" t="str">
        <f t="shared" si="15"/>
        <v>月</v>
      </c>
      <c r="D252" s="45" t="str">
        <f>IF(WEEKDAY(B252,2)&gt;5,"休日",IFERROR(IF(VLOOKUP(B252,祝日!B:B,1,FALSE),"休日",""),""))</f>
        <v/>
      </c>
      <c r="E252" s="174"/>
      <c r="F252" s="175" t="str">
        <f t="shared" si="16"/>
        <v/>
      </c>
      <c r="G252" s="174"/>
      <c r="H252" s="175" t="str">
        <f t="shared" si="17"/>
        <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8">
        <f t="shared" si="19"/>
        <v>45993</v>
      </c>
      <c r="C253" s="36" t="str">
        <f t="shared" si="15"/>
        <v>火</v>
      </c>
      <c r="D253" s="45" t="str">
        <f>IF(WEEKDAY(B253,2)&gt;5,"休日",IFERROR(IF(VLOOKUP(B253,祝日!B:B,1,FALSE),"休日",""),""))</f>
        <v/>
      </c>
      <c r="E253" s="174"/>
      <c r="F253" s="175" t="str">
        <f t="shared" si="16"/>
        <v/>
      </c>
      <c r="G253" s="174"/>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8">
        <f t="shared" si="19"/>
        <v>45994</v>
      </c>
      <c r="C254" s="36" t="str">
        <f t="shared" si="15"/>
        <v>水</v>
      </c>
      <c r="D254" s="45" t="str">
        <f>IF(WEEKDAY(B254,2)&gt;5,"休日",IFERROR(IF(VLOOKUP(B254,祝日!B:B,1,FALSE),"休日",""),""))</f>
        <v/>
      </c>
      <c r="E254" s="174"/>
      <c r="F254" s="175" t="str">
        <f t="shared" si="16"/>
        <v/>
      </c>
      <c r="G254" s="174"/>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8">
        <f t="shared" si="19"/>
        <v>45995</v>
      </c>
      <c r="C255" s="36" t="str">
        <f t="shared" si="15"/>
        <v>木</v>
      </c>
      <c r="D255" s="45" t="str">
        <f>IF(WEEKDAY(B255,2)&gt;5,"休日",IFERROR(IF(VLOOKUP(B255,祝日!B:B,1,FALSE),"休日",""),""))</f>
        <v/>
      </c>
      <c r="E255" s="174"/>
      <c r="F255" s="175" t="str">
        <f t="shared" si="16"/>
        <v/>
      </c>
      <c r="G255" s="174"/>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8">
        <f t="shared" si="19"/>
        <v>45996</v>
      </c>
      <c r="C256" s="36" t="str">
        <f t="shared" si="15"/>
        <v>金</v>
      </c>
      <c r="D256" s="45" t="str">
        <f>IF(WEEKDAY(B256,2)&gt;5,"休日",IFERROR(IF(VLOOKUP(B256,祝日!B:B,1,FALSE),"休日",""),""))</f>
        <v/>
      </c>
      <c r="E256" s="174"/>
      <c r="F256" s="175" t="str">
        <f t="shared" si="16"/>
        <v/>
      </c>
      <c r="G256" s="174"/>
      <c r="H256" s="175" t="str">
        <f t="shared" si="17"/>
        <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8">
        <f t="shared" si="19"/>
        <v>45997</v>
      </c>
      <c r="C257" s="36" t="str">
        <f t="shared" si="15"/>
        <v>土</v>
      </c>
      <c r="D257" s="45" t="str">
        <f>IF(WEEKDAY(B257,2)&gt;5,"休日",IFERROR(IF(VLOOKUP(B257,祝日!B:B,1,FALSE),"休日",""),""))</f>
        <v>休日</v>
      </c>
      <c r="E257" s="174"/>
      <c r="F257" s="175" t="str">
        <f t="shared" si="16"/>
        <v>休工</v>
      </c>
      <c r="G257" s="174"/>
      <c r="H257" s="175" t="str">
        <f t="shared" si="17"/>
        <v>休工</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8">
        <f t="shared" si="19"/>
        <v>45998</v>
      </c>
      <c r="C258" s="36" t="str">
        <f t="shared" si="15"/>
        <v>日</v>
      </c>
      <c r="D258" s="45" t="str">
        <f>IF(WEEKDAY(B258,2)&gt;5,"休日",IFERROR(IF(VLOOKUP(B258,祝日!B:B,1,FALSE),"休日",""),""))</f>
        <v>休日</v>
      </c>
      <c r="E258" s="174"/>
      <c r="F258" s="175" t="str">
        <f t="shared" si="16"/>
        <v>休工</v>
      </c>
      <c r="G258" s="174"/>
      <c r="H258" s="175" t="str">
        <f t="shared" si="17"/>
        <v>休工</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8">
        <f t="shared" si="19"/>
        <v>45999</v>
      </c>
      <c r="C259" s="36" t="str">
        <f t="shared" si="15"/>
        <v>月</v>
      </c>
      <c r="D259" s="45" t="str">
        <f>IF(WEEKDAY(B259,2)&gt;5,"休日",IFERROR(IF(VLOOKUP(B259,祝日!B:B,1,FALSE),"休日",""),""))</f>
        <v/>
      </c>
      <c r="E259" s="174"/>
      <c r="F259" s="175" t="str">
        <f t="shared" si="16"/>
        <v/>
      </c>
      <c r="G259" s="174"/>
      <c r="H259" s="175" t="str">
        <f t="shared" si="17"/>
        <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8">
        <f t="shared" si="19"/>
        <v>46000</v>
      </c>
      <c r="C260" s="36" t="str">
        <f t="shared" si="15"/>
        <v>火</v>
      </c>
      <c r="D260" s="45" t="str">
        <f>IF(WEEKDAY(B260,2)&gt;5,"休日",IFERROR(IF(VLOOKUP(B260,祝日!B:B,1,FALSE),"休日",""),""))</f>
        <v/>
      </c>
      <c r="E260" s="174"/>
      <c r="F260" s="175" t="str">
        <f t="shared" si="16"/>
        <v/>
      </c>
      <c r="G260" s="174"/>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8">
        <f t="shared" si="19"/>
        <v>46001</v>
      </c>
      <c r="C261" s="36" t="str">
        <f t="shared" si="15"/>
        <v>水</v>
      </c>
      <c r="D261" s="45" t="str">
        <f>IF(WEEKDAY(B261,2)&gt;5,"休日",IFERROR(IF(VLOOKUP(B261,祝日!B:B,1,FALSE),"休日",""),""))</f>
        <v/>
      </c>
      <c r="E261" s="174"/>
      <c r="F261" s="175" t="str">
        <f t="shared" si="16"/>
        <v/>
      </c>
      <c r="G261" s="174"/>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8">
        <f t="shared" si="19"/>
        <v>46002</v>
      </c>
      <c r="C262" s="36" t="str">
        <f t="shared" si="15"/>
        <v>木</v>
      </c>
      <c r="D262" s="45" t="str">
        <f>IF(WEEKDAY(B262,2)&gt;5,"休日",IFERROR(IF(VLOOKUP(B262,祝日!B:B,1,FALSE),"休日",""),""))</f>
        <v/>
      </c>
      <c r="E262" s="174"/>
      <c r="F262" s="175" t="str">
        <f t="shared" si="16"/>
        <v/>
      </c>
      <c r="G262" s="174"/>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8">
        <f t="shared" si="19"/>
        <v>46003</v>
      </c>
      <c r="C263" s="36" t="str">
        <f t="shared" si="15"/>
        <v>金</v>
      </c>
      <c r="D263" s="45" t="str">
        <f>IF(WEEKDAY(B263,2)&gt;5,"休日",IFERROR(IF(VLOOKUP(B263,祝日!B:B,1,FALSE),"休日",""),""))</f>
        <v/>
      </c>
      <c r="E263" s="174"/>
      <c r="F263" s="175" t="str">
        <f t="shared" si="16"/>
        <v/>
      </c>
      <c r="G263" s="174"/>
      <c r="H263" s="175" t="str">
        <f t="shared" si="17"/>
        <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8">
        <f t="shared" si="19"/>
        <v>46004</v>
      </c>
      <c r="C264" s="36" t="str">
        <f t="shared" ref="C264:C327" si="20">TEXT(B264,"aaa")</f>
        <v>土</v>
      </c>
      <c r="D264" s="45" t="str">
        <f>IF(WEEKDAY(B264,2)&gt;5,"休日",IFERROR(IF(VLOOKUP(B264,祝日!B:B,1,FALSE),"休日",""),""))</f>
        <v>休日</v>
      </c>
      <c r="E264" s="174"/>
      <c r="F264" s="175" t="str">
        <f t="shared" ref="F264:F327" si="21">IF(OR(E264="夏季休暇",E264="年末年始休暇",E264="一時中止",E264="工場制作",E264="発注者指示",E264="その他",D264="休日"),"休工","")</f>
        <v>休工</v>
      </c>
      <c r="G264" s="174"/>
      <c r="H264" s="175" t="str">
        <f t="shared" ref="H264:H327" si="22">IF(OR(G264="夏季休暇",G264="年末年始休暇",G264="一時中止",G264="工場制作",G264="発注者指示",G264="その他",D264="休日"),"休工","")</f>
        <v>休工</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8">
        <f t="shared" ref="B265:B328" si="24">B264+1</f>
        <v>46005</v>
      </c>
      <c r="C265" s="36" t="str">
        <f t="shared" si="20"/>
        <v>日</v>
      </c>
      <c r="D265" s="45" t="str">
        <f>IF(WEEKDAY(B265,2)&gt;5,"休日",IFERROR(IF(VLOOKUP(B265,祝日!B:B,1,FALSE),"休日",""),""))</f>
        <v>休日</v>
      </c>
      <c r="E265" s="174"/>
      <c r="F265" s="175" t="str">
        <f t="shared" si="21"/>
        <v>休工</v>
      </c>
      <c r="G265" s="174"/>
      <c r="H265" s="175" t="str">
        <f t="shared" si="22"/>
        <v>休工</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8">
        <f t="shared" si="24"/>
        <v>46006</v>
      </c>
      <c r="C266" s="36" t="str">
        <f t="shared" si="20"/>
        <v>月</v>
      </c>
      <c r="D266" s="45" t="str">
        <f>IF(WEEKDAY(B266,2)&gt;5,"休日",IFERROR(IF(VLOOKUP(B266,祝日!B:B,1,FALSE),"休日",""),""))</f>
        <v/>
      </c>
      <c r="E266" s="174"/>
      <c r="F266" s="175" t="str">
        <f t="shared" si="21"/>
        <v/>
      </c>
      <c r="G266" s="174"/>
      <c r="H266" s="175" t="str">
        <f t="shared" si="22"/>
        <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8">
        <f t="shared" si="24"/>
        <v>46007</v>
      </c>
      <c r="C267" s="36" t="str">
        <f t="shared" si="20"/>
        <v>火</v>
      </c>
      <c r="D267" s="45" t="str">
        <f>IF(WEEKDAY(B267,2)&gt;5,"休日",IFERROR(IF(VLOOKUP(B267,祝日!B:B,1,FALSE),"休日",""),""))</f>
        <v/>
      </c>
      <c r="E267" s="174"/>
      <c r="F267" s="175" t="str">
        <f t="shared" si="21"/>
        <v/>
      </c>
      <c r="G267" s="174"/>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8">
        <f t="shared" si="24"/>
        <v>46008</v>
      </c>
      <c r="C268" s="36" t="str">
        <f t="shared" si="20"/>
        <v>水</v>
      </c>
      <c r="D268" s="45" t="str">
        <f>IF(WEEKDAY(B268,2)&gt;5,"休日",IFERROR(IF(VLOOKUP(B268,祝日!B:B,1,FALSE),"休日",""),""))</f>
        <v/>
      </c>
      <c r="E268" s="174"/>
      <c r="F268" s="175" t="str">
        <f t="shared" si="21"/>
        <v/>
      </c>
      <c r="G268" s="174"/>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8">
        <f t="shared" si="24"/>
        <v>46009</v>
      </c>
      <c r="C269" s="36" t="str">
        <f t="shared" si="20"/>
        <v>木</v>
      </c>
      <c r="D269" s="45" t="str">
        <f>IF(WEEKDAY(B269,2)&gt;5,"休日",IFERROR(IF(VLOOKUP(B269,祝日!B:B,1,FALSE),"休日",""),""))</f>
        <v/>
      </c>
      <c r="E269" s="174"/>
      <c r="F269" s="175" t="str">
        <f t="shared" si="21"/>
        <v/>
      </c>
      <c r="G269" s="174"/>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8">
        <f t="shared" si="24"/>
        <v>46010</v>
      </c>
      <c r="C270" s="36" t="str">
        <f t="shared" si="20"/>
        <v>金</v>
      </c>
      <c r="D270" s="45" t="str">
        <f>IF(WEEKDAY(B270,2)&gt;5,"休日",IFERROR(IF(VLOOKUP(B270,祝日!B:B,1,FALSE),"休日",""),""))</f>
        <v/>
      </c>
      <c r="E270" s="174"/>
      <c r="F270" s="175" t="str">
        <f t="shared" si="21"/>
        <v/>
      </c>
      <c r="G270" s="174"/>
      <c r="H270" s="175" t="str">
        <f t="shared" si="22"/>
        <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8">
        <f t="shared" si="24"/>
        <v>46011</v>
      </c>
      <c r="C271" s="36" t="str">
        <f t="shared" si="20"/>
        <v>土</v>
      </c>
      <c r="D271" s="45" t="str">
        <f>IF(WEEKDAY(B271,2)&gt;5,"休日",IFERROR(IF(VLOOKUP(B271,祝日!B:B,1,FALSE),"休日",""),""))</f>
        <v>休日</v>
      </c>
      <c r="E271" s="174"/>
      <c r="F271" s="175" t="str">
        <f t="shared" si="21"/>
        <v>休工</v>
      </c>
      <c r="G271" s="174"/>
      <c r="H271" s="175" t="str">
        <f t="shared" si="22"/>
        <v>休工</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8">
        <f t="shared" si="24"/>
        <v>46012</v>
      </c>
      <c r="C272" s="36" t="str">
        <f t="shared" si="20"/>
        <v>日</v>
      </c>
      <c r="D272" s="45" t="str">
        <f>IF(WEEKDAY(B272,2)&gt;5,"休日",IFERROR(IF(VLOOKUP(B272,祝日!B:B,1,FALSE),"休日",""),""))</f>
        <v>休日</v>
      </c>
      <c r="E272" s="174"/>
      <c r="F272" s="175" t="str">
        <f t="shared" si="21"/>
        <v>休工</v>
      </c>
      <c r="G272" s="174"/>
      <c r="H272" s="175" t="str">
        <f t="shared" si="22"/>
        <v>休工</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8">
        <f t="shared" si="24"/>
        <v>46013</v>
      </c>
      <c r="C273" s="36" t="str">
        <f t="shared" si="20"/>
        <v>月</v>
      </c>
      <c r="D273" s="45" t="str">
        <f>IF(WEEKDAY(B273,2)&gt;5,"休日",IFERROR(IF(VLOOKUP(B273,祝日!B:B,1,FALSE),"休日",""),""))</f>
        <v/>
      </c>
      <c r="E273" s="174"/>
      <c r="F273" s="175" t="str">
        <f t="shared" si="21"/>
        <v/>
      </c>
      <c r="G273" s="174"/>
      <c r="H273" s="175" t="str">
        <f t="shared" si="22"/>
        <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8">
        <f t="shared" si="24"/>
        <v>46014</v>
      </c>
      <c r="C274" s="36" t="str">
        <f t="shared" si="20"/>
        <v>火</v>
      </c>
      <c r="D274" s="45" t="str">
        <f>IF(WEEKDAY(B274,2)&gt;5,"休日",IFERROR(IF(VLOOKUP(B274,祝日!B:B,1,FALSE),"休日",""),""))</f>
        <v/>
      </c>
      <c r="E274" s="174"/>
      <c r="F274" s="175" t="str">
        <f t="shared" si="21"/>
        <v/>
      </c>
      <c r="G274" s="174"/>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8">
        <f t="shared" si="24"/>
        <v>46015</v>
      </c>
      <c r="C275" s="36" t="str">
        <f t="shared" si="20"/>
        <v>水</v>
      </c>
      <c r="D275" s="45" t="str">
        <f>IF(WEEKDAY(B275,2)&gt;5,"休日",IFERROR(IF(VLOOKUP(B275,祝日!B:B,1,FALSE),"休日",""),""))</f>
        <v/>
      </c>
      <c r="E275" s="174"/>
      <c r="F275" s="175" t="str">
        <f t="shared" si="21"/>
        <v/>
      </c>
      <c r="G275" s="174"/>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8">
        <f t="shared" si="24"/>
        <v>46016</v>
      </c>
      <c r="C276" s="36" t="str">
        <f t="shared" si="20"/>
        <v>木</v>
      </c>
      <c r="D276" s="45" t="str">
        <f>IF(WEEKDAY(B276,2)&gt;5,"休日",IFERROR(IF(VLOOKUP(B276,祝日!B:B,1,FALSE),"休日",""),""))</f>
        <v/>
      </c>
      <c r="E276" s="174"/>
      <c r="F276" s="175" t="str">
        <f t="shared" si="21"/>
        <v/>
      </c>
      <c r="G276" s="174"/>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8">
        <f t="shared" si="24"/>
        <v>46017</v>
      </c>
      <c r="C277" s="36" t="str">
        <f t="shared" si="20"/>
        <v>金</v>
      </c>
      <c r="D277" s="45" t="str">
        <f>IF(WEEKDAY(B277,2)&gt;5,"休日",IFERROR(IF(VLOOKUP(B277,祝日!B:B,1,FALSE),"休日",""),""))</f>
        <v/>
      </c>
      <c r="E277" s="174"/>
      <c r="F277" s="175" t="str">
        <f t="shared" si="21"/>
        <v/>
      </c>
      <c r="G277" s="174"/>
      <c r="H277" s="175" t="str">
        <f t="shared" si="22"/>
        <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8">
        <f t="shared" si="24"/>
        <v>46018</v>
      </c>
      <c r="C278" s="36" t="str">
        <f t="shared" si="20"/>
        <v>土</v>
      </c>
      <c r="D278" s="45" t="str">
        <f>IF(WEEKDAY(B278,2)&gt;5,"休日",IFERROR(IF(VLOOKUP(B278,祝日!B:B,1,FALSE),"休日",""),""))</f>
        <v>休日</v>
      </c>
      <c r="E278" s="174"/>
      <c r="F278" s="175" t="str">
        <f t="shared" si="21"/>
        <v>休工</v>
      </c>
      <c r="G278" s="174"/>
      <c r="H278" s="175" t="str">
        <f t="shared" si="22"/>
        <v>休工</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8">
        <f t="shared" si="24"/>
        <v>46019</v>
      </c>
      <c r="C279" s="36" t="str">
        <f t="shared" si="20"/>
        <v>日</v>
      </c>
      <c r="D279" s="45" t="str">
        <f>IF(WEEKDAY(B279,2)&gt;5,"休日",IFERROR(IF(VLOOKUP(B279,祝日!B:B,1,FALSE),"休日",""),""))</f>
        <v>休日</v>
      </c>
      <c r="E279" s="174"/>
      <c r="F279" s="175" t="str">
        <f t="shared" si="21"/>
        <v>休工</v>
      </c>
      <c r="G279" s="174"/>
      <c r="H279" s="175" t="str">
        <f t="shared" si="22"/>
        <v>休工</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8">
        <f t="shared" si="24"/>
        <v>46020</v>
      </c>
      <c r="C280" s="36" t="str">
        <f t="shared" si="20"/>
        <v>月</v>
      </c>
      <c r="D280" s="45" t="str">
        <f>IF(WEEKDAY(B280,2)&gt;5,"休日",IFERROR(IF(VLOOKUP(B280,祝日!B:B,1,FALSE),"休日",""),""))</f>
        <v/>
      </c>
      <c r="E280" s="174"/>
      <c r="F280" s="175" t="str">
        <f t="shared" si="21"/>
        <v/>
      </c>
      <c r="G280" s="174"/>
      <c r="H280" s="175" t="str">
        <f t="shared" si="22"/>
        <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8">
        <f t="shared" si="24"/>
        <v>46021</v>
      </c>
      <c r="C281" s="36" t="str">
        <f t="shared" si="20"/>
        <v>火</v>
      </c>
      <c r="D281" s="45" t="str">
        <f>IF(WEEKDAY(B281,2)&gt;5,"休日",IFERROR(IF(VLOOKUP(B281,祝日!B:B,1,FALSE),"休日",""),""))</f>
        <v/>
      </c>
      <c r="E281" s="174"/>
      <c r="F281" s="175" t="str">
        <f t="shared" si="21"/>
        <v/>
      </c>
      <c r="G281" s="174"/>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8">
        <f t="shared" si="24"/>
        <v>46022</v>
      </c>
      <c r="C282" s="36" t="str">
        <f t="shared" si="20"/>
        <v>水</v>
      </c>
      <c r="D282" s="45" t="str">
        <f>IF(WEEKDAY(B282,2)&gt;5,"休日",IFERROR(IF(VLOOKUP(B282,祝日!B:B,1,FALSE),"休日",""),""))</f>
        <v/>
      </c>
      <c r="E282" s="174"/>
      <c r="F282" s="175" t="str">
        <f t="shared" si="21"/>
        <v/>
      </c>
      <c r="G282" s="174"/>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8">
        <f t="shared" si="24"/>
        <v>46023</v>
      </c>
      <c r="C283" s="36" t="str">
        <f t="shared" si="20"/>
        <v>木</v>
      </c>
      <c r="D283" s="45" t="str">
        <f>IF(WEEKDAY(B283,2)&gt;5,"休日",IFERROR(IF(VLOOKUP(B283,祝日!B:B,1,FALSE),"休日",""),""))</f>
        <v/>
      </c>
      <c r="E283" s="174"/>
      <c r="F283" s="175" t="str">
        <f t="shared" si="21"/>
        <v/>
      </c>
      <c r="G283" s="174"/>
      <c r="H283" s="175" t="str">
        <f t="shared" si="22"/>
        <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8">
        <f t="shared" si="24"/>
        <v>46024</v>
      </c>
      <c r="C284" s="36" t="str">
        <f t="shared" si="20"/>
        <v>金</v>
      </c>
      <c r="D284" s="45" t="str">
        <f>IF(WEEKDAY(B284,2)&gt;5,"休日",IFERROR(IF(VLOOKUP(B284,祝日!B:B,1,FALSE),"休日",""),""))</f>
        <v/>
      </c>
      <c r="E284" s="174"/>
      <c r="F284" s="175" t="str">
        <f t="shared" si="21"/>
        <v/>
      </c>
      <c r="G284" s="174"/>
      <c r="H284" s="175" t="str">
        <f t="shared" si="22"/>
        <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8">
        <f t="shared" si="24"/>
        <v>46025</v>
      </c>
      <c r="C285" s="36" t="str">
        <f t="shared" si="20"/>
        <v>土</v>
      </c>
      <c r="D285" s="45" t="str">
        <f>IF(WEEKDAY(B285,2)&gt;5,"休日",IFERROR(IF(VLOOKUP(B285,祝日!B:B,1,FALSE),"休日",""),""))</f>
        <v>休日</v>
      </c>
      <c r="E285" s="174"/>
      <c r="F285" s="175" t="str">
        <f t="shared" si="21"/>
        <v>休工</v>
      </c>
      <c r="G285" s="174"/>
      <c r="H285" s="175" t="str">
        <f t="shared" si="22"/>
        <v>休工</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8">
        <f t="shared" si="24"/>
        <v>46026</v>
      </c>
      <c r="C286" s="36" t="str">
        <f t="shared" si="20"/>
        <v>日</v>
      </c>
      <c r="D286" s="45" t="str">
        <f>IF(WEEKDAY(B286,2)&gt;5,"休日",IFERROR(IF(VLOOKUP(B286,祝日!B:B,1,FALSE),"休日",""),""))</f>
        <v>休日</v>
      </c>
      <c r="E286" s="174"/>
      <c r="F286" s="175" t="str">
        <f t="shared" si="21"/>
        <v>休工</v>
      </c>
      <c r="G286" s="174"/>
      <c r="H286" s="175" t="str">
        <f t="shared" si="22"/>
        <v>休工</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8">
        <f t="shared" si="24"/>
        <v>46027</v>
      </c>
      <c r="C287" s="36" t="str">
        <f t="shared" si="20"/>
        <v>月</v>
      </c>
      <c r="D287" s="45" t="str">
        <f>IF(WEEKDAY(B287,2)&gt;5,"休日",IFERROR(IF(VLOOKUP(B287,祝日!B:B,1,FALSE),"休日",""),""))</f>
        <v/>
      </c>
      <c r="E287" s="174"/>
      <c r="F287" s="175" t="str">
        <f t="shared" si="21"/>
        <v/>
      </c>
      <c r="G287" s="174"/>
      <c r="H287" s="175" t="str">
        <f t="shared" si="22"/>
        <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8">
        <f t="shared" si="24"/>
        <v>46028</v>
      </c>
      <c r="C288" s="36" t="str">
        <f t="shared" si="20"/>
        <v>火</v>
      </c>
      <c r="D288" s="45" t="str">
        <f>IF(WEEKDAY(B288,2)&gt;5,"休日",IFERROR(IF(VLOOKUP(B288,祝日!B:B,1,FALSE),"休日",""),""))</f>
        <v/>
      </c>
      <c r="E288" s="174"/>
      <c r="F288" s="175" t="str">
        <f t="shared" si="21"/>
        <v/>
      </c>
      <c r="G288" s="174"/>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8">
        <f t="shared" si="24"/>
        <v>46029</v>
      </c>
      <c r="C289" s="36" t="str">
        <f t="shared" si="20"/>
        <v>水</v>
      </c>
      <c r="D289" s="45" t="str">
        <f>IF(WEEKDAY(B289,2)&gt;5,"休日",IFERROR(IF(VLOOKUP(B289,祝日!B:B,1,FALSE),"休日",""),""))</f>
        <v/>
      </c>
      <c r="E289" s="174"/>
      <c r="F289" s="175" t="str">
        <f t="shared" si="21"/>
        <v/>
      </c>
      <c r="G289" s="174"/>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8">
        <f t="shared" si="24"/>
        <v>46030</v>
      </c>
      <c r="C290" s="36" t="str">
        <f t="shared" si="20"/>
        <v>木</v>
      </c>
      <c r="D290" s="45" t="str">
        <f>IF(WEEKDAY(B290,2)&gt;5,"休日",IFERROR(IF(VLOOKUP(B290,祝日!B:B,1,FALSE),"休日",""),""))</f>
        <v/>
      </c>
      <c r="E290" s="174"/>
      <c r="F290" s="175" t="str">
        <f t="shared" si="21"/>
        <v/>
      </c>
      <c r="G290" s="174"/>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8">
        <f t="shared" si="24"/>
        <v>46031</v>
      </c>
      <c r="C291" s="36" t="str">
        <f t="shared" si="20"/>
        <v>金</v>
      </c>
      <c r="D291" s="45" t="str">
        <f>IF(WEEKDAY(B291,2)&gt;5,"休日",IFERROR(IF(VLOOKUP(B291,祝日!B:B,1,FALSE),"休日",""),""))</f>
        <v/>
      </c>
      <c r="E291" s="174"/>
      <c r="F291" s="175" t="str">
        <f t="shared" si="21"/>
        <v/>
      </c>
      <c r="G291" s="174"/>
      <c r="H291" s="175" t="str">
        <f t="shared" si="22"/>
        <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8">
        <f t="shared" si="24"/>
        <v>46032</v>
      </c>
      <c r="C292" s="36" t="str">
        <f t="shared" si="20"/>
        <v>土</v>
      </c>
      <c r="D292" s="45" t="str">
        <f>IF(WEEKDAY(B292,2)&gt;5,"休日",IFERROR(IF(VLOOKUP(B292,祝日!B:B,1,FALSE),"休日",""),""))</f>
        <v>休日</v>
      </c>
      <c r="E292" s="174"/>
      <c r="F292" s="175" t="str">
        <f t="shared" si="21"/>
        <v>休工</v>
      </c>
      <c r="G292" s="174"/>
      <c r="H292" s="175" t="str">
        <f t="shared" si="22"/>
        <v>休工</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8">
        <f t="shared" si="24"/>
        <v>46033</v>
      </c>
      <c r="C293" s="36" t="str">
        <f t="shared" si="20"/>
        <v>日</v>
      </c>
      <c r="D293" s="45" t="str">
        <f>IF(WEEKDAY(B293,2)&gt;5,"休日",IFERROR(IF(VLOOKUP(B293,祝日!B:B,1,FALSE),"休日",""),""))</f>
        <v>休日</v>
      </c>
      <c r="E293" s="174"/>
      <c r="F293" s="175" t="str">
        <f t="shared" si="21"/>
        <v>休工</v>
      </c>
      <c r="G293" s="174"/>
      <c r="H293" s="175" t="str">
        <f t="shared" si="22"/>
        <v>休工</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8">
        <f t="shared" si="24"/>
        <v>46034</v>
      </c>
      <c r="C294" s="36" t="str">
        <f t="shared" si="20"/>
        <v>月</v>
      </c>
      <c r="D294" s="45" t="str">
        <f>IF(WEEKDAY(B294,2)&gt;5,"休日",IFERROR(IF(VLOOKUP(B294,祝日!B:B,1,FALSE),"休日",""),""))</f>
        <v/>
      </c>
      <c r="E294" s="174"/>
      <c r="F294" s="175" t="str">
        <f t="shared" si="21"/>
        <v/>
      </c>
      <c r="G294" s="174"/>
      <c r="H294" s="175" t="str">
        <f t="shared" si="22"/>
        <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8">
        <f t="shared" si="24"/>
        <v>46035</v>
      </c>
      <c r="C295" s="36" t="str">
        <f t="shared" si="20"/>
        <v>火</v>
      </c>
      <c r="D295" s="45" t="str">
        <f>IF(WEEKDAY(B295,2)&gt;5,"休日",IFERROR(IF(VLOOKUP(B295,祝日!B:B,1,FALSE),"休日",""),""))</f>
        <v/>
      </c>
      <c r="E295" s="174"/>
      <c r="F295" s="175" t="str">
        <f t="shared" si="21"/>
        <v/>
      </c>
      <c r="G295" s="174"/>
      <c r="H295" s="175" t="str">
        <f t="shared" si="22"/>
        <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8">
        <f t="shared" si="24"/>
        <v>46036</v>
      </c>
      <c r="C296" s="36" t="str">
        <f t="shared" si="20"/>
        <v>水</v>
      </c>
      <c r="D296" s="45" t="str">
        <f>IF(WEEKDAY(B296,2)&gt;5,"休日",IFERROR(IF(VLOOKUP(B296,祝日!B:B,1,FALSE),"休日",""),""))</f>
        <v/>
      </c>
      <c r="E296" s="174"/>
      <c r="F296" s="175" t="str">
        <f t="shared" si="21"/>
        <v/>
      </c>
      <c r="G296" s="174"/>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8">
        <f t="shared" si="24"/>
        <v>46037</v>
      </c>
      <c r="C297" s="36" t="str">
        <f t="shared" si="20"/>
        <v>木</v>
      </c>
      <c r="D297" s="45" t="str">
        <f>IF(WEEKDAY(B297,2)&gt;5,"休日",IFERROR(IF(VLOOKUP(B297,祝日!B:B,1,FALSE),"休日",""),""))</f>
        <v/>
      </c>
      <c r="E297" s="174"/>
      <c r="F297" s="175" t="str">
        <f t="shared" si="21"/>
        <v/>
      </c>
      <c r="G297" s="174"/>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8">
        <f t="shared" si="24"/>
        <v>46038</v>
      </c>
      <c r="C298" s="36" t="str">
        <f t="shared" si="20"/>
        <v>金</v>
      </c>
      <c r="D298" s="45" t="str">
        <f>IF(WEEKDAY(B298,2)&gt;5,"休日",IFERROR(IF(VLOOKUP(B298,祝日!B:B,1,FALSE),"休日",""),""))</f>
        <v/>
      </c>
      <c r="E298" s="174"/>
      <c r="F298" s="175" t="str">
        <f t="shared" si="21"/>
        <v/>
      </c>
      <c r="G298" s="174"/>
      <c r="H298" s="175" t="str">
        <f t="shared" si="22"/>
        <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8">
        <f t="shared" si="24"/>
        <v>46039</v>
      </c>
      <c r="C299" s="36" t="str">
        <f t="shared" si="20"/>
        <v>土</v>
      </c>
      <c r="D299" s="45" t="str">
        <f>IF(WEEKDAY(B299,2)&gt;5,"休日",IFERROR(IF(VLOOKUP(B299,祝日!B:B,1,FALSE),"休日",""),""))</f>
        <v>休日</v>
      </c>
      <c r="E299" s="174"/>
      <c r="F299" s="175" t="str">
        <f t="shared" si="21"/>
        <v>休工</v>
      </c>
      <c r="G299" s="174"/>
      <c r="H299" s="175" t="str">
        <f t="shared" si="22"/>
        <v>休工</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8">
        <f t="shared" si="24"/>
        <v>46040</v>
      </c>
      <c r="C300" s="36" t="str">
        <f t="shared" si="20"/>
        <v>日</v>
      </c>
      <c r="D300" s="45" t="str">
        <f>IF(WEEKDAY(B300,2)&gt;5,"休日",IFERROR(IF(VLOOKUP(B300,祝日!B:B,1,FALSE),"休日",""),""))</f>
        <v>休日</v>
      </c>
      <c r="E300" s="174"/>
      <c r="F300" s="175" t="str">
        <f t="shared" si="21"/>
        <v>休工</v>
      </c>
      <c r="G300" s="174"/>
      <c r="H300" s="175" t="str">
        <f t="shared" si="22"/>
        <v>休工</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8">
        <f t="shared" si="24"/>
        <v>46041</v>
      </c>
      <c r="C301" s="36" t="str">
        <f t="shared" si="20"/>
        <v>月</v>
      </c>
      <c r="D301" s="45" t="str">
        <f>IF(WEEKDAY(B301,2)&gt;5,"休日",IFERROR(IF(VLOOKUP(B301,祝日!B:B,1,FALSE),"休日",""),""))</f>
        <v/>
      </c>
      <c r="E301" s="174"/>
      <c r="F301" s="175" t="str">
        <f t="shared" si="21"/>
        <v/>
      </c>
      <c r="G301" s="174"/>
      <c r="H301" s="175" t="str">
        <f t="shared" si="22"/>
        <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8">
        <f t="shared" si="24"/>
        <v>46042</v>
      </c>
      <c r="C302" s="36" t="str">
        <f t="shared" si="20"/>
        <v>火</v>
      </c>
      <c r="D302" s="45" t="str">
        <f>IF(WEEKDAY(B302,2)&gt;5,"休日",IFERROR(IF(VLOOKUP(B302,祝日!B:B,1,FALSE),"休日",""),""))</f>
        <v/>
      </c>
      <c r="E302" s="174"/>
      <c r="F302" s="175" t="str">
        <f t="shared" si="21"/>
        <v/>
      </c>
      <c r="G302" s="174"/>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8">
        <f t="shared" si="24"/>
        <v>46043</v>
      </c>
      <c r="C303" s="36" t="str">
        <f t="shared" si="20"/>
        <v>水</v>
      </c>
      <c r="D303" s="45" t="str">
        <f>IF(WEEKDAY(B303,2)&gt;5,"休日",IFERROR(IF(VLOOKUP(B303,祝日!B:B,1,FALSE),"休日",""),""))</f>
        <v/>
      </c>
      <c r="E303" s="174"/>
      <c r="F303" s="175" t="str">
        <f t="shared" si="21"/>
        <v/>
      </c>
      <c r="G303" s="174"/>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8">
        <f t="shared" si="24"/>
        <v>46044</v>
      </c>
      <c r="C304" s="36" t="str">
        <f t="shared" si="20"/>
        <v>木</v>
      </c>
      <c r="D304" s="45" t="str">
        <f>IF(WEEKDAY(B304,2)&gt;5,"休日",IFERROR(IF(VLOOKUP(B304,祝日!B:B,1,FALSE),"休日",""),""))</f>
        <v/>
      </c>
      <c r="E304" s="174"/>
      <c r="F304" s="175" t="str">
        <f t="shared" si="21"/>
        <v/>
      </c>
      <c r="G304" s="174"/>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8">
        <f t="shared" si="24"/>
        <v>46045</v>
      </c>
      <c r="C305" s="36" t="str">
        <f t="shared" si="20"/>
        <v>金</v>
      </c>
      <c r="D305" s="45" t="str">
        <f>IF(WEEKDAY(B305,2)&gt;5,"休日",IFERROR(IF(VLOOKUP(B305,祝日!B:B,1,FALSE),"休日",""),""))</f>
        <v/>
      </c>
      <c r="E305" s="174"/>
      <c r="F305" s="175" t="str">
        <f t="shared" si="21"/>
        <v/>
      </c>
      <c r="G305" s="174"/>
      <c r="H305" s="175" t="str">
        <f t="shared" si="22"/>
        <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8">
        <f t="shared" si="24"/>
        <v>46046</v>
      </c>
      <c r="C306" s="36" t="str">
        <f t="shared" si="20"/>
        <v>土</v>
      </c>
      <c r="D306" s="45" t="str">
        <f>IF(WEEKDAY(B306,2)&gt;5,"休日",IFERROR(IF(VLOOKUP(B306,祝日!B:B,1,FALSE),"休日",""),""))</f>
        <v>休日</v>
      </c>
      <c r="E306" s="174"/>
      <c r="F306" s="175" t="str">
        <f t="shared" si="21"/>
        <v>休工</v>
      </c>
      <c r="G306" s="174"/>
      <c r="H306" s="175" t="str">
        <f t="shared" si="22"/>
        <v>休工</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8">
        <f t="shared" si="24"/>
        <v>46047</v>
      </c>
      <c r="C307" s="36" t="str">
        <f t="shared" si="20"/>
        <v>日</v>
      </c>
      <c r="D307" s="45" t="str">
        <f>IF(WEEKDAY(B307,2)&gt;5,"休日",IFERROR(IF(VLOOKUP(B307,祝日!B:B,1,FALSE),"休日",""),""))</f>
        <v>休日</v>
      </c>
      <c r="E307" s="174"/>
      <c r="F307" s="175" t="str">
        <f t="shared" si="21"/>
        <v>休工</v>
      </c>
      <c r="G307" s="174"/>
      <c r="H307" s="175" t="str">
        <f t="shared" si="22"/>
        <v>休工</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8">
        <f t="shared" si="24"/>
        <v>46048</v>
      </c>
      <c r="C308" s="36" t="str">
        <f t="shared" si="20"/>
        <v>月</v>
      </c>
      <c r="D308" s="45" t="str">
        <f>IF(WEEKDAY(B308,2)&gt;5,"休日",IFERROR(IF(VLOOKUP(B308,祝日!B:B,1,FALSE),"休日",""),""))</f>
        <v/>
      </c>
      <c r="E308" s="174"/>
      <c r="F308" s="175" t="str">
        <f t="shared" si="21"/>
        <v/>
      </c>
      <c r="G308" s="174"/>
      <c r="H308" s="175" t="str">
        <f t="shared" si="22"/>
        <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8">
        <f t="shared" si="24"/>
        <v>46049</v>
      </c>
      <c r="C309" s="36" t="str">
        <f t="shared" si="20"/>
        <v>火</v>
      </c>
      <c r="D309" s="45" t="str">
        <f>IF(WEEKDAY(B309,2)&gt;5,"休日",IFERROR(IF(VLOOKUP(B309,祝日!B:B,1,FALSE),"休日",""),""))</f>
        <v/>
      </c>
      <c r="E309" s="174"/>
      <c r="F309" s="175" t="str">
        <f t="shared" si="21"/>
        <v/>
      </c>
      <c r="G309" s="174"/>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8">
        <f t="shared" si="24"/>
        <v>46050</v>
      </c>
      <c r="C310" s="36" t="str">
        <f t="shared" si="20"/>
        <v>水</v>
      </c>
      <c r="D310" s="45" t="str">
        <f>IF(WEEKDAY(B310,2)&gt;5,"休日",IFERROR(IF(VLOOKUP(B310,祝日!B:B,1,FALSE),"休日",""),""))</f>
        <v/>
      </c>
      <c r="E310" s="174"/>
      <c r="F310" s="175" t="str">
        <f t="shared" si="21"/>
        <v/>
      </c>
      <c r="G310" s="174"/>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8">
        <f t="shared" si="24"/>
        <v>46051</v>
      </c>
      <c r="C311" s="36" t="str">
        <f t="shared" si="20"/>
        <v>木</v>
      </c>
      <c r="D311" s="45" t="str">
        <f>IF(WEEKDAY(B311,2)&gt;5,"休日",IFERROR(IF(VLOOKUP(B311,祝日!B:B,1,FALSE),"休日",""),""))</f>
        <v/>
      </c>
      <c r="E311" s="174"/>
      <c r="F311" s="175" t="str">
        <f t="shared" si="21"/>
        <v/>
      </c>
      <c r="G311" s="174"/>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8">
        <f t="shared" si="24"/>
        <v>46052</v>
      </c>
      <c r="C312" s="36" t="str">
        <f t="shared" si="20"/>
        <v>金</v>
      </c>
      <c r="D312" s="45" t="str">
        <f>IF(WEEKDAY(B312,2)&gt;5,"休日",IFERROR(IF(VLOOKUP(B312,祝日!B:B,1,FALSE),"休日",""),""))</f>
        <v/>
      </c>
      <c r="E312" s="174"/>
      <c r="F312" s="175" t="str">
        <f t="shared" si="21"/>
        <v/>
      </c>
      <c r="G312" s="174"/>
      <c r="H312" s="175" t="str">
        <f t="shared" si="22"/>
        <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8">
        <f t="shared" si="24"/>
        <v>46053</v>
      </c>
      <c r="C313" s="36" t="str">
        <f t="shared" si="20"/>
        <v>土</v>
      </c>
      <c r="D313" s="45" t="str">
        <f>IF(WEEKDAY(B313,2)&gt;5,"休日",IFERROR(IF(VLOOKUP(B313,祝日!B:B,1,FALSE),"休日",""),""))</f>
        <v>休日</v>
      </c>
      <c r="E313" s="174"/>
      <c r="F313" s="175" t="str">
        <f t="shared" si="21"/>
        <v>休工</v>
      </c>
      <c r="G313" s="174"/>
      <c r="H313" s="175" t="str">
        <f t="shared" si="22"/>
        <v>休工</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8">
        <f t="shared" si="24"/>
        <v>46054</v>
      </c>
      <c r="C314" s="36" t="str">
        <f t="shared" si="20"/>
        <v>日</v>
      </c>
      <c r="D314" s="45" t="str">
        <f>IF(WEEKDAY(B314,2)&gt;5,"休日",IFERROR(IF(VLOOKUP(B314,祝日!B:B,1,FALSE),"休日",""),""))</f>
        <v>休日</v>
      </c>
      <c r="E314" s="174"/>
      <c r="F314" s="175" t="str">
        <f t="shared" si="21"/>
        <v>休工</v>
      </c>
      <c r="G314" s="174"/>
      <c r="H314" s="175" t="str">
        <f t="shared" si="22"/>
        <v>休工</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8">
        <f t="shared" si="24"/>
        <v>46055</v>
      </c>
      <c r="C315" s="36" t="str">
        <f t="shared" si="20"/>
        <v>月</v>
      </c>
      <c r="D315" s="45" t="str">
        <f>IF(WEEKDAY(B315,2)&gt;5,"休日",IFERROR(IF(VLOOKUP(B315,祝日!B:B,1,FALSE),"休日",""),""))</f>
        <v/>
      </c>
      <c r="E315" s="174"/>
      <c r="F315" s="175" t="str">
        <f t="shared" si="21"/>
        <v/>
      </c>
      <c r="G315" s="174"/>
      <c r="H315" s="175" t="str">
        <f t="shared" si="22"/>
        <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8">
        <f t="shared" si="24"/>
        <v>46056</v>
      </c>
      <c r="C316" s="36" t="str">
        <f t="shared" si="20"/>
        <v>火</v>
      </c>
      <c r="D316" s="45" t="str">
        <f>IF(WEEKDAY(B316,2)&gt;5,"休日",IFERROR(IF(VLOOKUP(B316,祝日!B:B,1,FALSE),"休日",""),""))</f>
        <v/>
      </c>
      <c r="E316" s="174"/>
      <c r="F316" s="175" t="str">
        <f t="shared" si="21"/>
        <v/>
      </c>
      <c r="G316" s="174"/>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8">
        <f t="shared" si="24"/>
        <v>46057</v>
      </c>
      <c r="C317" s="36" t="str">
        <f t="shared" si="20"/>
        <v>水</v>
      </c>
      <c r="D317" s="45" t="str">
        <f>IF(WEEKDAY(B317,2)&gt;5,"休日",IFERROR(IF(VLOOKUP(B317,祝日!B:B,1,FALSE),"休日",""),""))</f>
        <v/>
      </c>
      <c r="E317" s="174"/>
      <c r="F317" s="175" t="str">
        <f t="shared" si="21"/>
        <v/>
      </c>
      <c r="G317" s="174"/>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8">
        <f t="shared" si="24"/>
        <v>46058</v>
      </c>
      <c r="C318" s="36" t="str">
        <f t="shared" si="20"/>
        <v>木</v>
      </c>
      <c r="D318" s="45" t="str">
        <f>IF(WEEKDAY(B318,2)&gt;5,"休日",IFERROR(IF(VLOOKUP(B318,祝日!B:B,1,FALSE),"休日",""),""))</f>
        <v/>
      </c>
      <c r="E318" s="174"/>
      <c r="F318" s="175" t="str">
        <f t="shared" si="21"/>
        <v/>
      </c>
      <c r="G318" s="174"/>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8">
        <f t="shared" si="24"/>
        <v>46059</v>
      </c>
      <c r="C319" s="36" t="str">
        <f t="shared" si="20"/>
        <v>金</v>
      </c>
      <c r="D319" s="45" t="str">
        <f>IF(WEEKDAY(B319,2)&gt;5,"休日",IFERROR(IF(VLOOKUP(B319,祝日!B:B,1,FALSE),"休日",""),""))</f>
        <v/>
      </c>
      <c r="E319" s="174"/>
      <c r="F319" s="175" t="str">
        <f t="shared" si="21"/>
        <v/>
      </c>
      <c r="G319" s="174"/>
      <c r="H319" s="175" t="str">
        <f t="shared" si="22"/>
        <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8">
        <f t="shared" si="24"/>
        <v>46060</v>
      </c>
      <c r="C320" s="36" t="str">
        <f t="shared" si="20"/>
        <v>土</v>
      </c>
      <c r="D320" s="45" t="str">
        <f>IF(WEEKDAY(B320,2)&gt;5,"休日",IFERROR(IF(VLOOKUP(B320,祝日!B:B,1,FALSE),"休日",""),""))</f>
        <v>休日</v>
      </c>
      <c r="E320" s="174"/>
      <c r="F320" s="175" t="str">
        <f t="shared" si="21"/>
        <v>休工</v>
      </c>
      <c r="G320" s="174"/>
      <c r="H320" s="175" t="str">
        <f t="shared" si="22"/>
        <v>休工</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8">
        <f t="shared" si="24"/>
        <v>46061</v>
      </c>
      <c r="C321" s="36" t="str">
        <f t="shared" si="20"/>
        <v>日</v>
      </c>
      <c r="D321" s="45" t="str">
        <f>IF(WEEKDAY(B321,2)&gt;5,"休日",IFERROR(IF(VLOOKUP(B321,祝日!B:B,1,FALSE),"休日",""),""))</f>
        <v>休日</v>
      </c>
      <c r="E321" s="174"/>
      <c r="F321" s="175" t="str">
        <f t="shared" si="21"/>
        <v>休工</v>
      </c>
      <c r="G321" s="174"/>
      <c r="H321" s="175" t="str">
        <f t="shared" si="22"/>
        <v>休工</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8">
        <f t="shared" si="24"/>
        <v>46062</v>
      </c>
      <c r="C322" s="36" t="str">
        <f t="shared" si="20"/>
        <v>月</v>
      </c>
      <c r="D322" s="45" t="str">
        <f>IF(WEEKDAY(B322,2)&gt;5,"休日",IFERROR(IF(VLOOKUP(B322,祝日!B:B,1,FALSE),"休日",""),""))</f>
        <v/>
      </c>
      <c r="E322" s="174"/>
      <c r="F322" s="175" t="str">
        <f t="shared" si="21"/>
        <v/>
      </c>
      <c r="G322" s="174"/>
      <c r="H322" s="175" t="str">
        <f t="shared" si="22"/>
        <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8">
        <f t="shared" si="24"/>
        <v>46063</v>
      </c>
      <c r="C323" s="36" t="str">
        <f t="shared" si="20"/>
        <v>火</v>
      </c>
      <c r="D323" s="45" t="str">
        <f>IF(WEEKDAY(B323,2)&gt;5,"休日",IFERROR(IF(VLOOKUP(B323,祝日!B:B,1,FALSE),"休日",""),""))</f>
        <v/>
      </c>
      <c r="E323" s="174"/>
      <c r="F323" s="175" t="str">
        <f t="shared" si="21"/>
        <v/>
      </c>
      <c r="G323" s="174"/>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8">
        <f t="shared" si="24"/>
        <v>46064</v>
      </c>
      <c r="C324" s="36" t="str">
        <f t="shared" si="20"/>
        <v>水</v>
      </c>
      <c r="D324" s="45" t="str">
        <f>IF(WEEKDAY(B324,2)&gt;5,"休日",IFERROR(IF(VLOOKUP(B324,祝日!B:B,1,FALSE),"休日",""),""))</f>
        <v/>
      </c>
      <c r="E324" s="174"/>
      <c r="F324" s="175" t="str">
        <f t="shared" si="21"/>
        <v/>
      </c>
      <c r="G324" s="174"/>
      <c r="H324" s="175" t="str">
        <f t="shared" si="22"/>
        <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8">
        <f t="shared" si="24"/>
        <v>46065</v>
      </c>
      <c r="C325" s="36" t="str">
        <f t="shared" si="20"/>
        <v>木</v>
      </c>
      <c r="D325" s="45" t="str">
        <f>IF(WEEKDAY(B325,2)&gt;5,"休日",IFERROR(IF(VLOOKUP(B325,祝日!B:B,1,FALSE),"休日",""),""))</f>
        <v/>
      </c>
      <c r="E325" s="174"/>
      <c r="F325" s="175" t="str">
        <f t="shared" si="21"/>
        <v/>
      </c>
      <c r="G325" s="174"/>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8">
        <f t="shared" si="24"/>
        <v>46066</v>
      </c>
      <c r="C326" s="36" t="str">
        <f t="shared" si="20"/>
        <v>金</v>
      </c>
      <c r="D326" s="45" t="str">
        <f>IF(WEEKDAY(B326,2)&gt;5,"休日",IFERROR(IF(VLOOKUP(B326,祝日!B:B,1,FALSE),"休日",""),""))</f>
        <v/>
      </c>
      <c r="E326" s="174"/>
      <c r="F326" s="175" t="str">
        <f t="shared" si="21"/>
        <v/>
      </c>
      <c r="G326" s="174"/>
      <c r="H326" s="175" t="str">
        <f t="shared" si="22"/>
        <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8">
        <f t="shared" si="24"/>
        <v>46067</v>
      </c>
      <c r="C327" s="36" t="str">
        <f t="shared" si="20"/>
        <v>土</v>
      </c>
      <c r="D327" s="45" t="str">
        <f>IF(WEEKDAY(B327,2)&gt;5,"休日",IFERROR(IF(VLOOKUP(B327,祝日!B:B,1,FALSE),"休日",""),""))</f>
        <v>休日</v>
      </c>
      <c r="E327" s="174"/>
      <c r="F327" s="175" t="str">
        <f t="shared" si="21"/>
        <v>休工</v>
      </c>
      <c r="G327" s="174"/>
      <c r="H327" s="175" t="str">
        <f t="shared" si="22"/>
        <v>休工</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8">
        <f t="shared" si="24"/>
        <v>46068</v>
      </c>
      <c r="C328" s="36" t="str">
        <f t="shared" ref="C328:C374" si="25">TEXT(B328,"aaa")</f>
        <v>日</v>
      </c>
      <c r="D328" s="45" t="str">
        <f>IF(WEEKDAY(B328,2)&gt;5,"休日",IFERROR(IF(VLOOKUP(B328,祝日!B:B,1,FALSE),"休日",""),""))</f>
        <v>休日</v>
      </c>
      <c r="E328" s="174"/>
      <c r="F328" s="175" t="str">
        <f t="shared" ref="F328:F373" si="26">IF(OR(E328="夏季休暇",E328="年末年始休暇",E328="一時中止",E328="工場制作",E328="発注者指示",E328="その他",D328="休日"),"休工","")</f>
        <v>休工</v>
      </c>
      <c r="G328" s="174"/>
      <c r="H328" s="175" t="str">
        <f t="shared" ref="H328:H373" si="27">IF(OR(G328="夏季休暇",G328="年末年始休暇",G328="一時中止",G328="工場制作",G328="発注者指示",G328="その他",D328="休日"),"休工","")</f>
        <v>休工</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8">
        <f t="shared" ref="B329:B374" si="29">B328+1</f>
        <v>46069</v>
      </c>
      <c r="C329" s="36" t="str">
        <f t="shared" si="25"/>
        <v>月</v>
      </c>
      <c r="D329" s="45" t="str">
        <f>IF(WEEKDAY(B329,2)&gt;5,"休日",IFERROR(IF(VLOOKUP(B329,祝日!B:B,1,FALSE),"休日",""),""))</f>
        <v/>
      </c>
      <c r="E329" s="174"/>
      <c r="F329" s="175" t="str">
        <f t="shared" si="26"/>
        <v/>
      </c>
      <c r="G329" s="174"/>
      <c r="H329" s="175" t="str">
        <f t="shared" si="27"/>
        <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8">
        <f t="shared" si="29"/>
        <v>46070</v>
      </c>
      <c r="C330" s="36" t="str">
        <f t="shared" si="25"/>
        <v>火</v>
      </c>
      <c r="D330" s="45" t="str">
        <f>IF(WEEKDAY(B330,2)&gt;5,"休日",IFERROR(IF(VLOOKUP(B330,祝日!B:B,1,FALSE),"休日",""),""))</f>
        <v/>
      </c>
      <c r="E330" s="174"/>
      <c r="F330" s="175" t="str">
        <f t="shared" si="26"/>
        <v/>
      </c>
      <c r="G330" s="174"/>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8">
        <f t="shared" si="29"/>
        <v>46071</v>
      </c>
      <c r="C331" s="36" t="str">
        <f t="shared" si="25"/>
        <v>水</v>
      </c>
      <c r="D331" s="45" t="str">
        <f>IF(WEEKDAY(B331,2)&gt;5,"休日",IFERROR(IF(VLOOKUP(B331,祝日!B:B,1,FALSE),"休日",""),""))</f>
        <v/>
      </c>
      <c r="E331" s="174"/>
      <c r="F331" s="175" t="str">
        <f t="shared" si="26"/>
        <v/>
      </c>
      <c r="G331" s="174"/>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8">
        <f t="shared" si="29"/>
        <v>46072</v>
      </c>
      <c r="C332" s="36" t="str">
        <f t="shared" si="25"/>
        <v>木</v>
      </c>
      <c r="D332" s="45" t="str">
        <f>IF(WEEKDAY(B332,2)&gt;5,"休日",IFERROR(IF(VLOOKUP(B332,祝日!B:B,1,FALSE),"休日",""),""))</f>
        <v/>
      </c>
      <c r="E332" s="174"/>
      <c r="F332" s="175" t="str">
        <f t="shared" si="26"/>
        <v/>
      </c>
      <c r="G332" s="174"/>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8">
        <f t="shared" si="29"/>
        <v>46073</v>
      </c>
      <c r="C333" s="36" t="str">
        <f t="shared" si="25"/>
        <v>金</v>
      </c>
      <c r="D333" s="45" t="str">
        <f>IF(WEEKDAY(B333,2)&gt;5,"休日",IFERROR(IF(VLOOKUP(B333,祝日!B:B,1,FALSE),"休日",""),""))</f>
        <v/>
      </c>
      <c r="E333" s="174"/>
      <c r="F333" s="175" t="str">
        <f t="shared" si="26"/>
        <v/>
      </c>
      <c r="G333" s="174"/>
      <c r="H333" s="175" t="str">
        <f t="shared" si="27"/>
        <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8">
        <f t="shared" si="29"/>
        <v>46074</v>
      </c>
      <c r="C334" s="36" t="str">
        <f t="shared" si="25"/>
        <v>土</v>
      </c>
      <c r="D334" s="45" t="str">
        <f>IF(WEEKDAY(B334,2)&gt;5,"休日",IFERROR(IF(VLOOKUP(B334,祝日!B:B,1,FALSE),"休日",""),""))</f>
        <v>休日</v>
      </c>
      <c r="E334" s="174"/>
      <c r="F334" s="175" t="str">
        <f t="shared" si="26"/>
        <v>休工</v>
      </c>
      <c r="G334" s="174"/>
      <c r="H334" s="175" t="str">
        <f t="shared" si="27"/>
        <v>休工</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8">
        <f t="shared" si="29"/>
        <v>46075</v>
      </c>
      <c r="C335" s="36" t="str">
        <f t="shared" si="25"/>
        <v>日</v>
      </c>
      <c r="D335" s="45" t="str">
        <f>IF(WEEKDAY(B335,2)&gt;5,"休日",IFERROR(IF(VLOOKUP(B335,祝日!B:B,1,FALSE),"休日",""),""))</f>
        <v>休日</v>
      </c>
      <c r="E335" s="174"/>
      <c r="F335" s="175" t="str">
        <f t="shared" si="26"/>
        <v>休工</v>
      </c>
      <c r="G335" s="174"/>
      <c r="H335" s="175" t="str">
        <f t="shared" si="27"/>
        <v>休工</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8">
        <f t="shared" si="29"/>
        <v>46076</v>
      </c>
      <c r="C336" s="36" t="str">
        <f t="shared" si="25"/>
        <v>月</v>
      </c>
      <c r="D336" s="45" t="str">
        <f>IF(WEEKDAY(B336,2)&gt;5,"休日",IFERROR(IF(VLOOKUP(B336,祝日!B:B,1,FALSE),"休日",""),""))</f>
        <v/>
      </c>
      <c r="E336" s="174"/>
      <c r="F336" s="175" t="str">
        <f t="shared" si="26"/>
        <v/>
      </c>
      <c r="G336" s="174"/>
      <c r="H336" s="175" t="str">
        <f t="shared" si="27"/>
        <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8">
        <f t="shared" si="29"/>
        <v>46077</v>
      </c>
      <c r="C337" s="36" t="str">
        <f t="shared" si="25"/>
        <v>火</v>
      </c>
      <c r="D337" s="45" t="str">
        <f>IF(WEEKDAY(B337,2)&gt;5,"休日",IFERROR(IF(VLOOKUP(B337,祝日!B:B,1,FALSE),"休日",""),""))</f>
        <v/>
      </c>
      <c r="E337" s="174"/>
      <c r="F337" s="175" t="str">
        <f t="shared" si="26"/>
        <v/>
      </c>
      <c r="G337" s="174"/>
      <c r="H337" s="175" t="str">
        <f t="shared" si="27"/>
        <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8">
        <f t="shared" si="29"/>
        <v>46078</v>
      </c>
      <c r="C338" s="36" t="str">
        <f t="shared" si="25"/>
        <v>水</v>
      </c>
      <c r="D338" s="45" t="str">
        <f>IF(WEEKDAY(B338,2)&gt;5,"休日",IFERROR(IF(VLOOKUP(B338,祝日!B:B,1,FALSE),"休日",""),""))</f>
        <v/>
      </c>
      <c r="E338" s="174"/>
      <c r="F338" s="175" t="str">
        <f t="shared" si="26"/>
        <v/>
      </c>
      <c r="G338" s="174"/>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8">
        <f t="shared" si="29"/>
        <v>46079</v>
      </c>
      <c r="C339" s="36" t="str">
        <f t="shared" si="25"/>
        <v>木</v>
      </c>
      <c r="D339" s="45" t="str">
        <f>IF(WEEKDAY(B339,2)&gt;5,"休日",IFERROR(IF(VLOOKUP(B339,祝日!B:B,1,FALSE),"休日",""),""))</f>
        <v/>
      </c>
      <c r="E339" s="174"/>
      <c r="F339" s="175" t="str">
        <f t="shared" si="26"/>
        <v/>
      </c>
      <c r="G339" s="174"/>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8">
        <f t="shared" si="29"/>
        <v>46080</v>
      </c>
      <c r="C340" s="36" t="str">
        <f t="shared" si="25"/>
        <v>金</v>
      </c>
      <c r="D340" s="45" t="str">
        <f>IF(WEEKDAY(B340,2)&gt;5,"休日",IFERROR(IF(VLOOKUP(B340,祝日!B:B,1,FALSE),"休日",""),""))</f>
        <v/>
      </c>
      <c r="E340" s="174"/>
      <c r="F340" s="175" t="str">
        <f t="shared" si="26"/>
        <v/>
      </c>
      <c r="G340" s="174"/>
      <c r="H340" s="175" t="str">
        <f t="shared" si="27"/>
        <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8">
        <f t="shared" si="29"/>
        <v>46081</v>
      </c>
      <c r="C341" s="36" t="str">
        <f t="shared" si="25"/>
        <v>土</v>
      </c>
      <c r="D341" s="45" t="str">
        <f>IF(WEEKDAY(B341,2)&gt;5,"休日",IFERROR(IF(VLOOKUP(B341,祝日!B:B,1,FALSE),"休日",""),""))</f>
        <v>休日</v>
      </c>
      <c r="E341" s="174"/>
      <c r="F341" s="175" t="str">
        <f t="shared" si="26"/>
        <v>休工</v>
      </c>
      <c r="G341" s="174"/>
      <c r="H341" s="175" t="str">
        <f t="shared" si="27"/>
        <v>休工</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8">
        <f t="shared" si="29"/>
        <v>46082</v>
      </c>
      <c r="C342" s="36" t="str">
        <f t="shared" si="25"/>
        <v>日</v>
      </c>
      <c r="D342" s="45" t="str">
        <f>IF(WEEKDAY(B342,2)&gt;5,"休日",IFERROR(IF(VLOOKUP(B342,祝日!B:B,1,FALSE),"休日",""),""))</f>
        <v>休日</v>
      </c>
      <c r="E342" s="174"/>
      <c r="F342" s="175" t="str">
        <f t="shared" si="26"/>
        <v>休工</v>
      </c>
      <c r="G342" s="174"/>
      <c r="H342" s="175" t="str">
        <f t="shared" si="27"/>
        <v>休工</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8">
        <f t="shared" si="29"/>
        <v>46083</v>
      </c>
      <c r="C343" s="36" t="str">
        <f t="shared" si="25"/>
        <v>月</v>
      </c>
      <c r="D343" s="45" t="str">
        <f>IF(WEEKDAY(B343,2)&gt;5,"休日",IFERROR(IF(VLOOKUP(B343,祝日!B:B,1,FALSE),"休日",""),""))</f>
        <v/>
      </c>
      <c r="E343" s="174"/>
      <c r="F343" s="175" t="str">
        <f t="shared" si="26"/>
        <v/>
      </c>
      <c r="G343" s="174"/>
      <c r="H343" s="175" t="str">
        <f t="shared" si="27"/>
        <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8">
        <f t="shared" si="29"/>
        <v>46084</v>
      </c>
      <c r="C344" s="36" t="str">
        <f t="shared" si="25"/>
        <v>火</v>
      </c>
      <c r="D344" s="45" t="str">
        <f>IF(WEEKDAY(B344,2)&gt;5,"休日",IFERROR(IF(VLOOKUP(B344,祝日!B:B,1,FALSE),"休日",""),""))</f>
        <v/>
      </c>
      <c r="E344" s="174"/>
      <c r="F344" s="175" t="str">
        <f t="shared" si="26"/>
        <v/>
      </c>
      <c r="G344" s="174"/>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8">
        <f t="shared" si="29"/>
        <v>46085</v>
      </c>
      <c r="C345" s="36" t="str">
        <f t="shared" si="25"/>
        <v>水</v>
      </c>
      <c r="D345" s="45" t="str">
        <f>IF(WEEKDAY(B345,2)&gt;5,"休日",IFERROR(IF(VLOOKUP(B345,祝日!B:B,1,FALSE),"休日",""),""))</f>
        <v/>
      </c>
      <c r="E345" s="174"/>
      <c r="F345" s="175" t="str">
        <f t="shared" si="26"/>
        <v/>
      </c>
      <c r="G345" s="174"/>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8">
        <f t="shared" si="29"/>
        <v>46086</v>
      </c>
      <c r="C346" s="36" t="str">
        <f t="shared" si="25"/>
        <v>木</v>
      </c>
      <c r="D346" s="45" t="str">
        <f>IF(WEEKDAY(B346,2)&gt;5,"休日",IFERROR(IF(VLOOKUP(B346,祝日!B:B,1,FALSE),"休日",""),""))</f>
        <v/>
      </c>
      <c r="E346" s="174"/>
      <c r="F346" s="175" t="str">
        <f t="shared" si="26"/>
        <v/>
      </c>
      <c r="G346" s="174"/>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8">
        <f t="shared" si="29"/>
        <v>46087</v>
      </c>
      <c r="C347" s="36" t="str">
        <f t="shared" si="25"/>
        <v>金</v>
      </c>
      <c r="D347" s="45" t="str">
        <f>IF(WEEKDAY(B347,2)&gt;5,"休日",IFERROR(IF(VLOOKUP(B347,祝日!B:B,1,FALSE),"休日",""),""))</f>
        <v/>
      </c>
      <c r="E347" s="174"/>
      <c r="F347" s="175" t="str">
        <f t="shared" si="26"/>
        <v/>
      </c>
      <c r="G347" s="174"/>
      <c r="H347" s="175" t="str">
        <f t="shared" si="27"/>
        <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8">
        <f t="shared" si="29"/>
        <v>46088</v>
      </c>
      <c r="C348" s="36" t="str">
        <f t="shared" si="25"/>
        <v>土</v>
      </c>
      <c r="D348" s="45" t="str">
        <f>IF(WEEKDAY(B348,2)&gt;5,"休日",IFERROR(IF(VLOOKUP(B348,祝日!B:B,1,FALSE),"休日",""),""))</f>
        <v>休日</v>
      </c>
      <c r="E348" s="174"/>
      <c r="F348" s="175" t="str">
        <f t="shared" si="26"/>
        <v>休工</v>
      </c>
      <c r="G348" s="174"/>
      <c r="H348" s="175" t="str">
        <f t="shared" si="27"/>
        <v>休工</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8">
        <f t="shared" si="29"/>
        <v>46089</v>
      </c>
      <c r="C349" s="36" t="str">
        <f t="shared" si="25"/>
        <v>日</v>
      </c>
      <c r="D349" s="45" t="str">
        <f>IF(WEEKDAY(B349,2)&gt;5,"休日",IFERROR(IF(VLOOKUP(B349,祝日!B:B,1,FALSE),"休日",""),""))</f>
        <v>休日</v>
      </c>
      <c r="E349" s="174"/>
      <c r="F349" s="175" t="str">
        <f t="shared" si="26"/>
        <v>休工</v>
      </c>
      <c r="G349" s="174"/>
      <c r="H349" s="175" t="str">
        <f t="shared" si="27"/>
        <v>休工</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8">
        <f t="shared" si="29"/>
        <v>46090</v>
      </c>
      <c r="C350" s="36" t="str">
        <f t="shared" si="25"/>
        <v>月</v>
      </c>
      <c r="D350" s="45" t="str">
        <f>IF(WEEKDAY(B350,2)&gt;5,"休日",IFERROR(IF(VLOOKUP(B350,祝日!B:B,1,FALSE),"休日",""),""))</f>
        <v/>
      </c>
      <c r="E350" s="174"/>
      <c r="F350" s="175" t="str">
        <f t="shared" si="26"/>
        <v/>
      </c>
      <c r="G350" s="174"/>
      <c r="H350" s="175" t="str">
        <f t="shared" si="27"/>
        <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8">
        <f t="shared" si="29"/>
        <v>46091</v>
      </c>
      <c r="C351" s="36" t="str">
        <f t="shared" si="25"/>
        <v>火</v>
      </c>
      <c r="D351" s="45" t="str">
        <f>IF(WEEKDAY(B351,2)&gt;5,"休日",IFERROR(IF(VLOOKUP(B351,祝日!B:B,1,FALSE),"休日",""),""))</f>
        <v/>
      </c>
      <c r="E351" s="174"/>
      <c r="F351" s="175" t="str">
        <f t="shared" si="26"/>
        <v/>
      </c>
      <c r="G351" s="174"/>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8">
        <f t="shared" si="29"/>
        <v>46092</v>
      </c>
      <c r="C352" s="36" t="str">
        <f t="shared" si="25"/>
        <v>水</v>
      </c>
      <c r="D352" s="45" t="str">
        <f>IF(WEEKDAY(B352,2)&gt;5,"休日",IFERROR(IF(VLOOKUP(B352,祝日!B:B,1,FALSE),"休日",""),""))</f>
        <v/>
      </c>
      <c r="E352" s="174"/>
      <c r="F352" s="175" t="str">
        <f t="shared" si="26"/>
        <v/>
      </c>
      <c r="G352" s="174"/>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8">
        <f t="shared" si="29"/>
        <v>46093</v>
      </c>
      <c r="C353" s="36" t="str">
        <f t="shared" si="25"/>
        <v>木</v>
      </c>
      <c r="D353" s="45" t="str">
        <f>IF(WEEKDAY(B353,2)&gt;5,"休日",IFERROR(IF(VLOOKUP(B353,祝日!B:B,1,FALSE),"休日",""),""))</f>
        <v/>
      </c>
      <c r="E353" s="174"/>
      <c r="F353" s="175" t="str">
        <f t="shared" si="26"/>
        <v/>
      </c>
      <c r="G353" s="174"/>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8">
        <f t="shared" si="29"/>
        <v>46094</v>
      </c>
      <c r="C354" s="36" t="str">
        <f t="shared" si="25"/>
        <v>金</v>
      </c>
      <c r="D354" s="45" t="str">
        <f>IF(WEEKDAY(B354,2)&gt;5,"休日",IFERROR(IF(VLOOKUP(B354,祝日!B:B,1,FALSE),"休日",""),""))</f>
        <v/>
      </c>
      <c r="E354" s="174"/>
      <c r="F354" s="175" t="str">
        <f t="shared" si="26"/>
        <v/>
      </c>
      <c r="G354" s="174"/>
      <c r="H354" s="175" t="str">
        <f t="shared" si="27"/>
        <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8">
        <f t="shared" si="29"/>
        <v>46095</v>
      </c>
      <c r="C355" s="36" t="str">
        <f t="shared" si="25"/>
        <v>土</v>
      </c>
      <c r="D355" s="45" t="str">
        <f>IF(WEEKDAY(B355,2)&gt;5,"休日",IFERROR(IF(VLOOKUP(B355,祝日!B:B,1,FALSE),"休日",""),""))</f>
        <v>休日</v>
      </c>
      <c r="E355" s="174"/>
      <c r="F355" s="175" t="str">
        <f t="shared" si="26"/>
        <v>休工</v>
      </c>
      <c r="G355" s="174"/>
      <c r="H355" s="175" t="str">
        <f t="shared" si="27"/>
        <v>休工</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8">
        <f t="shared" si="29"/>
        <v>46096</v>
      </c>
      <c r="C356" s="36" t="str">
        <f t="shared" si="25"/>
        <v>日</v>
      </c>
      <c r="D356" s="45" t="str">
        <f>IF(WEEKDAY(B356,2)&gt;5,"休日",IFERROR(IF(VLOOKUP(B356,祝日!B:B,1,FALSE),"休日",""),""))</f>
        <v>休日</v>
      </c>
      <c r="E356" s="174"/>
      <c r="F356" s="175" t="str">
        <f t="shared" si="26"/>
        <v>休工</v>
      </c>
      <c r="G356" s="174"/>
      <c r="H356" s="175" t="str">
        <f t="shared" si="27"/>
        <v>休工</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8">
        <f t="shared" si="29"/>
        <v>46097</v>
      </c>
      <c r="C357" s="36" t="str">
        <f t="shared" si="25"/>
        <v>月</v>
      </c>
      <c r="D357" s="45" t="str">
        <f>IF(WEEKDAY(B357,2)&gt;5,"休日",IFERROR(IF(VLOOKUP(B357,祝日!B:B,1,FALSE),"休日",""),""))</f>
        <v/>
      </c>
      <c r="E357" s="174"/>
      <c r="F357" s="175" t="str">
        <f t="shared" si="26"/>
        <v/>
      </c>
      <c r="G357" s="174"/>
      <c r="H357" s="175" t="str">
        <f t="shared" si="27"/>
        <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8">
        <f t="shared" si="29"/>
        <v>46098</v>
      </c>
      <c r="C358" s="36" t="str">
        <f t="shared" si="25"/>
        <v>火</v>
      </c>
      <c r="D358" s="45" t="str">
        <f>IF(WEEKDAY(B358,2)&gt;5,"休日",IFERROR(IF(VLOOKUP(B358,祝日!B:B,1,FALSE),"休日",""),""))</f>
        <v/>
      </c>
      <c r="E358" s="174"/>
      <c r="F358" s="175" t="str">
        <f t="shared" si="26"/>
        <v/>
      </c>
      <c r="G358" s="174"/>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8">
        <f t="shared" si="29"/>
        <v>46099</v>
      </c>
      <c r="C359" s="36" t="str">
        <f t="shared" si="25"/>
        <v>水</v>
      </c>
      <c r="D359" s="45" t="str">
        <f>IF(WEEKDAY(B359,2)&gt;5,"休日",IFERROR(IF(VLOOKUP(B359,祝日!B:B,1,FALSE),"休日",""),""))</f>
        <v/>
      </c>
      <c r="E359" s="174"/>
      <c r="F359" s="175" t="str">
        <f t="shared" si="26"/>
        <v/>
      </c>
      <c r="G359" s="174"/>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8">
        <f t="shared" si="29"/>
        <v>46100</v>
      </c>
      <c r="C360" s="36" t="str">
        <f t="shared" si="25"/>
        <v>木</v>
      </c>
      <c r="D360" s="45" t="str">
        <f>IF(WEEKDAY(B360,2)&gt;5,"休日",IFERROR(IF(VLOOKUP(B360,祝日!B:B,1,FALSE),"休日",""),""))</f>
        <v/>
      </c>
      <c r="E360" s="174"/>
      <c r="F360" s="175" t="str">
        <f t="shared" si="26"/>
        <v/>
      </c>
      <c r="G360" s="174"/>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8">
        <f t="shared" si="29"/>
        <v>46101</v>
      </c>
      <c r="C361" s="36" t="str">
        <f t="shared" si="25"/>
        <v>金</v>
      </c>
      <c r="D361" s="45" t="str">
        <f>IF(WEEKDAY(B361,2)&gt;5,"休日",IFERROR(IF(VLOOKUP(B361,祝日!B:B,1,FALSE),"休日",""),""))</f>
        <v/>
      </c>
      <c r="E361" s="174"/>
      <c r="F361" s="175" t="str">
        <f t="shared" si="26"/>
        <v/>
      </c>
      <c r="G361" s="174"/>
      <c r="H361" s="175" t="str">
        <f t="shared" si="27"/>
        <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8">
        <f t="shared" si="29"/>
        <v>46102</v>
      </c>
      <c r="C362" s="36" t="str">
        <f t="shared" si="25"/>
        <v>土</v>
      </c>
      <c r="D362" s="45" t="str">
        <f>IF(WEEKDAY(B362,2)&gt;5,"休日",IFERROR(IF(VLOOKUP(B362,祝日!B:B,1,FALSE),"休日",""),""))</f>
        <v>休日</v>
      </c>
      <c r="E362" s="174"/>
      <c r="F362" s="175" t="str">
        <f t="shared" si="26"/>
        <v>休工</v>
      </c>
      <c r="G362" s="174"/>
      <c r="H362" s="175" t="str">
        <f t="shared" si="27"/>
        <v>休工</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8">
        <f t="shared" si="29"/>
        <v>46103</v>
      </c>
      <c r="C363" s="36" t="str">
        <f t="shared" si="25"/>
        <v>日</v>
      </c>
      <c r="D363" s="45" t="str">
        <f>IF(WEEKDAY(B363,2)&gt;5,"休日",IFERROR(IF(VLOOKUP(B363,祝日!B:B,1,FALSE),"休日",""),""))</f>
        <v>休日</v>
      </c>
      <c r="E363" s="174"/>
      <c r="F363" s="175" t="str">
        <f t="shared" si="26"/>
        <v>休工</v>
      </c>
      <c r="G363" s="174"/>
      <c r="H363" s="175" t="str">
        <f t="shared" si="27"/>
        <v>休工</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8">
        <f t="shared" si="29"/>
        <v>46104</v>
      </c>
      <c r="C364" s="36" t="str">
        <f t="shared" si="25"/>
        <v>月</v>
      </c>
      <c r="D364" s="45" t="str">
        <f>IF(WEEKDAY(B364,2)&gt;5,"休日",IFERROR(IF(VLOOKUP(B364,祝日!B:B,1,FALSE),"休日",""),""))</f>
        <v/>
      </c>
      <c r="E364" s="174"/>
      <c r="F364" s="175" t="str">
        <f t="shared" si="26"/>
        <v/>
      </c>
      <c r="G364" s="174"/>
      <c r="H364" s="175" t="str">
        <f t="shared" si="27"/>
        <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8">
        <f t="shared" si="29"/>
        <v>46105</v>
      </c>
      <c r="C365" s="36" t="str">
        <f t="shared" si="25"/>
        <v>火</v>
      </c>
      <c r="D365" s="45" t="str">
        <f>IF(WEEKDAY(B365,2)&gt;5,"休日",IFERROR(IF(VLOOKUP(B365,祝日!B:B,1,FALSE),"休日",""),""))</f>
        <v/>
      </c>
      <c r="E365" s="174"/>
      <c r="F365" s="175" t="str">
        <f t="shared" si="26"/>
        <v/>
      </c>
      <c r="G365" s="174"/>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8">
        <f t="shared" si="29"/>
        <v>46106</v>
      </c>
      <c r="C366" s="36" t="str">
        <f t="shared" si="25"/>
        <v>水</v>
      </c>
      <c r="D366" s="45" t="str">
        <f>IF(WEEKDAY(B366,2)&gt;5,"休日",IFERROR(IF(VLOOKUP(B366,祝日!B:B,1,FALSE),"休日",""),""))</f>
        <v/>
      </c>
      <c r="E366" s="174"/>
      <c r="F366" s="175" t="str">
        <f t="shared" si="26"/>
        <v/>
      </c>
      <c r="G366" s="174"/>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8">
        <f t="shared" si="29"/>
        <v>46107</v>
      </c>
      <c r="C367" s="36" t="str">
        <f t="shared" si="25"/>
        <v>木</v>
      </c>
      <c r="D367" s="45" t="str">
        <f>IF(WEEKDAY(B367,2)&gt;5,"休日",IFERROR(IF(VLOOKUP(B367,祝日!B:B,1,FALSE),"休日",""),""))</f>
        <v/>
      </c>
      <c r="E367" s="174"/>
      <c r="F367" s="175" t="str">
        <f t="shared" si="26"/>
        <v/>
      </c>
      <c r="G367" s="174"/>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8">
        <f t="shared" si="29"/>
        <v>46108</v>
      </c>
      <c r="C368" s="36" t="str">
        <f t="shared" si="25"/>
        <v>金</v>
      </c>
      <c r="D368" s="45" t="str">
        <f>IF(WEEKDAY(B368,2)&gt;5,"休日",IFERROR(IF(VLOOKUP(B368,祝日!B:B,1,FALSE),"休日",""),""))</f>
        <v/>
      </c>
      <c r="E368" s="174"/>
      <c r="F368" s="175" t="str">
        <f t="shared" si="26"/>
        <v/>
      </c>
      <c r="G368" s="174"/>
      <c r="H368" s="175" t="str">
        <f t="shared" si="27"/>
        <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8">
        <f t="shared" si="29"/>
        <v>46109</v>
      </c>
      <c r="C369" s="36" t="str">
        <f t="shared" si="25"/>
        <v>土</v>
      </c>
      <c r="D369" s="45" t="str">
        <f>IF(WEEKDAY(B369,2)&gt;5,"休日",IFERROR(IF(VLOOKUP(B369,祝日!B:B,1,FALSE),"休日",""),""))</f>
        <v>休日</v>
      </c>
      <c r="E369" s="174"/>
      <c r="F369" s="175" t="str">
        <f t="shared" si="26"/>
        <v>休工</v>
      </c>
      <c r="G369" s="174"/>
      <c r="H369" s="175" t="str">
        <f t="shared" si="27"/>
        <v>休工</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8">
        <f t="shared" si="29"/>
        <v>46110</v>
      </c>
      <c r="C370" s="36" t="str">
        <f t="shared" si="25"/>
        <v>日</v>
      </c>
      <c r="D370" s="45" t="str">
        <f>IF(WEEKDAY(B370,2)&gt;5,"休日",IFERROR(IF(VLOOKUP(B370,祝日!B:B,1,FALSE),"休日",""),""))</f>
        <v>休日</v>
      </c>
      <c r="E370" s="174"/>
      <c r="F370" s="175" t="str">
        <f t="shared" si="26"/>
        <v>休工</v>
      </c>
      <c r="G370" s="174"/>
      <c r="H370" s="175" t="str">
        <f t="shared" si="27"/>
        <v>休工</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8">
        <f t="shared" si="29"/>
        <v>46111</v>
      </c>
      <c r="C371" s="36" t="str">
        <f t="shared" si="25"/>
        <v>月</v>
      </c>
      <c r="D371" s="45" t="str">
        <f>IF(WEEKDAY(B371,2)&gt;5,"休日",IFERROR(IF(VLOOKUP(B371,祝日!B:B,1,FALSE),"休日",""),""))</f>
        <v/>
      </c>
      <c r="E371" s="174"/>
      <c r="F371" s="175" t="str">
        <f t="shared" si="26"/>
        <v/>
      </c>
      <c r="G371" s="174"/>
      <c r="H371" s="175" t="str">
        <f t="shared" si="27"/>
        <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8">
        <f t="shared" si="29"/>
        <v>46112</v>
      </c>
      <c r="C372" s="36" t="str">
        <f t="shared" si="25"/>
        <v>火</v>
      </c>
      <c r="D372" s="45" t="str">
        <f>IF(WEEKDAY(B372,2)&gt;5,"休日",IFERROR(IF(VLOOKUP(B372,祝日!B:B,1,FALSE),"休日",""),""))</f>
        <v/>
      </c>
      <c r="E372" s="174"/>
      <c r="F372" s="175" t="str">
        <f t="shared" si="26"/>
        <v/>
      </c>
      <c r="G372" s="174"/>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8">
        <f t="shared" si="29"/>
        <v>46113</v>
      </c>
      <c r="C373" s="36" t="str">
        <f t="shared" si="25"/>
        <v>水</v>
      </c>
      <c r="D373" s="45" t="str">
        <f>IF(WEEKDAY(B373,2)&gt;5,"休日",IFERROR(IF(VLOOKUP(B373,祝日!B:B,1,FALSE),"休日",""),""))</f>
        <v/>
      </c>
      <c r="E373" s="174"/>
      <c r="F373" s="175" t="str">
        <f t="shared" si="26"/>
        <v/>
      </c>
      <c r="G373" s="174"/>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10">
        <f t="shared" si="29"/>
        <v>46114</v>
      </c>
      <c r="C374" s="37" t="str">
        <f t="shared" si="25"/>
        <v>木</v>
      </c>
      <c r="D374" s="46" t="str">
        <f>IF(WEEKDAY(B374,2)&gt;5,"休日",IFERROR(IF(VLOOKUP(B374,祝日!B:B,1,FALSE),"休日",""),""))</f>
        <v/>
      </c>
      <c r="E374" s="178"/>
      <c r="F374" s="175" t="str">
        <f t="shared" ref="F374" si="30">IF(OR(E374="夏季休暇",E374="年末年始休暇",E374="一時中止",E374="工場制作",E374="発注者指示",E374="その他",D374="休日"),"休工","")</f>
        <v/>
      </c>
      <c r="G374" s="178"/>
      <c r="H374" s="175" t="str">
        <f t="shared" ref="H374" si="31">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OCm5qkrALmVLn31OciH4Z+fsKJWacvgxglhXqgZh8zjPXAJR6TxMsPJ+Pp7FqlmDhYVjraD5UNMcr4JsfGzssw==" saltValue="SK168JBUZsUCx24iNUG23A==" spinCount="100000" sheet="1" objects="1" scenarios="1" formatCells="0" formatColumns="0" formatRows="0" sort="0" autoFilter="0"/>
  <protectedRanges>
    <protectedRange sqref="E8:F374 H8:H374" name="入力項目"/>
    <protectedRange sqref="G8:G374" name="入力項目_1"/>
  </protectedRanges>
  <autoFilter ref="B7:I372" xr:uid="{9F9DCB2D-57D4-4297-9C29-F512D05DA2F4}"/>
  <mergeCells count="3">
    <mergeCell ref="B5:C5"/>
    <mergeCell ref="E6:F6"/>
    <mergeCell ref="G6:H6"/>
  </mergeCells>
  <phoneticPr fontId="1"/>
  <conditionalFormatting sqref="E8:F374">
    <cfRule type="expression" dxfId="680" priority="3">
      <formula>$J8="-"</formula>
    </cfRule>
    <cfRule type="expression" dxfId="679" priority="4">
      <formula>$J8="×"</formula>
    </cfRule>
    <cfRule type="expression" dxfId="678" priority="7">
      <formula>$E8&lt;&gt;""</formula>
    </cfRule>
    <cfRule type="expression" dxfId="677" priority="10">
      <formula>$F8="休工"</formula>
    </cfRule>
  </conditionalFormatting>
  <conditionalFormatting sqref="G8:H374">
    <cfRule type="expression" dxfId="676" priority="5">
      <formula>$K8="-"</formula>
    </cfRule>
    <cfRule type="expression" dxfId="675" priority="6">
      <formula>$K8="×"</formula>
    </cfRule>
    <cfRule type="expression" dxfId="674" priority="8">
      <formula>$G8&lt;&gt;""</formula>
    </cfRule>
    <cfRule type="expression" dxfId="673" priority="9">
      <formula>$H8="休工"</formula>
    </cfRule>
  </conditionalFormatting>
  <conditionalFormatting sqref="B8:H374">
    <cfRule type="expression" dxfId="672" priority="11">
      <formula>$C8="日"</formula>
    </cfRule>
    <cfRule type="expression" dxfId="671" priority="12">
      <formula>$C8="土"</formula>
    </cfRule>
    <cfRule type="expression" dxfId="670" priority="13">
      <formula>$D8="休日"</formula>
    </cfRule>
  </conditionalFormatting>
  <dataValidations count="3">
    <dataValidation type="list" allowBlank="1" showInputMessage="1" showErrorMessage="1" sqref="G9:G375 E8:E375" xr:uid="{9D8DB16D-E545-425E-A3FD-4396CAF39D0E}">
      <formula1>"夏季休暇,年末年始休暇,一時中止,工場制作,発注者指示,その他"</formula1>
    </dataValidation>
    <dataValidation type="list" allowBlank="1" showInputMessage="1" showErrorMessage="1" sqref="F8:F374 H8:H374" xr:uid="{A9ABE1BD-FA9B-4F5B-A838-9009B6CC3D8D}">
      <formula1>"休工,　,"</formula1>
    </dataValidation>
    <dataValidation type="list" allowBlank="1" showInputMessage="1" showErrorMessage="1" sqref="G8" xr:uid="{A9C9920F-364F-409D-8305-D382E02CD235}">
      <formula1>"夏季休暇,年末年始休暇,一時中止,工場制作,発注者指示,その他,　,"</formula1>
    </dataValidation>
  </dataValidations>
  <pageMargins left="0.7" right="0.7" top="0.75" bottom="0.75" header="0.3" footer="0.3"/>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2FC15836-BD36-43EF-823D-07AFC4BC574C}">
            <xm:f>$B8=基本情報!$E$9</xm:f>
            <x14:dxf>
              <fill>
                <patternFill>
                  <bgColor rgb="FFFFC000"/>
                </patternFill>
              </fill>
            </x14:dxf>
          </x14:cfRule>
          <x14:cfRule type="expression" priority="15" id="{08457A75-57D5-4309-8231-66F013A10A0F}">
            <xm:f>$B8=基本情報!$C$9</xm:f>
            <x14:dxf>
              <fill>
                <patternFill>
                  <bgColor rgb="FFFFC000"/>
                </patternFill>
              </fill>
            </x14:dxf>
          </x14:cfRule>
          <xm:sqref>E8:F374</xm:sqref>
        </x14:conditionalFormatting>
        <x14:conditionalFormatting xmlns:xm="http://schemas.microsoft.com/office/excel/2006/main">
          <x14:cfRule type="expression" priority="1" id="{0C6FD2E1-6046-4571-8EF2-1B3D43C34ED7}">
            <xm:f>$B8=基本情報!$C$13</xm:f>
            <x14:dxf>
              <fill>
                <patternFill>
                  <bgColor rgb="FFFFC000"/>
                </patternFill>
              </fill>
            </x14:dxf>
          </x14:cfRule>
          <x14:cfRule type="expression" priority="2" id="{BE607915-3C81-4F52-92D0-0855E6F37D85}">
            <xm:f>$B8=基本情報!$E$13</xm:f>
            <x14:dxf>
              <fill>
                <patternFill>
                  <bgColor rgb="FFFFC000"/>
                </patternFill>
              </fill>
            </x14:dxf>
          </x14:cfRule>
          <xm:sqref>G8:H374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4ACE-CDDF-40F3-A1D0-1C7E13598BAD}">
  <sheetPr codeName="Sheet6">
    <tabColor theme="5" tint="0.59999389629810485"/>
    <pageSetUpPr fitToPage="1"/>
  </sheetPr>
  <dimension ref="A1:M374"/>
  <sheetViews>
    <sheetView showZeros="0" workbookViewId="0">
      <pane xSplit="1" ySplit="7" topLeftCell="B105" activePane="bottomRight" state="frozen"/>
      <selection activeCell="P155" sqref="P155"/>
      <selection pane="topRight" activeCell="P155" sqref="P155"/>
      <selection pane="bottomLeft" activeCell="P155" sqref="P155"/>
      <selection pane="bottomRight" activeCell="P155" sqref="P155"/>
    </sheetView>
  </sheetViews>
  <sheetFormatPr defaultRowHeight="18.75" outlineLevelCol="1" x14ac:dyDescent="0.4"/>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0" hidden="1" customWidth="1" outlineLevel="1"/>
    <col min="11" max="11" width="0" hidden="1" customWidth="1" collapsed="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9" customHeight="1" x14ac:dyDescent="0.4">
      <c r="L4" s="1"/>
    </row>
    <row r="5" spans="1:13" ht="19.5" thickBot="1" x14ac:dyDescent="0.45">
      <c r="B5" s="260" t="s">
        <v>28</v>
      </c>
      <c r="C5" s="260"/>
      <c r="D5" s="38"/>
      <c r="E5" s="29" t="s">
        <v>31</v>
      </c>
      <c r="F5" s="29" t="s">
        <v>31</v>
      </c>
      <c r="G5" s="29" t="s">
        <v>31</v>
      </c>
      <c r="H5" s="29" t="s">
        <v>31</v>
      </c>
      <c r="I5" s="11"/>
      <c r="J5" s="11"/>
    </row>
    <row r="6" spans="1:13" ht="19.5" thickBot="1" x14ac:dyDescent="0.45">
      <c r="B6" s="7"/>
      <c r="C6" s="33"/>
      <c r="D6" s="47"/>
      <c r="E6" s="261" t="s">
        <v>63</v>
      </c>
      <c r="F6" s="262"/>
      <c r="G6" s="260" t="s">
        <v>64</v>
      </c>
      <c r="H6" s="260"/>
      <c r="I6" s="30" t="s">
        <v>44</v>
      </c>
      <c r="J6" t="s">
        <v>16</v>
      </c>
    </row>
    <row r="7" spans="1:13" ht="19.5" thickBot="1" x14ac:dyDescent="0.45">
      <c r="B7" s="6"/>
      <c r="C7" s="34" t="s">
        <v>0</v>
      </c>
      <c r="D7" s="48"/>
      <c r="E7" s="35" t="s">
        <v>2</v>
      </c>
      <c r="F7" s="32" t="s">
        <v>65</v>
      </c>
      <c r="G7" s="31" t="s">
        <v>2</v>
      </c>
      <c r="H7" s="40" t="s">
        <v>66</v>
      </c>
      <c r="J7" t="s">
        <v>36</v>
      </c>
      <c r="K7" t="s">
        <v>35</v>
      </c>
      <c r="M7" s="2"/>
    </row>
    <row r="8" spans="1:13" x14ac:dyDescent="0.4">
      <c r="B8" s="8">
        <f>DATE(YEAR(基本情報!D3)+2,4,1)</f>
        <v>46113</v>
      </c>
      <c r="C8" s="36" t="str">
        <f t="shared" ref="C8:C71" si="0">TEXT(B8,"aaa")</f>
        <v>水</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f>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x14ac:dyDescent="0.4">
      <c r="B9" s="8">
        <f t="shared" ref="B9:B72" si="4">B8+1</f>
        <v>46114</v>
      </c>
      <c r="C9" s="36" t="str">
        <f t="shared" si="0"/>
        <v>木</v>
      </c>
      <c r="D9" s="45" t="str">
        <f>IF(WEEKDAY(B9,2)&gt;5,"休日",IFERROR(IF(VLOOKUP(B9,祝日!B:B,1,FALSE),"休日",""),""))</f>
        <v/>
      </c>
      <c r="E9" s="177"/>
      <c r="F9" s="175" t="str">
        <f t="shared" si="1"/>
        <v/>
      </c>
      <c r="G9" s="177"/>
      <c r="H9" s="175" t="str">
        <f t="shared" si="2"/>
        <v/>
      </c>
      <c r="I9" t="str">
        <f t="shared" si="3"/>
        <v>○</v>
      </c>
      <c r="J9" t="str" cm="1">
        <f t="array" ref="J9">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x14ac:dyDescent="0.4">
      <c r="B10" s="8">
        <f t="shared" si="4"/>
        <v>46115</v>
      </c>
      <c r="C10" s="36" t="str">
        <f t="shared" si="0"/>
        <v>金</v>
      </c>
      <c r="D10" s="45" t="str">
        <f>IF(WEEKDAY(B10,2)&gt;5,"休日",IFERROR(IF(VLOOKUP(B10,祝日!B:B,1,FALSE),"休日",""),""))</f>
        <v/>
      </c>
      <c r="E10" s="177"/>
      <c r="F10" s="175" t="str">
        <f t="shared" si="1"/>
        <v/>
      </c>
      <c r="G10" s="177"/>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x14ac:dyDescent="0.4">
      <c r="B11" s="8">
        <f t="shared" si="4"/>
        <v>46116</v>
      </c>
      <c r="C11" s="36" t="str">
        <f t="shared" si="0"/>
        <v>土</v>
      </c>
      <c r="D11" s="45" t="str">
        <f>IF(WEEKDAY(B11,2)&gt;5,"休日",IFERROR(IF(VLOOKUP(B11,祝日!B:B,1,FALSE),"休日",""),""))</f>
        <v>休日</v>
      </c>
      <c r="E11" s="177"/>
      <c r="F11" s="175" t="str">
        <f t="shared" si="1"/>
        <v>休工</v>
      </c>
      <c r="G11" s="177"/>
      <c r="H11" s="175" t="str">
        <f t="shared" si="2"/>
        <v>休工</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x14ac:dyDescent="0.4">
      <c r="B12" s="8">
        <f t="shared" si="4"/>
        <v>46117</v>
      </c>
      <c r="C12" s="36" t="str">
        <f t="shared" si="0"/>
        <v>日</v>
      </c>
      <c r="D12" s="45" t="str">
        <f>IF(WEEKDAY(B12,2)&gt;5,"休日",IFERROR(IF(VLOOKUP(B12,祝日!B:B,1,FALSE),"休日",""),""))</f>
        <v>休日</v>
      </c>
      <c r="E12" s="177"/>
      <c r="F12" s="175" t="str">
        <f t="shared" si="1"/>
        <v>休工</v>
      </c>
      <c r="G12" s="177"/>
      <c r="H12" s="175" t="str">
        <f t="shared" si="2"/>
        <v>休工</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x14ac:dyDescent="0.4">
      <c r="B13" s="8">
        <f t="shared" si="4"/>
        <v>46118</v>
      </c>
      <c r="C13" s="36" t="str">
        <f t="shared" si="0"/>
        <v>月</v>
      </c>
      <c r="D13" s="45" t="str">
        <f>IF(WEEKDAY(B13,2)&gt;5,"休日",IFERROR(IF(VLOOKUP(B13,祝日!B:B,1,FALSE),"休日",""),""))</f>
        <v/>
      </c>
      <c r="E13" s="177"/>
      <c r="F13" s="175" t="str">
        <f t="shared" si="1"/>
        <v/>
      </c>
      <c r="G13" s="177"/>
      <c r="H13" s="175" t="str">
        <f t="shared" si="2"/>
        <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x14ac:dyDescent="0.4">
      <c r="B14" s="8">
        <f t="shared" si="4"/>
        <v>46119</v>
      </c>
      <c r="C14" s="36" t="str">
        <f t="shared" si="0"/>
        <v>火</v>
      </c>
      <c r="D14" s="45" t="str">
        <f>IF(WEEKDAY(B14,2)&gt;5,"休日",IFERROR(IF(VLOOKUP(B14,祝日!B:B,1,FALSE),"休日",""),""))</f>
        <v/>
      </c>
      <c r="E14" s="177"/>
      <c r="F14" s="175" t="str">
        <f t="shared" si="1"/>
        <v/>
      </c>
      <c r="G14" s="177"/>
      <c r="H14" s="175" t="str">
        <f t="shared" si="2"/>
        <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x14ac:dyDescent="0.4">
      <c r="B15" s="8">
        <f t="shared" si="4"/>
        <v>46120</v>
      </c>
      <c r="C15" s="36" t="str">
        <f t="shared" si="0"/>
        <v>水</v>
      </c>
      <c r="D15" s="45" t="str">
        <f>IF(WEEKDAY(B15,2)&gt;5,"休日",IFERROR(IF(VLOOKUP(B15,祝日!B:B,1,FALSE),"休日",""),""))</f>
        <v/>
      </c>
      <c r="E15" s="177"/>
      <c r="F15" s="175" t="str">
        <f t="shared" si="1"/>
        <v/>
      </c>
      <c r="G15" s="177"/>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x14ac:dyDescent="0.4">
      <c r="B16" s="8">
        <f t="shared" si="4"/>
        <v>46121</v>
      </c>
      <c r="C16" s="36" t="str">
        <f t="shared" si="0"/>
        <v>木</v>
      </c>
      <c r="D16" s="45" t="str">
        <f>IF(WEEKDAY(B16,2)&gt;5,"休日",IFERROR(IF(VLOOKUP(B16,祝日!B:B,1,FALSE),"休日",""),""))</f>
        <v/>
      </c>
      <c r="E16" s="177"/>
      <c r="F16" s="175" t="str">
        <f t="shared" si="1"/>
        <v/>
      </c>
      <c r="G16" s="177"/>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8">
        <f t="shared" si="4"/>
        <v>46122</v>
      </c>
      <c r="C17" s="36" t="str">
        <f t="shared" si="0"/>
        <v>金</v>
      </c>
      <c r="D17" s="45" t="str">
        <f>IF(WEEKDAY(B17,2)&gt;5,"休日",IFERROR(IF(VLOOKUP(B17,祝日!B:B,1,FALSE),"休日",""),""))</f>
        <v/>
      </c>
      <c r="E17" s="177"/>
      <c r="F17" s="175" t="str">
        <f t="shared" si="1"/>
        <v/>
      </c>
      <c r="G17" s="177"/>
      <c r="H17" s="175" t="str">
        <f t="shared" si="2"/>
        <v/>
      </c>
      <c r="I17" t="str">
        <f t="shared" si="3"/>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8">
        <f t="shared" si="4"/>
        <v>46123</v>
      </c>
      <c r="C18" s="36" t="str">
        <f t="shared" si="0"/>
        <v>土</v>
      </c>
      <c r="D18" s="45" t="str">
        <f>IF(WEEKDAY(B18,2)&gt;5,"休日",IFERROR(IF(VLOOKUP(B18,祝日!B:B,1,FALSE),"休日",""),""))</f>
        <v>休日</v>
      </c>
      <c r="E18" s="177"/>
      <c r="F18" s="175" t="str">
        <f t="shared" si="1"/>
        <v>休工</v>
      </c>
      <c r="G18" s="177"/>
      <c r="H18" s="175" t="str">
        <f t="shared" si="2"/>
        <v>休工</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8">
        <f t="shared" si="4"/>
        <v>46124</v>
      </c>
      <c r="C19" s="36" t="str">
        <f t="shared" si="0"/>
        <v>日</v>
      </c>
      <c r="D19" s="45" t="str">
        <f>IF(WEEKDAY(B19,2)&gt;5,"休日",IFERROR(IF(VLOOKUP(B19,祝日!B:B,1,FALSE),"休日",""),""))</f>
        <v>休日</v>
      </c>
      <c r="E19" s="177"/>
      <c r="F19" s="175" t="str">
        <f t="shared" si="1"/>
        <v>休工</v>
      </c>
      <c r="G19" s="177"/>
      <c r="H19" s="175" t="str">
        <f t="shared" si="2"/>
        <v>休工</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8">
        <f t="shared" si="4"/>
        <v>46125</v>
      </c>
      <c r="C20" s="36" t="str">
        <f t="shared" si="0"/>
        <v>月</v>
      </c>
      <c r="D20" s="45" t="str">
        <f>IF(WEEKDAY(B20,2)&gt;5,"休日",IFERROR(IF(VLOOKUP(B20,祝日!B:B,1,FALSE),"休日",""),""))</f>
        <v/>
      </c>
      <c r="E20" s="177"/>
      <c r="F20" s="175" t="str">
        <f t="shared" si="1"/>
        <v/>
      </c>
      <c r="G20" s="177"/>
      <c r="H20" s="175" t="str">
        <f t="shared" si="2"/>
        <v/>
      </c>
      <c r="I20" t="str">
        <f t="shared" si="3"/>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8">
        <f t="shared" si="4"/>
        <v>46126</v>
      </c>
      <c r="C21" s="36" t="str">
        <f t="shared" si="0"/>
        <v>火</v>
      </c>
      <c r="D21" s="45" t="str">
        <f>IF(WEEKDAY(B21,2)&gt;5,"休日",IFERROR(IF(VLOOKUP(B21,祝日!B:B,1,FALSE),"休日",""),""))</f>
        <v/>
      </c>
      <c r="E21" s="177"/>
      <c r="F21" s="175" t="str">
        <f t="shared" si="1"/>
        <v/>
      </c>
      <c r="G21" s="177"/>
      <c r="H21" s="175" t="str">
        <f t="shared" si="2"/>
        <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8">
        <f t="shared" si="4"/>
        <v>46127</v>
      </c>
      <c r="C22" s="36" t="str">
        <f t="shared" si="0"/>
        <v>水</v>
      </c>
      <c r="D22" s="45" t="str">
        <f>IF(WEEKDAY(B22,2)&gt;5,"休日",IFERROR(IF(VLOOKUP(B22,祝日!B:B,1,FALSE),"休日",""),""))</f>
        <v/>
      </c>
      <c r="E22" s="177"/>
      <c r="F22" s="175" t="str">
        <f t="shared" si="1"/>
        <v/>
      </c>
      <c r="G22" s="177"/>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8">
        <f t="shared" si="4"/>
        <v>46128</v>
      </c>
      <c r="C23" s="36" t="str">
        <f t="shared" si="0"/>
        <v>木</v>
      </c>
      <c r="D23" s="45" t="str">
        <f>IF(WEEKDAY(B23,2)&gt;5,"休日",IFERROR(IF(VLOOKUP(B23,祝日!B:B,1,FALSE),"休日",""),""))</f>
        <v/>
      </c>
      <c r="E23" s="177"/>
      <c r="F23" s="175" t="str">
        <f t="shared" si="1"/>
        <v/>
      </c>
      <c r="G23" s="177"/>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8">
        <f t="shared" si="4"/>
        <v>46129</v>
      </c>
      <c r="C24" s="36" t="str">
        <f t="shared" si="0"/>
        <v>金</v>
      </c>
      <c r="D24" s="45" t="str">
        <f>IF(WEEKDAY(B24,2)&gt;5,"休日",IFERROR(IF(VLOOKUP(B24,祝日!B:B,1,FALSE),"休日",""),""))</f>
        <v/>
      </c>
      <c r="E24" s="177"/>
      <c r="F24" s="175" t="str">
        <f t="shared" si="1"/>
        <v/>
      </c>
      <c r="G24" s="177"/>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8">
        <f t="shared" si="4"/>
        <v>46130</v>
      </c>
      <c r="C25" s="36" t="str">
        <f t="shared" si="0"/>
        <v>土</v>
      </c>
      <c r="D25" s="45" t="str">
        <f>IF(WEEKDAY(B25,2)&gt;5,"休日",IFERROR(IF(VLOOKUP(B25,祝日!B:B,1,FALSE),"休日",""),""))</f>
        <v>休日</v>
      </c>
      <c r="E25" s="177"/>
      <c r="F25" s="175" t="str">
        <f t="shared" si="1"/>
        <v>休工</v>
      </c>
      <c r="G25" s="177"/>
      <c r="H25" s="175" t="str">
        <f t="shared" si="2"/>
        <v>休工</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8">
        <f t="shared" si="4"/>
        <v>46131</v>
      </c>
      <c r="C26" s="36" t="str">
        <f t="shared" si="0"/>
        <v>日</v>
      </c>
      <c r="D26" s="45" t="str">
        <f>IF(WEEKDAY(B26,2)&gt;5,"休日",IFERROR(IF(VLOOKUP(B26,祝日!B:B,1,FALSE),"休日",""),""))</f>
        <v>休日</v>
      </c>
      <c r="E26" s="177"/>
      <c r="F26" s="175" t="str">
        <f t="shared" si="1"/>
        <v>休工</v>
      </c>
      <c r="G26" s="177"/>
      <c r="H26" s="175" t="str">
        <f t="shared" si="2"/>
        <v>休工</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8">
        <f t="shared" si="4"/>
        <v>46132</v>
      </c>
      <c r="C27" s="36" t="str">
        <f t="shared" si="0"/>
        <v>月</v>
      </c>
      <c r="D27" s="45" t="str">
        <f>IF(WEEKDAY(B27,2)&gt;5,"休日",IFERROR(IF(VLOOKUP(B27,祝日!B:B,1,FALSE),"休日",""),""))</f>
        <v/>
      </c>
      <c r="E27" s="177"/>
      <c r="F27" s="175" t="str">
        <f t="shared" si="1"/>
        <v/>
      </c>
      <c r="G27" s="177"/>
      <c r="H27" s="175" t="str">
        <f t="shared" si="2"/>
        <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8">
        <f t="shared" si="4"/>
        <v>46133</v>
      </c>
      <c r="C28" s="36" t="str">
        <f t="shared" si="0"/>
        <v>火</v>
      </c>
      <c r="D28" s="45" t="str">
        <f>IF(WEEKDAY(B28,2)&gt;5,"休日",IFERROR(IF(VLOOKUP(B28,祝日!B:B,1,FALSE),"休日",""),""))</f>
        <v/>
      </c>
      <c r="E28" s="177"/>
      <c r="F28" s="175" t="str">
        <f t="shared" si="1"/>
        <v/>
      </c>
      <c r="G28" s="177"/>
      <c r="H28" s="175" t="str">
        <f t="shared" si="2"/>
        <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8">
        <f t="shared" si="4"/>
        <v>46134</v>
      </c>
      <c r="C29" s="36" t="str">
        <f t="shared" si="0"/>
        <v>水</v>
      </c>
      <c r="D29" s="45" t="str">
        <f>IF(WEEKDAY(B29,2)&gt;5,"休日",IFERROR(IF(VLOOKUP(B29,祝日!B:B,1,FALSE),"休日",""),""))</f>
        <v/>
      </c>
      <c r="E29" s="177"/>
      <c r="F29" s="175" t="str">
        <f t="shared" si="1"/>
        <v/>
      </c>
      <c r="G29" s="177"/>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8">
        <f t="shared" si="4"/>
        <v>46135</v>
      </c>
      <c r="C30" s="36" t="str">
        <f t="shared" si="0"/>
        <v>木</v>
      </c>
      <c r="D30" s="45" t="str">
        <f>IF(WEEKDAY(B30,2)&gt;5,"休日",IFERROR(IF(VLOOKUP(B30,祝日!B:B,1,FALSE),"休日",""),""))</f>
        <v/>
      </c>
      <c r="E30" s="177"/>
      <c r="F30" s="175" t="str">
        <f t="shared" si="1"/>
        <v/>
      </c>
      <c r="G30" s="177"/>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8">
        <f t="shared" si="4"/>
        <v>46136</v>
      </c>
      <c r="C31" s="36" t="str">
        <f t="shared" si="0"/>
        <v>金</v>
      </c>
      <c r="D31" s="45" t="str">
        <f>IF(WEEKDAY(B31,2)&gt;5,"休日",IFERROR(IF(VLOOKUP(B31,祝日!B:B,1,FALSE),"休日",""),""))</f>
        <v/>
      </c>
      <c r="E31" s="177"/>
      <c r="F31" s="175" t="str">
        <f t="shared" si="1"/>
        <v/>
      </c>
      <c r="G31" s="177"/>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8">
        <f t="shared" si="4"/>
        <v>46137</v>
      </c>
      <c r="C32" s="36" t="str">
        <f t="shared" si="0"/>
        <v>土</v>
      </c>
      <c r="D32" s="45" t="str">
        <f>IF(WEEKDAY(B32,2)&gt;5,"休日",IFERROR(IF(VLOOKUP(B32,祝日!B:B,1,FALSE),"休日",""),""))</f>
        <v>休日</v>
      </c>
      <c r="E32" s="177"/>
      <c r="F32" s="175" t="str">
        <f t="shared" si="1"/>
        <v>休工</v>
      </c>
      <c r="G32" s="177"/>
      <c r="H32" s="175" t="str">
        <f t="shared" si="2"/>
        <v>休工</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8">
        <f t="shared" si="4"/>
        <v>46138</v>
      </c>
      <c r="C33" s="36" t="str">
        <f t="shared" si="0"/>
        <v>日</v>
      </c>
      <c r="D33" s="45" t="str">
        <f>IF(WEEKDAY(B33,2)&gt;5,"休日",IFERROR(IF(VLOOKUP(B33,祝日!B:B,1,FALSE),"休日",""),""))</f>
        <v>休日</v>
      </c>
      <c r="E33" s="177"/>
      <c r="F33" s="175" t="str">
        <f t="shared" si="1"/>
        <v>休工</v>
      </c>
      <c r="G33" s="177"/>
      <c r="H33" s="175" t="str">
        <f t="shared" si="2"/>
        <v>休工</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8">
        <f t="shared" si="4"/>
        <v>46139</v>
      </c>
      <c r="C34" s="36" t="str">
        <f t="shared" si="0"/>
        <v>月</v>
      </c>
      <c r="D34" s="45" t="str">
        <f>IF(WEEKDAY(B34,2)&gt;5,"休日",IFERROR(IF(VLOOKUP(B34,祝日!B:B,1,FALSE),"休日",""),""))</f>
        <v/>
      </c>
      <c r="E34" s="177"/>
      <c r="F34" s="175" t="str">
        <f t="shared" si="1"/>
        <v/>
      </c>
      <c r="G34" s="177"/>
      <c r="H34" s="175" t="str">
        <f t="shared" si="2"/>
        <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8">
        <f t="shared" si="4"/>
        <v>46140</v>
      </c>
      <c r="C35" s="36" t="str">
        <f t="shared" si="0"/>
        <v>火</v>
      </c>
      <c r="D35" s="45" t="str">
        <f>IF(WEEKDAY(B35,2)&gt;5,"休日",IFERROR(IF(VLOOKUP(B35,祝日!B:B,1,FALSE),"休日",""),""))</f>
        <v/>
      </c>
      <c r="E35" s="177"/>
      <c r="F35" s="175" t="str">
        <f t="shared" si="1"/>
        <v/>
      </c>
      <c r="G35" s="177"/>
      <c r="H35" s="175" t="str">
        <f t="shared" si="2"/>
        <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8">
        <f t="shared" si="4"/>
        <v>46141</v>
      </c>
      <c r="C36" s="36" t="str">
        <f t="shared" si="0"/>
        <v>水</v>
      </c>
      <c r="D36" s="45" t="str">
        <f>IF(WEEKDAY(B36,2)&gt;5,"休日",IFERROR(IF(VLOOKUP(B36,祝日!B:B,1,FALSE),"休日",""),""))</f>
        <v/>
      </c>
      <c r="E36" s="177"/>
      <c r="F36" s="175" t="str">
        <f t="shared" si="1"/>
        <v/>
      </c>
      <c r="G36" s="177"/>
      <c r="H36" s="175" t="str">
        <f t="shared" si="2"/>
        <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8">
        <f t="shared" si="4"/>
        <v>46142</v>
      </c>
      <c r="C37" s="36" t="str">
        <f t="shared" si="0"/>
        <v>木</v>
      </c>
      <c r="D37" s="45" t="str">
        <f>IF(WEEKDAY(B37,2)&gt;5,"休日",IFERROR(IF(VLOOKUP(B37,祝日!B:B,1,FALSE),"休日",""),""))</f>
        <v/>
      </c>
      <c r="E37" s="177"/>
      <c r="F37" s="175" t="str">
        <f t="shared" si="1"/>
        <v/>
      </c>
      <c r="G37" s="177"/>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8">
        <f t="shared" si="4"/>
        <v>46143</v>
      </c>
      <c r="C38" s="36" t="str">
        <f t="shared" si="0"/>
        <v>金</v>
      </c>
      <c r="D38" s="45" t="str">
        <f>IF(WEEKDAY(B38,2)&gt;5,"休日",IFERROR(IF(VLOOKUP(B38,祝日!B:B,1,FALSE),"休日",""),""))</f>
        <v/>
      </c>
      <c r="E38" s="177"/>
      <c r="F38" s="175" t="str">
        <f t="shared" si="1"/>
        <v/>
      </c>
      <c r="G38" s="177"/>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8">
        <f t="shared" si="4"/>
        <v>46144</v>
      </c>
      <c r="C39" s="36" t="str">
        <f t="shared" si="0"/>
        <v>土</v>
      </c>
      <c r="D39" s="45" t="str">
        <f>IF(WEEKDAY(B39,2)&gt;5,"休日",IFERROR(IF(VLOOKUP(B39,祝日!B:B,1,FALSE),"休日",""),""))</f>
        <v>休日</v>
      </c>
      <c r="E39" s="177"/>
      <c r="F39" s="175" t="str">
        <f t="shared" si="1"/>
        <v>休工</v>
      </c>
      <c r="G39" s="177"/>
      <c r="H39" s="175" t="str">
        <f t="shared" si="2"/>
        <v>休工</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8">
        <f t="shared" si="4"/>
        <v>46145</v>
      </c>
      <c r="C40" s="36" t="str">
        <f t="shared" si="0"/>
        <v>日</v>
      </c>
      <c r="D40" s="45" t="str">
        <f>IF(WEEKDAY(B40,2)&gt;5,"休日",IFERROR(IF(VLOOKUP(B40,祝日!B:B,1,FALSE),"休日",""),""))</f>
        <v>休日</v>
      </c>
      <c r="E40" s="177"/>
      <c r="F40" s="175" t="str">
        <f t="shared" si="1"/>
        <v>休工</v>
      </c>
      <c r="G40" s="177"/>
      <c r="H40" s="17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8">
        <f t="shared" si="4"/>
        <v>46146</v>
      </c>
      <c r="C41" s="36" t="str">
        <f t="shared" si="0"/>
        <v>月</v>
      </c>
      <c r="D41" s="45" t="str">
        <f>IF(WEEKDAY(B41,2)&gt;5,"休日",IFERROR(IF(VLOOKUP(B41,祝日!B:B,1,FALSE),"休日",""),""))</f>
        <v>休日</v>
      </c>
      <c r="E41" s="177"/>
      <c r="F41" s="175" t="str">
        <f t="shared" si="1"/>
        <v>休工</v>
      </c>
      <c r="G41" s="177"/>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8">
        <f t="shared" si="4"/>
        <v>46147</v>
      </c>
      <c r="C42" s="36" t="str">
        <f t="shared" si="0"/>
        <v>火</v>
      </c>
      <c r="D42" s="45" t="str">
        <f>IF(WEEKDAY(B42,2)&gt;5,"休日",IFERROR(IF(VLOOKUP(B42,祝日!B:B,1,FALSE),"休日",""),""))</f>
        <v/>
      </c>
      <c r="E42" s="177"/>
      <c r="F42" s="175" t="str">
        <f t="shared" si="1"/>
        <v/>
      </c>
      <c r="G42" s="177"/>
      <c r="H42" s="175" t="str">
        <f t="shared" si="2"/>
        <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8">
        <f t="shared" si="4"/>
        <v>46148</v>
      </c>
      <c r="C43" s="36" t="str">
        <f t="shared" si="0"/>
        <v>水</v>
      </c>
      <c r="D43" s="45" t="str">
        <f>IF(WEEKDAY(B43,2)&gt;5,"休日",IFERROR(IF(VLOOKUP(B43,祝日!B:B,1,FALSE),"休日",""),""))</f>
        <v/>
      </c>
      <c r="E43" s="177"/>
      <c r="F43" s="175" t="str">
        <f t="shared" si="1"/>
        <v/>
      </c>
      <c r="G43" s="177"/>
      <c r="H43" s="175" t="str">
        <f t="shared" si="2"/>
        <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8">
        <f t="shared" si="4"/>
        <v>46149</v>
      </c>
      <c r="C44" s="36" t="str">
        <f t="shared" si="0"/>
        <v>木</v>
      </c>
      <c r="D44" s="45" t="str">
        <f>IF(WEEKDAY(B44,2)&gt;5,"休日",IFERROR(IF(VLOOKUP(B44,祝日!B:B,1,FALSE),"休日",""),""))</f>
        <v/>
      </c>
      <c r="E44" s="177"/>
      <c r="F44" s="175" t="str">
        <f t="shared" si="1"/>
        <v/>
      </c>
      <c r="G44" s="177"/>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8">
        <f t="shared" si="4"/>
        <v>46150</v>
      </c>
      <c r="C45" s="36" t="str">
        <f t="shared" si="0"/>
        <v>金</v>
      </c>
      <c r="D45" s="45" t="str">
        <f>IF(WEEKDAY(B45,2)&gt;5,"休日",IFERROR(IF(VLOOKUP(B45,祝日!B:B,1,FALSE),"休日",""),""))</f>
        <v/>
      </c>
      <c r="E45" s="177"/>
      <c r="F45" s="175" t="str">
        <f t="shared" si="1"/>
        <v/>
      </c>
      <c r="G45" s="177"/>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8">
        <f t="shared" si="4"/>
        <v>46151</v>
      </c>
      <c r="C46" s="36" t="str">
        <f t="shared" si="0"/>
        <v>土</v>
      </c>
      <c r="D46" s="45" t="str">
        <f>IF(WEEKDAY(B46,2)&gt;5,"休日",IFERROR(IF(VLOOKUP(B46,祝日!B:B,1,FALSE),"休日",""),""))</f>
        <v>休日</v>
      </c>
      <c r="E46" s="177"/>
      <c r="F46" s="175" t="str">
        <f t="shared" si="1"/>
        <v>休工</v>
      </c>
      <c r="G46" s="177"/>
      <c r="H46" s="175" t="str">
        <f t="shared" si="2"/>
        <v>休工</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8">
        <f t="shared" si="4"/>
        <v>46152</v>
      </c>
      <c r="C47" s="36" t="str">
        <f t="shared" si="0"/>
        <v>日</v>
      </c>
      <c r="D47" s="45" t="str">
        <f>IF(WEEKDAY(B47,2)&gt;5,"休日",IFERROR(IF(VLOOKUP(B47,祝日!B:B,1,FALSE),"休日",""),""))</f>
        <v>休日</v>
      </c>
      <c r="E47" s="177"/>
      <c r="F47" s="175" t="str">
        <f t="shared" si="1"/>
        <v>休工</v>
      </c>
      <c r="G47" s="177"/>
      <c r="H47" s="175" t="str">
        <f t="shared" si="2"/>
        <v>休工</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8">
        <f t="shared" si="4"/>
        <v>46153</v>
      </c>
      <c r="C48" s="36" t="str">
        <f t="shared" si="0"/>
        <v>月</v>
      </c>
      <c r="D48" s="45" t="str">
        <f>IF(WEEKDAY(B48,2)&gt;5,"休日",IFERROR(IF(VLOOKUP(B48,祝日!B:B,1,FALSE),"休日",""),""))</f>
        <v/>
      </c>
      <c r="E48" s="177"/>
      <c r="F48" s="175" t="str">
        <f t="shared" si="1"/>
        <v/>
      </c>
      <c r="G48" s="177"/>
      <c r="H48" s="175" t="str">
        <f t="shared" si="2"/>
        <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8">
        <f t="shared" si="4"/>
        <v>46154</v>
      </c>
      <c r="C49" s="36" t="str">
        <f t="shared" si="0"/>
        <v>火</v>
      </c>
      <c r="D49" s="45" t="str">
        <f>IF(WEEKDAY(B49,2)&gt;5,"休日",IFERROR(IF(VLOOKUP(B49,祝日!B:B,1,FALSE),"休日",""),""))</f>
        <v/>
      </c>
      <c r="E49" s="177"/>
      <c r="F49" s="175" t="str">
        <f t="shared" si="1"/>
        <v/>
      </c>
      <c r="G49" s="177"/>
      <c r="H49" s="175" t="str">
        <f t="shared" si="2"/>
        <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8">
        <f t="shared" si="4"/>
        <v>46155</v>
      </c>
      <c r="C50" s="36" t="str">
        <f t="shared" si="0"/>
        <v>水</v>
      </c>
      <c r="D50" s="45" t="str">
        <f>IF(WEEKDAY(B50,2)&gt;5,"休日",IFERROR(IF(VLOOKUP(B50,祝日!B:B,1,FALSE),"休日",""),""))</f>
        <v/>
      </c>
      <c r="E50" s="177"/>
      <c r="F50" s="175" t="str">
        <f t="shared" si="1"/>
        <v/>
      </c>
      <c r="G50" s="177"/>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8">
        <f t="shared" si="4"/>
        <v>46156</v>
      </c>
      <c r="C51" s="36" t="str">
        <f t="shared" si="0"/>
        <v>木</v>
      </c>
      <c r="D51" s="45" t="str">
        <f>IF(WEEKDAY(B51,2)&gt;5,"休日",IFERROR(IF(VLOOKUP(B51,祝日!B:B,1,FALSE),"休日",""),""))</f>
        <v/>
      </c>
      <c r="E51" s="177"/>
      <c r="F51" s="175" t="str">
        <f t="shared" si="1"/>
        <v/>
      </c>
      <c r="G51" s="177"/>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8">
        <f t="shared" si="4"/>
        <v>46157</v>
      </c>
      <c r="C52" s="36" t="str">
        <f t="shared" si="0"/>
        <v>金</v>
      </c>
      <c r="D52" s="45" t="str">
        <f>IF(WEEKDAY(B52,2)&gt;5,"休日",IFERROR(IF(VLOOKUP(B52,祝日!B:B,1,FALSE),"休日",""),""))</f>
        <v/>
      </c>
      <c r="E52" s="177"/>
      <c r="F52" s="175" t="str">
        <f t="shared" si="1"/>
        <v/>
      </c>
      <c r="G52" s="177"/>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8">
        <f t="shared" si="4"/>
        <v>46158</v>
      </c>
      <c r="C53" s="36" t="str">
        <f t="shared" si="0"/>
        <v>土</v>
      </c>
      <c r="D53" s="45" t="str">
        <f>IF(WEEKDAY(B53,2)&gt;5,"休日",IFERROR(IF(VLOOKUP(B53,祝日!B:B,1,FALSE),"休日",""),""))</f>
        <v>休日</v>
      </c>
      <c r="E53" s="177"/>
      <c r="F53" s="175" t="str">
        <f t="shared" si="1"/>
        <v>休工</v>
      </c>
      <c r="G53" s="177"/>
      <c r="H53" s="175" t="str">
        <f t="shared" si="2"/>
        <v>休工</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8">
        <f t="shared" si="4"/>
        <v>46159</v>
      </c>
      <c r="C54" s="36" t="str">
        <f t="shared" si="0"/>
        <v>日</v>
      </c>
      <c r="D54" s="45" t="str">
        <f>IF(WEEKDAY(B54,2)&gt;5,"休日",IFERROR(IF(VLOOKUP(B54,祝日!B:B,1,FALSE),"休日",""),""))</f>
        <v>休日</v>
      </c>
      <c r="E54" s="177"/>
      <c r="F54" s="175" t="str">
        <f t="shared" si="1"/>
        <v>休工</v>
      </c>
      <c r="G54" s="177"/>
      <c r="H54" s="175" t="str">
        <f t="shared" si="2"/>
        <v>休工</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8">
        <f t="shared" si="4"/>
        <v>46160</v>
      </c>
      <c r="C55" s="36" t="str">
        <f t="shared" si="0"/>
        <v>月</v>
      </c>
      <c r="D55" s="45" t="str">
        <f>IF(WEEKDAY(B55,2)&gt;5,"休日",IFERROR(IF(VLOOKUP(B55,祝日!B:B,1,FALSE),"休日",""),""))</f>
        <v/>
      </c>
      <c r="E55" s="177"/>
      <c r="F55" s="175" t="str">
        <f t="shared" si="1"/>
        <v/>
      </c>
      <c r="G55" s="177"/>
      <c r="H55" s="175" t="str">
        <f t="shared" si="2"/>
        <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8">
        <f t="shared" si="4"/>
        <v>46161</v>
      </c>
      <c r="C56" s="36" t="str">
        <f t="shared" si="0"/>
        <v>火</v>
      </c>
      <c r="D56" s="45" t="str">
        <f>IF(WEEKDAY(B56,2)&gt;5,"休日",IFERROR(IF(VLOOKUP(B56,祝日!B:B,1,FALSE),"休日",""),""))</f>
        <v/>
      </c>
      <c r="E56" s="177"/>
      <c r="F56" s="175" t="str">
        <f t="shared" si="1"/>
        <v/>
      </c>
      <c r="G56" s="177"/>
      <c r="H56" s="175" t="str">
        <f t="shared" si="2"/>
        <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8">
        <f t="shared" si="4"/>
        <v>46162</v>
      </c>
      <c r="C57" s="36" t="str">
        <f t="shared" si="0"/>
        <v>水</v>
      </c>
      <c r="D57" s="45" t="str">
        <f>IF(WEEKDAY(B57,2)&gt;5,"休日",IFERROR(IF(VLOOKUP(B57,祝日!B:B,1,FALSE),"休日",""),""))</f>
        <v/>
      </c>
      <c r="E57" s="177"/>
      <c r="F57" s="175" t="str">
        <f t="shared" si="1"/>
        <v/>
      </c>
      <c r="G57" s="177"/>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8">
        <f t="shared" si="4"/>
        <v>46163</v>
      </c>
      <c r="C58" s="36" t="str">
        <f t="shared" si="0"/>
        <v>木</v>
      </c>
      <c r="D58" s="45" t="str">
        <f>IF(WEEKDAY(B58,2)&gt;5,"休日",IFERROR(IF(VLOOKUP(B58,祝日!B:B,1,FALSE),"休日",""),""))</f>
        <v/>
      </c>
      <c r="E58" s="177"/>
      <c r="F58" s="175" t="str">
        <f t="shared" si="1"/>
        <v/>
      </c>
      <c r="G58" s="177"/>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8">
        <f t="shared" si="4"/>
        <v>46164</v>
      </c>
      <c r="C59" s="36" t="str">
        <f t="shared" si="0"/>
        <v>金</v>
      </c>
      <c r="D59" s="45" t="str">
        <f>IF(WEEKDAY(B59,2)&gt;5,"休日",IFERROR(IF(VLOOKUP(B59,祝日!B:B,1,FALSE),"休日",""),""))</f>
        <v/>
      </c>
      <c r="E59" s="177"/>
      <c r="F59" s="175" t="str">
        <f t="shared" si="1"/>
        <v/>
      </c>
      <c r="G59" s="177"/>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8">
        <f t="shared" si="4"/>
        <v>46165</v>
      </c>
      <c r="C60" s="36" t="str">
        <f t="shared" si="0"/>
        <v>土</v>
      </c>
      <c r="D60" s="45" t="str">
        <f>IF(WEEKDAY(B60,2)&gt;5,"休日",IFERROR(IF(VLOOKUP(B60,祝日!B:B,1,FALSE),"休日",""),""))</f>
        <v>休日</v>
      </c>
      <c r="E60" s="177"/>
      <c r="F60" s="175" t="str">
        <f t="shared" si="1"/>
        <v>休工</v>
      </c>
      <c r="G60" s="177"/>
      <c r="H60" s="175" t="str">
        <f t="shared" si="2"/>
        <v>休工</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8">
        <f t="shared" si="4"/>
        <v>46166</v>
      </c>
      <c r="C61" s="36" t="str">
        <f t="shared" si="0"/>
        <v>日</v>
      </c>
      <c r="D61" s="45" t="str">
        <f>IF(WEEKDAY(B61,2)&gt;5,"休日",IFERROR(IF(VLOOKUP(B61,祝日!B:B,1,FALSE),"休日",""),""))</f>
        <v>休日</v>
      </c>
      <c r="E61" s="177"/>
      <c r="F61" s="175" t="str">
        <f t="shared" si="1"/>
        <v>休工</v>
      </c>
      <c r="G61" s="177"/>
      <c r="H61" s="175" t="str">
        <f t="shared" si="2"/>
        <v>休工</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8">
        <f t="shared" si="4"/>
        <v>46167</v>
      </c>
      <c r="C62" s="36" t="str">
        <f t="shared" si="0"/>
        <v>月</v>
      </c>
      <c r="D62" s="45" t="str">
        <f>IF(WEEKDAY(B62,2)&gt;5,"休日",IFERROR(IF(VLOOKUP(B62,祝日!B:B,1,FALSE),"休日",""),""))</f>
        <v/>
      </c>
      <c r="E62" s="177"/>
      <c r="F62" s="175" t="str">
        <f t="shared" si="1"/>
        <v/>
      </c>
      <c r="G62" s="177"/>
      <c r="H62" s="175" t="str">
        <f t="shared" si="2"/>
        <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8">
        <f t="shared" si="4"/>
        <v>46168</v>
      </c>
      <c r="C63" s="36" t="str">
        <f t="shared" si="0"/>
        <v>火</v>
      </c>
      <c r="D63" s="45" t="str">
        <f>IF(WEEKDAY(B63,2)&gt;5,"休日",IFERROR(IF(VLOOKUP(B63,祝日!B:B,1,FALSE),"休日",""),""))</f>
        <v/>
      </c>
      <c r="E63" s="177"/>
      <c r="F63" s="175" t="str">
        <f t="shared" si="1"/>
        <v/>
      </c>
      <c r="G63" s="177"/>
      <c r="H63" s="175" t="str">
        <f t="shared" si="2"/>
        <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8">
        <f t="shared" si="4"/>
        <v>46169</v>
      </c>
      <c r="C64" s="36" t="str">
        <f t="shared" si="0"/>
        <v>水</v>
      </c>
      <c r="D64" s="45" t="str">
        <f>IF(WEEKDAY(B64,2)&gt;5,"休日",IFERROR(IF(VLOOKUP(B64,祝日!B:B,1,FALSE),"休日",""),""))</f>
        <v/>
      </c>
      <c r="E64" s="177"/>
      <c r="F64" s="175" t="str">
        <f t="shared" si="1"/>
        <v/>
      </c>
      <c r="G64" s="177"/>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8">
        <f t="shared" si="4"/>
        <v>46170</v>
      </c>
      <c r="C65" s="36" t="str">
        <f t="shared" si="0"/>
        <v>木</v>
      </c>
      <c r="D65" s="45" t="str">
        <f>IF(WEEKDAY(B65,2)&gt;5,"休日",IFERROR(IF(VLOOKUP(B65,祝日!B:B,1,FALSE),"休日",""),""))</f>
        <v/>
      </c>
      <c r="E65" s="177"/>
      <c r="F65" s="175" t="str">
        <f t="shared" si="1"/>
        <v/>
      </c>
      <c r="G65" s="177"/>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8">
        <f t="shared" si="4"/>
        <v>46171</v>
      </c>
      <c r="C66" s="36" t="str">
        <f t="shared" si="0"/>
        <v>金</v>
      </c>
      <c r="D66" s="45" t="str">
        <f>IF(WEEKDAY(B66,2)&gt;5,"休日",IFERROR(IF(VLOOKUP(B66,祝日!B:B,1,FALSE),"休日",""),""))</f>
        <v/>
      </c>
      <c r="E66" s="177"/>
      <c r="F66" s="175" t="str">
        <f t="shared" si="1"/>
        <v/>
      </c>
      <c r="G66" s="177"/>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8">
        <f t="shared" si="4"/>
        <v>46172</v>
      </c>
      <c r="C67" s="36" t="str">
        <f t="shared" si="0"/>
        <v>土</v>
      </c>
      <c r="D67" s="45" t="str">
        <f>IF(WEEKDAY(B67,2)&gt;5,"休日",IFERROR(IF(VLOOKUP(B67,祝日!B:B,1,FALSE),"休日",""),""))</f>
        <v>休日</v>
      </c>
      <c r="E67" s="177"/>
      <c r="F67" s="175" t="str">
        <f t="shared" si="1"/>
        <v>休工</v>
      </c>
      <c r="G67" s="177"/>
      <c r="H67" s="175" t="str">
        <f t="shared" si="2"/>
        <v>休工</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8">
        <f t="shared" si="4"/>
        <v>46173</v>
      </c>
      <c r="C68" s="36" t="str">
        <f t="shared" si="0"/>
        <v>日</v>
      </c>
      <c r="D68" s="45" t="str">
        <f>IF(WEEKDAY(B68,2)&gt;5,"休日",IFERROR(IF(VLOOKUP(B68,祝日!B:B,1,FALSE),"休日",""),""))</f>
        <v>休日</v>
      </c>
      <c r="E68" s="177"/>
      <c r="F68" s="175" t="str">
        <f t="shared" si="1"/>
        <v>休工</v>
      </c>
      <c r="G68" s="177"/>
      <c r="H68" s="175" t="str">
        <f t="shared" si="2"/>
        <v>休工</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8">
        <f t="shared" si="4"/>
        <v>46174</v>
      </c>
      <c r="C69" s="36" t="str">
        <f t="shared" si="0"/>
        <v>月</v>
      </c>
      <c r="D69" s="45" t="str">
        <f>IF(WEEKDAY(B69,2)&gt;5,"休日",IFERROR(IF(VLOOKUP(B69,祝日!B:B,1,FALSE),"休日",""),""))</f>
        <v/>
      </c>
      <c r="E69" s="177"/>
      <c r="F69" s="175" t="str">
        <f t="shared" si="1"/>
        <v/>
      </c>
      <c r="G69" s="177"/>
      <c r="H69" s="175" t="str">
        <f t="shared" si="2"/>
        <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8">
        <f t="shared" si="4"/>
        <v>46175</v>
      </c>
      <c r="C70" s="36" t="str">
        <f t="shared" si="0"/>
        <v>火</v>
      </c>
      <c r="D70" s="45" t="str">
        <f>IF(WEEKDAY(B70,2)&gt;5,"休日",IFERROR(IF(VLOOKUP(B70,祝日!B:B,1,FALSE),"休日",""),""))</f>
        <v/>
      </c>
      <c r="E70" s="177"/>
      <c r="F70" s="175" t="str">
        <f t="shared" si="1"/>
        <v/>
      </c>
      <c r="G70" s="177"/>
      <c r="H70" s="175" t="str">
        <f t="shared" si="2"/>
        <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8">
        <f t="shared" si="4"/>
        <v>46176</v>
      </c>
      <c r="C71" s="36" t="str">
        <f t="shared" si="0"/>
        <v>水</v>
      </c>
      <c r="D71" s="45" t="str">
        <f>IF(WEEKDAY(B71,2)&gt;5,"休日",IFERROR(IF(VLOOKUP(B71,祝日!B:B,1,FALSE),"休日",""),""))</f>
        <v/>
      </c>
      <c r="E71" s="177"/>
      <c r="F71" s="175" t="str">
        <f t="shared" si="1"/>
        <v/>
      </c>
      <c r="G71" s="177"/>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8">
        <f t="shared" si="4"/>
        <v>46177</v>
      </c>
      <c r="C72" s="36" t="str">
        <f t="shared" ref="C72:C135" si="5">TEXT(B72,"aaa")</f>
        <v>木</v>
      </c>
      <c r="D72" s="45" t="str">
        <f>IF(WEEKDAY(B72,2)&gt;5,"休日",IFERROR(IF(VLOOKUP(B72,祝日!B:B,1,FALSE),"休日",""),""))</f>
        <v/>
      </c>
      <c r="E72" s="177"/>
      <c r="F72" s="175" t="str">
        <f t="shared" ref="F72:F135" si="6">IF(OR(E72="夏季休暇",E72="年末年始休暇",E72="一時中止",E72="工場制作",E72="発注者指示",E72="その他",D72="休日"),"休工","")</f>
        <v/>
      </c>
      <c r="G72" s="177"/>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8">
        <f t="shared" ref="B73:B136" si="9">B72+1</f>
        <v>46178</v>
      </c>
      <c r="C73" s="36" t="str">
        <f t="shared" si="5"/>
        <v>金</v>
      </c>
      <c r="D73" s="45" t="str">
        <f>IF(WEEKDAY(B73,2)&gt;5,"休日",IFERROR(IF(VLOOKUP(B73,祝日!B:B,1,FALSE),"休日",""),""))</f>
        <v/>
      </c>
      <c r="E73" s="177"/>
      <c r="F73" s="175" t="str">
        <f t="shared" si="6"/>
        <v/>
      </c>
      <c r="G73" s="177"/>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8">
        <f t="shared" si="9"/>
        <v>46179</v>
      </c>
      <c r="C74" s="36" t="str">
        <f t="shared" si="5"/>
        <v>土</v>
      </c>
      <c r="D74" s="45" t="str">
        <f>IF(WEEKDAY(B74,2)&gt;5,"休日",IFERROR(IF(VLOOKUP(B74,祝日!B:B,1,FALSE),"休日",""),""))</f>
        <v>休日</v>
      </c>
      <c r="E74" s="177"/>
      <c r="F74" s="175" t="str">
        <f t="shared" si="6"/>
        <v>休工</v>
      </c>
      <c r="G74" s="177"/>
      <c r="H74" s="175" t="str">
        <f t="shared" si="7"/>
        <v>休工</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8">
        <f t="shared" si="9"/>
        <v>46180</v>
      </c>
      <c r="C75" s="36" t="str">
        <f t="shared" si="5"/>
        <v>日</v>
      </c>
      <c r="D75" s="45" t="str">
        <f>IF(WEEKDAY(B75,2)&gt;5,"休日",IFERROR(IF(VLOOKUP(B75,祝日!B:B,1,FALSE),"休日",""),""))</f>
        <v>休日</v>
      </c>
      <c r="E75" s="177"/>
      <c r="F75" s="175" t="str">
        <f t="shared" si="6"/>
        <v>休工</v>
      </c>
      <c r="G75" s="177"/>
      <c r="H75" s="175" t="str">
        <f t="shared" si="7"/>
        <v>休工</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8">
        <f t="shared" si="9"/>
        <v>46181</v>
      </c>
      <c r="C76" s="36" t="str">
        <f t="shared" si="5"/>
        <v>月</v>
      </c>
      <c r="D76" s="45" t="str">
        <f>IF(WEEKDAY(B76,2)&gt;5,"休日",IFERROR(IF(VLOOKUP(B76,祝日!B:B,1,FALSE),"休日",""),""))</f>
        <v/>
      </c>
      <c r="E76" s="177"/>
      <c r="F76" s="175" t="str">
        <f t="shared" si="6"/>
        <v/>
      </c>
      <c r="G76" s="177"/>
      <c r="H76" s="175" t="str">
        <f t="shared" si="7"/>
        <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8">
        <f t="shared" si="9"/>
        <v>46182</v>
      </c>
      <c r="C77" s="36" t="str">
        <f t="shared" si="5"/>
        <v>火</v>
      </c>
      <c r="D77" s="45" t="str">
        <f>IF(WEEKDAY(B77,2)&gt;5,"休日",IFERROR(IF(VLOOKUP(B77,祝日!B:B,1,FALSE),"休日",""),""))</f>
        <v/>
      </c>
      <c r="E77" s="177"/>
      <c r="F77" s="175" t="str">
        <f t="shared" si="6"/>
        <v/>
      </c>
      <c r="G77" s="177"/>
      <c r="H77" s="175" t="str">
        <f t="shared" si="7"/>
        <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8">
        <f t="shared" si="9"/>
        <v>46183</v>
      </c>
      <c r="C78" s="36" t="str">
        <f t="shared" si="5"/>
        <v>水</v>
      </c>
      <c r="D78" s="45" t="str">
        <f>IF(WEEKDAY(B78,2)&gt;5,"休日",IFERROR(IF(VLOOKUP(B78,祝日!B:B,1,FALSE),"休日",""),""))</f>
        <v/>
      </c>
      <c r="E78" s="177"/>
      <c r="F78" s="175" t="str">
        <f t="shared" si="6"/>
        <v/>
      </c>
      <c r="G78" s="177"/>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8">
        <f t="shared" si="9"/>
        <v>46184</v>
      </c>
      <c r="C79" s="36" t="str">
        <f t="shared" si="5"/>
        <v>木</v>
      </c>
      <c r="D79" s="45" t="str">
        <f>IF(WEEKDAY(B79,2)&gt;5,"休日",IFERROR(IF(VLOOKUP(B79,祝日!B:B,1,FALSE),"休日",""),""))</f>
        <v/>
      </c>
      <c r="E79" s="177"/>
      <c r="F79" s="175" t="str">
        <f t="shared" si="6"/>
        <v/>
      </c>
      <c r="G79" s="177"/>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8">
        <f t="shared" si="9"/>
        <v>46185</v>
      </c>
      <c r="C80" s="36" t="str">
        <f t="shared" si="5"/>
        <v>金</v>
      </c>
      <c r="D80" s="45" t="str">
        <f>IF(WEEKDAY(B80,2)&gt;5,"休日",IFERROR(IF(VLOOKUP(B80,祝日!B:B,1,FALSE),"休日",""),""))</f>
        <v/>
      </c>
      <c r="E80" s="177"/>
      <c r="F80" s="175" t="str">
        <f t="shared" si="6"/>
        <v/>
      </c>
      <c r="G80" s="177"/>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8">
        <f t="shared" si="9"/>
        <v>46186</v>
      </c>
      <c r="C81" s="36" t="str">
        <f t="shared" si="5"/>
        <v>土</v>
      </c>
      <c r="D81" s="45" t="str">
        <f>IF(WEEKDAY(B81,2)&gt;5,"休日",IFERROR(IF(VLOOKUP(B81,祝日!B:B,1,FALSE),"休日",""),""))</f>
        <v>休日</v>
      </c>
      <c r="E81" s="177"/>
      <c r="F81" s="175" t="str">
        <f t="shared" si="6"/>
        <v>休工</v>
      </c>
      <c r="G81" s="177"/>
      <c r="H81" s="175" t="str">
        <f t="shared" si="7"/>
        <v>休工</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8">
        <f t="shared" si="9"/>
        <v>46187</v>
      </c>
      <c r="C82" s="36" t="str">
        <f t="shared" si="5"/>
        <v>日</v>
      </c>
      <c r="D82" s="45" t="str">
        <f>IF(WEEKDAY(B82,2)&gt;5,"休日",IFERROR(IF(VLOOKUP(B82,祝日!B:B,1,FALSE),"休日",""),""))</f>
        <v>休日</v>
      </c>
      <c r="E82" s="177"/>
      <c r="F82" s="175" t="str">
        <f t="shared" si="6"/>
        <v>休工</v>
      </c>
      <c r="G82" s="177"/>
      <c r="H82" s="175" t="str">
        <f t="shared" si="7"/>
        <v>休工</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8">
        <f t="shared" si="9"/>
        <v>46188</v>
      </c>
      <c r="C83" s="36" t="str">
        <f t="shared" si="5"/>
        <v>月</v>
      </c>
      <c r="D83" s="45" t="str">
        <f>IF(WEEKDAY(B83,2)&gt;5,"休日",IFERROR(IF(VLOOKUP(B83,祝日!B:B,1,FALSE),"休日",""),""))</f>
        <v/>
      </c>
      <c r="E83" s="177"/>
      <c r="F83" s="175" t="str">
        <f t="shared" si="6"/>
        <v/>
      </c>
      <c r="G83" s="177"/>
      <c r="H83" s="175" t="str">
        <f t="shared" si="7"/>
        <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8">
        <f t="shared" si="9"/>
        <v>46189</v>
      </c>
      <c r="C84" s="36" t="str">
        <f t="shared" si="5"/>
        <v>火</v>
      </c>
      <c r="D84" s="45" t="str">
        <f>IF(WEEKDAY(B84,2)&gt;5,"休日",IFERROR(IF(VLOOKUP(B84,祝日!B:B,1,FALSE),"休日",""),""))</f>
        <v/>
      </c>
      <c r="E84" s="177"/>
      <c r="F84" s="175" t="str">
        <f t="shared" si="6"/>
        <v/>
      </c>
      <c r="G84" s="177"/>
      <c r="H84" s="175" t="str">
        <f t="shared" si="7"/>
        <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8">
        <f t="shared" si="9"/>
        <v>46190</v>
      </c>
      <c r="C85" s="36" t="str">
        <f t="shared" si="5"/>
        <v>水</v>
      </c>
      <c r="D85" s="45" t="str">
        <f>IF(WEEKDAY(B85,2)&gt;5,"休日",IFERROR(IF(VLOOKUP(B85,祝日!B:B,1,FALSE),"休日",""),""))</f>
        <v/>
      </c>
      <c r="E85" s="177"/>
      <c r="F85" s="175" t="str">
        <f t="shared" si="6"/>
        <v/>
      </c>
      <c r="G85" s="177"/>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8">
        <f t="shared" si="9"/>
        <v>46191</v>
      </c>
      <c r="C86" s="36" t="str">
        <f t="shared" si="5"/>
        <v>木</v>
      </c>
      <c r="D86" s="45" t="str">
        <f>IF(WEEKDAY(B86,2)&gt;5,"休日",IFERROR(IF(VLOOKUP(B86,祝日!B:B,1,FALSE),"休日",""),""))</f>
        <v/>
      </c>
      <c r="E86" s="177"/>
      <c r="F86" s="175" t="str">
        <f t="shared" si="6"/>
        <v/>
      </c>
      <c r="G86" s="177"/>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8">
        <f t="shared" si="9"/>
        <v>46192</v>
      </c>
      <c r="C87" s="36" t="str">
        <f t="shared" si="5"/>
        <v>金</v>
      </c>
      <c r="D87" s="45" t="str">
        <f>IF(WEEKDAY(B87,2)&gt;5,"休日",IFERROR(IF(VLOOKUP(B87,祝日!B:B,1,FALSE),"休日",""),""))</f>
        <v/>
      </c>
      <c r="E87" s="177"/>
      <c r="F87" s="175" t="str">
        <f t="shared" si="6"/>
        <v/>
      </c>
      <c r="G87" s="177"/>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8">
        <f t="shared" si="9"/>
        <v>46193</v>
      </c>
      <c r="C88" s="36" t="str">
        <f t="shared" si="5"/>
        <v>土</v>
      </c>
      <c r="D88" s="45" t="str">
        <f>IF(WEEKDAY(B88,2)&gt;5,"休日",IFERROR(IF(VLOOKUP(B88,祝日!B:B,1,FALSE),"休日",""),""))</f>
        <v>休日</v>
      </c>
      <c r="E88" s="177"/>
      <c r="F88" s="175" t="str">
        <f t="shared" si="6"/>
        <v>休工</v>
      </c>
      <c r="G88" s="177"/>
      <c r="H88" s="175" t="str">
        <f t="shared" si="7"/>
        <v>休工</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8">
        <f t="shared" si="9"/>
        <v>46194</v>
      </c>
      <c r="C89" s="36" t="str">
        <f t="shared" si="5"/>
        <v>日</v>
      </c>
      <c r="D89" s="45" t="str">
        <f>IF(WEEKDAY(B89,2)&gt;5,"休日",IFERROR(IF(VLOOKUP(B89,祝日!B:B,1,FALSE),"休日",""),""))</f>
        <v>休日</v>
      </c>
      <c r="E89" s="177"/>
      <c r="F89" s="175" t="str">
        <f t="shared" si="6"/>
        <v>休工</v>
      </c>
      <c r="G89" s="177"/>
      <c r="H89" s="175" t="str">
        <f t="shared" si="7"/>
        <v>休工</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8">
        <f t="shared" si="9"/>
        <v>46195</v>
      </c>
      <c r="C90" s="36" t="str">
        <f t="shared" si="5"/>
        <v>月</v>
      </c>
      <c r="D90" s="45" t="str">
        <f>IF(WEEKDAY(B90,2)&gt;5,"休日",IFERROR(IF(VLOOKUP(B90,祝日!B:B,1,FALSE),"休日",""),""))</f>
        <v/>
      </c>
      <c r="E90" s="177"/>
      <c r="F90" s="175" t="str">
        <f t="shared" si="6"/>
        <v/>
      </c>
      <c r="G90" s="177"/>
      <c r="H90" s="175" t="str">
        <f t="shared" si="7"/>
        <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8">
        <f t="shared" si="9"/>
        <v>46196</v>
      </c>
      <c r="C91" s="36" t="str">
        <f t="shared" si="5"/>
        <v>火</v>
      </c>
      <c r="D91" s="45" t="str">
        <f>IF(WEEKDAY(B91,2)&gt;5,"休日",IFERROR(IF(VLOOKUP(B91,祝日!B:B,1,FALSE),"休日",""),""))</f>
        <v/>
      </c>
      <c r="E91" s="177"/>
      <c r="F91" s="175" t="str">
        <f t="shared" si="6"/>
        <v/>
      </c>
      <c r="G91" s="177"/>
      <c r="H91" s="175" t="str">
        <f t="shared" si="7"/>
        <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8">
        <f t="shared" si="9"/>
        <v>46197</v>
      </c>
      <c r="C92" s="36" t="str">
        <f t="shared" si="5"/>
        <v>水</v>
      </c>
      <c r="D92" s="45" t="str">
        <f>IF(WEEKDAY(B92,2)&gt;5,"休日",IFERROR(IF(VLOOKUP(B92,祝日!B:B,1,FALSE),"休日",""),""))</f>
        <v/>
      </c>
      <c r="E92" s="177"/>
      <c r="F92" s="175" t="str">
        <f t="shared" si="6"/>
        <v/>
      </c>
      <c r="G92" s="177"/>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8">
        <f t="shared" si="9"/>
        <v>46198</v>
      </c>
      <c r="C93" s="36" t="str">
        <f t="shared" si="5"/>
        <v>木</v>
      </c>
      <c r="D93" s="45" t="str">
        <f>IF(WEEKDAY(B93,2)&gt;5,"休日",IFERROR(IF(VLOOKUP(B93,祝日!B:B,1,FALSE),"休日",""),""))</f>
        <v/>
      </c>
      <c r="E93" s="177"/>
      <c r="F93" s="175" t="str">
        <f t="shared" si="6"/>
        <v/>
      </c>
      <c r="G93" s="177"/>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8">
        <f t="shared" si="9"/>
        <v>46199</v>
      </c>
      <c r="C94" s="36" t="str">
        <f t="shared" si="5"/>
        <v>金</v>
      </c>
      <c r="D94" s="45" t="str">
        <f>IF(WEEKDAY(B94,2)&gt;5,"休日",IFERROR(IF(VLOOKUP(B94,祝日!B:B,1,FALSE),"休日",""),""))</f>
        <v/>
      </c>
      <c r="E94" s="177"/>
      <c r="F94" s="175" t="str">
        <f t="shared" si="6"/>
        <v/>
      </c>
      <c r="G94" s="177"/>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8">
        <f t="shared" si="9"/>
        <v>46200</v>
      </c>
      <c r="C95" s="36" t="str">
        <f t="shared" si="5"/>
        <v>土</v>
      </c>
      <c r="D95" s="45" t="str">
        <f>IF(WEEKDAY(B95,2)&gt;5,"休日",IFERROR(IF(VLOOKUP(B95,祝日!B:B,1,FALSE),"休日",""),""))</f>
        <v>休日</v>
      </c>
      <c r="E95" s="177"/>
      <c r="F95" s="175" t="str">
        <f t="shared" si="6"/>
        <v>休工</v>
      </c>
      <c r="G95" s="177"/>
      <c r="H95" s="175" t="str">
        <f t="shared" si="7"/>
        <v>休工</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8">
        <f t="shared" si="9"/>
        <v>46201</v>
      </c>
      <c r="C96" s="36" t="str">
        <f t="shared" si="5"/>
        <v>日</v>
      </c>
      <c r="D96" s="45" t="str">
        <f>IF(WEEKDAY(B96,2)&gt;5,"休日",IFERROR(IF(VLOOKUP(B96,祝日!B:B,1,FALSE),"休日",""),""))</f>
        <v>休日</v>
      </c>
      <c r="E96" s="177"/>
      <c r="F96" s="175" t="str">
        <f t="shared" si="6"/>
        <v>休工</v>
      </c>
      <c r="G96" s="177"/>
      <c r="H96" s="175" t="str">
        <f t="shared" si="7"/>
        <v>休工</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8">
        <f t="shared" si="9"/>
        <v>46202</v>
      </c>
      <c r="C97" s="36" t="str">
        <f t="shared" si="5"/>
        <v>月</v>
      </c>
      <c r="D97" s="45" t="str">
        <f>IF(WEEKDAY(B97,2)&gt;5,"休日",IFERROR(IF(VLOOKUP(B97,祝日!B:B,1,FALSE),"休日",""),""))</f>
        <v/>
      </c>
      <c r="E97" s="177"/>
      <c r="F97" s="175" t="str">
        <f t="shared" si="6"/>
        <v/>
      </c>
      <c r="G97" s="177"/>
      <c r="H97" s="175" t="str">
        <f t="shared" si="7"/>
        <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8">
        <f t="shared" si="9"/>
        <v>46203</v>
      </c>
      <c r="C98" s="36" t="str">
        <f t="shared" si="5"/>
        <v>火</v>
      </c>
      <c r="D98" s="45" t="str">
        <f>IF(WEEKDAY(B98,2)&gt;5,"休日",IFERROR(IF(VLOOKUP(B98,祝日!B:B,1,FALSE),"休日",""),""))</f>
        <v/>
      </c>
      <c r="E98" s="177"/>
      <c r="F98" s="175" t="str">
        <f t="shared" si="6"/>
        <v/>
      </c>
      <c r="G98" s="177"/>
      <c r="H98" s="175" t="str">
        <f t="shared" si="7"/>
        <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8">
        <f t="shared" si="9"/>
        <v>46204</v>
      </c>
      <c r="C99" s="36" t="str">
        <f t="shared" si="5"/>
        <v>水</v>
      </c>
      <c r="D99" s="45" t="str">
        <f>IF(WEEKDAY(B99,2)&gt;5,"休日",IFERROR(IF(VLOOKUP(B99,祝日!B:B,1,FALSE),"休日",""),""))</f>
        <v/>
      </c>
      <c r="E99" s="177"/>
      <c r="F99" s="175" t="str">
        <f t="shared" si="6"/>
        <v/>
      </c>
      <c r="G99" s="177"/>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8">
        <f t="shared" si="9"/>
        <v>46205</v>
      </c>
      <c r="C100" s="36" t="str">
        <f t="shared" si="5"/>
        <v>木</v>
      </c>
      <c r="D100" s="45" t="str">
        <f>IF(WEEKDAY(B100,2)&gt;5,"休日",IFERROR(IF(VLOOKUP(B100,祝日!B:B,1,FALSE),"休日",""),""))</f>
        <v/>
      </c>
      <c r="E100" s="177"/>
      <c r="F100" s="175" t="str">
        <f t="shared" si="6"/>
        <v/>
      </c>
      <c r="G100" s="177"/>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8">
        <f t="shared" si="9"/>
        <v>46206</v>
      </c>
      <c r="C101" s="36" t="str">
        <f t="shared" si="5"/>
        <v>金</v>
      </c>
      <c r="D101" s="45" t="str">
        <f>IF(WEEKDAY(B101,2)&gt;5,"休日",IFERROR(IF(VLOOKUP(B101,祝日!B:B,1,FALSE),"休日",""),""))</f>
        <v/>
      </c>
      <c r="E101" s="177"/>
      <c r="F101" s="175" t="str">
        <f t="shared" si="6"/>
        <v/>
      </c>
      <c r="G101" s="177"/>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8">
        <f t="shared" si="9"/>
        <v>46207</v>
      </c>
      <c r="C102" s="36" t="str">
        <f t="shared" si="5"/>
        <v>土</v>
      </c>
      <c r="D102" s="45" t="str">
        <f>IF(WEEKDAY(B102,2)&gt;5,"休日",IFERROR(IF(VLOOKUP(B102,祝日!B:B,1,FALSE),"休日",""),""))</f>
        <v>休日</v>
      </c>
      <c r="E102" s="177"/>
      <c r="F102" s="175" t="str">
        <f t="shared" si="6"/>
        <v>休工</v>
      </c>
      <c r="G102" s="177"/>
      <c r="H102" s="175" t="str">
        <f t="shared" si="7"/>
        <v>休工</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8">
        <f t="shared" si="9"/>
        <v>46208</v>
      </c>
      <c r="C103" s="36" t="str">
        <f t="shared" si="5"/>
        <v>日</v>
      </c>
      <c r="D103" s="45" t="str">
        <f>IF(WEEKDAY(B103,2)&gt;5,"休日",IFERROR(IF(VLOOKUP(B103,祝日!B:B,1,FALSE),"休日",""),""))</f>
        <v>休日</v>
      </c>
      <c r="E103" s="177"/>
      <c r="F103" s="175" t="str">
        <f t="shared" si="6"/>
        <v>休工</v>
      </c>
      <c r="G103" s="177"/>
      <c r="H103" s="175" t="str">
        <f t="shared" si="7"/>
        <v>休工</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8">
        <f t="shared" si="9"/>
        <v>46209</v>
      </c>
      <c r="C104" s="36" t="str">
        <f t="shared" si="5"/>
        <v>月</v>
      </c>
      <c r="D104" s="45" t="str">
        <f>IF(WEEKDAY(B104,2)&gt;5,"休日",IFERROR(IF(VLOOKUP(B104,祝日!B:B,1,FALSE),"休日",""),""))</f>
        <v/>
      </c>
      <c r="E104" s="177"/>
      <c r="F104" s="175" t="str">
        <f t="shared" si="6"/>
        <v/>
      </c>
      <c r="G104" s="177"/>
      <c r="H104" s="175" t="str">
        <f t="shared" si="7"/>
        <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8">
        <f t="shared" si="9"/>
        <v>46210</v>
      </c>
      <c r="C105" s="36" t="str">
        <f t="shared" si="5"/>
        <v>火</v>
      </c>
      <c r="D105" s="45" t="str">
        <f>IF(WEEKDAY(B105,2)&gt;5,"休日",IFERROR(IF(VLOOKUP(B105,祝日!B:B,1,FALSE),"休日",""),""))</f>
        <v/>
      </c>
      <c r="E105" s="177"/>
      <c r="F105" s="175" t="str">
        <f t="shared" si="6"/>
        <v/>
      </c>
      <c r="G105" s="177"/>
      <c r="H105" s="175" t="str">
        <f t="shared" si="7"/>
        <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8">
        <f t="shared" si="9"/>
        <v>46211</v>
      </c>
      <c r="C106" s="36" t="str">
        <f t="shared" si="5"/>
        <v>水</v>
      </c>
      <c r="D106" s="45" t="str">
        <f>IF(WEEKDAY(B106,2)&gt;5,"休日",IFERROR(IF(VLOOKUP(B106,祝日!B:B,1,FALSE),"休日",""),""))</f>
        <v/>
      </c>
      <c r="E106" s="177"/>
      <c r="F106" s="175" t="str">
        <f t="shared" si="6"/>
        <v/>
      </c>
      <c r="G106" s="177"/>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8">
        <f t="shared" si="9"/>
        <v>46212</v>
      </c>
      <c r="C107" s="36" t="str">
        <f t="shared" si="5"/>
        <v>木</v>
      </c>
      <c r="D107" s="45" t="str">
        <f>IF(WEEKDAY(B107,2)&gt;5,"休日",IFERROR(IF(VLOOKUP(B107,祝日!B:B,1,FALSE),"休日",""),""))</f>
        <v/>
      </c>
      <c r="E107" s="177"/>
      <c r="F107" s="175" t="str">
        <f t="shared" si="6"/>
        <v/>
      </c>
      <c r="G107" s="177"/>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8">
        <f t="shared" si="9"/>
        <v>46213</v>
      </c>
      <c r="C108" s="36" t="str">
        <f t="shared" si="5"/>
        <v>金</v>
      </c>
      <c r="D108" s="45" t="str">
        <f>IF(WEEKDAY(B108,2)&gt;5,"休日",IFERROR(IF(VLOOKUP(B108,祝日!B:B,1,FALSE),"休日",""),""))</f>
        <v/>
      </c>
      <c r="E108" s="177"/>
      <c r="F108" s="175" t="str">
        <f t="shared" si="6"/>
        <v/>
      </c>
      <c r="G108" s="177"/>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8">
        <f t="shared" si="9"/>
        <v>46214</v>
      </c>
      <c r="C109" s="36" t="str">
        <f t="shared" si="5"/>
        <v>土</v>
      </c>
      <c r="D109" s="45" t="str">
        <f>IF(WEEKDAY(B109,2)&gt;5,"休日",IFERROR(IF(VLOOKUP(B109,祝日!B:B,1,FALSE),"休日",""),""))</f>
        <v>休日</v>
      </c>
      <c r="E109" s="177"/>
      <c r="F109" s="175" t="str">
        <f t="shared" si="6"/>
        <v>休工</v>
      </c>
      <c r="G109" s="177"/>
      <c r="H109" s="175" t="str">
        <f t="shared" si="7"/>
        <v>休工</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8">
        <f t="shared" si="9"/>
        <v>46215</v>
      </c>
      <c r="C110" s="36" t="str">
        <f t="shared" si="5"/>
        <v>日</v>
      </c>
      <c r="D110" s="45" t="str">
        <f>IF(WEEKDAY(B110,2)&gt;5,"休日",IFERROR(IF(VLOOKUP(B110,祝日!B:B,1,FALSE),"休日",""),""))</f>
        <v>休日</v>
      </c>
      <c r="E110" s="177"/>
      <c r="F110" s="175" t="str">
        <f t="shared" si="6"/>
        <v>休工</v>
      </c>
      <c r="G110" s="177"/>
      <c r="H110" s="175" t="str">
        <f t="shared" si="7"/>
        <v>休工</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8">
        <f t="shared" si="9"/>
        <v>46216</v>
      </c>
      <c r="C111" s="36" t="str">
        <f t="shared" si="5"/>
        <v>月</v>
      </c>
      <c r="D111" s="45" t="str">
        <f>IF(WEEKDAY(B111,2)&gt;5,"休日",IFERROR(IF(VLOOKUP(B111,祝日!B:B,1,FALSE),"休日",""),""))</f>
        <v/>
      </c>
      <c r="E111" s="177"/>
      <c r="F111" s="175" t="str">
        <f t="shared" si="6"/>
        <v/>
      </c>
      <c r="G111" s="177"/>
      <c r="H111" s="175" t="str">
        <f t="shared" si="7"/>
        <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8">
        <f t="shared" si="9"/>
        <v>46217</v>
      </c>
      <c r="C112" s="36" t="str">
        <f t="shared" si="5"/>
        <v>火</v>
      </c>
      <c r="D112" s="45" t="str">
        <f>IF(WEEKDAY(B112,2)&gt;5,"休日",IFERROR(IF(VLOOKUP(B112,祝日!B:B,1,FALSE),"休日",""),""))</f>
        <v/>
      </c>
      <c r="E112" s="177"/>
      <c r="F112" s="175" t="str">
        <f t="shared" si="6"/>
        <v/>
      </c>
      <c r="G112" s="177"/>
      <c r="H112" s="175" t="str">
        <f t="shared" si="7"/>
        <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8">
        <f t="shared" si="9"/>
        <v>46218</v>
      </c>
      <c r="C113" s="36" t="str">
        <f t="shared" si="5"/>
        <v>水</v>
      </c>
      <c r="D113" s="45" t="str">
        <f>IF(WEEKDAY(B113,2)&gt;5,"休日",IFERROR(IF(VLOOKUP(B113,祝日!B:B,1,FALSE),"休日",""),""))</f>
        <v/>
      </c>
      <c r="E113" s="177"/>
      <c r="F113" s="175" t="str">
        <f t="shared" si="6"/>
        <v/>
      </c>
      <c r="G113" s="177"/>
      <c r="H113" s="175" t="str">
        <f t="shared" si="7"/>
        <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8">
        <f t="shared" si="9"/>
        <v>46219</v>
      </c>
      <c r="C114" s="36" t="str">
        <f t="shared" si="5"/>
        <v>木</v>
      </c>
      <c r="D114" s="45" t="str">
        <f>IF(WEEKDAY(B114,2)&gt;5,"休日",IFERROR(IF(VLOOKUP(B114,祝日!B:B,1,FALSE),"休日",""),""))</f>
        <v/>
      </c>
      <c r="E114" s="177"/>
      <c r="F114" s="175" t="str">
        <f t="shared" si="6"/>
        <v/>
      </c>
      <c r="G114" s="177"/>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8">
        <f t="shared" si="9"/>
        <v>46220</v>
      </c>
      <c r="C115" s="36" t="str">
        <f t="shared" si="5"/>
        <v>金</v>
      </c>
      <c r="D115" s="45" t="str">
        <f>IF(WEEKDAY(B115,2)&gt;5,"休日",IFERROR(IF(VLOOKUP(B115,祝日!B:B,1,FALSE),"休日",""),""))</f>
        <v/>
      </c>
      <c r="E115" s="177"/>
      <c r="F115" s="175" t="str">
        <f t="shared" si="6"/>
        <v/>
      </c>
      <c r="G115" s="177"/>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8">
        <f t="shared" si="9"/>
        <v>46221</v>
      </c>
      <c r="C116" s="36" t="str">
        <f t="shared" si="5"/>
        <v>土</v>
      </c>
      <c r="D116" s="45" t="str">
        <f>IF(WEEKDAY(B116,2)&gt;5,"休日",IFERROR(IF(VLOOKUP(B116,祝日!B:B,1,FALSE),"休日",""),""))</f>
        <v>休日</v>
      </c>
      <c r="E116" s="177"/>
      <c r="F116" s="175" t="str">
        <f t="shared" si="6"/>
        <v>休工</v>
      </c>
      <c r="G116" s="177"/>
      <c r="H116" s="175" t="str">
        <f t="shared" si="7"/>
        <v>休工</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8">
        <f t="shared" si="9"/>
        <v>46222</v>
      </c>
      <c r="C117" s="36" t="str">
        <f t="shared" si="5"/>
        <v>日</v>
      </c>
      <c r="D117" s="45" t="str">
        <f>IF(WEEKDAY(B117,2)&gt;5,"休日",IFERROR(IF(VLOOKUP(B117,祝日!B:B,1,FALSE),"休日",""),""))</f>
        <v>休日</v>
      </c>
      <c r="E117" s="177"/>
      <c r="F117" s="175" t="str">
        <f t="shared" si="6"/>
        <v>休工</v>
      </c>
      <c r="G117" s="177"/>
      <c r="H117" s="175" t="str">
        <f t="shared" si="7"/>
        <v>休工</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8">
        <f t="shared" si="9"/>
        <v>46223</v>
      </c>
      <c r="C118" s="36" t="str">
        <f t="shared" si="5"/>
        <v>月</v>
      </c>
      <c r="D118" s="45" t="str">
        <f>IF(WEEKDAY(B118,2)&gt;5,"休日",IFERROR(IF(VLOOKUP(B118,祝日!B:B,1,FALSE),"休日",""),""))</f>
        <v/>
      </c>
      <c r="E118" s="177"/>
      <c r="F118" s="175" t="str">
        <f t="shared" si="6"/>
        <v/>
      </c>
      <c r="G118" s="177"/>
      <c r="H118" s="175" t="str">
        <f t="shared" si="7"/>
        <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8">
        <f t="shared" si="9"/>
        <v>46224</v>
      </c>
      <c r="C119" s="36" t="str">
        <f t="shared" si="5"/>
        <v>火</v>
      </c>
      <c r="D119" s="45" t="str">
        <f>IF(WEEKDAY(B119,2)&gt;5,"休日",IFERROR(IF(VLOOKUP(B119,祝日!B:B,1,FALSE),"休日",""),""))</f>
        <v/>
      </c>
      <c r="E119" s="177"/>
      <c r="F119" s="175" t="str">
        <f t="shared" si="6"/>
        <v/>
      </c>
      <c r="G119" s="177"/>
      <c r="H119" s="175" t="str">
        <f t="shared" si="7"/>
        <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8">
        <f t="shared" si="9"/>
        <v>46225</v>
      </c>
      <c r="C120" s="36" t="str">
        <f t="shared" si="5"/>
        <v>水</v>
      </c>
      <c r="D120" s="45" t="str">
        <f>IF(WEEKDAY(B120,2)&gt;5,"休日",IFERROR(IF(VLOOKUP(B120,祝日!B:B,1,FALSE),"休日",""),""))</f>
        <v/>
      </c>
      <c r="E120" s="177"/>
      <c r="F120" s="175" t="str">
        <f t="shared" si="6"/>
        <v/>
      </c>
      <c r="G120" s="177"/>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8">
        <f t="shared" si="9"/>
        <v>46226</v>
      </c>
      <c r="C121" s="36" t="str">
        <f t="shared" si="5"/>
        <v>木</v>
      </c>
      <c r="D121" s="45" t="str">
        <f>IF(WEEKDAY(B121,2)&gt;5,"休日",IFERROR(IF(VLOOKUP(B121,祝日!B:B,1,FALSE),"休日",""),""))</f>
        <v/>
      </c>
      <c r="E121" s="177"/>
      <c r="F121" s="175" t="str">
        <f t="shared" si="6"/>
        <v/>
      </c>
      <c r="G121" s="177"/>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8">
        <f t="shared" si="9"/>
        <v>46227</v>
      </c>
      <c r="C122" s="36" t="str">
        <f t="shared" si="5"/>
        <v>金</v>
      </c>
      <c r="D122" s="45" t="str">
        <f>IF(WEEKDAY(B122,2)&gt;5,"休日",IFERROR(IF(VLOOKUP(B122,祝日!B:B,1,FALSE),"休日",""),""))</f>
        <v/>
      </c>
      <c r="E122" s="177"/>
      <c r="F122" s="175" t="str">
        <f t="shared" si="6"/>
        <v/>
      </c>
      <c r="G122" s="177"/>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8">
        <f t="shared" si="9"/>
        <v>46228</v>
      </c>
      <c r="C123" s="36" t="str">
        <f t="shared" si="5"/>
        <v>土</v>
      </c>
      <c r="D123" s="45" t="str">
        <f>IF(WEEKDAY(B123,2)&gt;5,"休日",IFERROR(IF(VLOOKUP(B123,祝日!B:B,1,FALSE),"休日",""),""))</f>
        <v>休日</v>
      </c>
      <c r="E123" s="177"/>
      <c r="F123" s="175" t="str">
        <f t="shared" si="6"/>
        <v>休工</v>
      </c>
      <c r="G123" s="177"/>
      <c r="H123" s="175" t="str">
        <f t="shared" si="7"/>
        <v>休工</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8">
        <f t="shared" si="9"/>
        <v>46229</v>
      </c>
      <c r="C124" s="36" t="str">
        <f t="shared" si="5"/>
        <v>日</v>
      </c>
      <c r="D124" s="45" t="str">
        <f>IF(WEEKDAY(B124,2)&gt;5,"休日",IFERROR(IF(VLOOKUP(B124,祝日!B:B,1,FALSE),"休日",""),""))</f>
        <v>休日</v>
      </c>
      <c r="E124" s="177"/>
      <c r="F124" s="175" t="str">
        <f t="shared" si="6"/>
        <v>休工</v>
      </c>
      <c r="G124" s="177"/>
      <c r="H124" s="175" t="str">
        <f t="shared" si="7"/>
        <v>休工</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8">
        <f t="shared" si="9"/>
        <v>46230</v>
      </c>
      <c r="C125" s="36" t="str">
        <f t="shared" si="5"/>
        <v>月</v>
      </c>
      <c r="D125" s="45" t="str">
        <f>IF(WEEKDAY(B125,2)&gt;5,"休日",IFERROR(IF(VLOOKUP(B125,祝日!B:B,1,FALSE),"休日",""),""))</f>
        <v/>
      </c>
      <c r="E125" s="177"/>
      <c r="F125" s="175" t="str">
        <f t="shared" si="6"/>
        <v/>
      </c>
      <c r="G125" s="177"/>
      <c r="H125" s="175" t="str">
        <f t="shared" si="7"/>
        <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8">
        <f t="shared" si="9"/>
        <v>46231</v>
      </c>
      <c r="C126" s="36" t="str">
        <f t="shared" si="5"/>
        <v>火</v>
      </c>
      <c r="D126" s="45" t="str">
        <f>IF(WEEKDAY(B126,2)&gt;5,"休日",IFERROR(IF(VLOOKUP(B126,祝日!B:B,1,FALSE),"休日",""),""))</f>
        <v/>
      </c>
      <c r="E126" s="177"/>
      <c r="F126" s="175" t="str">
        <f t="shared" si="6"/>
        <v/>
      </c>
      <c r="G126" s="177"/>
      <c r="H126" s="175" t="str">
        <f t="shared" si="7"/>
        <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8">
        <f t="shared" si="9"/>
        <v>46232</v>
      </c>
      <c r="C127" s="36" t="str">
        <f t="shared" si="5"/>
        <v>水</v>
      </c>
      <c r="D127" s="45" t="str">
        <f>IF(WEEKDAY(B127,2)&gt;5,"休日",IFERROR(IF(VLOOKUP(B127,祝日!B:B,1,FALSE),"休日",""),""))</f>
        <v/>
      </c>
      <c r="E127" s="177"/>
      <c r="F127" s="175" t="str">
        <f t="shared" si="6"/>
        <v/>
      </c>
      <c r="G127" s="177"/>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8">
        <f t="shared" si="9"/>
        <v>46233</v>
      </c>
      <c r="C128" s="36" t="str">
        <f t="shared" si="5"/>
        <v>木</v>
      </c>
      <c r="D128" s="45" t="str">
        <f>IF(WEEKDAY(B128,2)&gt;5,"休日",IFERROR(IF(VLOOKUP(B128,祝日!B:B,1,FALSE),"休日",""),""))</f>
        <v/>
      </c>
      <c r="E128" s="177"/>
      <c r="F128" s="175" t="str">
        <f t="shared" si="6"/>
        <v/>
      </c>
      <c r="G128" s="177"/>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8">
        <f t="shared" si="9"/>
        <v>46234</v>
      </c>
      <c r="C129" s="36" t="str">
        <f t="shared" si="5"/>
        <v>金</v>
      </c>
      <c r="D129" s="45" t="str">
        <f>IF(WEEKDAY(B129,2)&gt;5,"休日",IFERROR(IF(VLOOKUP(B129,祝日!B:B,1,FALSE),"休日",""),""))</f>
        <v/>
      </c>
      <c r="E129" s="177"/>
      <c r="F129" s="175" t="str">
        <f t="shared" si="6"/>
        <v/>
      </c>
      <c r="G129" s="177"/>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8">
        <f t="shared" si="9"/>
        <v>46235</v>
      </c>
      <c r="C130" s="36" t="str">
        <f t="shared" si="5"/>
        <v>土</v>
      </c>
      <c r="D130" s="45" t="str">
        <f>IF(WEEKDAY(B130,2)&gt;5,"休日",IFERROR(IF(VLOOKUP(B130,祝日!B:B,1,FALSE),"休日",""),""))</f>
        <v>休日</v>
      </c>
      <c r="E130" s="177"/>
      <c r="F130" s="175" t="str">
        <f t="shared" si="6"/>
        <v>休工</v>
      </c>
      <c r="G130" s="177"/>
      <c r="H130" s="175" t="str">
        <f t="shared" si="7"/>
        <v>休工</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8">
        <f t="shared" si="9"/>
        <v>46236</v>
      </c>
      <c r="C131" s="36" t="str">
        <f t="shared" si="5"/>
        <v>日</v>
      </c>
      <c r="D131" s="45" t="str">
        <f>IF(WEEKDAY(B131,2)&gt;5,"休日",IFERROR(IF(VLOOKUP(B131,祝日!B:B,1,FALSE),"休日",""),""))</f>
        <v>休日</v>
      </c>
      <c r="E131" s="177"/>
      <c r="F131" s="175" t="str">
        <f t="shared" si="6"/>
        <v>休工</v>
      </c>
      <c r="G131" s="177"/>
      <c r="H131" s="175" t="str">
        <f t="shared" si="7"/>
        <v>休工</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8">
        <f t="shared" si="9"/>
        <v>46237</v>
      </c>
      <c r="C132" s="36" t="str">
        <f t="shared" si="5"/>
        <v>月</v>
      </c>
      <c r="D132" s="45" t="str">
        <f>IF(WEEKDAY(B132,2)&gt;5,"休日",IFERROR(IF(VLOOKUP(B132,祝日!B:B,1,FALSE),"休日",""),""))</f>
        <v/>
      </c>
      <c r="E132" s="177"/>
      <c r="F132" s="175" t="str">
        <f t="shared" si="6"/>
        <v/>
      </c>
      <c r="G132" s="177"/>
      <c r="H132" s="175" t="str">
        <f t="shared" si="7"/>
        <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8">
        <f t="shared" si="9"/>
        <v>46238</v>
      </c>
      <c r="C133" s="36" t="str">
        <f t="shared" si="5"/>
        <v>火</v>
      </c>
      <c r="D133" s="45" t="str">
        <f>IF(WEEKDAY(B133,2)&gt;5,"休日",IFERROR(IF(VLOOKUP(B133,祝日!B:B,1,FALSE),"休日",""),""))</f>
        <v/>
      </c>
      <c r="E133" s="177"/>
      <c r="F133" s="175" t="str">
        <f t="shared" si="6"/>
        <v/>
      </c>
      <c r="G133" s="177"/>
      <c r="H133" s="175" t="str">
        <f t="shared" si="7"/>
        <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8">
        <f t="shared" si="9"/>
        <v>46239</v>
      </c>
      <c r="C134" s="36" t="str">
        <f t="shared" si="5"/>
        <v>水</v>
      </c>
      <c r="D134" s="45" t="str">
        <f>IF(WEEKDAY(B134,2)&gt;5,"休日",IFERROR(IF(VLOOKUP(B134,祝日!B:B,1,FALSE),"休日",""),""))</f>
        <v/>
      </c>
      <c r="E134" s="177"/>
      <c r="F134" s="175" t="str">
        <f t="shared" si="6"/>
        <v/>
      </c>
      <c r="G134" s="177"/>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8">
        <f t="shared" si="9"/>
        <v>46240</v>
      </c>
      <c r="C135" s="36" t="str">
        <f t="shared" si="5"/>
        <v>木</v>
      </c>
      <c r="D135" s="45" t="str">
        <f>IF(WEEKDAY(B135,2)&gt;5,"休日",IFERROR(IF(VLOOKUP(B135,祝日!B:B,1,FALSE),"休日",""),""))</f>
        <v/>
      </c>
      <c r="E135" s="177"/>
      <c r="F135" s="175" t="str">
        <f t="shared" si="6"/>
        <v/>
      </c>
      <c r="G135" s="177"/>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8">
        <f t="shared" si="9"/>
        <v>46241</v>
      </c>
      <c r="C136" s="36" t="str">
        <f t="shared" ref="C136:C199" si="10">TEXT(B136,"aaa")</f>
        <v>金</v>
      </c>
      <c r="D136" s="45" t="str">
        <f>IF(WEEKDAY(B136,2)&gt;5,"休日",IFERROR(IF(VLOOKUP(B136,祝日!B:B,1,FALSE),"休日",""),""))</f>
        <v/>
      </c>
      <c r="E136" s="177"/>
      <c r="F136" s="175" t="str">
        <f t="shared" ref="F136:F199" si="11">IF(OR(E136="夏季休暇",E136="年末年始休暇",E136="一時中止",E136="工場制作",E136="発注者指示",E136="その他",D136="休日"),"休工","")</f>
        <v/>
      </c>
      <c r="G136" s="177"/>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8">
        <f t="shared" ref="B137:B200" si="14">B136+1</f>
        <v>46242</v>
      </c>
      <c r="C137" s="36" t="str">
        <f t="shared" si="10"/>
        <v>土</v>
      </c>
      <c r="D137" s="45" t="str">
        <f>IF(WEEKDAY(B137,2)&gt;5,"休日",IFERROR(IF(VLOOKUP(B137,祝日!B:B,1,FALSE),"休日",""),""))</f>
        <v>休日</v>
      </c>
      <c r="E137" s="177"/>
      <c r="F137" s="175" t="str">
        <f t="shared" si="11"/>
        <v>休工</v>
      </c>
      <c r="G137" s="177"/>
      <c r="H137" s="175" t="str">
        <f t="shared" si="12"/>
        <v>休工</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8">
        <f t="shared" si="14"/>
        <v>46243</v>
      </c>
      <c r="C138" s="36" t="str">
        <f t="shared" si="10"/>
        <v>日</v>
      </c>
      <c r="D138" s="45" t="str">
        <f>IF(WEEKDAY(B138,2)&gt;5,"休日",IFERROR(IF(VLOOKUP(B138,祝日!B:B,1,FALSE),"休日",""),""))</f>
        <v>休日</v>
      </c>
      <c r="E138" s="177"/>
      <c r="F138" s="175" t="str">
        <f t="shared" si="11"/>
        <v>休工</v>
      </c>
      <c r="G138" s="177"/>
      <c r="H138" s="175" t="str">
        <f t="shared" si="12"/>
        <v>休工</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8">
        <f t="shared" si="14"/>
        <v>46244</v>
      </c>
      <c r="C139" s="36" t="str">
        <f t="shared" si="10"/>
        <v>月</v>
      </c>
      <c r="D139" s="45" t="str">
        <f>IF(WEEKDAY(B139,2)&gt;5,"休日",IFERROR(IF(VLOOKUP(B139,祝日!B:B,1,FALSE),"休日",""),""))</f>
        <v/>
      </c>
      <c r="E139" s="177"/>
      <c r="F139" s="175" t="str">
        <f t="shared" si="11"/>
        <v/>
      </c>
      <c r="G139" s="177"/>
      <c r="H139" s="175" t="str">
        <f t="shared" si="12"/>
        <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8">
        <f t="shared" si="14"/>
        <v>46245</v>
      </c>
      <c r="C140" s="36" t="str">
        <f t="shared" si="10"/>
        <v>火</v>
      </c>
      <c r="D140" s="45" t="str">
        <f>IF(WEEKDAY(B140,2)&gt;5,"休日",IFERROR(IF(VLOOKUP(B140,祝日!B:B,1,FALSE),"休日",""),""))</f>
        <v/>
      </c>
      <c r="E140" s="177"/>
      <c r="F140" s="175" t="str">
        <f t="shared" si="11"/>
        <v/>
      </c>
      <c r="G140" s="177"/>
      <c r="H140" s="175" t="str">
        <f t="shared" si="12"/>
        <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8">
        <f t="shared" si="14"/>
        <v>46246</v>
      </c>
      <c r="C141" s="36" t="str">
        <f t="shared" si="10"/>
        <v>水</v>
      </c>
      <c r="D141" s="45" t="str">
        <f>IF(WEEKDAY(B141,2)&gt;5,"休日",IFERROR(IF(VLOOKUP(B141,祝日!B:B,1,FALSE),"休日",""),""))</f>
        <v/>
      </c>
      <c r="E141" s="177"/>
      <c r="F141" s="175" t="str">
        <f t="shared" si="11"/>
        <v/>
      </c>
      <c r="G141" s="177"/>
      <c r="H141" s="175" t="str">
        <f t="shared" si="12"/>
        <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8">
        <f t="shared" si="14"/>
        <v>46247</v>
      </c>
      <c r="C142" s="36" t="str">
        <f t="shared" si="10"/>
        <v>木</v>
      </c>
      <c r="D142" s="45" t="str">
        <f>IF(WEEKDAY(B142,2)&gt;5,"休日",IFERROR(IF(VLOOKUP(B142,祝日!B:B,1,FALSE),"休日",""),""))</f>
        <v/>
      </c>
      <c r="E142" s="177"/>
      <c r="F142" s="175" t="str">
        <f t="shared" si="11"/>
        <v/>
      </c>
      <c r="G142" s="177"/>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8">
        <f t="shared" si="14"/>
        <v>46248</v>
      </c>
      <c r="C143" s="36" t="str">
        <f t="shared" si="10"/>
        <v>金</v>
      </c>
      <c r="D143" s="45" t="str">
        <f>IF(WEEKDAY(B143,2)&gt;5,"休日",IFERROR(IF(VLOOKUP(B143,祝日!B:B,1,FALSE),"休日",""),""))</f>
        <v/>
      </c>
      <c r="E143" s="177"/>
      <c r="F143" s="175" t="str">
        <f t="shared" si="11"/>
        <v/>
      </c>
      <c r="G143" s="177"/>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8">
        <f t="shared" si="14"/>
        <v>46249</v>
      </c>
      <c r="C144" s="36" t="str">
        <f t="shared" si="10"/>
        <v>土</v>
      </c>
      <c r="D144" s="45" t="str">
        <f>IF(WEEKDAY(B144,2)&gt;5,"休日",IFERROR(IF(VLOOKUP(B144,祝日!B:B,1,FALSE),"休日",""),""))</f>
        <v>休日</v>
      </c>
      <c r="E144" s="177"/>
      <c r="F144" s="175" t="str">
        <f t="shared" si="11"/>
        <v>休工</v>
      </c>
      <c r="G144" s="177"/>
      <c r="H144" s="175" t="str">
        <f t="shared" si="12"/>
        <v>休工</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8">
        <f t="shared" si="14"/>
        <v>46250</v>
      </c>
      <c r="C145" s="36" t="str">
        <f t="shared" si="10"/>
        <v>日</v>
      </c>
      <c r="D145" s="45" t="str">
        <f>IF(WEEKDAY(B145,2)&gt;5,"休日",IFERROR(IF(VLOOKUP(B145,祝日!B:B,1,FALSE),"休日",""),""))</f>
        <v>休日</v>
      </c>
      <c r="E145" s="177"/>
      <c r="F145" s="175" t="str">
        <f t="shared" si="11"/>
        <v>休工</v>
      </c>
      <c r="G145" s="177"/>
      <c r="H145" s="175" t="str">
        <f t="shared" si="12"/>
        <v>休工</v>
      </c>
      <c r="I145" t="str">
        <f t="shared" si="13"/>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8">
        <f t="shared" si="14"/>
        <v>46251</v>
      </c>
      <c r="C146" s="36" t="str">
        <f t="shared" si="10"/>
        <v>月</v>
      </c>
      <c r="D146" s="45" t="str">
        <f>IF(WEEKDAY(B146,2)&gt;5,"休日",IFERROR(IF(VLOOKUP(B146,祝日!B:B,1,FALSE),"休日",""),""))</f>
        <v/>
      </c>
      <c r="E146" s="177"/>
      <c r="F146" s="175" t="str">
        <f t="shared" si="11"/>
        <v/>
      </c>
      <c r="G146" s="177"/>
      <c r="H146" s="175" t="str">
        <f t="shared" si="12"/>
        <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8">
        <f t="shared" si="14"/>
        <v>46252</v>
      </c>
      <c r="C147" s="36" t="str">
        <f t="shared" si="10"/>
        <v>火</v>
      </c>
      <c r="D147" s="45" t="str">
        <f>IF(WEEKDAY(B147,2)&gt;5,"休日",IFERROR(IF(VLOOKUP(B147,祝日!B:B,1,FALSE),"休日",""),""))</f>
        <v/>
      </c>
      <c r="E147" s="177"/>
      <c r="F147" s="175" t="str">
        <f t="shared" si="11"/>
        <v/>
      </c>
      <c r="G147" s="177"/>
      <c r="H147" s="175" t="str">
        <f t="shared" si="12"/>
        <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8">
        <f t="shared" si="14"/>
        <v>46253</v>
      </c>
      <c r="C148" s="36" t="str">
        <f t="shared" si="10"/>
        <v>水</v>
      </c>
      <c r="D148" s="45" t="str">
        <f>IF(WEEKDAY(B148,2)&gt;5,"休日",IFERROR(IF(VLOOKUP(B148,祝日!B:B,1,FALSE),"休日",""),""))</f>
        <v/>
      </c>
      <c r="E148" s="177"/>
      <c r="F148" s="175" t="str">
        <f t="shared" si="11"/>
        <v/>
      </c>
      <c r="G148" s="177"/>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8">
        <f t="shared" si="14"/>
        <v>46254</v>
      </c>
      <c r="C149" s="36" t="str">
        <f t="shared" si="10"/>
        <v>木</v>
      </c>
      <c r="D149" s="45" t="str">
        <f>IF(WEEKDAY(B149,2)&gt;5,"休日",IFERROR(IF(VLOOKUP(B149,祝日!B:B,1,FALSE),"休日",""),""))</f>
        <v/>
      </c>
      <c r="E149" s="177"/>
      <c r="F149" s="175" t="str">
        <f t="shared" si="11"/>
        <v/>
      </c>
      <c r="G149" s="177"/>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8">
        <f t="shared" si="14"/>
        <v>46255</v>
      </c>
      <c r="C150" s="36" t="str">
        <f t="shared" si="10"/>
        <v>金</v>
      </c>
      <c r="D150" s="45" t="str">
        <f>IF(WEEKDAY(B150,2)&gt;5,"休日",IFERROR(IF(VLOOKUP(B150,祝日!B:B,1,FALSE),"休日",""),""))</f>
        <v/>
      </c>
      <c r="E150" s="177"/>
      <c r="F150" s="175" t="str">
        <f t="shared" si="11"/>
        <v/>
      </c>
      <c r="G150" s="177"/>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8">
        <f t="shared" si="14"/>
        <v>46256</v>
      </c>
      <c r="C151" s="36" t="str">
        <f t="shared" si="10"/>
        <v>土</v>
      </c>
      <c r="D151" s="45" t="str">
        <f>IF(WEEKDAY(B151,2)&gt;5,"休日",IFERROR(IF(VLOOKUP(B151,祝日!B:B,1,FALSE),"休日",""),""))</f>
        <v>休日</v>
      </c>
      <c r="E151" s="177"/>
      <c r="F151" s="175" t="str">
        <f t="shared" si="11"/>
        <v>休工</v>
      </c>
      <c r="G151" s="177"/>
      <c r="H151" s="175" t="str">
        <f t="shared" si="12"/>
        <v>休工</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8">
        <f t="shared" si="14"/>
        <v>46257</v>
      </c>
      <c r="C152" s="36" t="str">
        <f t="shared" si="10"/>
        <v>日</v>
      </c>
      <c r="D152" s="45" t="str">
        <f>IF(WEEKDAY(B152,2)&gt;5,"休日",IFERROR(IF(VLOOKUP(B152,祝日!B:B,1,FALSE),"休日",""),""))</f>
        <v>休日</v>
      </c>
      <c r="E152" s="177"/>
      <c r="F152" s="175" t="str">
        <f t="shared" si="11"/>
        <v>休工</v>
      </c>
      <c r="G152" s="177"/>
      <c r="H152" s="175" t="str">
        <f t="shared" si="12"/>
        <v>休工</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8">
        <f t="shared" si="14"/>
        <v>46258</v>
      </c>
      <c r="C153" s="36" t="str">
        <f t="shared" si="10"/>
        <v>月</v>
      </c>
      <c r="D153" s="45" t="str">
        <f>IF(WEEKDAY(B153,2)&gt;5,"休日",IFERROR(IF(VLOOKUP(B153,祝日!B:B,1,FALSE),"休日",""),""))</f>
        <v/>
      </c>
      <c r="E153" s="177"/>
      <c r="F153" s="175" t="str">
        <f t="shared" si="11"/>
        <v/>
      </c>
      <c r="G153" s="177"/>
      <c r="H153" s="175" t="str">
        <f t="shared" si="12"/>
        <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8">
        <f t="shared" si="14"/>
        <v>46259</v>
      </c>
      <c r="C154" s="36" t="str">
        <f t="shared" si="10"/>
        <v>火</v>
      </c>
      <c r="D154" s="45" t="str">
        <f>IF(WEEKDAY(B154,2)&gt;5,"休日",IFERROR(IF(VLOOKUP(B154,祝日!B:B,1,FALSE),"休日",""),""))</f>
        <v/>
      </c>
      <c r="E154" s="177"/>
      <c r="F154" s="175" t="str">
        <f t="shared" si="11"/>
        <v/>
      </c>
      <c r="G154" s="177"/>
      <c r="H154" s="175" t="str">
        <f t="shared" si="12"/>
        <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8">
        <f t="shared" si="14"/>
        <v>46260</v>
      </c>
      <c r="C155" s="36" t="str">
        <f t="shared" si="10"/>
        <v>水</v>
      </c>
      <c r="D155" s="45" t="str">
        <f>IF(WEEKDAY(B155,2)&gt;5,"休日",IFERROR(IF(VLOOKUP(B155,祝日!B:B,1,FALSE),"休日",""),""))</f>
        <v/>
      </c>
      <c r="E155" s="177"/>
      <c r="F155" s="175" t="str">
        <f t="shared" si="11"/>
        <v/>
      </c>
      <c r="G155" s="177"/>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8">
        <f t="shared" si="14"/>
        <v>46261</v>
      </c>
      <c r="C156" s="36" t="str">
        <f t="shared" si="10"/>
        <v>木</v>
      </c>
      <c r="D156" s="45" t="str">
        <f>IF(WEEKDAY(B156,2)&gt;5,"休日",IFERROR(IF(VLOOKUP(B156,祝日!B:B,1,FALSE),"休日",""),""))</f>
        <v/>
      </c>
      <c r="E156" s="177"/>
      <c r="F156" s="175" t="str">
        <f t="shared" si="11"/>
        <v/>
      </c>
      <c r="G156" s="177"/>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8">
        <f t="shared" si="14"/>
        <v>46262</v>
      </c>
      <c r="C157" s="36" t="str">
        <f t="shared" si="10"/>
        <v>金</v>
      </c>
      <c r="D157" s="45" t="str">
        <f>IF(WEEKDAY(B157,2)&gt;5,"休日",IFERROR(IF(VLOOKUP(B157,祝日!B:B,1,FALSE),"休日",""),""))</f>
        <v/>
      </c>
      <c r="E157" s="177"/>
      <c r="F157" s="175" t="str">
        <f t="shared" si="11"/>
        <v/>
      </c>
      <c r="G157" s="177"/>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8">
        <f t="shared" si="14"/>
        <v>46263</v>
      </c>
      <c r="C158" s="36" t="str">
        <f t="shared" si="10"/>
        <v>土</v>
      </c>
      <c r="D158" s="45" t="str">
        <f>IF(WEEKDAY(B158,2)&gt;5,"休日",IFERROR(IF(VLOOKUP(B158,祝日!B:B,1,FALSE),"休日",""),""))</f>
        <v>休日</v>
      </c>
      <c r="E158" s="177"/>
      <c r="F158" s="175" t="str">
        <f t="shared" si="11"/>
        <v>休工</v>
      </c>
      <c r="G158" s="177"/>
      <c r="H158" s="175" t="str">
        <f t="shared" si="12"/>
        <v>休工</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8">
        <f t="shared" si="14"/>
        <v>46264</v>
      </c>
      <c r="C159" s="36" t="str">
        <f t="shared" si="10"/>
        <v>日</v>
      </c>
      <c r="D159" s="45" t="str">
        <f>IF(WEEKDAY(B159,2)&gt;5,"休日",IFERROR(IF(VLOOKUP(B159,祝日!B:B,1,FALSE),"休日",""),""))</f>
        <v>休日</v>
      </c>
      <c r="E159" s="177"/>
      <c r="F159" s="175" t="str">
        <f t="shared" si="11"/>
        <v>休工</v>
      </c>
      <c r="G159" s="177"/>
      <c r="H159" s="175" t="str">
        <f t="shared" si="12"/>
        <v>休工</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8">
        <f t="shared" si="14"/>
        <v>46265</v>
      </c>
      <c r="C160" s="36" t="str">
        <f t="shared" si="10"/>
        <v>月</v>
      </c>
      <c r="D160" s="45" t="str">
        <f>IF(WEEKDAY(B160,2)&gt;5,"休日",IFERROR(IF(VLOOKUP(B160,祝日!B:B,1,FALSE),"休日",""),""))</f>
        <v/>
      </c>
      <c r="E160" s="177"/>
      <c r="F160" s="175" t="str">
        <f t="shared" si="11"/>
        <v/>
      </c>
      <c r="G160" s="177"/>
      <c r="H160" s="175" t="str">
        <f t="shared" si="12"/>
        <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8">
        <f t="shared" si="14"/>
        <v>46266</v>
      </c>
      <c r="C161" s="36" t="str">
        <f t="shared" si="10"/>
        <v>火</v>
      </c>
      <c r="D161" s="45" t="str">
        <f>IF(WEEKDAY(B161,2)&gt;5,"休日",IFERROR(IF(VLOOKUP(B161,祝日!B:B,1,FALSE),"休日",""),""))</f>
        <v/>
      </c>
      <c r="E161" s="177"/>
      <c r="F161" s="175" t="str">
        <f t="shared" si="11"/>
        <v/>
      </c>
      <c r="G161" s="177"/>
      <c r="H161" s="175" t="str">
        <f t="shared" si="12"/>
        <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8">
        <f t="shared" si="14"/>
        <v>46267</v>
      </c>
      <c r="C162" s="36" t="str">
        <f t="shared" si="10"/>
        <v>水</v>
      </c>
      <c r="D162" s="45" t="str">
        <f>IF(WEEKDAY(B162,2)&gt;5,"休日",IFERROR(IF(VLOOKUP(B162,祝日!B:B,1,FALSE),"休日",""),""))</f>
        <v/>
      </c>
      <c r="E162" s="177"/>
      <c r="F162" s="175" t="str">
        <f t="shared" si="11"/>
        <v/>
      </c>
      <c r="G162" s="177"/>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8">
        <f t="shared" si="14"/>
        <v>46268</v>
      </c>
      <c r="C163" s="36" t="str">
        <f t="shared" si="10"/>
        <v>木</v>
      </c>
      <c r="D163" s="45" t="str">
        <f>IF(WEEKDAY(B163,2)&gt;5,"休日",IFERROR(IF(VLOOKUP(B163,祝日!B:B,1,FALSE),"休日",""),""))</f>
        <v/>
      </c>
      <c r="E163" s="177"/>
      <c r="F163" s="175" t="str">
        <f t="shared" si="11"/>
        <v/>
      </c>
      <c r="G163" s="177"/>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8">
        <f t="shared" si="14"/>
        <v>46269</v>
      </c>
      <c r="C164" s="36" t="str">
        <f t="shared" si="10"/>
        <v>金</v>
      </c>
      <c r="D164" s="45" t="str">
        <f>IF(WEEKDAY(B164,2)&gt;5,"休日",IFERROR(IF(VLOOKUP(B164,祝日!B:B,1,FALSE),"休日",""),""))</f>
        <v/>
      </c>
      <c r="E164" s="177"/>
      <c r="F164" s="175" t="str">
        <f t="shared" si="11"/>
        <v/>
      </c>
      <c r="G164" s="177"/>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8">
        <f t="shared" si="14"/>
        <v>46270</v>
      </c>
      <c r="C165" s="36" t="str">
        <f t="shared" si="10"/>
        <v>土</v>
      </c>
      <c r="D165" s="45" t="str">
        <f>IF(WEEKDAY(B165,2)&gt;5,"休日",IFERROR(IF(VLOOKUP(B165,祝日!B:B,1,FALSE),"休日",""),""))</f>
        <v>休日</v>
      </c>
      <c r="E165" s="177"/>
      <c r="F165" s="175" t="str">
        <f t="shared" si="11"/>
        <v>休工</v>
      </c>
      <c r="G165" s="177"/>
      <c r="H165" s="175" t="str">
        <f t="shared" si="12"/>
        <v>休工</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8">
        <f t="shared" si="14"/>
        <v>46271</v>
      </c>
      <c r="C166" s="36" t="str">
        <f t="shared" si="10"/>
        <v>日</v>
      </c>
      <c r="D166" s="45" t="str">
        <f>IF(WEEKDAY(B166,2)&gt;5,"休日",IFERROR(IF(VLOOKUP(B166,祝日!B:B,1,FALSE),"休日",""),""))</f>
        <v>休日</v>
      </c>
      <c r="E166" s="177"/>
      <c r="F166" s="175" t="str">
        <f t="shared" si="11"/>
        <v>休工</v>
      </c>
      <c r="G166" s="177"/>
      <c r="H166" s="175" t="str">
        <f t="shared" si="12"/>
        <v>休工</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8">
        <f t="shared" si="14"/>
        <v>46272</v>
      </c>
      <c r="C167" s="36" t="str">
        <f t="shared" si="10"/>
        <v>月</v>
      </c>
      <c r="D167" s="45" t="str">
        <f>IF(WEEKDAY(B167,2)&gt;5,"休日",IFERROR(IF(VLOOKUP(B167,祝日!B:B,1,FALSE),"休日",""),""))</f>
        <v/>
      </c>
      <c r="E167" s="177"/>
      <c r="F167" s="175" t="str">
        <f t="shared" si="11"/>
        <v/>
      </c>
      <c r="G167" s="177"/>
      <c r="H167" s="175" t="str">
        <f t="shared" si="12"/>
        <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8">
        <f t="shared" si="14"/>
        <v>46273</v>
      </c>
      <c r="C168" s="36" t="str">
        <f t="shared" si="10"/>
        <v>火</v>
      </c>
      <c r="D168" s="45" t="str">
        <f>IF(WEEKDAY(B168,2)&gt;5,"休日",IFERROR(IF(VLOOKUP(B168,祝日!B:B,1,FALSE),"休日",""),""))</f>
        <v/>
      </c>
      <c r="E168" s="177"/>
      <c r="F168" s="175" t="str">
        <f t="shared" si="11"/>
        <v/>
      </c>
      <c r="G168" s="177"/>
      <c r="H168" s="175" t="str">
        <f t="shared" si="12"/>
        <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8">
        <f t="shared" si="14"/>
        <v>46274</v>
      </c>
      <c r="C169" s="36" t="str">
        <f t="shared" si="10"/>
        <v>水</v>
      </c>
      <c r="D169" s="45" t="str">
        <f>IF(WEEKDAY(B169,2)&gt;5,"休日",IFERROR(IF(VLOOKUP(B169,祝日!B:B,1,FALSE),"休日",""),""))</f>
        <v/>
      </c>
      <c r="E169" s="177"/>
      <c r="F169" s="175" t="str">
        <f t="shared" si="11"/>
        <v/>
      </c>
      <c r="G169" s="177"/>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8">
        <f t="shared" si="14"/>
        <v>46275</v>
      </c>
      <c r="C170" s="36" t="str">
        <f t="shared" si="10"/>
        <v>木</v>
      </c>
      <c r="D170" s="45" t="str">
        <f>IF(WEEKDAY(B170,2)&gt;5,"休日",IFERROR(IF(VLOOKUP(B170,祝日!B:B,1,FALSE),"休日",""),""))</f>
        <v/>
      </c>
      <c r="E170" s="177"/>
      <c r="F170" s="175" t="str">
        <f t="shared" si="11"/>
        <v/>
      </c>
      <c r="G170" s="177"/>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8">
        <f t="shared" si="14"/>
        <v>46276</v>
      </c>
      <c r="C171" s="36" t="str">
        <f t="shared" si="10"/>
        <v>金</v>
      </c>
      <c r="D171" s="45" t="str">
        <f>IF(WEEKDAY(B171,2)&gt;5,"休日",IFERROR(IF(VLOOKUP(B171,祝日!B:B,1,FALSE),"休日",""),""))</f>
        <v/>
      </c>
      <c r="E171" s="177"/>
      <c r="F171" s="175" t="str">
        <f t="shared" si="11"/>
        <v/>
      </c>
      <c r="G171" s="177"/>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8">
        <f t="shared" si="14"/>
        <v>46277</v>
      </c>
      <c r="C172" s="36" t="str">
        <f t="shared" si="10"/>
        <v>土</v>
      </c>
      <c r="D172" s="45" t="str">
        <f>IF(WEEKDAY(B172,2)&gt;5,"休日",IFERROR(IF(VLOOKUP(B172,祝日!B:B,1,FALSE),"休日",""),""))</f>
        <v>休日</v>
      </c>
      <c r="E172" s="177"/>
      <c r="F172" s="175" t="str">
        <f t="shared" si="11"/>
        <v>休工</v>
      </c>
      <c r="G172" s="177"/>
      <c r="H172" s="175" t="str">
        <f t="shared" si="12"/>
        <v>休工</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8">
        <f t="shared" si="14"/>
        <v>46278</v>
      </c>
      <c r="C173" s="36" t="str">
        <f t="shared" si="10"/>
        <v>日</v>
      </c>
      <c r="D173" s="45" t="str">
        <f>IF(WEEKDAY(B173,2)&gt;5,"休日",IFERROR(IF(VLOOKUP(B173,祝日!B:B,1,FALSE),"休日",""),""))</f>
        <v>休日</v>
      </c>
      <c r="E173" s="177"/>
      <c r="F173" s="175" t="str">
        <f t="shared" si="11"/>
        <v>休工</v>
      </c>
      <c r="G173" s="177"/>
      <c r="H173" s="175" t="str">
        <f t="shared" si="12"/>
        <v>休工</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8">
        <f t="shared" si="14"/>
        <v>46279</v>
      </c>
      <c r="C174" s="36" t="str">
        <f t="shared" si="10"/>
        <v>月</v>
      </c>
      <c r="D174" s="45" t="str">
        <f>IF(WEEKDAY(B174,2)&gt;5,"休日",IFERROR(IF(VLOOKUP(B174,祝日!B:B,1,FALSE),"休日",""),""))</f>
        <v/>
      </c>
      <c r="E174" s="177"/>
      <c r="F174" s="175" t="str">
        <f t="shared" si="11"/>
        <v/>
      </c>
      <c r="G174" s="177"/>
      <c r="H174" s="175" t="str">
        <f t="shared" si="12"/>
        <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8">
        <f t="shared" si="14"/>
        <v>46280</v>
      </c>
      <c r="C175" s="36" t="str">
        <f t="shared" si="10"/>
        <v>火</v>
      </c>
      <c r="D175" s="45" t="str">
        <f>IF(WEEKDAY(B175,2)&gt;5,"休日",IFERROR(IF(VLOOKUP(B175,祝日!B:B,1,FALSE),"休日",""),""))</f>
        <v/>
      </c>
      <c r="E175" s="177"/>
      <c r="F175" s="175" t="str">
        <f t="shared" si="11"/>
        <v/>
      </c>
      <c r="G175" s="177"/>
      <c r="H175" s="175" t="str">
        <f t="shared" si="12"/>
        <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8">
        <f t="shared" si="14"/>
        <v>46281</v>
      </c>
      <c r="C176" s="36" t="str">
        <f t="shared" si="10"/>
        <v>水</v>
      </c>
      <c r="D176" s="45" t="str">
        <f>IF(WEEKDAY(B176,2)&gt;5,"休日",IFERROR(IF(VLOOKUP(B176,祝日!B:B,1,FALSE),"休日",""),""))</f>
        <v/>
      </c>
      <c r="E176" s="177"/>
      <c r="F176" s="175" t="str">
        <f t="shared" si="11"/>
        <v/>
      </c>
      <c r="G176" s="177"/>
      <c r="H176" s="175" t="str">
        <f t="shared" si="12"/>
        <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8">
        <f t="shared" si="14"/>
        <v>46282</v>
      </c>
      <c r="C177" s="36" t="str">
        <f t="shared" si="10"/>
        <v>木</v>
      </c>
      <c r="D177" s="45" t="str">
        <f>IF(WEEKDAY(B177,2)&gt;5,"休日",IFERROR(IF(VLOOKUP(B177,祝日!B:B,1,FALSE),"休日",""),""))</f>
        <v/>
      </c>
      <c r="E177" s="177"/>
      <c r="F177" s="175" t="str">
        <f t="shared" si="11"/>
        <v/>
      </c>
      <c r="G177" s="177"/>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8">
        <f t="shared" si="14"/>
        <v>46283</v>
      </c>
      <c r="C178" s="36" t="str">
        <f t="shared" si="10"/>
        <v>金</v>
      </c>
      <c r="D178" s="45" t="str">
        <f>IF(WEEKDAY(B178,2)&gt;5,"休日",IFERROR(IF(VLOOKUP(B178,祝日!B:B,1,FALSE),"休日",""),""))</f>
        <v/>
      </c>
      <c r="E178" s="177"/>
      <c r="F178" s="175" t="str">
        <f t="shared" si="11"/>
        <v/>
      </c>
      <c r="G178" s="177"/>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8">
        <f t="shared" si="14"/>
        <v>46284</v>
      </c>
      <c r="C179" s="36" t="str">
        <f t="shared" si="10"/>
        <v>土</v>
      </c>
      <c r="D179" s="45" t="str">
        <f>IF(WEEKDAY(B179,2)&gt;5,"休日",IFERROR(IF(VLOOKUP(B179,祝日!B:B,1,FALSE),"休日",""),""))</f>
        <v>休日</v>
      </c>
      <c r="E179" s="177"/>
      <c r="F179" s="175" t="str">
        <f t="shared" si="11"/>
        <v>休工</v>
      </c>
      <c r="G179" s="177"/>
      <c r="H179" s="175" t="str">
        <f t="shared" si="12"/>
        <v>休工</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8">
        <f t="shared" si="14"/>
        <v>46285</v>
      </c>
      <c r="C180" s="36" t="str">
        <f t="shared" si="10"/>
        <v>日</v>
      </c>
      <c r="D180" s="45" t="str">
        <f>IF(WEEKDAY(B180,2)&gt;5,"休日",IFERROR(IF(VLOOKUP(B180,祝日!B:B,1,FALSE),"休日",""),""))</f>
        <v>休日</v>
      </c>
      <c r="E180" s="177"/>
      <c r="F180" s="175" t="str">
        <f t="shared" si="11"/>
        <v>休工</v>
      </c>
      <c r="G180" s="177"/>
      <c r="H180" s="175" t="str">
        <f t="shared" si="12"/>
        <v>休工</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8">
        <f t="shared" si="14"/>
        <v>46286</v>
      </c>
      <c r="C181" s="36" t="str">
        <f t="shared" si="10"/>
        <v>月</v>
      </c>
      <c r="D181" s="45" t="str">
        <f>IF(WEEKDAY(B181,2)&gt;5,"休日",IFERROR(IF(VLOOKUP(B181,祝日!B:B,1,FALSE),"休日",""),""))</f>
        <v/>
      </c>
      <c r="E181" s="177"/>
      <c r="F181" s="175" t="str">
        <f t="shared" si="11"/>
        <v/>
      </c>
      <c r="G181" s="177"/>
      <c r="H181" s="175" t="str">
        <f t="shared" si="12"/>
        <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8">
        <f t="shared" si="14"/>
        <v>46287</v>
      </c>
      <c r="C182" s="36" t="str">
        <f t="shared" si="10"/>
        <v>火</v>
      </c>
      <c r="D182" s="45" t="str">
        <f>IF(WEEKDAY(B182,2)&gt;5,"休日",IFERROR(IF(VLOOKUP(B182,祝日!B:B,1,FALSE),"休日",""),""))</f>
        <v/>
      </c>
      <c r="E182" s="177"/>
      <c r="F182" s="175" t="str">
        <f t="shared" si="11"/>
        <v/>
      </c>
      <c r="G182" s="177"/>
      <c r="H182" s="175" t="str">
        <f t="shared" si="12"/>
        <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8">
        <f t="shared" si="14"/>
        <v>46288</v>
      </c>
      <c r="C183" s="36" t="str">
        <f t="shared" si="10"/>
        <v>水</v>
      </c>
      <c r="D183" s="45" t="str">
        <f>IF(WEEKDAY(B183,2)&gt;5,"休日",IFERROR(IF(VLOOKUP(B183,祝日!B:B,1,FALSE),"休日",""),""))</f>
        <v/>
      </c>
      <c r="E183" s="177"/>
      <c r="F183" s="175" t="str">
        <f t="shared" si="11"/>
        <v/>
      </c>
      <c r="G183" s="177"/>
      <c r="H183" s="175" t="str">
        <f t="shared" si="12"/>
        <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8">
        <f t="shared" si="14"/>
        <v>46289</v>
      </c>
      <c r="C184" s="36" t="str">
        <f t="shared" si="10"/>
        <v>木</v>
      </c>
      <c r="D184" s="45" t="str">
        <f>IF(WEEKDAY(B184,2)&gt;5,"休日",IFERROR(IF(VLOOKUP(B184,祝日!B:B,1,FALSE),"休日",""),""))</f>
        <v/>
      </c>
      <c r="E184" s="177"/>
      <c r="F184" s="175" t="str">
        <f t="shared" si="11"/>
        <v/>
      </c>
      <c r="G184" s="177"/>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8">
        <f t="shared" si="14"/>
        <v>46290</v>
      </c>
      <c r="C185" s="36" t="str">
        <f t="shared" si="10"/>
        <v>金</v>
      </c>
      <c r="D185" s="45" t="str">
        <f>IF(WEEKDAY(B185,2)&gt;5,"休日",IFERROR(IF(VLOOKUP(B185,祝日!B:B,1,FALSE),"休日",""),""))</f>
        <v/>
      </c>
      <c r="E185" s="177"/>
      <c r="F185" s="175" t="str">
        <f t="shared" si="11"/>
        <v/>
      </c>
      <c r="G185" s="177"/>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8">
        <f t="shared" si="14"/>
        <v>46291</v>
      </c>
      <c r="C186" s="36" t="str">
        <f t="shared" si="10"/>
        <v>土</v>
      </c>
      <c r="D186" s="45" t="str">
        <f>IF(WEEKDAY(B186,2)&gt;5,"休日",IFERROR(IF(VLOOKUP(B186,祝日!B:B,1,FALSE),"休日",""),""))</f>
        <v>休日</v>
      </c>
      <c r="E186" s="177"/>
      <c r="F186" s="175" t="str">
        <f t="shared" si="11"/>
        <v>休工</v>
      </c>
      <c r="G186" s="177"/>
      <c r="H186" s="175" t="str">
        <f t="shared" si="12"/>
        <v>休工</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8">
        <f t="shared" si="14"/>
        <v>46292</v>
      </c>
      <c r="C187" s="36" t="str">
        <f t="shared" si="10"/>
        <v>日</v>
      </c>
      <c r="D187" s="45" t="str">
        <f>IF(WEEKDAY(B187,2)&gt;5,"休日",IFERROR(IF(VLOOKUP(B187,祝日!B:B,1,FALSE),"休日",""),""))</f>
        <v>休日</v>
      </c>
      <c r="E187" s="177"/>
      <c r="F187" s="175" t="str">
        <f t="shared" si="11"/>
        <v>休工</v>
      </c>
      <c r="G187" s="177"/>
      <c r="H187" s="175" t="str">
        <f t="shared" si="12"/>
        <v>休工</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8">
        <f t="shared" si="14"/>
        <v>46293</v>
      </c>
      <c r="C188" s="36" t="str">
        <f t="shared" si="10"/>
        <v>月</v>
      </c>
      <c r="D188" s="45" t="str">
        <f>IF(WEEKDAY(B188,2)&gt;5,"休日",IFERROR(IF(VLOOKUP(B188,祝日!B:B,1,FALSE),"休日",""),""))</f>
        <v/>
      </c>
      <c r="E188" s="177"/>
      <c r="F188" s="175" t="str">
        <f t="shared" si="11"/>
        <v/>
      </c>
      <c r="G188" s="177"/>
      <c r="H188" s="175" t="str">
        <f t="shared" si="12"/>
        <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8">
        <f t="shared" si="14"/>
        <v>46294</v>
      </c>
      <c r="C189" s="36" t="str">
        <f t="shared" si="10"/>
        <v>火</v>
      </c>
      <c r="D189" s="45" t="str">
        <f>IF(WEEKDAY(B189,2)&gt;5,"休日",IFERROR(IF(VLOOKUP(B189,祝日!B:B,1,FALSE),"休日",""),""))</f>
        <v/>
      </c>
      <c r="E189" s="177"/>
      <c r="F189" s="175" t="str">
        <f t="shared" si="11"/>
        <v/>
      </c>
      <c r="G189" s="177"/>
      <c r="H189" s="175" t="str">
        <f t="shared" si="12"/>
        <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8">
        <f t="shared" si="14"/>
        <v>46295</v>
      </c>
      <c r="C190" s="36" t="str">
        <f t="shared" si="10"/>
        <v>水</v>
      </c>
      <c r="D190" s="45" t="str">
        <f>IF(WEEKDAY(B190,2)&gt;5,"休日",IFERROR(IF(VLOOKUP(B190,祝日!B:B,1,FALSE),"休日",""),""))</f>
        <v/>
      </c>
      <c r="E190" s="177"/>
      <c r="F190" s="175" t="str">
        <f t="shared" si="11"/>
        <v/>
      </c>
      <c r="G190" s="177"/>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8">
        <f t="shared" si="14"/>
        <v>46296</v>
      </c>
      <c r="C191" s="36" t="str">
        <f t="shared" si="10"/>
        <v>木</v>
      </c>
      <c r="D191" s="45" t="str">
        <f>IF(WEEKDAY(B191,2)&gt;5,"休日",IFERROR(IF(VLOOKUP(B191,祝日!B:B,1,FALSE),"休日",""),""))</f>
        <v/>
      </c>
      <c r="E191" s="177"/>
      <c r="F191" s="175" t="str">
        <f t="shared" si="11"/>
        <v/>
      </c>
      <c r="G191" s="177"/>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8">
        <f t="shared" si="14"/>
        <v>46297</v>
      </c>
      <c r="C192" s="36" t="str">
        <f t="shared" si="10"/>
        <v>金</v>
      </c>
      <c r="D192" s="45" t="str">
        <f>IF(WEEKDAY(B192,2)&gt;5,"休日",IFERROR(IF(VLOOKUP(B192,祝日!B:B,1,FALSE),"休日",""),""))</f>
        <v/>
      </c>
      <c r="E192" s="177"/>
      <c r="F192" s="175" t="str">
        <f t="shared" si="11"/>
        <v/>
      </c>
      <c r="G192" s="177"/>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8">
        <f t="shared" si="14"/>
        <v>46298</v>
      </c>
      <c r="C193" s="36" t="str">
        <f t="shared" si="10"/>
        <v>土</v>
      </c>
      <c r="D193" s="45" t="str">
        <f>IF(WEEKDAY(B193,2)&gt;5,"休日",IFERROR(IF(VLOOKUP(B193,祝日!B:B,1,FALSE),"休日",""),""))</f>
        <v>休日</v>
      </c>
      <c r="E193" s="177"/>
      <c r="F193" s="175" t="str">
        <f t="shared" si="11"/>
        <v>休工</v>
      </c>
      <c r="G193" s="177"/>
      <c r="H193" s="175" t="str">
        <f t="shared" si="12"/>
        <v>休工</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8">
        <f t="shared" si="14"/>
        <v>46299</v>
      </c>
      <c r="C194" s="36" t="str">
        <f t="shared" si="10"/>
        <v>日</v>
      </c>
      <c r="D194" s="45" t="str">
        <f>IF(WEEKDAY(B194,2)&gt;5,"休日",IFERROR(IF(VLOOKUP(B194,祝日!B:B,1,FALSE),"休日",""),""))</f>
        <v>休日</v>
      </c>
      <c r="E194" s="177"/>
      <c r="F194" s="175" t="str">
        <f t="shared" si="11"/>
        <v>休工</v>
      </c>
      <c r="G194" s="177"/>
      <c r="H194" s="175" t="str">
        <f t="shared" si="12"/>
        <v>休工</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8">
        <f t="shared" si="14"/>
        <v>46300</v>
      </c>
      <c r="C195" s="36" t="str">
        <f t="shared" si="10"/>
        <v>月</v>
      </c>
      <c r="D195" s="45" t="str">
        <f>IF(WEEKDAY(B195,2)&gt;5,"休日",IFERROR(IF(VLOOKUP(B195,祝日!B:B,1,FALSE),"休日",""),""))</f>
        <v/>
      </c>
      <c r="E195" s="177"/>
      <c r="F195" s="175" t="str">
        <f t="shared" si="11"/>
        <v/>
      </c>
      <c r="G195" s="177"/>
      <c r="H195" s="175" t="str">
        <f t="shared" si="12"/>
        <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8">
        <f t="shared" si="14"/>
        <v>46301</v>
      </c>
      <c r="C196" s="36" t="str">
        <f t="shared" si="10"/>
        <v>火</v>
      </c>
      <c r="D196" s="45" t="str">
        <f>IF(WEEKDAY(B196,2)&gt;5,"休日",IFERROR(IF(VLOOKUP(B196,祝日!B:B,1,FALSE),"休日",""),""))</f>
        <v/>
      </c>
      <c r="E196" s="177"/>
      <c r="F196" s="175" t="str">
        <f t="shared" si="11"/>
        <v/>
      </c>
      <c r="G196" s="177"/>
      <c r="H196" s="175" t="str">
        <f t="shared" si="12"/>
        <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8">
        <f t="shared" si="14"/>
        <v>46302</v>
      </c>
      <c r="C197" s="36" t="str">
        <f t="shared" si="10"/>
        <v>水</v>
      </c>
      <c r="D197" s="45" t="str">
        <f>IF(WEEKDAY(B197,2)&gt;5,"休日",IFERROR(IF(VLOOKUP(B197,祝日!B:B,1,FALSE),"休日",""),""))</f>
        <v/>
      </c>
      <c r="E197" s="177"/>
      <c r="F197" s="175" t="str">
        <f t="shared" si="11"/>
        <v/>
      </c>
      <c r="G197" s="177"/>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8">
        <f t="shared" si="14"/>
        <v>46303</v>
      </c>
      <c r="C198" s="36" t="str">
        <f t="shared" si="10"/>
        <v>木</v>
      </c>
      <c r="D198" s="45" t="str">
        <f>IF(WEEKDAY(B198,2)&gt;5,"休日",IFERROR(IF(VLOOKUP(B198,祝日!B:B,1,FALSE),"休日",""),""))</f>
        <v/>
      </c>
      <c r="E198" s="177"/>
      <c r="F198" s="175" t="str">
        <f t="shared" si="11"/>
        <v/>
      </c>
      <c r="G198" s="177"/>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8">
        <f t="shared" si="14"/>
        <v>46304</v>
      </c>
      <c r="C199" s="36" t="str">
        <f t="shared" si="10"/>
        <v>金</v>
      </c>
      <c r="D199" s="45" t="str">
        <f>IF(WEEKDAY(B199,2)&gt;5,"休日",IFERROR(IF(VLOOKUP(B199,祝日!B:B,1,FALSE),"休日",""),""))</f>
        <v/>
      </c>
      <c r="E199" s="177"/>
      <c r="F199" s="175" t="str">
        <f t="shared" si="11"/>
        <v/>
      </c>
      <c r="G199" s="177"/>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8">
        <f t="shared" si="14"/>
        <v>46305</v>
      </c>
      <c r="C200" s="36" t="str">
        <f t="shared" ref="C200:C263" si="15">TEXT(B200,"aaa")</f>
        <v>土</v>
      </c>
      <c r="D200" s="45" t="str">
        <f>IF(WEEKDAY(B200,2)&gt;5,"休日",IFERROR(IF(VLOOKUP(B200,祝日!B:B,1,FALSE),"休日",""),""))</f>
        <v>休日</v>
      </c>
      <c r="E200" s="177"/>
      <c r="F200" s="175" t="str">
        <f t="shared" ref="F200:F263" si="16">IF(OR(E200="夏季休暇",E200="年末年始休暇",E200="一時中止",E200="工場制作",E200="発注者指示",E200="その他",D200="休日"),"休工","")</f>
        <v>休工</v>
      </c>
      <c r="G200" s="177"/>
      <c r="H200" s="175" t="str">
        <f t="shared" ref="H200:H263" si="17">IF(OR(G200="夏季休暇",G200="年末年始休暇",G200="一時中止",G200="工場制作",G200="発注者指示",G200="その他",D200="休日"),"休工","")</f>
        <v>休工</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8">
        <f t="shared" ref="B201:B264" si="19">B200+1</f>
        <v>46306</v>
      </c>
      <c r="C201" s="36" t="str">
        <f t="shared" si="15"/>
        <v>日</v>
      </c>
      <c r="D201" s="45" t="str">
        <f>IF(WEEKDAY(B201,2)&gt;5,"休日",IFERROR(IF(VLOOKUP(B201,祝日!B:B,1,FALSE),"休日",""),""))</f>
        <v>休日</v>
      </c>
      <c r="E201" s="177"/>
      <c r="F201" s="175" t="str">
        <f t="shared" si="16"/>
        <v>休工</v>
      </c>
      <c r="G201" s="177"/>
      <c r="H201" s="175" t="str">
        <f t="shared" si="17"/>
        <v>休工</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8">
        <f t="shared" si="19"/>
        <v>46307</v>
      </c>
      <c r="C202" s="36" t="str">
        <f t="shared" si="15"/>
        <v>月</v>
      </c>
      <c r="D202" s="45" t="str">
        <f>IF(WEEKDAY(B202,2)&gt;5,"休日",IFERROR(IF(VLOOKUP(B202,祝日!B:B,1,FALSE),"休日",""),""))</f>
        <v/>
      </c>
      <c r="E202" s="177"/>
      <c r="F202" s="175" t="str">
        <f t="shared" si="16"/>
        <v/>
      </c>
      <c r="G202" s="177"/>
      <c r="H202" s="175" t="str">
        <f t="shared" si="17"/>
        <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8">
        <f t="shared" si="19"/>
        <v>46308</v>
      </c>
      <c r="C203" s="36" t="str">
        <f t="shared" si="15"/>
        <v>火</v>
      </c>
      <c r="D203" s="45" t="str">
        <f>IF(WEEKDAY(B203,2)&gt;5,"休日",IFERROR(IF(VLOOKUP(B203,祝日!B:B,1,FALSE),"休日",""),""))</f>
        <v/>
      </c>
      <c r="E203" s="177"/>
      <c r="F203" s="175" t="str">
        <f t="shared" si="16"/>
        <v/>
      </c>
      <c r="G203" s="177"/>
      <c r="H203" s="175" t="str">
        <f t="shared" si="17"/>
        <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8">
        <f t="shared" si="19"/>
        <v>46309</v>
      </c>
      <c r="C204" s="36" t="str">
        <f t="shared" si="15"/>
        <v>水</v>
      </c>
      <c r="D204" s="45" t="str">
        <f>IF(WEEKDAY(B204,2)&gt;5,"休日",IFERROR(IF(VLOOKUP(B204,祝日!B:B,1,FALSE),"休日",""),""))</f>
        <v/>
      </c>
      <c r="E204" s="177"/>
      <c r="F204" s="175" t="str">
        <f t="shared" si="16"/>
        <v/>
      </c>
      <c r="G204" s="177"/>
      <c r="H204" s="175" t="str">
        <f t="shared" si="17"/>
        <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8">
        <f t="shared" si="19"/>
        <v>46310</v>
      </c>
      <c r="C205" s="36" t="str">
        <f t="shared" si="15"/>
        <v>木</v>
      </c>
      <c r="D205" s="45" t="str">
        <f>IF(WEEKDAY(B205,2)&gt;5,"休日",IFERROR(IF(VLOOKUP(B205,祝日!B:B,1,FALSE),"休日",""),""))</f>
        <v/>
      </c>
      <c r="E205" s="177"/>
      <c r="F205" s="175" t="str">
        <f t="shared" si="16"/>
        <v/>
      </c>
      <c r="G205" s="177"/>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8">
        <f t="shared" si="19"/>
        <v>46311</v>
      </c>
      <c r="C206" s="36" t="str">
        <f t="shared" si="15"/>
        <v>金</v>
      </c>
      <c r="D206" s="45" t="str">
        <f>IF(WEEKDAY(B206,2)&gt;5,"休日",IFERROR(IF(VLOOKUP(B206,祝日!B:B,1,FALSE),"休日",""),""))</f>
        <v/>
      </c>
      <c r="E206" s="177"/>
      <c r="F206" s="175" t="str">
        <f t="shared" si="16"/>
        <v/>
      </c>
      <c r="G206" s="177"/>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8">
        <f t="shared" si="19"/>
        <v>46312</v>
      </c>
      <c r="C207" s="36" t="str">
        <f t="shared" si="15"/>
        <v>土</v>
      </c>
      <c r="D207" s="45" t="str">
        <f>IF(WEEKDAY(B207,2)&gt;5,"休日",IFERROR(IF(VLOOKUP(B207,祝日!B:B,1,FALSE),"休日",""),""))</f>
        <v>休日</v>
      </c>
      <c r="E207" s="177"/>
      <c r="F207" s="175" t="str">
        <f t="shared" si="16"/>
        <v>休工</v>
      </c>
      <c r="G207" s="177"/>
      <c r="H207" s="175" t="str">
        <f t="shared" si="17"/>
        <v>休工</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8">
        <f t="shared" si="19"/>
        <v>46313</v>
      </c>
      <c r="C208" s="36" t="str">
        <f t="shared" si="15"/>
        <v>日</v>
      </c>
      <c r="D208" s="45" t="str">
        <f>IF(WEEKDAY(B208,2)&gt;5,"休日",IFERROR(IF(VLOOKUP(B208,祝日!B:B,1,FALSE),"休日",""),""))</f>
        <v>休日</v>
      </c>
      <c r="E208" s="177"/>
      <c r="F208" s="175" t="str">
        <f t="shared" si="16"/>
        <v>休工</v>
      </c>
      <c r="G208" s="177"/>
      <c r="H208" s="175" t="str">
        <f t="shared" si="17"/>
        <v>休工</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8">
        <f t="shared" si="19"/>
        <v>46314</v>
      </c>
      <c r="C209" s="36" t="str">
        <f t="shared" si="15"/>
        <v>月</v>
      </c>
      <c r="D209" s="45" t="str">
        <f>IF(WEEKDAY(B209,2)&gt;5,"休日",IFERROR(IF(VLOOKUP(B209,祝日!B:B,1,FALSE),"休日",""),""))</f>
        <v/>
      </c>
      <c r="E209" s="177"/>
      <c r="F209" s="175" t="str">
        <f t="shared" si="16"/>
        <v/>
      </c>
      <c r="G209" s="177"/>
      <c r="H209" s="175" t="str">
        <f t="shared" si="17"/>
        <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8">
        <f t="shared" si="19"/>
        <v>46315</v>
      </c>
      <c r="C210" s="36" t="str">
        <f t="shared" si="15"/>
        <v>火</v>
      </c>
      <c r="D210" s="45" t="str">
        <f>IF(WEEKDAY(B210,2)&gt;5,"休日",IFERROR(IF(VLOOKUP(B210,祝日!B:B,1,FALSE),"休日",""),""))</f>
        <v/>
      </c>
      <c r="E210" s="177"/>
      <c r="F210" s="175" t="str">
        <f t="shared" si="16"/>
        <v/>
      </c>
      <c r="G210" s="177"/>
      <c r="H210" s="175" t="str">
        <f t="shared" si="17"/>
        <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8">
        <f t="shared" si="19"/>
        <v>46316</v>
      </c>
      <c r="C211" s="36" t="str">
        <f t="shared" si="15"/>
        <v>水</v>
      </c>
      <c r="D211" s="45" t="str">
        <f>IF(WEEKDAY(B211,2)&gt;5,"休日",IFERROR(IF(VLOOKUP(B211,祝日!B:B,1,FALSE),"休日",""),""))</f>
        <v/>
      </c>
      <c r="E211" s="177"/>
      <c r="F211" s="175" t="str">
        <f t="shared" si="16"/>
        <v/>
      </c>
      <c r="G211" s="177"/>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8">
        <f t="shared" si="19"/>
        <v>46317</v>
      </c>
      <c r="C212" s="36" t="str">
        <f t="shared" si="15"/>
        <v>木</v>
      </c>
      <c r="D212" s="45" t="str">
        <f>IF(WEEKDAY(B212,2)&gt;5,"休日",IFERROR(IF(VLOOKUP(B212,祝日!B:B,1,FALSE),"休日",""),""))</f>
        <v/>
      </c>
      <c r="E212" s="177"/>
      <c r="F212" s="175" t="str">
        <f t="shared" si="16"/>
        <v/>
      </c>
      <c r="G212" s="177"/>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8">
        <f t="shared" si="19"/>
        <v>46318</v>
      </c>
      <c r="C213" s="36" t="str">
        <f t="shared" si="15"/>
        <v>金</v>
      </c>
      <c r="D213" s="45" t="str">
        <f>IF(WEEKDAY(B213,2)&gt;5,"休日",IFERROR(IF(VLOOKUP(B213,祝日!B:B,1,FALSE),"休日",""),""))</f>
        <v/>
      </c>
      <c r="E213" s="177"/>
      <c r="F213" s="175" t="str">
        <f t="shared" si="16"/>
        <v/>
      </c>
      <c r="G213" s="177"/>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8">
        <f t="shared" si="19"/>
        <v>46319</v>
      </c>
      <c r="C214" s="36" t="str">
        <f t="shared" si="15"/>
        <v>土</v>
      </c>
      <c r="D214" s="45" t="str">
        <f>IF(WEEKDAY(B214,2)&gt;5,"休日",IFERROR(IF(VLOOKUP(B214,祝日!B:B,1,FALSE),"休日",""),""))</f>
        <v>休日</v>
      </c>
      <c r="E214" s="177"/>
      <c r="F214" s="175" t="str">
        <f t="shared" si="16"/>
        <v>休工</v>
      </c>
      <c r="G214" s="177"/>
      <c r="H214" s="175" t="str">
        <f t="shared" si="17"/>
        <v>休工</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8">
        <f t="shared" si="19"/>
        <v>46320</v>
      </c>
      <c r="C215" s="36" t="str">
        <f t="shared" si="15"/>
        <v>日</v>
      </c>
      <c r="D215" s="45" t="str">
        <f>IF(WEEKDAY(B215,2)&gt;5,"休日",IFERROR(IF(VLOOKUP(B215,祝日!B:B,1,FALSE),"休日",""),""))</f>
        <v>休日</v>
      </c>
      <c r="E215" s="177"/>
      <c r="F215" s="175" t="str">
        <f t="shared" si="16"/>
        <v>休工</v>
      </c>
      <c r="G215" s="177"/>
      <c r="H215" s="175" t="str">
        <f t="shared" si="17"/>
        <v>休工</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8">
        <f t="shared" si="19"/>
        <v>46321</v>
      </c>
      <c r="C216" s="36" t="str">
        <f t="shared" si="15"/>
        <v>月</v>
      </c>
      <c r="D216" s="45" t="str">
        <f>IF(WEEKDAY(B216,2)&gt;5,"休日",IFERROR(IF(VLOOKUP(B216,祝日!B:B,1,FALSE),"休日",""),""))</f>
        <v/>
      </c>
      <c r="E216" s="177"/>
      <c r="F216" s="175" t="str">
        <f t="shared" si="16"/>
        <v/>
      </c>
      <c r="G216" s="177"/>
      <c r="H216" s="175" t="str">
        <f t="shared" si="17"/>
        <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8">
        <f t="shared" si="19"/>
        <v>46322</v>
      </c>
      <c r="C217" s="36" t="str">
        <f t="shared" si="15"/>
        <v>火</v>
      </c>
      <c r="D217" s="45" t="str">
        <f>IF(WEEKDAY(B217,2)&gt;5,"休日",IFERROR(IF(VLOOKUP(B217,祝日!B:B,1,FALSE),"休日",""),""))</f>
        <v/>
      </c>
      <c r="E217" s="177"/>
      <c r="F217" s="175" t="str">
        <f t="shared" si="16"/>
        <v/>
      </c>
      <c r="G217" s="177"/>
      <c r="H217" s="175" t="str">
        <f t="shared" si="17"/>
        <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8">
        <f t="shared" si="19"/>
        <v>46323</v>
      </c>
      <c r="C218" s="36" t="str">
        <f t="shared" si="15"/>
        <v>水</v>
      </c>
      <c r="D218" s="45" t="str">
        <f>IF(WEEKDAY(B218,2)&gt;5,"休日",IFERROR(IF(VLOOKUP(B218,祝日!B:B,1,FALSE),"休日",""),""))</f>
        <v/>
      </c>
      <c r="E218" s="177"/>
      <c r="F218" s="175" t="str">
        <f t="shared" si="16"/>
        <v/>
      </c>
      <c r="G218" s="177"/>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8">
        <f t="shared" si="19"/>
        <v>46324</v>
      </c>
      <c r="C219" s="36" t="str">
        <f t="shared" si="15"/>
        <v>木</v>
      </c>
      <c r="D219" s="45" t="str">
        <f>IF(WEEKDAY(B219,2)&gt;5,"休日",IFERROR(IF(VLOOKUP(B219,祝日!B:B,1,FALSE),"休日",""),""))</f>
        <v/>
      </c>
      <c r="E219" s="177"/>
      <c r="F219" s="175" t="str">
        <f t="shared" si="16"/>
        <v/>
      </c>
      <c r="G219" s="177"/>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8">
        <f t="shared" si="19"/>
        <v>46325</v>
      </c>
      <c r="C220" s="36" t="str">
        <f t="shared" si="15"/>
        <v>金</v>
      </c>
      <c r="D220" s="45" t="str">
        <f>IF(WEEKDAY(B220,2)&gt;5,"休日",IFERROR(IF(VLOOKUP(B220,祝日!B:B,1,FALSE),"休日",""),""))</f>
        <v/>
      </c>
      <c r="E220" s="177"/>
      <c r="F220" s="175" t="str">
        <f t="shared" si="16"/>
        <v/>
      </c>
      <c r="G220" s="177"/>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8">
        <f t="shared" si="19"/>
        <v>46326</v>
      </c>
      <c r="C221" s="36" t="str">
        <f t="shared" si="15"/>
        <v>土</v>
      </c>
      <c r="D221" s="45" t="str">
        <f>IF(WEEKDAY(B221,2)&gt;5,"休日",IFERROR(IF(VLOOKUP(B221,祝日!B:B,1,FALSE),"休日",""),""))</f>
        <v>休日</v>
      </c>
      <c r="E221" s="177"/>
      <c r="F221" s="175" t="str">
        <f t="shared" si="16"/>
        <v>休工</v>
      </c>
      <c r="G221" s="177"/>
      <c r="H221" s="175" t="str">
        <f t="shared" si="17"/>
        <v>休工</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8">
        <f t="shared" si="19"/>
        <v>46327</v>
      </c>
      <c r="C222" s="36" t="str">
        <f t="shared" si="15"/>
        <v>日</v>
      </c>
      <c r="D222" s="45" t="str">
        <f>IF(WEEKDAY(B222,2)&gt;5,"休日",IFERROR(IF(VLOOKUP(B222,祝日!B:B,1,FALSE),"休日",""),""))</f>
        <v>休日</v>
      </c>
      <c r="E222" s="177"/>
      <c r="F222" s="175" t="str">
        <f t="shared" si="16"/>
        <v>休工</v>
      </c>
      <c r="G222" s="177"/>
      <c r="H222" s="175" t="str">
        <f t="shared" si="17"/>
        <v>休工</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8">
        <f t="shared" si="19"/>
        <v>46328</v>
      </c>
      <c r="C223" s="36" t="str">
        <f t="shared" si="15"/>
        <v>月</v>
      </c>
      <c r="D223" s="45" t="str">
        <f>IF(WEEKDAY(B223,2)&gt;5,"休日",IFERROR(IF(VLOOKUP(B223,祝日!B:B,1,FALSE),"休日",""),""))</f>
        <v/>
      </c>
      <c r="E223" s="177"/>
      <c r="F223" s="175" t="str">
        <f t="shared" si="16"/>
        <v/>
      </c>
      <c r="G223" s="177"/>
      <c r="H223" s="175" t="str">
        <f t="shared" si="17"/>
        <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8">
        <f t="shared" si="19"/>
        <v>46329</v>
      </c>
      <c r="C224" s="36" t="str">
        <f t="shared" si="15"/>
        <v>火</v>
      </c>
      <c r="D224" s="45" t="str">
        <f>IF(WEEKDAY(B224,2)&gt;5,"休日",IFERROR(IF(VLOOKUP(B224,祝日!B:B,1,FALSE),"休日",""),""))</f>
        <v/>
      </c>
      <c r="E224" s="177"/>
      <c r="F224" s="175" t="str">
        <f t="shared" si="16"/>
        <v/>
      </c>
      <c r="G224" s="177"/>
      <c r="H224" s="175" t="str">
        <f t="shared" si="17"/>
        <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8">
        <f t="shared" si="19"/>
        <v>46330</v>
      </c>
      <c r="C225" s="36" t="str">
        <f t="shared" si="15"/>
        <v>水</v>
      </c>
      <c r="D225" s="45" t="str">
        <f>IF(WEEKDAY(B225,2)&gt;5,"休日",IFERROR(IF(VLOOKUP(B225,祝日!B:B,1,FALSE),"休日",""),""))</f>
        <v/>
      </c>
      <c r="E225" s="177"/>
      <c r="F225" s="175" t="str">
        <f t="shared" si="16"/>
        <v/>
      </c>
      <c r="G225" s="177"/>
      <c r="H225" s="175" t="str">
        <f t="shared" si="17"/>
        <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8">
        <f t="shared" si="19"/>
        <v>46331</v>
      </c>
      <c r="C226" s="36" t="str">
        <f t="shared" si="15"/>
        <v>木</v>
      </c>
      <c r="D226" s="45" t="str">
        <f>IF(WEEKDAY(B226,2)&gt;5,"休日",IFERROR(IF(VLOOKUP(B226,祝日!B:B,1,FALSE),"休日",""),""))</f>
        <v/>
      </c>
      <c r="E226" s="177"/>
      <c r="F226" s="175" t="str">
        <f t="shared" si="16"/>
        <v/>
      </c>
      <c r="G226" s="177"/>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8">
        <f t="shared" si="19"/>
        <v>46332</v>
      </c>
      <c r="C227" s="36" t="str">
        <f t="shared" si="15"/>
        <v>金</v>
      </c>
      <c r="D227" s="45" t="str">
        <f>IF(WEEKDAY(B227,2)&gt;5,"休日",IFERROR(IF(VLOOKUP(B227,祝日!B:B,1,FALSE),"休日",""),""))</f>
        <v/>
      </c>
      <c r="E227" s="177"/>
      <c r="F227" s="175" t="str">
        <f t="shared" si="16"/>
        <v/>
      </c>
      <c r="G227" s="177"/>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8">
        <f t="shared" si="19"/>
        <v>46333</v>
      </c>
      <c r="C228" s="36" t="str">
        <f t="shared" si="15"/>
        <v>土</v>
      </c>
      <c r="D228" s="45" t="str">
        <f>IF(WEEKDAY(B228,2)&gt;5,"休日",IFERROR(IF(VLOOKUP(B228,祝日!B:B,1,FALSE),"休日",""),""))</f>
        <v>休日</v>
      </c>
      <c r="E228" s="177"/>
      <c r="F228" s="175" t="str">
        <f t="shared" si="16"/>
        <v>休工</v>
      </c>
      <c r="G228" s="177"/>
      <c r="H228" s="175" t="str">
        <f t="shared" si="17"/>
        <v>休工</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8">
        <f t="shared" si="19"/>
        <v>46334</v>
      </c>
      <c r="C229" s="36" t="str">
        <f t="shared" si="15"/>
        <v>日</v>
      </c>
      <c r="D229" s="45" t="str">
        <f>IF(WEEKDAY(B229,2)&gt;5,"休日",IFERROR(IF(VLOOKUP(B229,祝日!B:B,1,FALSE),"休日",""),""))</f>
        <v>休日</v>
      </c>
      <c r="E229" s="177"/>
      <c r="F229" s="175" t="str">
        <f t="shared" si="16"/>
        <v>休工</v>
      </c>
      <c r="G229" s="177"/>
      <c r="H229" s="175" t="str">
        <f t="shared" si="17"/>
        <v>休工</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8">
        <f t="shared" si="19"/>
        <v>46335</v>
      </c>
      <c r="C230" s="36" t="str">
        <f t="shared" si="15"/>
        <v>月</v>
      </c>
      <c r="D230" s="45" t="str">
        <f>IF(WEEKDAY(B230,2)&gt;5,"休日",IFERROR(IF(VLOOKUP(B230,祝日!B:B,1,FALSE),"休日",""),""))</f>
        <v/>
      </c>
      <c r="E230" s="177"/>
      <c r="F230" s="175" t="str">
        <f t="shared" si="16"/>
        <v/>
      </c>
      <c r="G230" s="177"/>
      <c r="H230" s="175" t="str">
        <f t="shared" si="17"/>
        <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8">
        <f t="shared" si="19"/>
        <v>46336</v>
      </c>
      <c r="C231" s="36" t="str">
        <f t="shared" si="15"/>
        <v>火</v>
      </c>
      <c r="D231" s="45" t="str">
        <f>IF(WEEKDAY(B231,2)&gt;5,"休日",IFERROR(IF(VLOOKUP(B231,祝日!B:B,1,FALSE),"休日",""),""))</f>
        <v/>
      </c>
      <c r="E231" s="177"/>
      <c r="F231" s="175" t="str">
        <f t="shared" si="16"/>
        <v/>
      </c>
      <c r="G231" s="177"/>
      <c r="H231" s="175" t="str">
        <f t="shared" si="17"/>
        <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8">
        <f t="shared" si="19"/>
        <v>46337</v>
      </c>
      <c r="C232" s="36" t="str">
        <f t="shared" si="15"/>
        <v>水</v>
      </c>
      <c r="D232" s="45" t="str">
        <f>IF(WEEKDAY(B232,2)&gt;5,"休日",IFERROR(IF(VLOOKUP(B232,祝日!B:B,1,FALSE),"休日",""),""))</f>
        <v/>
      </c>
      <c r="E232" s="177"/>
      <c r="F232" s="175" t="str">
        <f t="shared" si="16"/>
        <v/>
      </c>
      <c r="G232" s="177"/>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8">
        <f t="shared" si="19"/>
        <v>46338</v>
      </c>
      <c r="C233" s="36" t="str">
        <f t="shared" si="15"/>
        <v>木</v>
      </c>
      <c r="D233" s="45" t="str">
        <f>IF(WEEKDAY(B233,2)&gt;5,"休日",IFERROR(IF(VLOOKUP(B233,祝日!B:B,1,FALSE),"休日",""),""))</f>
        <v/>
      </c>
      <c r="E233" s="177"/>
      <c r="F233" s="175" t="str">
        <f t="shared" si="16"/>
        <v/>
      </c>
      <c r="G233" s="177"/>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8">
        <f t="shared" si="19"/>
        <v>46339</v>
      </c>
      <c r="C234" s="36" t="str">
        <f t="shared" si="15"/>
        <v>金</v>
      </c>
      <c r="D234" s="45" t="str">
        <f>IF(WEEKDAY(B234,2)&gt;5,"休日",IFERROR(IF(VLOOKUP(B234,祝日!B:B,1,FALSE),"休日",""),""))</f>
        <v/>
      </c>
      <c r="E234" s="177"/>
      <c r="F234" s="175" t="str">
        <f t="shared" si="16"/>
        <v/>
      </c>
      <c r="G234" s="177"/>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8">
        <f t="shared" si="19"/>
        <v>46340</v>
      </c>
      <c r="C235" s="36" t="str">
        <f t="shared" si="15"/>
        <v>土</v>
      </c>
      <c r="D235" s="45" t="str">
        <f>IF(WEEKDAY(B235,2)&gt;5,"休日",IFERROR(IF(VLOOKUP(B235,祝日!B:B,1,FALSE),"休日",""),""))</f>
        <v>休日</v>
      </c>
      <c r="E235" s="177"/>
      <c r="F235" s="175" t="str">
        <f t="shared" si="16"/>
        <v>休工</v>
      </c>
      <c r="G235" s="177"/>
      <c r="H235" s="175" t="str">
        <f t="shared" si="17"/>
        <v>休工</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8">
        <f t="shared" si="19"/>
        <v>46341</v>
      </c>
      <c r="C236" s="36" t="str">
        <f t="shared" si="15"/>
        <v>日</v>
      </c>
      <c r="D236" s="45" t="str">
        <f>IF(WEEKDAY(B236,2)&gt;5,"休日",IFERROR(IF(VLOOKUP(B236,祝日!B:B,1,FALSE),"休日",""),""))</f>
        <v>休日</v>
      </c>
      <c r="E236" s="177"/>
      <c r="F236" s="175" t="str">
        <f t="shared" si="16"/>
        <v>休工</v>
      </c>
      <c r="G236" s="177"/>
      <c r="H236" s="175" t="str">
        <f t="shared" si="17"/>
        <v>休工</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8">
        <f t="shared" si="19"/>
        <v>46342</v>
      </c>
      <c r="C237" s="36" t="str">
        <f t="shared" si="15"/>
        <v>月</v>
      </c>
      <c r="D237" s="45" t="str">
        <f>IF(WEEKDAY(B237,2)&gt;5,"休日",IFERROR(IF(VLOOKUP(B237,祝日!B:B,1,FALSE),"休日",""),""))</f>
        <v/>
      </c>
      <c r="E237" s="177"/>
      <c r="F237" s="175" t="str">
        <f t="shared" si="16"/>
        <v/>
      </c>
      <c r="G237" s="177"/>
      <c r="H237" s="175" t="str">
        <f t="shared" si="17"/>
        <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8">
        <f t="shared" si="19"/>
        <v>46343</v>
      </c>
      <c r="C238" s="36" t="str">
        <f t="shared" si="15"/>
        <v>火</v>
      </c>
      <c r="D238" s="45" t="str">
        <f>IF(WEEKDAY(B238,2)&gt;5,"休日",IFERROR(IF(VLOOKUP(B238,祝日!B:B,1,FALSE),"休日",""),""))</f>
        <v/>
      </c>
      <c r="E238" s="177"/>
      <c r="F238" s="175" t="str">
        <f t="shared" si="16"/>
        <v/>
      </c>
      <c r="G238" s="177"/>
      <c r="H238" s="175" t="str">
        <f t="shared" si="17"/>
        <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8">
        <f t="shared" si="19"/>
        <v>46344</v>
      </c>
      <c r="C239" s="36" t="str">
        <f t="shared" si="15"/>
        <v>水</v>
      </c>
      <c r="D239" s="45" t="str">
        <f>IF(WEEKDAY(B239,2)&gt;5,"休日",IFERROR(IF(VLOOKUP(B239,祝日!B:B,1,FALSE),"休日",""),""))</f>
        <v/>
      </c>
      <c r="E239" s="177"/>
      <c r="F239" s="175" t="str">
        <f t="shared" si="16"/>
        <v/>
      </c>
      <c r="G239" s="177"/>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8">
        <f t="shared" si="19"/>
        <v>46345</v>
      </c>
      <c r="C240" s="36" t="str">
        <f t="shared" si="15"/>
        <v>木</v>
      </c>
      <c r="D240" s="45" t="str">
        <f>IF(WEEKDAY(B240,2)&gt;5,"休日",IFERROR(IF(VLOOKUP(B240,祝日!B:B,1,FALSE),"休日",""),""))</f>
        <v/>
      </c>
      <c r="E240" s="177"/>
      <c r="F240" s="175" t="str">
        <f t="shared" si="16"/>
        <v/>
      </c>
      <c r="G240" s="177"/>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8">
        <f t="shared" si="19"/>
        <v>46346</v>
      </c>
      <c r="C241" s="36" t="str">
        <f t="shared" si="15"/>
        <v>金</v>
      </c>
      <c r="D241" s="45" t="str">
        <f>IF(WEEKDAY(B241,2)&gt;5,"休日",IFERROR(IF(VLOOKUP(B241,祝日!B:B,1,FALSE),"休日",""),""))</f>
        <v/>
      </c>
      <c r="E241" s="177"/>
      <c r="F241" s="175" t="str">
        <f t="shared" si="16"/>
        <v/>
      </c>
      <c r="G241" s="177"/>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8">
        <f t="shared" si="19"/>
        <v>46347</v>
      </c>
      <c r="C242" s="36" t="str">
        <f t="shared" si="15"/>
        <v>土</v>
      </c>
      <c r="D242" s="45" t="str">
        <f>IF(WEEKDAY(B242,2)&gt;5,"休日",IFERROR(IF(VLOOKUP(B242,祝日!B:B,1,FALSE),"休日",""),""))</f>
        <v>休日</v>
      </c>
      <c r="E242" s="177"/>
      <c r="F242" s="175" t="str">
        <f t="shared" si="16"/>
        <v>休工</v>
      </c>
      <c r="G242" s="177"/>
      <c r="H242" s="175" t="str">
        <f t="shared" si="17"/>
        <v>休工</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8">
        <f t="shared" si="19"/>
        <v>46348</v>
      </c>
      <c r="C243" s="36" t="str">
        <f t="shared" si="15"/>
        <v>日</v>
      </c>
      <c r="D243" s="45" t="str">
        <f>IF(WEEKDAY(B243,2)&gt;5,"休日",IFERROR(IF(VLOOKUP(B243,祝日!B:B,1,FALSE),"休日",""),""))</f>
        <v>休日</v>
      </c>
      <c r="E243" s="177"/>
      <c r="F243" s="175" t="str">
        <f t="shared" si="16"/>
        <v>休工</v>
      </c>
      <c r="G243" s="177"/>
      <c r="H243" s="175" t="str">
        <f t="shared" si="17"/>
        <v>休工</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8">
        <f t="shared" si="19"/>
        <v>46349</v>
      </c>
      <c r="C244" s="36" t="str">
        <f t="shared" si="15"/>
        <v>月</v>
      </c>
      <c r="D244" s="45" t="str">
        <f>IF(WEEKDAY(B244,2)&gt;5,"休日",IFERROR(IF(VLOOKUP(B244,祝日!B:B,1,FALSE),"休日",""),""))</f>
        <v/>
      </c>
      <c r="E244" s="177"/>
      <c r="F244" s="175" t="str">
        <f t="shared" si="16"/>
        <v/>
      </c>
      <c r="G244" s="177"/>
      <c r="H244" s="175" t="str">
        <f t="shared" si="17"/>
        <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8">
        <f t="shared" si="19"/>
        <v>46350</v>
      </c>
      <c r="C245" s="36" t="str">
        <f t="shared" si="15"/>
        <v>火</v>
      </c>
      <c r="D245" s="45" t="str">
        <f>IF(WEEKDAY(B245,2)&gt;5,"休日",IFERROR(IF(VLOOKUP(B245,祝日!B:B,1,FALSE),"休日",""),""))</f>
        <v/>
      </c>
      <c r="E245" s="177"/>
      <c r="F245" s="175" t="str">
        <f t="shared" si="16"/>
        <v/>
      </c>
      <c r="G245" s="177"/>
      <c r="H245" s="175" t="str">
        <f t="shared" si="17"/>
        <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8">
        <f t="shared" si="19"/>
        <v>46351</v>
      </c>
      <c r="C246" s="36" t="str">
        <f t="shared" si="15"/>
        <v>水</v>
      </c>
      <c r="D246" s="45" t="str">
        <f>IF(WEEKDAY(B246,2)&gt;5,"休日",IFERROR(IF(VLOOKUP(B246,祝日!B:B,1,FALSE),"休日",""),""))</f>
        <v/>
      </c>
      <c r="E246" s="177"/>
      <c r="F246" s="175" t="str">
        <f t="shared" si="16"/>
        <v/>
      </c>
      <c r="G246" s="177"/>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8">
        <f t="shared" si="19"/>
        <v>46352</v>
      </c>
      <c r="C247" s="36" t="str">
        <f t="shared" si="15"/>
        <v>木</v>
      </c>
      <c r="D247" s="45" t="str">
        <f>IF(WEEKDAY(B247,2)&gt;5,"休日",IFERROR(IF(VLOOKUP(B247,祝日!B:B,1,FALSE),"休日",""),""))</f>
        <v/>
      </c>
      <c r="E247" s="177"/>
      <c r="F247" s="175" t="str">
        <f t="shared" si="16"/>
        <v/>
      </c>
      <c r="G247" s="177"/>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8">
        <f t="shared" si="19"/>
        <v>46353</v>
      </c>
      <c r="C248" s="36" t="str">
        <f t="shared" si="15"/>
        <v>金</v>
      </c>
      <c r="D248" s="45" t="str">
        <f>IF(WEEKDAY(B248,2)&gt;5,"休日",IFERROR(IF(VLOOKUP(B248,祝日!B:B,1,FALSE),"休日",""),""))</f>
        <v/>
      </c>
      <c r="E248" s="177"/>
      <c r="F248" s="175" t="str">
        <f t="shared" si="16"/>
        <v/>
      </c>
      <c r="G248" s="177"/>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8">
        <f t="shared" si="19"/>
        <v>46354</v>
      </c>
      <c r="C249" s="36" t="str">
        <f t="shared" si="15"/>
        <v>土</v>
      </c>
      <c r="D249" s="45" t="str">
        <f>IF(WEEKDAY(B249,2)&gt;5,"休日",IFERROR(IF(VLOOKUP(B249,祝日!B:B,1,FALSE),"休日",""),""))</f>
        <v>休日</v>
      </c>
      <c r="E249" s="177"/>
      <c r="F249" s="175" t="str">
        <f t="shared" si="16"/>
        <v>休工</v>
      </c>
      <c r="G249" s="177"/>
      <c r="H249" s="175" t="str">
        <f t="shared" si="17"/>
        <v>休工</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8">
        <f t="shared" si="19"/>
        <v>46355</v>
      </c>
      <c r="C250" s="36" t="str">
        <f t="shared" si="15"/>
        <v>日</v>
      </c>
      <c r="D250" s="45" t="str">
        <f>IF(WEEKDAY(B250,2)&gt;5,"休日",IFERROR(IF(VLOOKUP(B250,祝日!B:B,1,FALSE),"休日",""),""))</f>
        <v>休日</v>
      </c>
      <c r="E250" s="177"/>
      <c r="F250" s="175" t="str">
        <f t="shared" si="16"/>
        <v>休工</v>
      </c>
      <c r="G250" s="177"/>
      <c r="H250" s="175" t="str">
        <f t="shared" si="17"/>
        <v>休工</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8">
        <f t="shared" si="19"/>
        <v>46356</v>
      </c>
      <c r="C251" s="36" t="str">
        <f t="shared" si="15"/>
        <v>月</v>
      </c>
      <c r="D251" s="45" t="str">
        <f>IF(WEEKDAY(B251,2)&gt;5,"休日",IFERROR(IF(VLOOKUP(B251,祝日!B:B,1,FALSE),"休日",""),""))</f>
        <v/>
      </c>
      <c r="E251" s="177"/>
      <c r="F251" s="175" t="str">
        <f t="shared" si="16"/>
        <v/>
      </c>
      <c r="G251" s="177"/>
      <c r="H251" s="175" t="str">
        <f t="shared" si="17"/>
        <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8">
        <f t="shared" si="19"/>
        <v>46357</v>
      </c>
      <c r="C252" s="36" t="str">
        <f t="shared" si="15"/>
        <v>火</v>
      </c>
      <c r="D252" s="45" t="str">
        <f>IF(WEEKDAY(B252,2)&gt;5,"休日",IFERROR(IF(VLOOKUP(B252,祝日!B:B,1,FALSE),"休日",""),""))</f>
        <v/>
      </c>
      <c r="E252" s="177"/>
      <c r="F252" s="175" t="str">
        <f t="shared" si="16"/>
        <v/>
      </c>
      <c r="G252" s="177"/>
      <c r="H252" s="175" t="str">
        <f t="shared" si="17"/>
        <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8">
        <f t="shared" si="19"/>
        <v>46358</v>
      </c>
      <c r="C253" s="36" t="str">
        <f t="shared" si="15"/>
        <v>水</v>
      </c>
      <c r="D253" s="45" t="str">
        <f>IF(WEEKDAY(B253,2)&gt;5,"休日",IFERROR(IF(VLOOKUP(B253,祝日!B:B,1,FALSE),"休日",""),""))</f>
        <v/>
      </c>
      <c r="E253" s="177"/>
      <c r="F253" s="175" t="str">
        <f t="shared" si="16"/>
        <v/>
      </c>
      <c r="G253" s="177"/>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8">
        <f t="shared" si="19"/>
        <v>46359</v>
      </c>
      <c r="C254" s="36" t="str">
        <f t="shared" si="15"/>
        <v>木</v>
      </c>
      <c r="D254" s="45" t="str">
        <f>IF(WEEKDAY(B254,2)&gt;5,"休日",IFERROR(IF(VLOOKUP(B254,祝日!B:B,1,FALSE),"休日",""),""))</f>
        <v/>
      </c>
      <c r="E254" s="177"/>
      <c r="F254" s="175" t="str">
        <f t="shared" si="16"/>
        <v/>
      </c>
      <c r="G254" s="177"/>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8">
        <f t="shared" si="19"/>
        <v>46360</v>
      </c>
      <c r="C255" s="36" t="str">
        <f t="shared" si="15"/>
        <v>金</v>
      </c>
      <c r="D255" s="45" t="str">
        <f>IF(WEEKDAY(B255,2)&gt;5,"休日",IFERROR(IF(VLOOKUP(B255,祝日!B:B,1,FALSE),"休日",""),""))</f>
        <v/>
      </c>
      <c r="E255" s="177"/>
      <c r="F255" s="175" t="str">
        <f t="shared" si="16"/>
        <v/>
      </c>
      <c r="G255" s="177"/>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8">
        <f t="shared" si="19"/>
        <v>46361</v>
      </c>
      <c r="C256" s="36" t="str">
        <f t="shared" si="15"/>
        <v>土</v>
      </c>
      <c r="D256" s="45" t="str">
        <f>IF(WEEKDAY(B256,2)&gt;5,"休日",IFERROR(IF(VLOOKUP(B256,祝日!B:B,1,FALSE),"休日",""),""))</f>
        <v>休日</v>
      </c>
      <c r="E256" s="177"/>
      <c r="F256" s="175" t="str">
        <f t="shared" si="16"/>
        <v>休工</v>
      </c>
      <c r="G256" s="177"/>
      <c r="H256" s="175" t="str">
        <f t="shared" si="17"/>
        <v>休工</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8">
        <f t="shared" si="19"/>
        <v>46362</v>
      </c>
      <c r="C257" s="36" t="str">
        <f t="shared" si="15"/>
        <v>日</v>
      </c>
      <c r="D257" s="45" t="str">
        <f>IF(WEEKDAY(B257,2)&gt;5,"休日",IFERROR(IF(VLOOKUP(B257,祝日!B:B,1,FALSE),"休日",""),""))</f>
        <v>休日</v>
      </c>
      <c r="E257" s="177"/>
      <c r="F257" s="175" t="str">
        <f t="shared" si="16"/>
        <v>休工</v>
      </c>
      <c r="G257" s="177"/>
      <c r="H257" s="175" t="str">
        <f t="shared" si="17"/>
        <v>休工</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8">
        <f t="shared" si="19"/>
        <v>46363</v>
      </c>
      <c r="C258" s="36" t="str">
        <f t="shared" si="15"/>
        <v>月</v>
      </c>
      <c r="D258" s="45" t="str">
        <f>IF(WEEKDAY(B258,2)&gt;5,"休日",IFERROR(IF(VLOOKUP(B258,祝日!B:B,1,FALSE),"休日",""),""))</f>
        <v/>
      </c>
      <c r="E258" s="177"/>
      <c r="F258" s="175" t="str">
        <f t="shared" si="16"/>
        <v/>
      </c>
      <c r="G258" s="177"/>
      <c r="H258" s="175" t="str">
        <f t="shared" si="17"/>
        <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8">
        <f t="shared" si="19"/>
        <v>46364</v>
      </c>
      <c r="C259" s="36" t="str">
        <f t="shared" si="15"/>
        <v>火</v>
      </c>
      <c r="D259" s="45" t="str">
        <f>IF(WEEKDAY(B259,2)&gt;5,"休日",IFERROR(IF(VLOOKUP(B259,祝日!B:B,1,FALSE),"休日",""),""))</f>
        <v/>
      </c>
      <c r="E259" s="177"/>
      <c r="F259" s="175" t="str">
        <f t="shared" si="16"/>
        <v/>
      </c>
      <c r="G259" s="177"/>
      <c r="H259" s="175" t="str">
        <f t="shared" si="17"/>
        <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8">
        <f t="shared" si="19"/>
        <v>46365</v>
      </c>
      <c r="C260" s="36" t="str">
        <f t="shared" si="15"/>
        <v>水</v>
      </c>
      <c r="D260" s="45" t="str">
        <f>IF(WEEKDAY(B260,2)&gt;5,"休日",IFERROR(IF(VLOOKUP(B260,祝日!B:B,1,FALSE),"休日",""),""))</f>
        <v/>
      </c>
      <c r="E260" s="177"/>
      <c r="F260" s="175" t="str">
        <f t="shared" si="16"/>
        <v/>
      </c>
      <c r="G260" s="177"/>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8">
        <f t="shared" si="19"/>
        <v>46366</v>
      </c>
      <c r="C261" s="36" t="str">
        <f t="shared" si="15"/>
        <v>木</v>
      </c>
      <c r="D261" s="45" t="str">
        <f>IF(WEEKDAY(B261,2)&gt;5,"休日",IFERROR(IF(VLOOKUP(B261,祝日!B:B,1,FALSE),"休日",""),""))</f>
        <v/>
      </c>
      <c r="E261" s="177"/>
      <c r="F261" s="175" t="str">
        <f t="shared" si="16"/>
        <v/>
      </c>
      <c r="G261" s="177"/>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8">
        <f t="shared" si="19"/>
        <v>46367</v>
      </c>
      <c r="C262" s="36" t="str">
        <f t="shared" si="15"/>
        <v>金</v>
      </c>
      <c r="D262" s="45" t="str">
        <f>IF(WEEKDAY(B262,2)&gt;5,"休日",IFERROR(IF(VLOOKUP(B262,祝日!B:B,1,FALSE),"休日",""),""))</f>
        <v/>
      </c>
      <c r="E262" s="177"/>
      <c r="F262" s="175" t="str">
        <f t="shared" si="16"/>
        <v/>
      </c>
      <c r="G262" s="177"/>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8">
        <f t="shared" si="19"/>
        <v>46368</v>
      </c>
      <c r="C263" s="36" t="str">
        <f t="shared" si="15"/>
        <v>土</v>
      </c>
      <c r="D263" s="45" t="str">
        <f>IF(WEEKDAY(B263,2)&gt;5,"休日",IFERROR(IF(VLOOKUP(B263,祝日!B:B,1,FALSE),"休日",""),""))</f>
        <v>休日</v>
      </c>
      <c r="E263" s="177"/>
      <c r="F263" s="175" t="str">
        <f t="shared" si="16"/>
        <v>休工</v>
      </c>
      <c r="G263" s="177"/>
      <c r="H263" s="175" t="str">
        <f t="shared" si="17"/>
        <v>休工</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8">
        <f t="shared" si="19"/>
        <v>46369</v>
      </c>
      <c r="C264" s="36" t="str">
        <f t="shared" ref="C264:C327" si="20">TEXT(B264,"aaa")</f>
        <v>日</v>
      </c>
      <c r="D264" s="45" t="str">
        <f>IF(WEEKDAY(B264,2)&gt;5,"休日",IFERROR(IF(VLOOKUP(B264,祝日!B:B,1,FALSE),"休日",""),""))</f>
        <v>休日</v>
      </c>
      <c r="E264" s="177"/>
      <c r="F264" s="175" t="str">
        <f t="shared" ref="F264:F327" si="21">IF(OR(E264="夏季休暇",E264="年末年始休暇",E264="一時中止",E264="工場制作",E264="発注者指示",E264="その他",D264="休日"),"休工","")</f>
        <v>休工</v>
      </c>
      <c r="G264" s="177"/>
      <c r="H264" s="175" t="str">
        <f t="shared" ref="H264:H327" si="22">IF(OR(G264="夏季休暇",G264="年末年始休暇",G264="一時中止",G264="工場制作",G264="発注者指示",G264="その他",D264="休日"),"休工","")</f>
        <v>休工</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8">
        <f t="shared" ref="B265:B328" si="24">B264+1</f>
        <v>46370</v>
      </c>
      <c r="C265" s="36" t="str">
        <f t="shared" si="20"/>
        <v>月</v>
      </c>
      <c r="D265" s="45" t="str">
        <f>IF(WEEKDAY(B265,2)&gt;5,"休日",IFERROR(IF(VLOOKUP(B265,祝日!B:B,1,FALSE),"休日",""),""))</f>
        <v/>
      </c>
      <c r="E265" s="177"/>
      <c r="F265" s="175" t="str">
        <f t="shared" si="21"/>
        <v/>
      </c>
      <c r="G265" s="177"/>
      <c r="H265" s="175" t="str">
        <f t="shared" si="22"/>
        <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8">
        <f t="shared" si="24"/>
        <v>46371</v>
      </c>
      <c r="C266" s="36" t="str">
        <f t="shared" si="20"/>
        <v>火</v>
      </c>
      <c r="D266" s="45" t="str">
        <f>IF(WEEKDAY(B266,2)&gt;5,"休日",IFERROR(IF(VLOOKUP(B266,祝日!B:B,1,FALSE),"休日",""),""))</f>
        <v/>
      </c>
      <c r="E266" s="177"/>
      <c r="F266" s="175" t="str">
        <f t="shared" si="21"/>
        <v/>
      </c>
      <c r="G266" s="177"/>
      <c r="H266" s="175" t="str">
        <f t="shared" si="22"/>
        <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8">
        <f t="shared" si="24"/>
        <v>46372</v>
      </c>
      <c r="C267" s="36" t="str">
        <f t="shared" si="20"/>
        <v>水</v>
      </c>
      <c r="D267" s="45" t="str">
        <f>IF(WEEKDAY(B267,2)&gt;5,"休日",IFERROR(IF(VLOOKUP(B267,祝日!B:B,1,FALSE),"休日",""),""))</f>
        <v/>
      </c>
      <c r="E267" s="177"/>
      <c r="F267" s="175" t="str">
        <f t="shared" si="21"/>
        <v/>
      </c>
      <c r="G267" s="177"/>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8">
        <f t="shared" si="24"/>
        <v>46373</v>
      </c>
      <c r="C268" s="36" t="str">
        <f t="shared" si="20"/>
        <v>木</v>
      </c>
      <c r="D268" s="45" t="str">
        <f>IF(WEEKDAY(B268,2)&gt;5,"休日",IFERROR(IF(VLOOKUP(B268,祝日!B:B,1,FALSE),"休日",""),""))</f>
        <v/>
      </c>
      <c r="E268" s="177"/>
      <c r="F268" s="175" t="str">
        <f t="shared" si="21"/>
        <v/>
      </c>
      <c r="G268" s="177"/>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8">
        <f t="shared" si="24"/>
        <v>46374</v>
      </c>
      <c r="C269" s="36" t="str">
        <f t="shared" si="20"/>
        <v>金</v>
      </c>
      <c r="D269" s="45" t="str">
        <f>IF(WEEKDAY(B269,2)&gt;5,"休日",IFERROR(IF(VLOOKUP(B269,祝日!B:B,1,FALSE),"休日",""),""))</f>
        <v/>
      </c>
      <c r="E269" s="177"/>
      <c r="F269" s="175" t="str">
        <f t="shared" si="21"/>
        <v/>
      </c>
      <c r="G269" s="177"/>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8">
        <f t="shared" si="24"/>
        <v>46375</v>
      </c>
      <c r="C270" s="36" t="str">
        <f t="shared" si="20"/>
        <v>土</v>
      </c>
      <c r="D270" s="45" t="str">
        <f>IF(WEEKDAY(B270,2)&gt;5,"休日",IFERROR(IF(VLOOKUP(B270,祝日!B:B,1,FALSE),"休日",""),""))</f>
        <v>休日</v>
      </c>
      <c r="E270" s="177"/>
      <c r="F270" s="175" t="str">
        <f t="shared" si="21"/>
        <v>休工</v>
      </c>
      <c r="G270" s="177"/>
      <c r="H270" s="175" t="str">
        <f t="shared" si="22"/>
        <v>休工</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8">
        <f t="shared" si="24"/>
        <v>46376</v>
      </c>
      <c r="C271" s="36" t="str">
        <f t="shared" si="20"/>
        <v>日</v>
      </c>
      <c r="D271" s="45" t="str">
        <f>IF(WEEKDAY(B271,2)&gt;5,"休日",IFERROR(IF(VLOOKUP(B271,祝日!B:B,1,FALSE),"休日",""),""))</f>
        <v>休日</v>
      </c>
      <c r="E271" s="177"/>
      <c r="F271" s="175" t="str">
        <f t="shared" si="21"/>
        <v>休工</v>
      </c>
      <c r="G271" s="177"/>
      <c r="H271" s="175" t="str">
        <f t="shared" si="22"/>
        <v>休工</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8">
        <f t="shared" si="24"/>
        <v>46377</v>
      </c>
      <c r="C272" s="36" t="str">
        <f t="shared" si="20"/>
        <v>月</v>
      </c>
      <c r="D272" s="45" t="str">
        <f>IF(WEEKDAY(B272,2)&gt;5,"休日",IFERROR(IF(VLOOKUP(B272,祝日!B:B,1,FALSE),"休日",""),""))</f>
        <v/>
      </c>
      <c r="E272" s="177"/>
      <c r="F272" s="175" t="str">
        <f t="shared" si="21"/>
        <v/>
      </c>
      <c r="G272" s="177"/>
      <c r="H272" s="175" t="str">
        <f t="shared" si="22"/>
        <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8">
        <f t="shared" si="24"/>
        <v>46378</v>
      </c>
      <c r="C273" s="36" t="str">
        <f t="shared" si="20"/>
        <v>火</v>
      </c>
      <c r="D273" s="45" t="str">
        <f>IF(WEEKDAY(B273,2)&gt;5,"休日",IFERROR(IF(VLOOKUP(B273,祝日!B:B,1,FALSE),"休日",""),""))</f>
        <v/>
      </c>
      <c r="E273" s="177"/>
      <c r="F273" s="175" t="str">
        <f t="shared" si="21"/>
        <v/>
      </c>
      <c r="G273" s="177"/>
      <c r="H273" s="175" t="str">
        <f t="shared" si="22"/>
        <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8">
        <f t="shared" si="24"/>
        <v>46379</v>
      </c>
      <c r="C274" s="36" t="str">
        <f t="shared" si="20"/>
        <v>水</v>
      </c>
      <c r="D274" s="45" t="str">
        <f>IF(WEEKDAY(B274,2)&gt;5,"休日",IFERROR(IF(VLOOKUP(B274,祝日!B:B,1,FALSE),"休日",""),""))</f>
        <v/>
      </c>
      <c r="E274" s="177"/>
      <c r="F274" s="175" t="str">
        <f t="shared" si="21"/>
        <v/>
      </c>
      <c r="G274" s="177"/>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8">
        <f t="shared" si="24"/>
        <v>46380</v>
      </c>
      <c r="C275" s="36" t="str">
        <f t="shared" si="20"/>
        <v>木</v>
      </c>
      <c r="D275" s="45" t="str">
        <f>IF(WEEKDAY(B275,2)&gt;5,"休日",IFERROR(IF(VLOOKUP(B275,祝日!B:B,1,FALSE),"休日",""),""))</f>
        <v/>
      </c>
      <c r="E275" s="177"/>
      <c r="F275" s="175" t="str">
        <f t="shared" si="21"/>
        <v/>
      </c>
      <c r="G275" s="177"/>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8">
        <f t="shared" si="24"/>
        <v>46381</v>
      </c>
      <c r="C276" s="36" t="str">
        <f t="shared" si="20"/>
        <v>金</v>
      </c>
      <c r="D276" s="45" t="str">
        <f>IF(WEEKDAY(B276,2)&gt;5,"休日",IFERROR(IF(VLOOKUP(B276,祝日!B:B,1,FALSE),"休日",""),""))</f>
        <v/>
      </c>
      <c r="E276" s="177"/>
      <c r="F276" s="175" t="str">
        <f t="shared" si="21"/>
        <v/>
      </c>
      <c r="G276" s="177"/>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8">
        <f t="shared" si="24"/>
        <v>46382</v>
      </c>
      <c r="C277" s="36" t="str">
        <f t="shared" si="20"/>
        <v>土</v>
      </c>
      <c r="D277" s="45" t="str">
        <f>IF(WEEKDAY(B277,2)&gt;5,"休日",IFERROR(IF(VLOOKUP(B277,祝日!B:B,1,FALSE),"休日",""),""))</f>
        <v>休日</v>
      </c>
      <c r="E277" s="177"/>
      <c r="F277" s="175" t="str">
        <f t="shared" si="21"/>
        <v>休工</v>
      </c>
      <c r="G277" s="177"/>
      <c r="H277" s="175" t="str">
        <f t="shared" si="22"/>
        <v>休工</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8">
        <f t="shared" si="24"/>
        <v>46383</v>
      </c>
      <c r="C278" s="36" t="str">
        <f t="shared" si="20"/>
        <v>日</v>
      </c>
      <c r="D278" s="45" t="str">
        <f>IF(WEEKDAY(B278,2)&gt;5,"休日",IFERROR(IF(VLOOKUP(B278,祝日!B:B,1,FALSE),"休日",""),""))</f>
        <v>休日</v>
      </c>
      <c r="E278" s="177"/>
      <c r="F278" s="175" t="str">
        <f t="shared" si="21"/>
        <v>休工</v>
      </c>
      <c r="G278" s="177"/>
      <c r="H278" s="175" t="str">
        <f t="shared" si="22"/>
        <v>休工</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8">
        <f t="shared" si="24"/>
        <v>46384</v>
      </c>
      <c r="C279" s="36" t="str">
        <f t="shared" si="20"/>
        <v>月</v>
      </c>
      <c r="D279" s="45" t="str">
        <f>IF(WEEKDAY(B279,2)&gt;5,"休日",IFERROR(IF(VLOOKUP(B279,祝日!B:B,1,FALSE),"休日",""),""))</f>
        <v/>
      </c>
      <c r="E279" s="177"/>
      <c r="F279" s="175" t="str">
        <f t="shared" si="21"/>
        <v/>
      </c>
      <c r="G279" s="177"/>
      <c r="H279" s="175" t="str">
        <f t="shared" si="22"/>
        <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8">
        <f t="shared" si="24"/>
        <v>46385</v>
      </c>
      <c r="C280" s="36" t="str">
        <f t="shared" si="20"/>
        <v>火</v>
      </c>
      <c r="D280" s="45" t="str">
        <f>IF(WEEKDAY(B280,2)&gt;5,"休日",IFERROR(IF(VLOOKUP(B280,祝日!B:B,1,FALSE),"休日",""),""))</f>
        <v/>
      </c>
      <c r="E280" s="177"/>
      <c r="F280" s="175" t="str">
        <f t="shared" si="21"/>
        <v/>
      </c>
      <c r="G280" s="177"/>
      <c r="H280" s="175" t="str">
        <f t="shared" si="22"/>
        <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8">
        <f t="shared" si="24"/>
        <v>46386</v>
      </c>
      <c r="C281" s="36" t="str">
        <f t="shared" si="20"/>
        <v>水</v>
      </c>
      <c r="D281" s="45" t="str">
        <f>IF(WEEKDAY(B281,2)&gt;5,"休日",IFERROR(IF(VLOOKUP(B281,祝日!B:B,1,FALSE),"休日",""),""))</f>
        <v/>
      </c>
      <c r="E281" s="177"/>
      <c r="F281" s="175" t="str">
        <f t="shared" si="21"/>
        <v/>
      </c>
      <c r="G281" s="177"/>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8">
        <f t="shared" si="24"/>
        <v>46387</v>
      </c>
      <c r="C282" s="36" t="str">
        <f t="shared" si="20"/>
        <v>木</v>
      </c>
      <c r="D282" s="45" t="str">
        <f>IF(WEEKDAY(B282,2)&gt;5,"休日",IFERROR(IF(VLOOKUP(B282,祝日!B:B,1,FALSE),"休日",""),""))</f>
        <v/>
      </c>
      <c r="E282" s="177"/>
      <c r="F282" s="175" t="str">
        <f t="shared" si="21"/>
        <v/>
      </c>
      <c r="G282" s="177"/>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8">
        <f t="shared" si="24"/>
        <v>46388</v>
      </c>
      <c r="C283" s="36" t="str">
        <f t="shared" si="20"/>
        <v>金</v>
      </c>
      <c r="D283" s="45" t="str">
        <f>IF(WEEKDAY(B283,2)&gt;5,"休日",IFERROR(IF(VLOOKUP(B283,祝日!B:B,1,FALSE),"休日",""),""))</f>
        <v/>
      </c>
      <c r="E283" s="177"/>
      <c r="F283" s="175" t="str">
        <f t="shared" si="21"/>
        <v/>
      </c>
      <c r="G283" s="177"/>
      <c r="H283" s="175" t="str">
        <f t="shared" si="22"/>
        <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8">
        <f t="shared" si="24"/>
        <v>46389</v>
      </c>
      <c r="C284" s="36" t="str">
        <f t="shared" si="20"/>
        <v>土</v>
      </c>
      <c r="D284" s="45" t="str">
        <f>IF(WEEKDAY(B284,2)&gt;5,"休日",IFERROR(IF(VLOOKUP(B284,祝日!B:B,1,FALSE),"休日",""),""))</f>
        <v>休日</v>
      </c>
      <c r="E284" s="177"/>
      <c r="F284" s="175" t="str">
        <f t="shared" si="21"/>
        <v>休工</v>
      </c>
      <c r="G284" s="177"/>
      <c r="H284" s="175" t="str">
        <f t="shared" si="22"/>
        <v>休工</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8">
        <f t="shared" si="24"/>
        <v>46390</v>
      </c>
      <c r="C285" s="36" t="str">
        <f t="shared" si="20"/>
        <v>日</v>
      </c>
      <c r="D285" s="45" t="str">
        <f>IF(WEEKDAY(B285,2)&gt;5,"休日",IFERROR(IF(VLOOKUP(B285,祝日!B:B,1,FALSE),"休日",""),""))</f>
        <v>休日</v>
      </c>
      <c r="E285" s="177"/>
      <c r="F285" s="175" t="str">
        <f t="shared" si="21"/>
        <v>休工</v>
      </c>
      <c r="G285" s="177"/>
      <c r="H285" s="175" t="str">
        <f t="shared" si="22"/>
        <v>休工</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8">
        <f t="shared" si="24"/>
        <v>46391</v>
      </c>
      <c r="C286" s="36" t="str">
        <f t="shared" si="20"/>
        <v>月</v>
      </c>
      <c r="D286" s="45" t="str">
        <f>IF(WEEKDAY(B286,2)&gt;5,"休日",IFERROR(IF(VLOOKUP(B286,祝日!B:B,1,FALSE),"休日",""),""))</f>
        <v/>
      </c>
      <c r="E286" s="177"/>
      <c r="F286" s="175" t="str">
        <f t="shared" si="21"/>
        <v/>
      </c>
      <c r="G286" s="177"/>
      <c r="H286" s="175" t="str">
        <f t="shared" si="22"/>
        <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8">
        <f t="shared" si="24"/>
        <v>46392</v>
      </c>
      <c r="C287" s="36" t="str">
        <f t="shared" si="20"/>
        <v>火</v>
      </c>
      <c r="D287" s="45" t="str">
        <f>IF(WEEKDAY(B287,2)&gt;5,"休日",IFERROR(IF(VLOOKUP(B287,祝日!B:B,1,FALSE),"休日",""),""))</f>
        <v/>
      </c>
      <c r="E287" s="177"/>
      <c r="F287" s="175" t="str">
        <f t="shared" si="21"/>
        <v/>
      </c>
      <c r="G287" s="177"/>
      <c r="H287" s="175" t="str">
        <f t="shared" si="22"/>
        <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8">
        <f t="shared" si="24"/>
        <v>46393</v>
      </c>
      <c r="C288" s="36" t="str">
        <f t="shared" si="20"/>
        <v>水</v>
      </c>
      <c r="D288" s="45" t="str">
        <f>IF(WEEKDAY(B288,2)&gt;5,"休日",IFERROR(IF(VLOOKUP(B288,祝日!B:B,1,FALSE),"休日",""),""))</f>
        <v/>
      </c>
      <c r="E288" s="177"/>
      <c r="F288" s="175" t="str">
        <f t="shared" si="21"/>
        <v/>
      </c>
      <c r="G288" s="177"/>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8">
        <f t="shared" si="24"/>
        <v>46394</v>
      </c>
      <c r="C289" s="36" t="str">
        <f t="shared" si="20"/>
        <v>木</v>
      </c>
      <c r="D289" s="45" t="str">
        <f>IF(WEEKDAY(B289,2)&gt;5,"休日",IFERROR(IF(VLOOKUP(B289,祝日!B:B,1,FALSE),"休日",""),""))</f>
        <v/>
      </c>
      <c r="E289" s="177"/>
      <c r="F289" s="175" t="str">
        <f t="shared" si="21"/>
        <v/>
      </c>
      <c r="G289" s="177"/>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8">
        <f t="shared" si="24"/>
        <v>46395</v>
      </c>
      <c r="C290" s="36" t="str">
        <f t="shared" si="20"/>
        <v>金</v>
      </c>
      <c r="D290" s="45" t="str">
        <f>IF(WEEKDAY(B290,2)&gt;5,"休日",IFERROR(IF(VLOOKUP(B290,祝日!B:B,1,FALSE),"休日",""),""))</f>
        <v/>
      </c>
      <c r="E290" s="177"/>
      <c r="F290" s="175" t="str">
        <f t="shared" si="21"/>
        <v/>
      </c>
      <c r="G290" s="177"/>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8">
        <f t="shared" si="24"/>
        <v>46396</v>
      </c>
      <c r="C291" s="36" t="str">
        <f t="shared" si="20"/>
        <v>土</v>
      </c>
      <c r="D291" s="45" t="str">
        <f>IF(WEEKDAY(B291,2)&gt;5,"休日",IFERROR(IF(VLOOKUP(B291,祝日!B:B,1,FALSE),"休日",""),""))</f>
        <v>休日</v>
      </c>
      <c r="E291" s="177"/>
      <c r="F291" s="175" t="str">
        <f t="shared" si="21"/>
        <v>休工</v>
      </c>
      <c r="G291" s="177"/>
      <c r="H291" s="175" t="str">
        <f t="shared" si="22"/>
        <v>休工</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8">
        <f t="shared" si="24"/>
        <v>46397</v>
      </c>
      <c r="C292" s="36" t="str">
        <f t="shared" si="20"/>
        <v>日</v>
      </c>
      <c r="D292" s="45" t="str">
        <f>IF(WEEKDAY(B292,2)&gt;5,"休日",IFERROR(IF(VLOOKUP(B292,祝日!B:B,1,FALSE),"休日",""),""))</f>
        <v>休日</v>
      </c>
      <c r="E292" s="177"/>
      <c r="F292" s="175" t="str">
        <f t="shared" si="21"/>
        <v>休工</v>
      </c>
      <c r="G292" s="177"/>
      <c r="H292" s="175" t="str">
        <f t="shared" si="22"/>
        <v>休工</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8">
        <f t="shared" si="24"/>
        <v>46398</v>
      </c>
      <c r="C293" s="36" t="str">
        <f t="shared" si="20"/>
        <v>月</v>
      </c>
      <c r="D293" s="45" t="str">
        <f>IF(WEEKDAY(B293,2)&gt;5,"休日",IFERROR(IF(VLOOKUP(B293,祝日!B:B,1,FALSE),"休日",""),""))</f>
        <v/>
      </c>
      <c r="E293" s="177"/>
      <c r="F293" s="175" t="str">
        <f t="shared" si="21"/>
        <v/>
      </c>
      <c r="G293" s="177"/>
      <c r="H293" s="175" t="str">
        <f t="shared" si="22"/>
        <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8">
        <f t="shared" si="24"/>
        <v>46399</v>
      </c>
      <c r="C294" s="36" t="str">
        <f t="shared" si="20"/>
        <v>火</v>
      </c>
      <c r="D294" s="45" t="str">
        <f>IF(WEEKDAY(B294,2)&gt;5,"休日",IFERROR(IF(VLOOKUP(B294,祝日!B:B,1,FALSE),"休日",""),""))</f>
        <v/>
      </c>
      <c r="E294" s="177"/>
      <c r="F294" s="175" t="str">
        <f t="shared" si="21"/>
        <v/>
      </c>
      <c r="G294" s="177"/>
      <c r="H294" s="175" t="str">
        <f t="shared" si="22"/>
        <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8">
        <f t="shared" si="24"/>
        <v>46400</v>
      </c>
      <c r="C295" s="36" t="str">
        <f t="shared" si="20"/>
        <v>水</v>
      </c>
      <c r="D295" s="45" t="str">
        <f>IF(WEEKDAY(B295,2)&gt;5,"休日",IFERROR(IF(VLOOKUP(B295,祝日!B:B,1,FALSE),"休日",""),""))</f>
        <v/>
      </c>
      <c r="E295" s="177"/>
      <c r="F295" s="175" t="str">
        <f t="shared" si="21"/>
        <v/>
      </c>
      <c r="G295" s="177"/>
      <c r="H295" s="175" t="str">
        <f t="shared" si="22"/>
        <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8">
        <f t="shared" si="24"/>
        <v>46401</v>
      </c>
      <c r="C296" s="36" t="str">
        <f t="shared" si="20"/>
        <v>木</v>
      </c>
      <c r="D296" s="45" t="str">
        <f>IF(WEEKDAY(B296,2)&gt;5,"休日",IFERROR(IF(VLOOKUP(B296,祝日!B:B,1,FALSE),"休日",""),""))</f>
        <v/>
      </c>
      <c r="E296" s="177"/>
      <c r="F296" s="175" t="str">
        <f t="shared" si="21"/>
        <v/>
      </c>
      <c r="G296" s="177"/>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8">
        <f t="shared" si="24"/>
        <v>46402</v>
      </c>
      <c r="C297" s="36" t="str">
        <f t="shared" si="20"/>
        <v>金</v>
      </c>
      <c r="D297" s="45" t="str">
        <f>IF(WEEKDAY(B297,2)&gt;5,"休日",IFERROR(IF(VLOOKUP(B297,祝日!B:B,1,FALSE),"休日",""),""))</f>
        <v/>
      </c>
      <c r="E297" s="177"/>
      <c r="F297" s="175" t="str">
        <f t="shared" si="21"/>
        <v/>
      </c>
      <c r="G297" s="177"/>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8">
        <f t="shared" si="24"/>
        <v>46403</v>
      </c>
      <c r="C298" s="36" t="str">
        <f t="shared" si="20"/>
        <v>土</v>
      </c>
      <c r="D298" s="45" t="str">
        <f>IF(WEEKDAY(B298,2)&gt;5,"休日",IFERROR(IF(VLOOKUP(B298,祝日!B:B,1,FALSE),"休日",""),""))</f>
        <v>休日</v>
      </c>
      <c r="E298" s="177"/>
      <c r="F298" s="175" t="str">
        <f t="shared" si="21"/>
        <v>休工</v>
      </c>
      <c r="G298" s="177"/>
      <c r="H298" s="175" t="str">
        <f t="shared" si="22"/>
        <v>休工</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8">
        <f t="shared" si="24"/>
        <v>46404</v>
      </c>
      <c r="C299" s="36" t="str">
        <f t="shared" si="20"/>
        <v>日</v>
      </c>
      <c r="D299" s="45" t="str">
        <f>IF(WEEKDAY(B299,2)&gt;5,"休日",IFERROR(IF(VLOOKUP(B299,祝日!B:B,1,FALSE),"休日",""),""))</f>
        <v>休日</v>
      </c>
      <c r="E299" s="177"/>
      <c r="F299" s="175" t="str">
        <f t="shared" si="21"/>
        <v>休工</v>
      </c>
      <c r="G299" s="177"/>
      <c r="H299" s="175" t="str">
        <f t="shared" si="22"/>
        <v>休工</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8">
        <f t="shared" si="24"/>
        <v>46405</v>
      </c>
      <c r="C300" s="36" t="str">
        <f t="shared" si="20"/>
        <v>月</v>
      </c>
      <c r="D300" s="45" t="str">
        <f>IF(WEEKDAY(B300,2)&gt;5,"休日",IFERROR(IF(VLOOKUP(B300,祝日!B:B,1,FALSE),"休日",""),""))</f>
        <v/>
      </c>
      <c r="E300" s="177"/>
      <c r="F300" s="175" t="str">
        <f t="shared" si="21"/>
        <v/>
      </c>
      <c r="G300" s="177"/>
      <c r="H300" s="175" t="str">
        <f t="shared" si="22"/>
        <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8">
        <f t="shared" si="24"/>
        <v>46406</v>
      </c>
      <c r="C301" s="36" t="str">
        <f t="shared" si="20"/>
        <v>火</v>
      </c>
      <c r="D301" s="45" t="str">
        <f>IF(WEEKDAY(B301,2)&gt;5,"休日",IFERROR(IF(VLOOKUP(B301,祝日!B:B,1,FALSE),"休日",""),""))</f>
        <v/>
      </c>
      <c r="E301" s="177"/>
      <c r="F301" s="175" t="str">
        <f t="shared" si="21"/>
        <v/>
      </c>
      <c r="G301" s="177"/>
      <c r="H301" s="175" t="str">
        <f t="shared" si="22"/>
        <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8">
        <f t="shared" si="24"/>
        <v>46407</v>
      </c>
      <c r="C302" s="36" t="str">
        <f t="shared" si="20"/>
        <v>水</v>
      </c>
      <c r="D302" s="45" t="str">
        <f>IF(WEEKDAY(B302,2)&gt;5,"休日",IFERROR(IF(VLOOKUP(B302,祝日!B:B,1,FALSE),"休日",""),""))</f>
        <v/>
      </c>
      <c r="E302" s="177"/>
      <c r="F302" s="175" t="str">
        <f t="shared" si="21"/>
        <v/>
      </c>
      <c r="G302" s="177"/>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8">
        <f t="shared" si="24"/>
        <v>46408</v>
      </c>
      <c r="C303" s="36" t="str">
        <f t="shared" si="20"/>
        <v>木</v>
      </c>
      <c r="D303" s="45" t="str">
        <f>IF(WEEKDAY(B303,2)&gt;5,"休日",IFERROR(IF(VLOOKUP(B303,祝日!B:B,1,FALSE),"休日",""),""))</f>
        <v/>
      </c>
      <c r="E303" s="177"/>
      <c r="F303" s="175" t="str">
        <f t="shared" si="21"/>
        <v/>
      </c>
      <c r="G303" s="177"/>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8">
        <f t="shared" si="24"/>
        <v>46409</v>
      </c>
      <c r="C304" s="36" t="str">
        <f t="shared" si="20"/>
        <v>金</v>
      </c>
      <c r="D304" s="45" t="str">
        <f>IF(WEEKDAY(B304,2)&gt;5,"休日",IFERROR(IF(VLOOKUP(B304,祝日!B:B,1,FALSE),"休日",""),""))</f>
        <v/>
      </c>
      <c r="E304" s="177"/>
      <c r="F304" s="175" t="str">
        <f t="shared" si="21"/>
        <v/>
      </c>
      <c r="G304" s="177"/>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8">
        <f t="shared" si="24"/>
        <v>46410</v>
      </c>
      <c r="C305" s="36" t="str">
        <f t="shared" si="20"/>
        <v>土</v>
      </c>
      <c r="D305" s="45" t="str">
        <f>IF(WEEKDAY(B305,2)&gt;5,"休日",IFERROR(IF(VLOOKUP(B305,祝日!B:B,1,FALSE),"休日",""),""))</f>
        <v>休日</v>
      </c>
      <c r="E305" s="177"/>
      <c r="F305" s="175" t="str">
        <f t="shared" si="21"/>
        <v>休工</v>
      </c>
      <c r="G305" s="177"/>
      <c r="H305" s="175" t="str">
        <f t="shared" si="22"/>
        <v>休工</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8">
        <f t="shared" si="24"/>
        <v>46411</v>
      </c>
      <c r="C306" s="36" t="str">
        <f t="shared" si="20"/>
        <v>日</v>
      </c>
      <c r="D306" s="45" t="str">
        <f>IF(WEEKDAY(B306,2)&gt;5,"休日",IFERROR(IF(VLOOKUP(B306,祝日!B:B,1,FALSE),"休日",""),""))</f>
        <v>休日</v>
      </c>
      <c r="E306" s="177"/>
      <c r="F306" s="175" t="str">
        <f t="shared" si="21"/>
        <v>休工</v>
      </c>
      <c r="G306" s="177"/>
      <c r="H306" s="175" t="str">
        <f t="shared" si="22"/>
        <v>休工</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8">
        <f t="shared" si="24"/>
        <v>46412</v>
      </c>
      <c r="C307" s="36" t="str">
        <f t="shared" si="20"/>
        <v>月</v>
      </c>
      <c r="D307" s="45" t="str">
        <f>IF(WEEKDAY(B307,2)&gt;5,"休日",IFERROR(IF(VLOOKUP(B307,祝日!B:B,1,FALSE),"休日",""),""))</f>
        <v/>
      </c>
      <c r="E307" s="177"/>
      <c r="F307" s="175" t="str">
        <f t="shared" si="21"/>
        <v/>
      </c>
      <c r="G307" s="177"/>
      <c r="H307" s="175" t="str">
        <f t="shared" si="22"/>
        <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8">
        <f t="shared" si="24"/>
        <v>46413</v>
      </c>
      <c r="C308" s="36" t="str">
        <f t="shared" si="20"/>
        <v>火</v>
      </c>
      <c r="D308" s="45" t="str">
        <f>IF(WEEKDAY(B308,2)&gt;5,"休日",IFERROR(IF(VLOOKUP(B308,祝日!B:B,1,FALSE),"休日",""),""))</f>
        <v/>
      </c>
      <c r="E308" s="177"/>
      <c r="F308" s="175" t="str">
        <f t="shared" si="21"/>
        <v/>
      </c>
      <c r="G308" s="177"/>
      <c r="H308" s="175" t="str">
        <f t="shared" si="22"/>
        <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8">
        <f t="shared" si="24"/>
        <v>46414</v>
      </c>
      <c r="C309" s="36" t="str">
        <f t="shared" si="20"/>
        <v>水</v>
      </c>
      <c r="D309" s="45" t="str">
        <f>IF(WEEKDAY(B309,2)&gt;5,"休日",IFERROR(IF(VLOOKUP(B309,祝日!B:B,1,FALSE),"休日",""),""))</f>
        <v/>
      </c>
      <c r="E309" s="177"/>
      <c r="F309" s="175" t="str">
        <f t="shared" si="21"/>
        <v/>
      </c>
      <c r="G309" s="177"/>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8">
        <f t="shared" si="24"/>
        <v>46415</v>
      </c>
      <c r="C310" s="36" t="str">
        <f t="shared" si="20"/>
        <v>木</v>
      </c>
      <c r="D310" s="45" t="str">
        <f>IF(WEEKDAY(B310,2)&gt;5,"休日",IFERROR(IF(VLOOKUP(B310,祝日!B:B,1,FALSE),"休日",""),""))</f>
        <v/>
      </c>
      <c r="E310" s="177"/>
      <c r="F310" s="175" t="str">
        <f t="shared" si="21"/>
        <v/>
      </c>
      <c r="G310" s="177"/>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8">
        <f t="shared" si="24"/>
        <v>46416</v>
      </c>
      <c r="C311" s="36" t="str">
        <f t="shared" si="20"/>
        <v>金</v>
      </c>
      <c r="D311" s="45" t="str">
        <f>IF(WEEKDAY(B311,2)&gt;5,"休日",IFERROR(IF(VLOOKUP(B311,祝日!B:B,1,FALSE),"休日",""),""))</f>
        <v/>
      </c>
      <c r="E311" s="177"/>
      <c r="F311" s="175" t="str">
        <f t="shared" si="21"/>
        <v/>
      </c>
      <c r="G311" s="177"/>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8">
        <f t="shared" si="24"/>
        <v>46417</v>
      </c>
      <c r="C312" s="36" t="str">
        <f t="shared" si="20"/>
        <v>土</v>
      </c>
      <c r="D312" s="45" t="str">
        <f>IF(WEEKDAY(B312,2)&gt;5,"休日",IFERROR(IF(VLOOKUP(B312,祝日!B:B,1,FALSE),"休日",""),""))</f>
        <v>休日</v>
      </c>
      <c r="E312" s="177"/>
      <c r="F312" s="175" t="str">
        <f t="shared" si="21"/>
        <v>休工</v>
      </c>
      <c r="G312" s="177"/>
      <c r="H312" s="175" t="str">
        <f t="shared" si="22"/>
        <v>休工</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8">
        <f t="shared" si="24"/>
        <v>46418</v>
      </c>
      <c r="C313" s="36" t="str">
        <f t="shared" si="20"/>
        <v>日</v>
      </c>
      <c r="D313" s="45" t="str">
        <f>IF(WEEKDAY(B313,2)&gt;5,"休日",IFERROR(IF(VLOOKUP(B313,祝日!B:B,1,FALSE),"休日",""),""))</f>
        <v>休日</v>
      </c>
      <c r="E313" s="177"/>
      <c r="F313" s="175" t="str">
        <f t="shared" si="21"/>
        <v>休工</v>
      </c>
      <c r="G313" s="177"/>
      <c r="H313" s="175" t="str">
        <f t="shared" si="22"/>
        <v>休工</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8">
        <f t="shared" si="24"/>
        <v>46419</v>
      </c>
      <c r="C314" s="36" t="str">
        <f t="shared" si="20"/>
        <v>月</v>
      </c>
      <c r="D314" s="45" t="str">
        <f>IF(WEEKDAY(B314,2)&gt;5,"休日",IFERROR(IF(VLOOKUP(B314,祝日!B:B,1,FALSE),"休日",""),""))</f>
        <v/>
      </c>
      <c r="E314" s="177"/>
      <c r="F314" s="175" t="str">
        <f t="shared" si="21"/>
        <v/>
      </c>
      <c r="G314" s="177"/>
      <c r="H314" s="175" t="str">
        <f t="shared" si="22"/>
        <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8">
        <f t="shared" si="24"/>
        <v>46420</v>
      </c>
      <c r="C315" s="36" t="str">
        <f t="shared" si="20"/>
        <v>火</v>
      </c>
      <c r="D315" s="45" t="str">
        <f>IF(WEEKDAY(B315,2)&gt;5,"休日",IFERROR(IF(VLOOKUP(B315,祝日!B:B,1,FALSE),"休日",""),""))</f>
        <v/>
      </c>
      <c r="E315" s="177"/>
      <c r="F315" s="175" t="str">
        <f t="shared" si="21"/>
        <v/>
      </c>
      <c r="G315" s="177"/>
      <c r="H315" s="175" t="str">
        <f t="shared" si="22"/>
        <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8">
        <f t="shared" si="24"/>
        <v>46421</v>
      </c>
      <c r="C316" s="36" t="str">
        <f t="shared" si="20"/>
        <v>水</v>
      </c>
      <c r="D316" s="45" t="str">
        <f>IF(WEEKDAY(B316,2)&gt;5,"休日",IFERROR(IF(VLOOKUP(B316,祝日!B:B,1,FALSE),"休日",""),""))</f>
        <v/>
      </c>
      <c r="E316" s="177"/>
      <c r="F316" s="175" t="str">
        <f t="shared" si="21"/>
        <v/>
      </c>
      <c r="G316" s="177"/>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8">
        <f t="shared" si="24"/>
        <v>46422</v>
      </c>
      <c r="C317" s="36" t="str">
        <f t="shared" si="20"/>
        <v>木</v>
      </c>
      <c r="D317" s="45" t="str">
        <f>IF(WEEKDAY(B317,2)&gt;5,"休日",IFERROR(IF(VLOOKUP(B317,祝日!B:B,1,FALSE),"休日",""),""))</f>
        <v/>
      </c>
      <c r="E317" s="177"/>
      <c r="F317" s="175" t="str">
        <f t="shared" si="21"/>
        <v/>
      </c>
      <c r="G317" s="177"/>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8">
        <f t="shared" si="24"/>
        <v>46423</v>
      </c>
      <c r="C318" s="36" t="str">
        <f t="shared" si="20"/>
        <v>金</v>
      </c>
      <c r="D318" s="45" t="str">
        <f>IF(WEEKDAY(B318,2)&gt;5,"休日",IFERROR(IF(VLOOKUP(B318,祝日!B:B,1,FALSE),"休日",""),""))</f>
        <v/>
      </c>
      <c r="E318" s="177"/>
      <c r="F318" s="175" t="str">
        <f t="shared" si="21"/>
        <v/>
      </c>
      <c r="G318" s="177"/>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8">
        <f t="shared" si="24"/>
        <v>46424</v>
      </c>
      <c r="C319" s="36" t="str">
        <f t="shared" si="20"/>
        <v>土</v>
      </c>
      <c r="D319" s="45" t="str">
        <f>IF(WEEKDAY(B319,2)&gt;5,"休日",IFERROR(IF(VLOOKUP(B319,祝日!B:B,1,FALSE),"休日",""),""))</f>
        <v>休日</v>
      </c>
      <c r="E319" s="177"/>
      <c r="F319" s="175" t="str">
        <f t="shared" si="21"/>
        <v>休工</v>
      </c>
      <c r="G319" s="177"/>
      <c r="H319" s="175" t="str">
        <f t="shared" si="22"/>
        <v>休工</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8">
        <f t="shared" si="24"/>
        <v>46425</v>
      </c>
      <c r="C320" s="36" t="str">
        <f t="shared" si="20"/>
        <v>日</v>
      </c>
      <c r="D320" s="45" t="str">
        <f>IF(WEEKDAY(B320,2)&gt;5,"休日",IFERROR(IF(VLOOKUP(B320,祝日!B:B,1,FALSE),"休日",""),""))</f>
        <v>休日</v>
      </c>
      <c r="E320" s="177"/>
      <c r="F320" s="175" t="str">
        <f t="shared" si="21"/>
        <v>休工</v>
      </c>
      <c r="G320" s="177"/>
      <c r="H320" s="175" t="str">
        <f t="shared" si="22"/>
        <v>休工</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8">
        <f t="shared" si="24"/>
        <v>46426</v>
      </c>
      <c r="C321" s="36" t="str">
        <f t="shared" si="20"/>
        <v>月</v>
      </c>
      <c r="D321" s="45" t="str">
        <f>IF(WEEKDAY(B321,2)&gt;5,"休日",IFERROR(IF(VLOOKUP(B321,祝日!B:B,1,FALSE),"休日",""),""))</f>
        <v/>
      </c>
      <c r="E321" s="177"/>
      <c r="F321" s="175" t="str">
        <f t="shared" si="21"/>
        <v/>
      </c>
      <c r="G321" s="177"/>
      <c r="H321" s="175" t="str">
        <f t="shared" si="22"/>
        <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8">
        <f t="shared" si="24"/>
        <v>46427</v>
      </c>
      <c r="C322" s="36" t="str">
        <f t="shared" si="20"/>
        <v>火</v>
      </c>
      <c r="D322" s="45" t="str">
        <f>IF(WEEKDAY(B322,2)&gt;5,"休日",IFERROR(IF(VLOOKUP(B322,祝日!B:B,1,FALSE),"休日",""),""))</f>
        <v/>
      </c>
      <c r="E322" s="177"/>
      <c r="F322" s="175" t="str">
        <f t="shared" si="21"/>
        <v/>
      </c>
      <c r="G322" s="177"/>
      <c r="H322" s="175" t="str">
        <f t="shared" si="22"/>
        <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8">
        <f t="shared" si="24"/>
        <v>46428</v>
      </c>
      <c r="C323" s="36" t="str">
        <f t="shared" si="20"/>
        <v>水</v>
      </c>
      <c r="D323" s="45" t="str">
        <f>IF(WEEKDAY(B323,2)&gt;5,"休日",IFERROR(IF(VLOOKUP(B323,祝日!B:B,1,FALSE),"休日",""),""))</f>
        <v/>
      </c>
      <c r="E323" s="177"/>
      <c r="F323" s="175" t="str">
        <f t="shared" si="21"/>
        <v/>
      </c>
      <c r="G323" s="177"/>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8">
        <f t="shared" si="24"/>
        <v>46429</v>
      </c>
      <c r="C324" s="36" t="str">
        <f t="shared" si="20"/>
        <v>木</v>
      </c>
      <c r="D324" s="45" t="str">
        <f>IF(WEEKDAY(B324,2)&gt;5,"休日",IFERROR(IF(VLOOKUP(B324,祝日!B:B,1,FALSE),"休日",""),""))</f>
        <v/>
      </c>
      <c r="E324" s="177"/>
      <c r="F324" s="175" t="str">
        <f t="shared" si="21"/>
        <v/>
      </c>
      <c r="G324" s="177"/>
      <c r="H324" s="175" t="str">
        <f t="shared" si="22"/>
        <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8">
        <f t="shared" si="24"/>
        <v>46430</v>
      </c>
      <c r="C325" s="36" t="str">
        <f t="shared" si="20"/>
        <v>金</v>
      </c>
      <c r="D325" s="45" t="str">
        <f>IF(WEEKDAY(B325,2)&gt;5,"休日",IFERROR(IF(VLOOKUP(B325,祝日!B:B,1,FALSE),"休日",""),""))</f>
        <v/>
      </c>
      <c r="E325" s="177"/>
      <c r="F325" s="175" t="str">
        <f t="shared" si="21"/>
        <v/>
      </c>
      <c r="G325" s="177"/>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8">
        <f t="shared" si="24"/>
        <v>46431</v>
      </c>
      <c r="C326" s="36" t="str">
        <f t="shared" si="20"/>
        <v>土</v>
      </c>
      <c r="D326" s="45" t="str">
        <f>IF(WEEKDAY(B326,2)&gt;5,"休日",IFERROR(IF(VLOOKUP(B326,祝日!B:B,1,FALSE),"休日",""),""))</f>
        <v>休日</v>
      </c>
      <c r="E326" s="177"/>
      <c r="F326" s="175" t="str">
        <f t="shared" si="21"/>
        <v>休工</v>
      </c>
      <c r="G326" s="177"/>
      <c r="H326" s="175" t="str">
        <f t="shared" si="22"/>
        <v>休工</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8">
        <f t="shared" si="24"/>
        <v>46432</v>
      </c>
      <c r="C327" s="36" t="str">
        <f t="shared" si="20"/>
        <v>日</v>
      </c>
      <c r="D327" s="45" t="str">
        <f>IF(WEEKDAY(B327,2)&gt;5,"休日",IFERROR(IF(VLOOKUP(B327,祝日!B:B,1,FALSE),"休日",""),""))</f>
        <v>休日</v>
      </c>
      <c r="E327" s="177"/>
      <c r="F327" s="175" t="str">
        <f t="shared" si="21"/>
        <v>休工</v>
      </c>
      <c r="G327" s="177"/>
      <c r="H327" s="175" t="str">
        <f t="shared" si="22"/>
        <v>休工</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8">
        <f t="shared" si="24"/>
        <v>46433</v>
      </c>
      <c r="C328" s="36" t="str">
        <f t="shared" ref="C328:C374" si="25">TEXT(B328,"aaa")</f>
        <v>月</v>
      </c>
      <c r="D328" s="45" t="str">
        <f>IF(WEEKDAY(B328,2)&gt;5,"休日",IFERROR(IF(VLOOKUP(B328,祝日!B:B,1,FALSE),"休日",""),""))</f>
        <v/>
      </c>
      <c r="E328" s="177"/>
      <c r="F328" s="175" t="str">
        <f t="shared" ref="F328:F374" si="26">IF(OR(E328="夏季休暇",E328="年末年始休暇",E328="一時中止",E328="工場制作",E328="発注者指示",E328="その他",D328="休日"),"休工","")</f>
        <v/>
      </c>
      <c r="G328" s="177"/>
      <c r="H328" s="175" t="str">
        <f t="shared" ref="H328:H373" si="27">IF(OR(G328="夏季休暇",G328="年末年始休暇",G328="一時中止",G328="工場制作",G328="発注者指示",G328="その他",D328="休日"),"休工","")</f>
        <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8">
        <f t="shared" ref="B329:B374" si="29">B328+1</f>
        <v>46434</v>
      </c>
      <c r="C329" s="36" t="str">
        <f t="shared" si="25"/>
        <v>火</v>
      </c>
      <c r="D329" s="45" t="str">
        <f>IF(WEEKDAY(B329,2)&gt;5,"休日",IFERROR(IF(VLOOKUP(B329,祝日!B:B,1,FALSE),"休日",""),""))</f>
        <v/>
      </c>
      <c r="E329" s="177"/>
      <c r="F329" s="175" t="str">
        <f t="shared" si="26"/>
        <v/>
      </c>
      <c r="G329" s="177"/>
      <c r="H329" s="175" t="str">
        <f t="shared" si="27"/>
        <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8">
        <f t="shared" si="29"/>
        <v>46435</v>
      </c>
      <c r="C330" s="36" t="str">
        <f t="shared" si="25"/>
        <v>水</v>
      </c>
      <c r="D330" s="45" t="str">
        <f>IF(WEEKDAY(B330,2)&gt;5,"休日",IFERROR(IF(VLOOKUP(B330,祝日!B:B,1,FALSE),"休日",""),""))</f>
        <v/>
      </c>
      <c r="E330" s="177"/>
      <c r="F330" s="175" t="str">
        <f t="shared" si="26"/>
        <v/>
      </c>
      <c r="G330" s="177"/>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8">
        <f t="shared" si="29"/>
        <v>46436</v>
      </c>
      <c r="C331" s="36" t="str">
        <f t="shared" si="25"/>
        <v>木</v>
      </c>
      <c r="D331" s="45" t="str">
        <f>IF(WEEKDAY(B331,2)&gt;5,"休日",IFERROR(IF(VLOOKUP(B331,祝日!B:B,1,FALSE),"休日",""),""))</f>
        <v/>
      </c>
      <c r="E331" s="177"/>
      <c r="F331" s="175" t="str">
        <f t="shared" si="26"/>
        <v/>
      </c>
      <c r="G331" s="177"/>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8">
        <f t="shared" si="29"/>
        <v>46437</v>
      </c>
      <c r="C332" s="36" t="str">
        <f t="shared" si="25"/>
        <v>金</v>
      </c>
      <c r="D332" s="45" t="str">
        <f>IF(WEEKDAY(B332,2)&gt;5,"休日",IFERROR(IF(VLOOKUP(B332,祝日!B:B,1,FALSE),"休日",""),""))</f>
        <v/>
      </c>
      <c r="E332" s="177"/>
      <c r="F332" s="175" t="str">
        <f t="shared" si="26"/>
        <v/>
      </c>
      <c r="G332" s="177"/>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8">
        <f t="shared" si="29"/>
        <v>46438</v>
      </c>
      <c r="C333" s="36" t="str">
        <f t="shared" si="25"/>
        <v>土</v>
      </c>
      <c r="D333" s="45" t="str">
        <f>IF(WEEKDAY(B333,2)&gt;5,"休日",IFERROR(IF(VLOOKUP(B333,祝日!B:B,1,FALSE),"休日",""),""))</f>
        <v>休日</v>
      </c>
      <c r="E333" s="177"/>
      <c r="F333" s="175" t="str">
        <f t="shared" si="26"/>
        <v>休工</v>
      </c>
      <c r="G333" s="177"/>
      <c r="H333" s="175" t="str">
        <f t="shared" si="27"/>
        <v>休工</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8">
        <f t="shared" si="29"/>
        <v>46439</v>
      </c>
      <c r="C334" s="36" t="str">
        <f t="shared" si="25"/>
        <v>日</v>
      </c>
      <c r="D334" s="45" t="str">
        <f>IF(WEEKDAY(B334,2)&gt;5,"休日",IFERROR(IF(VLOOKUP(B334,祝日!B:B,1,FALSE),"休日",""),""))</f>
        <v>休日</v>
      </c>
      <c r="E334" s="177"/>
      <c r="F334" s="175" t="str">
        <f t="shared" si="26"/>
        <v>休工</v>
      </c>
      <c r="G334" s="177"/>
      <c r="H334" s="175" t="str">
        <f t="shared" si="27"/>
        <v>休工</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8">
        <f t="shared" si="29"/>
        <v>46440</v>
      </c>
      <c r="C335" s="36" t="str">
        <f t="shared" si="25"/>
        <v>月</v>
      </c>
      <c r="D335" s="45" t="str">
        <f>IF(WEEKDAY(B335,2)&gt;5,"休日",IFERROR(IF(VLOOKUP(B335,祝日!B:B,1,FALSE),"休日",""),""))</f>
        <v/>
      </c>
      <c r="E335" s="177"/>
      <c r="F335" s="175" t="str">
        <f t="shared" si="26"/>
        <v/>
      </c>
      <c r="G335" s="177"/>
      <c r="H335" s="175" t="str">
        <f t="shared" si="27"/>
        <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8">
        <f t="shared" si="29"/>
        <v>46441</v>
      </c>
      <c r="C336" s="36" t="str">
        <f t="shared" si="25"/>
        <v>火</v>
      </c>
      <c r="D336" s="45" t="str">
        <f>IF(WEEKDAY(B336,2)&gt;5,"休日",IFERROR(IF(VLOOKUP(B336,祝日!B:B,1,FALSE),"休日",""),""))</f>
        <v/>
      </c>
      <c r="E336" s="177"/>
      <c r="F336" s="175" t="str">
        <f t="shared" si="26"/>
        <v/>
      </c>
      <c r="G336" s="177"/>
      <c r="H336" s="175" t="str">
        <f t="shared" si="27"/>
        <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8">
        <f t="shared" si="29"/>
        <v>46442</v>
      </c>
      <c r="C337" s="36" t="str">
        <f t="shared" si="25"/>
        <v>水</v>
      </c>
      <c r="D337" s="45" t="str">
        <f>IF(WEEKDAY(B337,2)&gt;5,"休日",IFERROR(IF(VLOOKUP(B337,祝日!B:B,1,FALSE),"休日",""),""))</f>
        <v/>
      </c>
      <c r="E337" s="177"/>
      <c r="F337" s="175" t="str">
        <f t="shared" si="26"/>
        <v/>
      </c>
      <c r="G337" s="177"/>
      <c r="H337" s="175" t="str">
        <f t="shared" si="27"/>
        <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8">
        <f t="shared" si="29"/>
        <v>46443</v>
      </c>
      <c r="C338" s="36" t="str">
        <f t="shared" si="25"/>
        <v>木</v>
      </c>
      <c r="D338" s="45" t="str">
        <f>IF(WEEKDAY(B338,2)&gt;5,"休日",IFERROR(IF(VLOOKUP(B338,祝日!B:B,1,FALSE),"休日",""),""))</f>
        <v/>
      </c>
      <c r="E338" s="177"/>
      <c r="F338" s="175" t="str">
        <f t="shared" si="26"/>
        <v/>
      </c>
      <c r="G338" s="177"/>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8">
        <f t="shared" si="29"/>
        <v>46444</v>
      </c>
      <c r="C339" s="36" t="str">
        <f t="shared" si="25"/>
        <v>金</v>
      </c>
      <c r="D339" s="45" t="str">
        <f>IF(WEEKDAY(B339,2)&gt;5,"休日",IFERROR(IF(VLOOKUP(B339,祝日!B:B,1,FALSE),"休日",""),""))</f>
        <v/>
      </c>
      <c r="E339" s="177"/>
      <c r="F339" s="175" t="str">
        <f t="shared" si="26"/>
        <v/>
      </c>
      <c r="G339" s="177"/>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8">
        <f t="shared" si="29"/>
        <v>46445</v>
      </c>
      <c r="C340" s="36" t="str">
        <f t="shared" si="25"/>
        <v>土</v>
      </c>
      <c r="D340" s="45" t="str">
        <f>IF(WEEKDAY(B340,2)&gt;5,"休日",IFERROR(IF(VLOOKUP(B340,祝日!B:B,1,FALSE),"休日",""),""))</f>
        <v>休日</v>
      </c>
      <c r="E340" s="177"/>
      <c r="F340" s="175" t="str">
        <f t="shared" si="26"/>
        <v>休工</v>
      </c>
      <c r="G340" s="177"/>
      <c r="H340" s="175" t="str">
        <f t="shared" si="27"/>
        <v>休工</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8">
        <f t="shared" si="29"/>
        <v>46446</v>
      </c>
      <c r="C341" s="36" t="str">
        <f t="shared" si="25"/>
        <v>日</v>
      </c>
      <c r="D341" s="45" t="str">
        <f>IF(WEEKDAY(B341,2)&gt;5,"休日",IFERROR(IF(VLOOKUP(B341,祝日!B:B,1,FALSE),"休日",""),""))</f>
        <v>休日</v>
      </c>
      <c r="E341" s="177"/>
      <c r="F341" s="175" t="str">
        <f t="shared" si="26"/>
        <v>休工</v>
      </c>
      <c r="G341" s="177"/>
      <c r="H341" s="175" t="str">
        <f t="shared" si="27"/>
        <v>休工</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8">
        <f t="shared" si="29"/>
        <v>46447</v>
      </c>
      <c r="C342" s="36" t="str">
        <f t="shared" si="25"/>
        <v>月</v>
      </c>
      <c r="D342" s="45" t="str">
        <f>IF(WEEKDAY(B342,2)&gt;5,"休日",IFERROR(IF(VLOOKUP(B342,祝日!B:B,1,FALSE),"休日",""),""))</f>
        <v/>
      </c>
      <c r="E342" s="177"/>
      <c r="F342" s="175" t="str">
        <f t="shared" si="26"/>
        <v/>
      </c>
      <c r="G342" s="177"/>
      <c r="H342" s="175" t="str">
        <f t="shared" si="27"/>
        <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8">
        <f t="shared" si="29"/>
        <v>46448</v>
      </c>
      <c r="C343" s="36" t="str">
        <f t="shared" si="25"/>
        <v>火</v>
      </c>
      <c r="D343" s="45" t="str">
        <f>IF(WEEKDAY(B343,2)&gt;5,"休日",IFERROR(IF(VLOOKUP(B343,祝日!B:B,1,FALSE),"休日",""),""))</f>
        <v/>
      </c>
      <c r="E343" s="177"/>
      <c r="F343" s="175" t="str">
        <f t="shared" si="26"/>
        <v/>
      </c>
      <c r="G343" s="177"/>
      <c r="H343" s="175" t="str">
        <f t="shared" si="27"/>
        <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8">
        <f t="shared" si="29"/>
        <v>46449</v>
      </c>
      <c r="C344" s="36" t="str">
        <f t="shared" si="25"/>
        <v>水</v>
      </c>
      <c r="D344" s="45" t="str">
        <f>IF(WEEKDAY(B344,2)&gt;5,"休日",IFERROR(IF(VLOOKUP(B344,祝日!B:B,1,FALSE),"休日",""),""))</f>
        <v/>
      </c>
      <c r="E344" s="177"/>
      <c r="F344" s="175" t="str">
        <f t="shared" si="26"/>
        <v/>
      </c>
      <c r="G344" s="177"/>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8">
        <f t="shared" si="29"/>
        <v>46450</v>
      </c>
      <c r="C345" s="36" t="str">
        <f t="shared" si="25"/>
        <v>木</v>
      </c>
      <c r="D345" s="45" t="str">
        <f>IF(WEEKDAY(B345,2)&gt;5,"休日",IFERROR(IF(VLOOKUP(B345,祝日!B:B,1,FALSE),"休日",""),""))</f>
        <v/>
      </c>
      <c r="E345" s="177"/>
      <c r="F345" s="175" t="str">
        <f t="shared" si="26"/>
        <v/>
      </c>
      <c r="G345" s="177"/>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8">
        <f t="shared" si="29"/>
        <v>46451</v>
      </c>
      <c r="C346" s="36" t="str">
        <f t="shared" si="25"/>
        <v>金</v>
      </c>
      <c r="D346" s="45" t="str">
        <f>IF(WEEKDAY(B346,2)&gt;5,"休日",IFERROR(IF(VLOOKUP(B346,祝日!B:B,1,FALSE),"休日",""),""))</f>
        <v/>
      </c>
      <c r="E346" s="177"/>
      <c r="F346" s="175" t="str">
        <f t="shared" si="26"/>
        <v/>
      </c>
      <c r="G346" s="177"/>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8">
        <f t="shared" si="29"/>
        <v>46452</v>
      </c>
      <c r="C347" s="36" t="str">
        <f t="shared" si="25"/>
        <v>土</v>
      </c>
      <c r="D347" s="45" t="str">
        <f>IF(WEEKDAY(B347,2)&gt;5,"休日",IFERROR(IF(VLOOKUP(B347,祝日!B:B,1,FALSE),"休日",""),""))</f>
        <v>休日</v>
      </c>
      <c r="E347" s="177"/>
      <c r="F347" s="175" t="str">
        <f t="shared" si="26"/>
        <v>休工</v>
      </c>
      <c r="G347" s="177"/>
      <c r="H347" s="175" t="str">
        <f t="shared" si="27"/>
        <v>休工</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8">
        <f t="shared" si="29"/>
        <v>46453</v>
      </c>
      <c r="C348" s="36" t="str">
        <f t="shared" si="25"/>
        <v>日</v>
      </c>
      <c r="D348" s="45" t="str">
        <f>IF(WEEKDAY(B348,2)&gt;5,"休日",IFERROR(IF(VLOOKUP(B348,祝日!B:B,1,FALSE),"休日",""),""))</f>
        <v>休日</v>
      </c>
      <c r="E348" s="177"/>
      <c r="F348" s="175" t="str">
        <f t="shared" si="26"/>
        <v>休工</v>
      </c>
      <c r="G348" s="177"/>
      <c r="H348" s="175" t="str">
        <f t="shared" si="27"/>
        <v>休工</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8">
        <f t="shared" si="29"/>
        <v>46454</v>
      </c>
      <c r="C349" s="36" t="str">
        <f t="shared" si="25"/>
        <v>月</v>
      </c>
      <c r="D349" s="45" t="str">
        <f>IF(WEEKDAY(B349,2)&gt;5,"休日",IFERROR(IF(VLOOKUP(B349,祝日!B:B,1,FALSE),"休日",""),""))</f>
        <v/>
      </c>
      <c r="E349" s="177"/>
      <c r="F349" s="175" t="str">
        <f t="shared" si="26"/>
        <v/>
      </c>
      <c r="G349" s="177"/>
      <c r="H349" s="175" t="str">
        <f t="shared" si="27"/>
        <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8">
        <f t="shared" si="29"/>
        <v>46455</v>
      </c>
      <c r="C350" s="36" t="str">
        <f t="shared" si="25"/>
        <v>火</v>
      </c>
      <c r="D350" s="45" t="str">
        <f>IF(WEEKDAY(B350,2)&gt;5,"休日",IFERROR(IF(VLOOKUP(B350,祝日!B:B,1,FALSE),"休日",""),""))</f>
        <v/>
      </c>
      <c r="E350" s="177"/>
      <c r="F350" s="175" t="str">
        <f t="shared" si="26"/>
        <v/>
      </c>
      <c r="G350" s="177"/>
      <c r="H350" s="175" t="str">
        <f t="shared" si="27"/>
        <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8">
        <f t="shared" si="29"/>
        <v>46456</v>
      </c>
      <c r="C351" s="36" t="str">
        <f t="shared" si="25"/>
        <v>水</v>
      </c>
      <c r="D351" s="45" t="str">
        <f>IF(WEEKDAY(B351,2)&gt;5,"休日",IFERROR(IF(VLOOKUP(B351,祝日!B:B,1,FALSE),"休日",""),""))</f>
        <v/>
      </c>
      <c r="E351" s="177"/>
      <c r="F351" s="175" t="str">
        <f t="shared" si="26"/>
        <v/>
      </c>
      <c r="G351" s="177"/>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8">
        <f t="shared" si="29"/>
        <v>46457</v>
      </c>
      <c r="C352" s="36" t="str">
        <f t="shared" si="25"/>
        <v>木</v>
      </c>
      <c r="D352" s="45" t="str">
        <f>IF(WEEKDAY(B352,2)&gt;5,"休日",IFERROR(IF(VLOOKUP(B352,祝日!B:B,1,FALSE),"休日",""),""))</f>
        <v/>
      </c>
      <c r="E352" s="177"/>
      <c r="F352" s="175" t="str">
        <f t="shared" si="26"/>
        <v/>
      </c>
      <c r="G352" s="177"/>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8">
        <f t="shared" si="29"/>
        <v>46458</v>
      </c>
      <c r="C353" s="36" t="str">
        <f t="shared" si="25"/>
        <v>金</v>
      </c>
      <c r="D353" s="45" t="str">
        <f>IF(WEEKDAY(B353,2)&gt;5,"休日",IFERROR(IF(VLOOKUP(B353,祝日!B:B,1,FALSE),"休日",""),""))</f>
        <v/>
      </c>
      <c r="E353" s="177"/>
      <c r="F353" s="175" t="str">
        <f t="shared" si="26"/>
        <v/>
      </c>
      <c r="G353" s="177"/>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8">
        <f t="shared" si="29"/>
        <v>46459</v>
      </c>
      <c r="C354" s="36" t="str">
        <f t="shared" si="25"/>
        <v>土</v>
      </c>
      <c r="D354" s="45" t="str">
        <f>IF(WEEKDAY(B354,2)&gt;5,"休日",IFERROR(IF(VLOOKUP(B354,祝日!B:B,1,FALSE),"休日",""),""))</f>
        <v>休日</v>
      </c>
      <c r="E354" s="177"/>
      <c r="F354" s="175" t="str">
        <f t="shared" si="26"/>
        <v>休工</v>
      </c>
      <c r="G354" s="177"/>
      <c r="H354" s="175" t="str">
        <f t="shared" si="27"/>
        <v>休工</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8">
        <f t="shared" si="29"/>
        <v>46460</v>
      </c>
      <c r="C355" s="36" t="str">
        <f t="shared" si="25"/>
        <v>日</v>
      </c>
      <c r="D355" s="45" t="str">
        <f>IF(WEEKDAY(B355,2)&gt;5,"休日",IFERROR(IF(VLOOKUP(B355,祝日!B:B,1,FALSE),"休日",""),""))</f>
        <v>休日</v>
      </c>
      <c r="E355" s="177"/>
      <c r="F355" s="175" t="str">
        <f t="shared" si="26"/>
        <v>休工</v>
      </c>
      <c r="G355" s="177"/>
      <c r="H355" s="175" t="str">
        <f t="shared" si="27"/>
        <v>休工</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8">
        <f t="shared" si="29"/>
        <v>46461</v>
      </c>
      <c r="C356" s="36" t="str">
        <f t="shared" si="25"/>
        <v>月</v>
      </c>
      <c r="D356" s="45" t="str">
        <f>IF(WEEKDAY(B356,2)&gt;5,"休日",IFERROR(IF(VLOOKUP(B356,祝日!B:B,1,FALSE),"休日",""),""))</f>
        <v/>
      </c>
      <c r="E356" s="177"/>
      <c r="F356" s="175" t="str">
        <f t="shared" si="26"/>
        <v/>
      </c>
      <c r="G356" s="177"/>
      <c r="H356" s="175" t="str">
        <f t="shared" si="27"/>
        <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8">
        <f t="shared" si="29"/>
        <v>46462</v>
      </c>
      <c r="C357" s="36" t="str">
        <f t="shared" si="25"/>
        <v>火</v>
      </c>
      <c r="D357" s="45" t="str">
        <f>IF(WEEKDAY(B357,2)&gt;5,"休日",IFERROR(IF(VLOOKUP(B357,祝日!B:B,1,FALSE),"休日",""),""))</f>
        <v/>
      </c>
      <c r="E357" s="177"/>
      <c r="F357" s="175" t="str">
        <f t="shared" si="26"/>
        <v/>
      </c>
      <c r="G357" s="177"/>
      <c r="H357" s="175" t="str">
        <f t="shared" si="27"/>
        <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8">
        <f t="shared" si="29"/>
        <v>46463</v>
      </c>
      <c r="C358" s="36" t="str">
        <f t="shared" si="25"/>
        <v>水</v>
      </c>
      <c r="D358" s="45" t="str">
        <f>IF(WEEKDAY(B358,2)&gt;5,"休日",IFERROR(IF(VLOOKUP(B358,祝日!B:B,1,FALSE),"休日",""),""))</f>
        <v/>
      </c>
      <c r="E358" s="177"/>
      <c r="F358" s="175" t="str">
        <f t="shared" si="26"/>
        <v/>
      </c>
      <c r="G358" s="177"/>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8">
        <f t="shared" si="29"/>
        <v>46464</v>
      </c>
      <c r="C359" s="36" t="str">
        <f t="shared" si="25"/>
        <v>木</v>
      </c>
      <c r="D359" s="45" t="str">
        <f>IF(WEEKDAY(B359,2)&gt;5,"休日",IFERROR(IF(VLOOKUP(B359,祝日!B:B,1,FALSE),"休日",""),""))</f>
        <v/>
      </c>
      <c r="E359" s="177"/>
      <c r="F359" s="175" t="str">
        <f t="shared" si="26"/>
        <v/>
      </c>
      <c r="G359" s="177"/>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8">
        <f t="shared" si="29"/>
        <v>46465</v>
      </c>
      <c r="C360" s="36" t="str">
        <f t="shared" si="25"/>
        <v>金</v>
      </c>
      <c r="D360" s="45" t="str">
        <f>IF(WEEKDAY(B360,2)&gt;5,"休日",IFERROR(IF(VLOOKUP(B360,祝日!B:B,1,FALSE),"休日",""),""))</f>
        <v/>
      </c>
      <c r="E360" s="177"/>
      <c r="F360" s="175" t="str">
        <f t="shared" si="26"/>
        <v/>
      </c>
      <c r="G360" s="177"/>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8">
        <f t="shared" si="29"/>
        <v>46466</v>
      </c>
      <c r="C361" s="36" t="str">
        <f t="shared" si="25"/>
        <v>土</v>
      </c>
      <c r="D361" s="45" t="str">
        <f>IF(WEEKDAY(B361,2)&gt;5,"休日",IFERROR(IF(VLOOKUP(B361,祝日!B:B,1,FALSE),"休日",""),""))</f>
        <v>休日</v>
      </c>
      <c r="E361" s="177"/>
      <c r="F361" s="175" t="str">
        <f t="shared" si="26"/>
        <v>休工</v>
      </c>
      <c r="G361" s="177"/>
      <c r="H361" s="175" t="str">
        <f t="shared" si="27"/>
        <v>休工</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8">
        <f t="shared" si="29"/>
        <v>46467</v>
      </c>
      <c r="C362" s="36" t="str">
        <f t="shared" si="25"/>
        <v>日</v>
      </c>
      <c r="D362" s="45" t="str">
        <f>IF(WEEKDAY(B362,2)&gt;5,"休日",IFERROR(IF(VLOOKUP(B362,祝日!B:B,1,FALSE),"休日",""),""))</f>
        <v>休日</v>
      </c>
      <c r="E362" s="177"/>
      <c r="F362" s="175" t="str">
        <f t="shared" si="26"/>
        <v>休工</v>
      </c>
      <c r="G362" s="177"/>
      <c r="H362" s="175" t="str">
        <f t="shared" si="27"/>
        <v>休工</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8">
        <f t="shared" si="29"/>
        <v>46468</v>
      </c>
      <c r="C363" s="36" t="str">
        <f t="shared" si="25"/>
        <v>月</v>
      </c>
      <c r="D363" s="45" t="str">
        <f>IF(WEEKDAY(B363,2)&gt;5,"休日",IFERROR(IF(VLOOKUP(B363,祝日!B:B,1,FALSE),"休日",""),""))</f>
        <v/>
      </c>
      <c r="E363" s="177"/>
      <c r="F363" s="175" t="str">
        <f t="shared" si="26"/>
        <v/>
      </c>
      <c r="G363" s="177"/>
      <c r="H363" s="175" t="str">
        <f t="shared" si="27"/>
        <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8">
        <f t="shared" si="29"/>
        <v>46469</v>
      </c>
      <c r="C364" s="36" t="str">
        <f t="shared" si="25"/>
        <v>火</v>
      </c>
      <c r="D364" s="45" t="str">
        <f>IF(WEEKDAY(B364,2)&gt;5,"休日",IFERROR(IF(VLOOKUP(B364,祝日!B:B,1,FALSE),"休日",""),""))</f>
        <v/>
      </c>
      <c r="E364" s="177"/>
      <c r="F364" s="175" t="str">
        <f t="shared" si="26"/>
        <v/>
      </c>
      <c r="G364" s="177"/>
      <c r="H364" s="175" t="str">
        <f t="shared" si="27"/>
        <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8">
        <f t="shared" si="29"/>
        <v>46470</v>
      </c>
      <c r="C365" s="36" t="str">
        <f t="shared" si="25"/>
        <v>水</v>
      </c>
      <c r="D365" s="45" t="str">
        <f>IF(WEEKDAY(B365,2)&gt;5,"休日",IFERROR(IF(VLOOKUP(B365,祝日!B:B,1,FALSE),"休日",""),""))</f>
        <v/>
      </c>
      <c r="E365" s="177"/>
      <c r="F365" s="175" t="str">
        <f t="shared" si="26"/>
        <v/>
      </c>
      <c r="G365" s="177"/>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8">
        <f t="shared" si="29"/>
        <v>46471</v>
      </c>
      <c r="C366" s="36" t="str">
        <f t="shared" si="25"/>
        <v>木</v>
      </c>
      <c r="D366" s="45" t="str">
        <f>IF(WEEKDAY(B366,2)&gt;5,"休日",IFERROR(IF(VLOOKUP(B366,祝日!B:B,1,FALSE),"休日",""),""))</f>
        <v/>
      </c>
      <c r="E366" s="177"/>
      <c r="F366" s="175" t="str">
        <f t="shared" si="26"/>
        <v/>
      </c>
      <c r="G366" s="177"/>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8">
        <f t="shared" si="29"/>
        <v>46472</v>
      </c>
      <c r="C367" s="36" t="str">
        <f t="shared" si="25"/>
        <v>金</v>
      </c>
      <c r="D367" s="45" t="str">
        <f>IF(WEEKDAY(B367,2)&gt;5,"休日",IFERROR(IF(VLOOKUP(B367,祝日!B:B,1,FALSE),"休日",""),""))</f>
        <v/>
      </c>
      <c r="E367" s="177"/>
      <c r="F367" s="175" t="str">
        <f t="shared" si="26"/>
        <v/>
      </c>
      <c r="G367" s="177"/>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8">
        <f t="shared" si="29"/>
        <v>46473</v>
      </c>
      <c r="C368" s="36" t="str">
        <f t="shared" si="25"/>
        <v>土</v>
      </c>
      <c r="D368" s="45" t="str">
        <f>IF(WEEKDAY(B368,2)&gt;5,"休日",IFERROR(IF(VLOOKUP(B368,祝日!B:B,1,FALSE),"休日",""),""))</f>
        <v>休日</v>
      </c>
      <c r="E368" s="177"/>
      <c r="F368" s="175" t="str">
        <f t="shared" si="26"/>
        <v>休工</v>
      </c>
      <c r="G368" s="177"/>
      <c r="H368" s="175" t="str">
        <f t="shared" si="27"/>
        <v>休工</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8">
        <f t="shared" si="29"/>
        <v>46474</v>
      </c>
      <c r="C369" s="36" t="str">
        <f t="shared" si="25"/>
        <v>日</v>
      </c>
      <c r="D369" s="45" t="str">
        <f>IF(WEEKDAY(B369,2)&gt;5,"休日",IFERROR(IF(VLOOKUP(B369,祝日!B:B,1,FALSE),"休日",""),""))</f>
        <v>休日</v>
      </c>
      <c r="E369" s="177"/>
      <c r="F369" s="175" t="str">
        <f t="shared" si="26"/>
        <v>休工</v>
      </c>
      <c r="G369" s="177"/>
      <c r="H369" s="175" t="str">
        <f t="shared" si="27"/>
        <v>休工</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8">
        <f t="shared" si="29"/>
        <v>46475</v>
      </c>
      <c r="C370" s="36" t="str">
        <f t="shared" si="25"/>
        <v>月</v>
      </c>
      <c r="D370" s="45" t="str">
        <f>IF(WEEKDAY(B370,2)&gt;5,"休日",IFERROR(IF(VLOOKUP(B370,祝日!B:B,1,FALSE),"休日",""),""))</f>
        <v/>
      </c>
      <c r="E370" s="177"/>
      <c r="F370" s="175" t="str">
        <f t="shared" si="26"/>
        <v/>
      </c>
      <c r="G370" s="177"/>
      <c r="H370" s="175" t="str">
        <f t="shared" si="27"/>
        <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8">
        <f t="shared" si="29"/>
        <v>46476</v>
      </c>
      <c r="C371" s="36" t="str">
        <f t="shared" si="25"/>
        <v>火</v>
      </c>
      <c r="D371" s="45" t="str">
        <f>IF(WEEKDAY(B371,2)&gt;5,"休日",IFERROR(IF(VLOOKUP(B371,祝日!B:B,1,FALSE),"休日",""),""))</f>
        <v/>
      </c>
      <c r="E371" s="177"/>
      <c r="F371" s="175" t="str">
        <f t="shared" si="26"/>
        <v/>
      </c>
      <c r="G371" s="177"/>
      <c r="H371" s="175" t="str">
        <f t="shared" si="27"/>
        <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8">
        <f t="shared" si="29"/>
        <v>46477</v>
      </c>
      <c r="C372" s="36" t="str">
        <f t="shared" si="25"/>
        <v>水</v>
      </c>
      <c r="D372" s="45" t="str">
        <f>IF(WEEKDAY(B372,2)&gt;5,"休日",IFERROR(IF(VLOOKUP(B372,祝日!B:B,1,FALSE),"休日",""),""))</f>
        <v/>
      </c>
      <c r="E372" s="177"/>
      <c r="F372" s="175" t="str">
        <f t="shared" si="26"/>
        <v/>
      </c>
      <c r="G372" s="177"/>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8">
        <f t="shared" si="29"/>
        <v>46478</v>
      </c>
      <c r="C373" s="36" t="str">
        <f t="shared" si="25"/>
        <v>木</v>
      </c>
      <c r="D373" s="45" t="str">
        <f>IF(WEEKDAY(B373,2)&gt;5,"休日",IFERROR(IF(VLOOKUP(B373,祝日!B:B,1,FALSE),"休日",""),""))</f>
        <v/>
      </c>
      <c r="E373" s="177"/>
      <c r="F373" s="175" t="str">
        <f t="shared" si="26"/>
        <v/>
      </c>
      <c r="G373" s="177"/>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10">
        <f t="shared" si="29"/>
        <v>46479</v>
      </c>
      <c r="C374" s="37" t="str">
        <f t="shared" si="25"/>
        <v>金</v>
      </c>
      <c r="D374" s="46" t="str">
        <f>IF(WEEKDAY(B374,2)&gt;5,"休日",IFERROR(IF(VLOOKUP(B374,祝日!B:B,1,FALSE),"休日",""),""))</f>
        <v/>
      </c>
      <c r="E374" s="179"/>
      <c r="F374" s="175" t="str">
        <f t="shared" si="26"/>
        <v/>
      </c>
      <c r="G374" s="179"/>
      <c r="H374" s="175" t="str">
        <f t="shared" ref="H374" si="30">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URvkQZ/2g9wtOijc/UG5vVASl9xDJD0hEuZC+nCLEe6b0CSocQWoIMkVIS1FPFMUIC8+FCowrWAHd/Xggval8g==" saltValue="ZtRSqbj99hlJPQ7esEk/6A==" spinCount="100000" sheet="1" objects="1" scenarios="1" formatCells="0" formatColumns="0" sort="0" autoFilter="0"/>
  <protectedRanges>
    <protectedRange sqref="E9:E374 H8:H374" name="入力項目"/>
    <protectedRange sqref="G9:G374" name="入力項目_1"/>
    <protectedRange sqref="E8:F8 F9:F374" name="入力項目_2"/>
    <protectedRange sqref="G8" name="入力項目_1_1"/>
  </protectedRanges>
  <autoFilter ref="B7:J7" xr:uid="{FDC69110-333A-403F-864F-F8DFD02DDCBF}"/>
  <mergeCells count="3">
    <mergeCell ref="B5:C5"/>
    <mergeCell ref="E6:F6"/>
    <mergeCell ref="G6:H6"/>
  </mergeCells>
  <phoneticPr fontId="1"/>
  <conditionalFormatting sqref="E8:F374">
    <cfRule type="expression" dxfId="665" priority="3">
      <formula>$J8="-"</formula>
    </cfRule>
    <cfRule type="expression" dxfId="664" priority="4">
      <formula>$J8="×"</formula>
    </cfRule>
    <cfRule type="expression" dxfId="663" priority="7">
      <formula>$E8&lt;&gt;""</formula>
    </cfRule>
    <cfRule type="expression" dxfId="662" priority="10">
      <formula>$F8="休工"</formula>
    </cfRule>
  </conditionalFormatting>
  <conditionalFormatting sqref="G8:H374">
    <cfRule type="expression" dxfId="661" priority="5">
      <formula>$K8="-"</formula>
    </cfRule>
    <cfRule type="expression" dxfId="660" priority="6">
      <formula>$K8="×"</formula>
    </cfRule>
    <cfRule type="expression" dxfId="659" priority="8">
      <formula>$G8&lt;&gt;""</formula>
    </cfRule>
    <cfRule type="expression" dxfId="658" priority="9">
      <formula>$H8="休工"</formula>
    </cfRule>
  </conditionalFormatting>
  <conditionalFormatting sqref="B8:H374">
    <cfRule type="expression" dxfId="657" priority="11">
      <formula>$C8="日"</formula>
    </cfRule>
    <cfRule type="expression" dxfId="656" priority="12">
      <formula>$C8="土"</formula>
    </cfRule>
    <cfRule type="expression" dxfId="655" priority="13">
      <formula>$D8="休日"</formula>
    </cfRule>
  </conditionalFormatting>
  <dataValidations count="3">
    <dataValidation type="list" allowBlank="1" showInputMessage="1" showErrorMessage="1" sqref="E8:E375 G9:G375" xr:uid="{5C6886EE-2B0D-437E-80B3-7FF85D74BA46}">
      <formula1>"夏季休暇,年末年始休暇,一時中止,工場制作,発注者指示,その他"</formula1>
    </dataValidation>
    <dataValidation type="list" allowBlank="1" showInputMessage="1" showErrorMessage="1" sqref="F8:F374 H8:H374" xr:uid="{93D381DC-A4B5-4BD6-8606-8D08B6DA994D}">
      <formula1>"休工,　,"</formula1>
    </dataValidation>
    <dataValidation type="list" allowBlank="1" showInputMessage="1" showErrorMessage="1" sqref="G8" xr:uid="{B9FE38B9-9E33-4582-B69D-2876DDD62B3D}">
      <formula1>"夏季休暇,年末年始休暇,一時中止,工場制作,発注者指示,その他,　,"</formula1>
    </dataValidation>
  </dataValidations>
  <pageMargins left="0.7" right="0.7" top="0.75" bottom="0.75" header="0.3" footer="0.3"/>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FB4ACCD2-FB93-460D-A575-B8CB1E7C4C53}">
            <xm:f>$B8=基本情報!$E$9</xm:f>
            <x14:dxf>
              <fill>
                <patternFill>
                  <bgColor rgb="FFFFC000"/>
                </patternFill>
              </fill>
            </x14:dxf>
          </x14:cfRule>
          <x14:cfRule type="expression" priority="15" id="{05172B20-82C3-4AF6-BB1A-F5207FDEA57F}">
            <xm:f>$B8=基本情報!$C$9</xm:f>
            <x14:dxf>
              <fill>
                <patternFill>
                  <bgColor rgb="FFFFC000"/>
                </patternFill>
              </fill>
            </x14:dxf>
          </x14:cfRule>
          <xm:sqref>E8:F374</xm:sqref>
        </x14:conditionalFormatting>
        <x14:conditionalFormatting xmlns:xm="http://schemas.microsoft.com/office/excel/2006/main">
          <x14:cfRule type="expression" priority="1" id="{569482D0-5274-4EE8-BB72-096BFCC23C5D}">
            <xm:f>$B8=基本情報!$E$13</xm:f>
            <x14:dxf>
              <fill>
                <patternFill>
                  <bgColor rgb="FFFFC000"/>
                </patternFill>
              </fill>
            </x14:dxf>
          </x14:cfRule>
          <x14:cfRule type="expression" priority="2" id="{0442F055-4EF7-46A4-BFF4-3EA0341816D9}">
            <xm:f>$B8=基本情報!$C$13</xm:f>
            <x14:dxf>
              <fill>
                <patternFill>
                  <bgColor rgb="FFFFC000"/>
                </patternFill>
              </fill>
            </x14:dxf>
          </x14:cfRule>
          <xm:sqref>G8:H374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0FA2-422F-4F08-94B5-D7E72B38E389}">
  <sheetPr codeName="Sheet13">
    <tabColor theme="8" tint="0.59999389629810485"/>
  </sheetPr>
  <dimension ref="B1:E42"/>
  <sheetViews>
    <sheetView workbookViewId="0">
      <selection activeCell="E7" sqref="E7"/>
    </sheetView>
  </sheetViews>
  <sheetFormatPr defaultRowHeight="18.75" x14ac:dyDescent="0.4"/>
  <cols>
    <col min="1" max="1" width="9" style="199"/>
    <col min="2" max="3" width="21.5" style="199" customWidth="1"/>
    <col min="4" max="16384" width="9" style="199"/>
  </cols>
  <sheetData>
    <row r="1" spans="2:5" x14ac:dyDescent="0.4">
      <c r="B1" s="256" t="s">
        <v>67</v>
      </c>
      <c r="C1" s="257" t="s">
        <v>68</v>
      </c>
      <c r="E1" t="s">
        <v>101</v>
      </c>
    </row>
    <row r="2" spans="2:5" x14ac:dyDescent="0.4">
      <c r="B2" s="254">
        <v>45292</v>
      </c>
      <c r="C2" s="255" t="s">
        <v>69</v>
      </c>
      <c r="E2" s="253" t="s">
        <v>100</v>
      </c>
    </row>
    <row r="3" spans="2:5" x14ac:dyDescent="0.4">
      <c r="B3" s="254">
        <v>45299</v>
      </c>
      <c r="C3" s="255" t="s">
        <v>70</v>
      </c>
    </row>
    <row r="4" spans="2:5" x14ac:dyDescent="0.4">
      <c r="B4" s="254">
        <v>45333</v>
      </c>
      <c r="C4" s="255" t="s">
        <v>71</v>
      </c>
    </row>
    <row r="5" spans="2:5" x14ac:dyDescent="0.4">
      <c r="B5" s="254">
        <v>45334</v>
      </c>
      <c r="C5" s="255" t="s">
        <v>72</v>
      </c>
    </row>
    <row r="6" spans="2:5" x14ac:dyDescent="0.4">
      <c r="B6" s="254">
        <v>45345</v>
      </c>
      <c r="C6" s="255" t="s">
        <v>73</v>
      </c>
    </row>
    <row r="7" spans="2:5" x14ac:dyDescent="0.4">
      <c r="B7" s="254">
        <v>45371</v>
      </c>
      <c r="C7" s="255" t="s">
        <v>74</v>
      </c>
    </row>
    <row r="8" spans="2:5" x14ac:dyDescent="0.4">
      <c r="B8" s="254">
        <v>45411</v>
      </c>
      <c r="C8" s="255" t="s">
        <v>75</v>
      </c>
    </row>
    <row r="9" spans="2:5" x14ac:dyDescent="0.4">
      <c r="B9" s="254">
        <v>45415</v>
      </c>
      <c r="C9" s="255" t="s">
        <v>76</v>
      </c>
    </row>
    <row r="10" spans="2:5" x14ac:dyDescent="0.4">
      <c r="B10" s="254">
        <v>45416</v>
      </c>
      <c r="C10" s="255" t="s">
        <v>77</v>
      </c>
    </row>
    <row r="11" spans="2:5" x14ac:dyDescent="0.4">
      <c r="B11" s="254">
        <v>45417</v>
      </c>
      <c r="C11" s="255" t="s">
        <v>78</v>
      </c>
    </row>
    <row r="12" spans="2:5" x14ac:dyDescent="0.4">
      <c r="B12" s="254">
        <v>45418</v>
      </c>
      <c r="C12" s="255" t="s">
        <v>72</v>
      </c>
    </row>
    <row r="13" spans="2:5" x14ac:dyDescent="0.4">
      <c r="B13" s="254">
        <v>45488</v>
      </c>
      <c r="C13" s="255" t="s">
        <v>79</v>
      </c>
    </row>
    <row r="14" spans="2:5" x14ac:dyDescent="0.4">
      <c r="B14" s="254">
        <v>45515</v>
      </c>
      <c r="C14" s="255" t="s">
        <v>80</v>
      </c>
    </row>
    <row r="15" spans="2:5" x14ac:dyDescent="0.4">
      <c r="B15" s="254">
        <v>45516</v>
      </c>
      <c r="C15" s="255" t="s">
        <v>72</v>
      </c>
    </row>
    <row r="16" spans="2:5" x14ac:dyDescent="0.4">
      <c r="B16" s="254">
        <v>45551</v>
      </c>
      <c r="C16" s="255" t="s">
        <v>81</v>
      </c>
    </row>
    <row r="17" spans="2:3" x14ac:dyDescent="0.4">
      <c r="B17" s="254">
        <v>45557</v>
      </c>
      <c r="C17" s="255" t="s">
        <v>82</v>
      </c>
    </row>
    <row r="18" spans="2:3" x14ac:dyDescent="0.4">
      <c r="B18" s="254">
        <v>45558</v>
      </c>
      <c r="C18" s="255" t="s">
        <v>72</v>
      </c>
    </row>
    <row r="19" spans="2:3" x14ac:dyDescent="0.4">
      <c r="B19" s="254">
        <v>45579</v>
      </c>
      <c r="C19" s="255" t="s">
        <v>83</v>
      </c>
    </row>
    <row r="20" spans="2:3" x14ac:dyDescent="0.4">
      <c r="B20" s="254">
        <v>45599</v>
      </c>
      <c r="C20" s="255" t="s">
        <v>84</v>
      </c>
    </row>
    <row r="21" spans="2:3" x14ac:dyDescent="0.4">
      <c r="B21" s="254">
        <v>45600</v>
      </c>
      <c r="C21" s="255" t="s">
        <v>72</v>
      </c>
    </row>
    <row r="22" spans="2:3" x14ac:dyDescent="0.4">
      <c r="B22" s="254">
        <v>45619</v>
      </c>
      <c r="C22" s="255" t="s">
        <v>85</v>
      </c>
    </row>
    <row r="23" spans="2:3" x14ac:dyDescent="0.4">
      <c r="B23" s="254">
        <v>45658</v>
      </c>
      <c r="C23" s="255" t="s">
        <v>69</v>
      </c>
    </row>
    <row r="24" spans="2:3" x14ac:dyDescent="0.4">
      <c r="B24" s="254">
        <v>45670</v>
      </c>
      <c r="C24" s="255" t="s">
        <v>70</v>
      </c>
    </row>
    <row r="25" spans="2:3" x14ac:dyDescent="0.4">
      <c r="B25" s="254">
        <v>45699</v>
      </c>
      <c r="C25" s="255" t="s">
        <v>71</v>
      </c>
    </row>
    <row r="26" spans="2:3" x14ac:dyDescent="0.4">
      <c r="B26" s="254">
        <v>45711</v>
      </c>
      <c r="C26" s="255" t="s">
        <v>73</v>
      </c>
    </row>
    <row r="27" spans="2:3" x14ac:dyDescent="0.4">
      <c r="B27" s="254">
        <v>45712</v>
      </c>
      <c r="C27" s="255" t="s">
        <v>72</v>
      </c>
    </row>
    <row r="28" spans="2:3" x14ac:dyDescent="0.4">
      <c r="B28" s="254">
        <v>45736</v>
      </c>
      <c r="C28" s="255" t="s">
        <v>74</v>
      </c>
    </row>
    <row r="29" spans="2:3" x14ac:dyDescent="0.4">
      <c r="B29" s="254">
        <v>45776</v>
      </c>
      <c r="C29" s="255" t="s">
        <v>75</v>
      </c>
    </row>
    <row r="30" spans="2:3" x14ac:dyDescent="0.4">
      <c r="B30" s="254">
        <v>45780</v>
      </c>
      <c r="C30" s="255" t="s">
        <v>76</v>
      </c>
    </row>
    <row r="31" spans="2:3" x14ac:dyDescent="0.4">
      <c r="B31" s="254">
        <v>45781</v>
      </c>
      <c r="C31" s="255" t="s">
        <v>77</v>
      </c>
    </row>
    <row r="32" spans="2:3" x14ac:dyDescent="0.4">
      <c r="B32" s="254">
        <v>45782</v>
      </c>
      <c r="C32" s="255" t="s">
        <v>78</v>
      </c>
    </row>
    <row r="33" spans="2:3" x14ac:dyDescent="0.4">
      <c r="B33" s="254">
        <v>45783</v>
      </c>
      <c r="C33" s="255" t="s">
        <v>72</v>
      </c>
    </row>
    <row r="34" spans="2:3" x14ac:dyDescent="0.4">
      <c r="B34" s="254">
        <v>45859</v>
      </c>
      <c r="C34" s="255" t="s">
        <v>79</v>
      </c>
    </row>
    <row r="35" spans="2:3" x14ac:dyDescent="0.4">
      <c r="B35" s="254">
        <v>45880</v>
      </c>
      <c r="C35" s="255" t="s">
        <v>80</v>
      </c>
    </row>
    <row r="36" spans="2:3" x14ac:dyDescent="0.4">
      <c r="B36" s="254">
        <v>45915</v>
      </c>
      <c r="C36" s="255" t="s">
        <v>81</v>
      </c>
    </row>
    <row r="37" spans="2:3" x14ac:dyDescent="0.4">
      <c r="B37" s="254">
        <v>45923</v>
      </c>
      <c r="C37" s="255" t="s">
        <v>82</v>
      </c>
    </row>
    <row r="38" spans="2:3" x14ac:dyDescent="0.4">
      <c r="B38" s="254">
        <v>45943</v>
      </c>
      <c r="C38" s="255" t="s">
        <v>83</v>
      </c>
    </row>
    <row r="39" spans="2:3" x14ac:dyDescent="0.4">
      <c r="B39" s="254">
        <v>45964</v>
      </c>
      <c r="C39" s="255" t="s">
        <v>84</v>
      </c>
    </row>
    <row r="40" spans="2:3" x14ac:dyDescent="0.4">
      <c r="B40" s="254">
        <v>45984</v>
      </c>
      <c r="C40" s="255" t="s">
        <v>85</v>
      </c>
    </row>
    <row r="41" spans="2:3" x14ac:dyDescent="0.4">
      <c r="B41" s="254">
        <v>45985</v>
      </c>
      <c r="C41" s="255" t="s">
        <v>72</v>
      </c>
    </row>
    <row r="42" spans="2:3" x14ac:dyDescent="0.4">
      <c r="B42" s="258">
        <v>46146</v>
      </c>
      <c r="C42" s="259"/>
    </row>
  </sheetData>
  <phoneticPr fontId="1"/>
  <hyperlinks>
    <hyperlink ref="E2" r:id="rId1" xr:uid="{9C2B82F1-874A-461D-8ACE-F7D2FBB58265}"/>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6B96-442A-4791-8956-0F52D176B449}">
  <sheetPr codeName="Sheet7">
    <tabColor theme="9"/>
  </sheetPr>
  <dimension ref="A1"/>
  <sheetViews>
    <sheetView workbookViewId="0">
      <selection activeCell="E14" sqref="E14"/>
    </sheetView>
  </sheetViews>
  <sheetFormatPr defaultRowHeight="18.75" x14ac:dyDescent="0.4"/>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4A8D7-9F89-4AFA-BC56-0AC5ADDE40D0}">
  <sheetPr codeName="Sheet3">
    <tabColor theme="9" tint="0.59999389629810485"/>
    <pageSetUpPr fitToPage="1"/>
  </sheetPr>
  <dimension ref="A2:AQ58"/>
  <sheetViews>
    <sheetView showGridLines="0" view="pageBreakPreview" zoomScale="85" zoomScaleNormal="70" zoomScaleSheetLayoutView="85" workbookViewId="0">
      <selection activeCell="G10" sqref="G10"/>
    </sheetView>
  </sheetViews>
  <sheetFormatPr defaultColWidth="9" defaultRowHeight="13.5" x14ac:dyDescent="0.4"/>
  <cols>
    <col min="1" max="1" width="3.125" style="49" customWidth="1"/>
    <col min="2" max="2" width="9.5" style="49" customWidth="1"/>
    <col min="3" max="3" width="3.5" style="49" customWidth="1"/>
    <col min="4" max="10" width="3.25" style="49" customWidth="1"/>
    <col min="11" max="11" width="4.625" style="49" customWidth="1"/>
    <col min="12" max="12" width="6.25" style="49" bestFit="1" customWidth="1"/>
    <col min="13" max="13" width="5.25" style="49" customWidth="1"/>
    <col min="14" max="15" width="3.875" style="49" customWidth="1"/>
    <col min="16" max="22" width="3.25" style="49" customWidth="1"/>
    <col min="23" max="23" width="5.375" style="49" customWidth="1"/>
    <col min="24" max="24" width="6.25" style="49" bestFit="1" customWidth="1"/>
    <col min="25" max="25" width="5.625" style="49" customWidth="1"/>
    <col min="26" max="27" width="3.875" style="49" customWidth="1"/>
    <col min="28" max="34" width="3.25" style="49" customWidth="1"/>
    <col min="35" max="35" width="4.625" style="49" customWidth="1"/>
    <col min="36" max="36" width="6.25" style="49" bestFit="1" customWidth="1"/>
    <col min="37" max="37" width="5.125" style="49" customWidth="1"/>
    <col min="38" max="38" width="1.5" style="49" customWidth="1"/>
    <col min="39" max="39" width="35.875" style="49" hidden="1" customWidth="1"/>
    <col min="40" max="40" width="15.5" style="49" hidden="1" customWidth="1"/>
    <col min="41" max="43" width="0" style="49" hidden="1" customWidth="1"/>
    <col min="44" max="16384" width="9" style="49"/>
  </cols>
  <sheetData>
    <row r="2" spans="1:41" ht="19.5" x14ac:dyDescent="0.4">
      <c r="B2" s="50" t="s">
        <v>39</v>
      </c>
      <c r="C2" s="50">
        <f>基本情報!C2</f>
        <v>0</v>
      </c>
      <c r="E2" s="50"/>
      <c r="F2" s="50"/>
      <c r="G2" s="50"/>
      <c r="H2" s="50"/>
      <c r="I2" s="50"/>
      <c r="K2" s="98"/>
    </row>
    <row r="3" spans="1:41" ht="19.5" x14ac:dyDescent="0.4">
      <c r="B3" s="51" t="s">
        <v>42</v>
      </c>
      <c r="C3" s="52">
        <f>基本情報!C4</f>
        <v>0</v>
      </c>
      <c r="D3" s="51"/>
      <c r="E3" s="51"/>
      <c r="F3" s="51"/>
      <c r="G3" s="51"/>
      <c r="H3" s="51"/>
      <c r="I3" s="51"/>
      <c r="K3" s="98"/>
      <c r="AF3" s="263" t="s">
        <v>12</v>
      </c>
      <c r="AG3" s="263"/>
      <c r="AH3" s="263"/>
      <c r="AI3" s="291" t="s">
        <v>52</v>
      </c>
      <c r="AJ3" s="291"/>
      <c r="AK3" s="291"/>
    </row>
    <row r="4" spans="1:41" ht="18.75" customHeight="1" thickBot="1" x14ac:dyDescent="0.45">
      <c r="B4" s="51" t="s">
        <v>43</v>
      </c>
      <c r="C4" s="52">
        <f>基本情報!C5</f>
        <v>0</v>
      </c>
      <c r="D4" s="52"/>
      <c r="E4" s="51"/>
      <c r="F4" s="51"/>
      <c r="G4" s="51"/>
      <c r="H4" s="51"/>
      <c r="I4" s="51"/>
      <c r="K4" s="98"/>
      <c r="AH4" s="53"/>
      <c r="AI4" s="290" t="s">
        <v>17</v>
      </c>
      <c r="AJ4" s="290"/>
      <c r="AK4" s="290"/>
    </row>
    <row r="5" spans="1:41" ht="18.75" customHeight="1" thickTop="1" thickBot="1" x14ac:dyDescent="0.45">
      <c r="B5" s="54" t="s">
        <v>46</v>
      </c>
      <c r="C5" s="54"/>
      <c r="D5" s="270">
        <f>基本情報!C8</f>
        <v>45388</v>
      </c>
      <c r="E5" s="270"/>
      <c r="F5" s="270"/>
      <c r="G5" s="270"/>
      <c r="H5" s="55" t="s">
        <v>38</v>
      </c>
      <c r="I5" s="271">
        <f>基本情報!E8</f>
        <v>46456</v>
      </c>
      <c r="J5" s="271"/>
      <c r="K5" s="271"/>
      <c r="L5" s="271"/>
      <c r="AH5" s="204"/>
      <c r="AI5" s="287" t="s">
        <v>24</v>
      </c>
      <c r="AJ5" s="288"/>
      <c r="AK5" s="289"/>
    </row>
    <row r="6" spans="1:41" s="53" customFormat="1" ht="24.75" customHeight="1" thickTop="1" x14ac:dyDescent="0.2">
      <c r="B6" s="292" t="str">
        <f>B13</f>
        <v>2024年度</v>
      </c>
      <c r="C6" s="292"/>
      <c r="D6" s="125" t="s">
        <v>59</v>
      </c>
      <c r="E6" s="99"/>
      <c r="F6" s="99"/>
      <c r="G6" s="99"/>
      <c r="H6" s="74"/>
      <c r="I6" s="100"/>
      <c r="J6" s="100"/>
      <c r="K6" s="100"/>
      <c r="L6" s="100"/>
      <c r="M6" s="49"/>
      <c r="N6" s="49"/>
      <c r="O6" s="49"/>
      <c r="P6" s="49"/>
      <c r="Q6" s="49"/>
      <c r="R6" s="49"/>
      <c r="S6" s="49"/>
      <c r="T6" s="49"/>
      <c r="U6" s="49"/>
      <c r="V6" s="49"/>
      <c r="W6" s="49"/>
      <c r="Z6" s="103"/>
      <c r="AD6" s="49"/>
      <c r="AE6" s="49"/>
      <c r="AF6" s="49"/>
      <c r="AG6" s="49"/>
      <c r="AI6" s="285" t="s">
        <v>18</v>
      </c>
      <c r="AJ6" s="285"/>
      <c r="AK6" s="285"/>
    </row>
    <row r="7" spans="1:41" s="53" customFormat="1" ht="18.75" customHeight="1" x14ac:dyDescent="0.4">
      <c r="V7" s="104"/>
      <c r="AC7" s="293"/>
      <c r="AD7" s="293"/>
      <c r="AH7" s="57"/>
      <c r="AI7" s="286" t="s">
        <v>50</v>
      </c>
      <c r="AJ7" s="286"/>
      <c r="AK7" s="286"/>
    </row>
    <row r="8" spans="1:41" s="53" customFormat="1" ht="18.75" customHeight="1" x14ac:dyDescent="0.4">
      <c r="B8" s="56"/>
      <c r="C8" s="264" t="s">
        <v>96</v>
      </c>
      <c r="D8" s="265"/>
      <c r="E8" s="265"/>
      <c r="F8" s="265"/>
      <c r="G8" s="269"/>
      <c r="I8" s="58" t="s">
        <v>58</v>
      </c>
      <c r="J8" s="59"/>
      <c r="K8" s="60"/>
      <c r="L8" s="61"/>
      <c r="N8" s="62" t="s">
        <v>45</v>
      </c>
      <c r="O8" s="63"/>
      <c r="P8" s="64"/>
      <c r="Q8" s="63">
        <f>I5-D5+1</f>
        <v>1069</v>
      </c>
      <c r="R8" s="63"/>
      <c r="S8" s="65" t="s">
        <v>5</v>
      </c>
      <c r="U8" s="58" t="s">
        <v>49</v>
      </c>
      <c r="V8" s="66"/>
      <c r="W8" s="66"/>
      <c r="X8" s="61"/>
      <c r="Z8" s="264" t="s">
        <v>47</v>
      </c>
      <c r="AA8" s="265"/>
      <c r="AB8" s="265"/>
      <c r="AC8" s="265"/>
      <c r="AD8" s="269"/>
      <c r="AE8" s="57"/>
      <c r="AF8" s="57"/>
      <c r="AG8" s="57"/>
      <c r="AH8" s="57"/>
      <c r="AI8" s="284" t="s">
        <v>86</v>
      </c>
      <c r="AJ8" s="284"/>
      <c r="AK8" s="284"/>
    </row>
    <row r="9" spans="1:41" s="53" customFormat="1" ht="18.75" customHeight="1" x14ac:dyDescent="0.4">
      <c r="B9" s="67" t="s">
        <v>56</v>
      </c>
      <c r="C9" s="266" t="s">
        <v>25</v>
      </c>
      <c r="D9" s="267"/>
      <c r="E9" s="267"/>
      <c r="F9" s="268"/>
      <c r="G9" s="68" t="str">
        <f>IF(W9=W10,"○","-")</f>
        <v>○</v>
      </c>
      <c r="I9" s="272" t="s">
        <v>57</v>
      </c>
      <c r="J9" s="273"/>
      <c r="K9" s="274"/>
      <c r="L9" s="69" t="str">
        <f>IF(L10="-","○","-")</f>
        <v>○</v>
      </c>
      <c r="N9" s="70" t="s">
        <v>30</v>
      </c>
      <c r="O9" s="57"/>
      <c r="P9" s="71"/>
      <c r="Q9" s="57">
        <f>COUNTIF(入力用1年!J:J,"○")-(COUNTA(入力用1年!E:E)-3)</f>
        <v>356</v>
      </c>
      <c r="R9" s="57"/>
      <c r="S9" s="72" t="s">
        <v>19</v>
      </c>
      <c r="U9" s="70" t="s">
        <v>20</v>
      </c>
      <c r="V9" s="73"/>
      <c r="W9" s="74">
        <f>W10+W11</f>
        <v>12</v>
      </c>
      <c r="X9" s="72" t="s">
        <v>21</v>
      </c>
      <c r="Z9" s="58" t="s">
        <v>53</v>
      </c>
      <c r="AA9" s="66"/>
      <c r="AB9" s="66">
        <f>L14+X14+AJ14+L24+X24+AJ24+L34+X34+AJ34+L44+X44+AJ44</f>
        <v>116</v>
      </c>
      <c r="AC9" s="66"/>
      <c r="AD9" s="102" t="s">
        <v>29</v>
      </c>
      <c r="AE9" s="57"/>
      <c r="AF9" s="57"/>
      <c r="AG9" s="74"/>
      <c r="AH9" s="56"/>
    </row>
    <row r="10" spans="1:41" s="53" customFormat="1" ht="18.75" customHeight="1" x14ac:dyDescent="0.4">
      <c r="B10" s="57"/>
      <c r="C10" s="264" t="s">
        <v>26</v>
      </c>
      <c r="D10" s="265"/>
      <c r="E10" s="265"/>
      <c r="F10" s="269"/>
      <c r="G10" s="105" t="str">
        <f>IF(AND(G9="-",Z11&gt;=ROUNDDOWN((8/28)*100,1)),"○","-")</f>
        <v>-</v>
      </c>
      <c r="H10" s="72"/>
      <c r="I10" s="266" t="s">
        <v>27</v>
      </c>
      <c r="J10" s="267"/>
      <c r="K10" s="268"/>
      <c r="L10" s="75" t="str">
        <f>IF(SUM(AO17:AQ20)&gt;0,"○","-")</f>
        <v>-</v>
      </c>
      <c r="N10" s="70" t="s">
        <v>61</v>
      </c>
      <c r="O10" s="57"/>
      <c r="P10" s="71"/>
      <c r="Q10" s="57">
        <f>COUNTIF(入力用1年!J:J,"-")</f>
        <v>4</v>
      </c>
      <c r="R10" s="57"/>
      <c r="S10" s="72" t="s">
        <v>19</v>
      </c>
      <c r="U10" s="70" t="s">
        <v>22</v>
      </c>
      <c r="V10" s="73"/>
      <c r="W10" s="74">
        <f>COUNTIF(D13:AK51,"OK")</f>
        <v>12</v>
      </c>
      <c r="X10" s="72" t="s">
        <v>21</v>
      </c>
      <c r="Z10" s="264" t="s">
        <v>48</v>
      </c>
      <c r="AA10" s="265"/>
      <c r="AB10" s="265"/>
      <c r="AC10" s="265"/>
      <c r="AD10" s="269"/>
      <c r="AE10" s="57"/>
      <c r="AF10" s="57"/>
      <c r="AG10" s="74"/>
      <c r="AH10" s="56"/>
    </row>
    <row r="11" spans="1:41" s="53" customFormat="1" ht="18.75" customHeight="1" x14ac:dyDescent="0.4">
      <c r="B11" s="56"/>
      <c r="C11" s="264" t="s">
        <v>27</v>
      </c>
      <c r="D11" s="265"/>
      <c r="E11" s="265"/>
      <c r="F11" s="269"/>
      <c r="G11" s="76" t="str">
        <f>IF(AND(G9="-",G10="-"),"○","-")</f>
        <v>-</v>
      </c>
      <c r="L11" s="101"/>
      <c r="N11" s="77" t="s">
        <v>62</v>
      </c>
      <c r="O11" s="78"/>
      <c r="P11" s="79"/>
      <c r="Q11" s="78">
        <f>COUNTA(入力用1年!E:E)-3</f>
        <v>0</v>
      </c>
      <c r="R11" s="78"/>
      <c r="S11" s="80" t="s">
        <v>5</v>
      </c>
      <c r="U11" s="77" t="s">
        <v>23</v>
      </c>
      <c r="V11" s="78"/>
      <c r="W11" s="78">
        <f>COUNTIF(D13:AK51,"NG")</f>
        <v>0</v>
      </c>
      <c r="X11" s="80" t="s">
        <v>21</v>
      </c>
      <c r="Z11" s="264">
        <f>ROUNDDOWN(AB9/Q9*100,1)</f>
        <v>32.5</v>
      </c>
      <c r="AA11" s="265"/>
      <c r="AB11" s="265"/>
      <c r="AC11" s="66" t="s">
        <v>11</v>
      </c>
      <c r="AD11" s="61"/>
      <c r="AF11" s="57"/>
      <c r="AG11" s="57"/>
      <c r="AH11" s="56"/>
    </row>
    <row r="12" spans="1:41" ht="18.75" customHeight="1" x14ac:dyDescent="0.4">
      <c r="B12" s="53"/>
      <c r="C12" s="53"/>
      <c r="D12" s="53"/>
      <c r="E12" s="53"/>
      <c r="F12" s="53"/>
      <c r="G12" s="53"/>
      <c r="H12" s="53"/>
      <c r="I12" s="53"/>
      <c r="J12" s="53"/>
      <c r="K12" s="53"/>
      <c r="L12" s="53"/>
      <c r="M12" s="53"/>
      <c r="N12" s="53"/>
      <c r="O12" s="53"/>
      <c r="P12" s="73"/>
      <c r="Q12" s="53"/>
      <c r="R12" s="53"/>
      <c r="S12" s="53"/>
      <c r="T12" s="56"/>
      <c r="U12" s="56"/>
      <c r="V12" s="56"/>
      <c r="W12" s="56"/>
      <c r="X12" s="56"/>
      <c r="Y12" s="56"/>
      <c r="Z12" s="56"/>
      <c r="AA12" s="53"/>
      <c r="AB12" s="53"/>
      <c r="AC12" s="53"/>
      <c r="AD12" s="53"/>
      <c r="AE12" s="53"/>
      <c r="AF12" s="56"/>
      <c r="AG12" s="53"/>
      <c r="AH12" s="53"/>
      <c r="AI12" s="53"/>
      <c r="AJ12" s="53"/>
      <c r="AK12" s="53"/>
    </row>
    <row r="13" spans="1:41" s="53" customFormat="1" ht="18.75" customHeight="1" x14ac:dyDescent="0.4">
      <c r="B13" s="49" t="str">
        <f>TEXT(基本情報!D3,"YYYY")&amp;"年度"</f>
        <v>2024年度</v>
      </c>
      <c r="C13" s="49"/>
      <c r="D13" s="49"/>
      <c r="E13" s="97" t="s">
        <v>55</v>
      </c>
      <c r="F13" s="81"/>
      <c r="G13" s="81"/>
      <c r="H13" s="81"/>
      <c r="I13" s="81"/>
      <c r="J13" s="81"/>
      <c r="K13" s="81"/>
      <c r="L13" s="96"/>
      <c r="M13" s="97"/>
      <c r="N13" s="97"/>
      <c r="O13" s="81"/>
      <c r="P13" s="81"/>
      <c r="Q13" s="81"/>
      <c r="R13" s="81"/>
      <c r="S13" s="81"/>
      <c r="T13" s="81"/>
      <c r="U13" s="49"/>
      <c r="V13" s="49"/>
      <c r="W13" s="49"/>
      <c r="X13" s="49"/>
      <c r="Y13" s="49"/>
      <c r="Z13" s="49"/>
      <c r="AA13" s="49"/>
      <c r="AB13" s="49"/>
      <c r="AC13" s="49"/>
      <c r="AD13" s="49"/>
      <c r="AE13" s="49"/>
      <c r="AF13" s="49"/>
      <c r="AG13" s="49"/>
      <c r="AH13" s="49"/>
      <c r="AI13" s="49"/>
      <c r="AJ13" s="49"/>
      <c r="AK13" s="49"/>
      <c r="AM13" s="113"/>
    </row>
    <row r="14" spans="1:41" s="53" customFormat="1" ht="18.75" customHeight="1" thickBot="1" x14ac:dyDescent="0.45">
      <c r="C14" s="279" t="s">
        <v>14</v>
      </c>
      <c r="D14" s="279"/>
      <c r="E14" s="53" t="str">
        <f>IF(H14="-","-",IF(OR(H14&gt;=ROUNDDOWN(8/28,3),L14&gt;=K23),"OK","NG"))</f>
        <v>OK</v>
      </c>
      <c r="F14" s="278" t="s">
        <v>54</v>
      </c>
      <c r="G14" s="278"/>
      <c r="H14" s="282">
        <f>IFERROR(ROUNDDOWN(L14/(COUNTIFS(入力用1年!B:B,"&gt;="&amp;MIN(D17:J22),入力用1年!B:B,"&lt;="&amp;MAX(D17:J22),入力用1年!J:J,"○")-COUNTIFS(入力用1年!B:B,"&gt;="&amp;MIN(D17:J22),入力用1年!B:B,"&lt;="&amp;MAX(D17:J22),入力用1年!J:J,"○",入力用1年!E:E,"&lt;&gt;")),3),"-")</f>
        <v>0.33300000000000002</v>
      </c>
      <c r="I14" s="282"/>
      <c r="J14" s="282"/>
      <c r="K14" s="148" t="s">
        <v>89</v>
      </c>
      <c r="L14" s="83">
        <f>COUNTIFS(入力用1年!B:B,"&gt;="&amp;MIN(D17:J22),入力用1年!B:B,"&lt;="&amp;MAX(D17:J22),入力用1年!J:J,"○",入力用1年!F:F,"休工",入力用1年!E:E,"")</f>
        <v>7</v>
      </c>
      <c r="N14" s="84"/>
      <c r="O14" s="279" t="s">
        <v>15</v>
      </c>
      <c r="P14" s="279"/>
      <c r="Q14" s="108" t="str">
        <f>IF(T14="-","-",IF(OR(T14&gt;=ROUNDDOWN(8/28,3),X14&gt;=W23),"OK","NG"))</f>
        <v>OK</v>
      </c>
      <c r="R14" s="278" t="s">
        <v>54</v>
      </c>
      <c r="S14" s="278"/>
      <c r="T14" s="282">
        <f>IFERROR(ROUNDDOWN(X14/(COUNTIFS(入力用1年!B:B,"&gt;="&amp;MIN(P17:V22),入力用1年!B:B,"&lt;="&amp;MAX(P17:V22),入力用1年!J:J,"○")-COUNTIFS(入力用1年!B:B,"&gt;="&amp;MIN(P17:V22),入力用1年!B:B,"&lt;="&amp;MAX(P17:V22),入力用1年!J:J,"○",入力用1年!E:E,"&lt;&gt;")),3),"-")</f>
        <v>0.32200000000000001</v>
      </c>
      <c r="U14" s="282"/>
      <c r="V14" s="282"/>
      <c r="W14" s="148" t="s">
        <v>89</v>
      </c>
      <c r="X14" s="83">
        <f>COUNTIFS(入力用1年!B:B,"&gt;="&amp;MIN(P17:V22),入力用1年!B:B,"&lt;="&amp;MAX(P17:V22),入力用1年!J:J,"○",入力用1年!F:F,"休工",入力用1年!E:E,"")</f>
        <v>10</v>
      </c>
      <c r="Y14" s="115"/>
      <c r="Z14" s="84"/>
      <c r="AA14" s="279" t="s">
        <v>15</v>
      </c>
      <c r="AB14" s="279"/>
      <c r="AC14" s="108" t="str">
        <f>IF(AF14="-","-",IF(OR(AF14&gt;=ROUNDDOWN(8/28,3),AJ14&gt;=AI23),"OK","NG"))</f>
        <v>OK</v>
      </c>
      <c r="AD14" s="278" t="s">
        <v>54</v>
      </c>
      <c r="AE14" s="278"/>
      <c r="AF14" s="282">
        <f>IFERROR(ROUNDDOWN(AJ14/(COUNTIFS(入力用1年!B:B,"&gt;="&amp;MIN(AB17:AH22),入力用1年!B:B,"&lt;="&amp;MAX(AB17:AH22),入力用1年!J:J,"○")-COUNTIFS(入力用1年!B:B,"&gt;="&amp;MIN(AB17:AH22),入力用1年!B:B,"&lt;="&amp;MAX(AB17:AH22),入力用1年!J:J,"○",入力用1年!E:E,"&lt;&gt;")),3),"-")</f>
        <v>0.33300000000000002</v>
      </c>
      <c r="AG14" s="282"/>
      <c r="AH14" s="282"/>
      <c r="AI14" s="148" t="s">
        <v>89</v>
      </c>
      <c r="AJ14" s="83">
        <f>COUNTIFS(入力用1年!B:B,"&gt;="&amp;MIN(AB17:AH22),入力用1年!B:B,"&lt;="&amp;MAX(AB17:AH22),入力用1年!J:J,"○",入力用1年!F:F,"休工",入力用1年!E:E,"")</f>
        <v>10</v>
      </c>
      <c r="AK14" s="115"/>
    </row>
    <row r="15" spans="1:41" s="82" customFormat="1" ht="18.75" customHeight="1" x14ac:dyDescent="0.4">
      <c r="A15" s="88"/>
      <c r="B15" s="53"/>
      <c r="C15" s="53"/>
      <c r="D15" s="85">
        <v>4</v>
      </c>
      <c r="E15" s="86" t="s">
        <v>4</v>
      </c>
      <c r="F15" s="86"/>
      <c r="G15" s="86"/>
      <c r="H15" s="86"/>
      <c r="I15" s="86"/>
      <c r="J15" s="119"/>
      <c r="K15" s="275" t="s">
        <v>60</v>
      </c>
      <c r="L15" s="276"/>
      <c r="M15" s="277"/>
      <c r="N15" s="87"/>
      <c r="O15" s="53"/>
      <c r="P15" s="85">
        <v>5</v>
      </c>
      <c r="Q15" s="86" t="s">
        <v>4</v>
      </c>
      <c r="R15" s="86"/>
      <c r="S15" s="86"/>
      <c r="T15" s="86"/>
      <c r="U15" s="86"/>
      <c r="V15" s="119"/>
      <c r="W15" s="275" t="s">
        <v>60</v>
      </c>
      <c r="X15" s="276"/>
      <c r="Y15" s="277"/>
      <c r="Z15" s="87"/>
      <c r="AA15" s="53"/>
      <c r="AB15" s="85">
        <v>6</v>
      </c>
      <c r="AC15" s="86" t="s">
        <v>4</v>
      </c>
      <c r="AD15" s="86"/>
      <c r="AE15" s="86"/>
      <c r="AF15" s="86"/>
      <c r="AG15" s="86"/>
      <c r="AH15" s="119"/>
      <c r="AI15" s="275" t="s">
        <v>60</v>
      </c>
      <c r="AJ15" s="276"/>
      <c r="AK15" s="277"/>
      <c r="AN15" s="106"/>
      <c r="AO15" s="106"/>
    </row>
    <row r="16" spans="1:41" s="82" customFormat="1" ht="32.25" customHeight="1" x14ac:dyDescent="0.4">
      <c r="D16" s="89" t="s">
        <v>5</v>
      </c>
      <c r="E16" s="5" t="s">
        <v>3</v>
      </c>
      <c r="F16" s="5" t="s">
        <v>6</v>
      </c>
      <c r="G16" s="5" t="s">
        <v>7</v>
      </c>
      <c r="H16" s="5" t="s">
        <v>8</v>
      </c>
      <c r="I16" s="5" t="s">
        <v>9</v>
      </c>
      <c r="J16" s="120" t="s">
        <v>10</v>
      </c>
      <c r="K16" s="116" t="s">
        <v>50</v>
      </c>
      <c r="L16" s="117" t="s">
        <v>89</v>
      </c>
      <c r="M16" s="118" t="s">
        <v>51</v>
      </c>
      <c r="N16" s="90"/>
      <c r="P16" s="89" t="s">
        <v>5</v>
      </c>
      <c r="Q16" s="5" t="s">
        <v>3</v>
      </c>
      <c r="R16" s="5" t="s">
        <v>6</v>
      </c>
      <c r="S16" s="5" t="s">
        <v>7</v>
      </c>
      <c r="T16" s="5" t="s">
        <v>8</v>
      </c>
      <c r="U16" s="5" t="s">
        <v>9</v>
      </c>
      <c r="V16" s="120" t="s">
        <v>10</v>
      </c>
      <c r="W16" s="116" t="s">
        <v>50</v>
      </c>
      <c r="X16" s="117" t="s">
        <v>89</v>
      </c>
      <c r="Y16" s="118" t="s">
        <v>51</v>
      </c>
      <c r="Z16" s="90"/>
      <c r="AB16" s="89" t="s">
        <v>5</v>
      </c>
      <c r="AC16" s="5" t="s">
        <v>3</v>
      </c>
      <c r="AD16" s="5" t="s">
        <v>6</v>
      </c>
      <c r="AE16" s="5" t="s">
        <v>7</v>
      </c>
      <c r="AF16" s="5" t="s">
        <v>8</v>
      </c>
      <c r="AG16" s="5" t="s">
        <v>9</v>
      </c>
      <c r="AH16" s="120" t="s">
        <v>10</v>
      </c>
      <c r="AI16" s="202" t="s">
        <v>50</v>
      </c>
      <c r="AJ16" s="117" t="s">
        <v>89</v>
      </c>
      <c r="AK16" s="203" t="s">
        <v>51</v>
      </c>
    </row>
    <row r="17" spans="3:43" s="82" customFormat="1" ht="15.75" customHeight="1" x14ac:dyDescent="0.4">
      <c r="D17" s="25" t="str">
        <f>IF(B17&lt;&gt;"",B17+1,IF(TEXT(入力用1年!$B$8,"aaa")=D16,入力用1年!$B$8,""))</f>
        <v/>
      </c>
      <c r="E17" s="4">
        <f>IF(D17&lt;&gt;"",D17+1,IF(TEXT(入力用1年!$B$8,"aaa")=E16,入力用1年!$B$8,""))</f>
        <v>45383</v>
      </c>
      <c r="F17" s="4">
        <f>IF(E17&lt;&gt;"",E17+1,IF(TEXT(入力用1年!$B$8,"aaa")=F16,入力用1年!$B$8,""))</f>
        <v>45384</v>
      </c>
      <c r="G17" s="4">
        <f>IF(F17&lt;&gt;"",F17+1,IF(TEXT(入力用1年!$B$8,"aaa")=G16,入力用1年!$B$8,""))</f>
        <v>45385</v>
      </c>
      <c r="H17" s="4">
        <f>IF(G17&lt;&gt;"",G17+1,IF(TEXT(入力用1年!$B$8,"aaa")=H16,入力用1年!$B$8,""))</f>
        <v>45386</v>
      </c>
      <c r="I17" s="4">
        <f>IF(H17&lt;&gt;"",H17+1,IF(TEXT(入力用1年!$B$8,"aaa")=I16,入力用1年!$B$8,""))</f>
        <v>45387</v>
      </c>
      <c r="J17" s="110">
        <f>IF(I17&lt;&gt;"",I17+1,IF(TEXT(入力用1年!$B$8,"aaa")=J16,入力用1年!$B$8,""))</f>
        <v>45388</v>
      </c>
      <c r="K17" s="109">
        <f>COUNTIFS(入力用1年!B:B,"&gt;="&amp;MIN(D17:J17),入力用1年!B:B,"&lt;="&amp;MAX(D17:J17),入力用1年!J:J,"○",入力用1年!E:E,"",入力用1年!D:D,"休日")</f>
        <v>0</v>
      </c>
      <c r="L17" s="112">
        <f>COUNTIFS(入力用1年!$B:$B,"&gt;="&amp;MIN(D17:J17),入力用1年!$B:$B,"&lt;="&amp;MAX(D17:J17),入力用1年!$J:$J,"○",入力用1年!$E:$E,"",入力用1年!$F:$F,"休工")</f>
        <v>0</v>
      </c>
      <c r="M17" s="121" t="str" cm="1">
        <f t="array" ref="M17">_xlfn.IFS(K17=0,"",K17=0,"-",L17&gt;=K17,"〇",L17&lt;=K17,"×")</f>
        <v/>
      </c>
      <c r="N17" s="92"/>
      <c r="P17" s="25" t="str">
        <f t="shared" ref="P17:V17" si="0">IF(O17&lt;&gt;"",O17+1,IF(TEXT(EDATE(MIN($D$17:$J$17),1),"aaa")=P16,EDATE(MIN($D$17:$J$17),1),""))</f>
        <v/>
      </c>
      <c r="Q17" s="4" t="str">
        <f t="shared" si="0"/>
        <v/>
      </c>
      <c r="R17" s="4" t="str">
        <f t="shared" si="0"/>
        <v/>
      </c>
      <c r="S17" s="4">
        <f t="shared" si="0"/>
        <v>45413</v>
      </c>
      <c r="T17" s="4">
        <f t="shared" si="0"/>
        <v>45414</v>
      </c>
      <c r="U17" s="4">
        <f t="shared" si="0"/>
        <v>45415</v>
      </c>
      <c r="V17" s="110">
        <f t="shared" si="0"/>
        <v>45416</v>
      </c>
      <c r="W17" s="109">
        <f>COUNTIFS(入力用1年!B:B,"&gt;="&amp;MIN(P17:V17),入力用1年!B:B,"&lt;="&amp;MAX(P17:V17),入力用1年!J:J,"○",入力用1年!E:E,"",入力用1年!D:D,"休日")</f>
        <v>2</v>
      </c>
      <c r="X17" s="112">
        <f>COUNTIFS(入力用1年!$B:$B,"&gt;="&amp;MIN(P17:V17),入力用1年!$B:$B,"&lt;="&amp;MAX(P17:V17),入力用1年!$J:$J,"○",入力用1年!$E:$E,"",入力用1年!$F:$F,"休工")</f>
        <v>2</v>
      </c>
      <c r="Y17" s="121" t="str" cm="1">
        <f t="array" ref="Y17">_xlfn.IFS(W17=0,"",W17=0,"-",X17&gt;=W17,"〇",X17&lt;=W17,"×")</f>
        <v>〇</v>
      </c>
      <c r="Z17" s="92"/>
      <c r="AB17" s="25" t="str">
        <f t="shared" ref="AB17:AH17" si="1">IF(AA17&lt;&gt;"",AA17+1,IF(TEXT(EDATE(MIN($P$17:$V$17),1),"aaa")=AB16,EDATE(MIN($P$17:$V$17),1),""))</f>
        <v/>
      </c>
      <c r="AC17" s="4" t="str">
        <f t="shared" si="1"/>
        <v/>
      </c>
      <c r="AD17" s="4" t="str">
        <f t="shared" si="1"/>
        <v/>
      </c>
      <c r="AE17" s="4" t="str">
        <f t="shared" si="1"/>
        <v/>
      </c>
      <c r="AF17" s="4" t="str">
        <f t="shared" si="1"/>
        <v/>
      </c>
      <c r="AG17" s="4" t="str">
        <f t="shared" si="1"/>
        <v/>
      </c>
      <c r="AH17" s="110">
        <f t="shared" si="1"/>
        <v>45444</v>
      </c>
      <c r="AI17" s="109">
        <f>COUNTIFS(入力用1年!B:B,"&gt;="&amp;MIN(AB17:AH17),入力用1年!B:B,"&lt;="&amp;MAX(AB17:AH17),入力用1年!J:J,"○",入力用1年!E:E,"",入力用1年!D:D,"休日")</f>
        <v>1</v>
      </c>
      <c r="AJ17" s="112">
        <f>COUNTIFS(入力用1年!$B:$B,"&gt;="&amp;MIN(AB17:AH17),入力用1年!$B:$B,"&lt;="&amp;MAX(AB17:AH17),入力用1年!$J:$J,"○",入力用1年!$E:$E,"",入力用1年!$F:$F,"休工")</f>
        <v>1</v>
      </c>
      <c r="AK17" s="121" t="str" cm="1">
        <f t="array" ref="AK17">_xlfn.IFS(AI17=0,"",AI17=0,"-",AJ17&gt;=AI17,"〇",AJ17&lt;=AI17,"×")</f>
        <v>〇</v>
      </c>
      <c r="AN17" s="82" t="s">
        <v>87</v>
      </c>
      <c r="AO17" s="114">
        <f>COUNTIF($M$17:$M$22,"×")</f>
        <v>0</v>
      </c>
      <c r="AP17" s="114">
        <f>COUNTIF($Y$17:$Y$22,"×")</f>
        <v>0</v>
      </c>
      <c r="AQ17" s="114">
        <f>COUNTIF($AK$17:$AK$22,"×")</f>
        <v>0</v>
      </c>
    </row>
    <row r="18" spans="3:43" s="82" customFormat="1" ht="15.75" customHeight="1" x14ac:dyDescent="0.4">
      <c r="D18" s="25">
        <f>IFERROR(IF(MONTH(J17+1)=$D$15,J17+1,""),"")</f>
        <v>45389</v>
      </c>
      <c r="E18" s="4">
        <f t="shared" ref="E18:J22" si="2">IFERROR(IF(MONTH(D18+1)=$D$15,D18+1,""),"")</f>
        <v>45390</v>
      </c>
      <c r="F18" s="4">
        <f t="shared" si="2"/>
        <v>45391</v>
      </c>
      <c r="G18" s="4">
        <f t="shared" si="2"/>
        <v>45392</v>
      </c>
      <c r="H18" s="4">
        <f t="shared" si="2"/>
        <v>45393</v>
      </c>
      <c r="I18" s="4">
        <f t="shared" si="2"/>
        <v>45394</v>
      </c>
      <c r="J18" s="110">
        <f>IFERROR(IF(MONTH(I18+1)=$D$15,I18+1,""),"")</f>
        <v>45395</v>
      </c>
      <c r="K18" s="109">
        <f>COUNTIFS(入力用1年!B:B,"&gt;="&amp;MIN(D18:J18),入力用1年!B:B,"&lt;="&amp;MAX(D18:J18),入力用1年!J:J,"○",入力用1年!E:E,"",入力用1年!D:D,"休日")</f>
        <v>1</v>
      </c>
      <c r="L18" s="112">
        <f>COUNTIFS(入力用1年!$B:$B,"&gt;="&amp;MIN(D18:J18),入力用1年!$B:$B,"&lt;="&amp;MAX(D18:J18),入力用1年!$J:$J,"○",入力用1年!$E:$E,"",入力用1年!$F:$F,"休工")</f>
        <v>1</v>
      </c>
      <c r="M18" s="121" t="str" cm="1">
        <f t="array" ref="M18">_xlfn.IFS(K18=0,"",K18=0,"-",L18&gt;=K18,"〇",L18&lt;=K18,"×")</f>
        <v>〇</v>
      </c>
      <c r="N18" s="92"/>
      <c r="P18" s="25">
        <f>IFERROR(IF(MONTH(V17+1)=$P$15,V17+1,""),"")</f>
        <v>45417</v>
      </c>
      <c r="Q18" s="4">
        <f t="shared" ref="Q18:V22" si="3">IFERROR(IF(MONTH(P18+1)=$P$15,P18+1,""),"")</f>
        <v>45418</v>
      </c>
      <c r="R18" s="4">
        <f t="shared" si="3"/>
        <v>45419</v>
      </c>
      <c r="S18" s="4">
        <f t="shared" si="3"/>
        <v>45420</v>
      </c>
      <c r="T18" s="4">
        <f t="shared" si="3"/>
        <v>45421</v>
      </c>
      <c r="U18" s="4">
        <f t="shared" si="3"/>
        <v>45422</v>
      </c>
      <c r="V18" s="110">
        <f t="shared" si="3"/>
        <v>45423</v>
      </c>
      <c r="W18" s="109">
        <f>COUNTIFS(入力用1年!B:B,"&gt;="&amp;MIN(P18:V18),入力用1年!B:B,"&lt;="&amp;MAX(P18:V18),入力用1年!J:J,"○",入力用1年!E:E,"",入力用1年!D:D,"休日")</f>
        <v>3</v>
      </c>
      <c r="X18" s="112">
        <f>COUNTIFS(入力用1年!$B:$B,"&gt;="&amp;MIN(P18:V18),入力用1年!$B:$B,"&lt;="&amp;MAX(P18:V18),入力用1年!$J:$J,"○",入力用1年!$E:$E,"",入力用1年!$F:$F,"休工")</f>
        <v>3</v>
      </c>
      <c r="Y18" s="121" t="str" cm="1">
        <f t="array" ref="Y18">_xlfn.IFS(W18=0,"",W18=0,"-",X18&gt;=W18,"〇",X18&lt;=W18,"×")</f>
        <v>〇</v>
      </c>
      <c r="Z18" s="92"/>
      <c r="AB18" s="25">
        <f>IFERROR(IF(MONTH(AH17+1)=$AB$15,AH17+1,""),"")</f>
        <v>45445</v>
      </c>
      <c r="AC18" s="4">
        <f t="shared" ref="AC18:AH22" si="4">IFERROR(IF(MONTH(AB18+1)=$AB$15,AB18+1,""),"")</f>
        <v>45446</v>
      </c>
      <c r="AD18" s="4">
        <f t="shared" si="4"/>
        <v>45447</v>
      </c>
      <c r="AE18" s="4">
        <f t="shared" si="4"/>
        <v>45448</v>
      </c>
      <c r="AF18" s="4">
        <f t="shared" si="4"/>
        <v>45449</v>
      </c>
      <c r="AG18" s="4">
        <f t="shared" si="4"/>
        <v>45450</v>
      </c>
      <c r="AH18" s="110">
        <f t="shared" si="4"/>
        <v>45451</v>
      </c>
      <c r="AI18" s="109">
        <f>COUNTIFS(入力用1年!B:B,"&gt;="&amp;MIN(AB18:AH18),入力用1年!B:B,"&lt;="&amp;MAX(AB18:AH18),入力用1年!J:J,"○",入力用1年!E:E,"",入力用1年!D:D,"休日")</f>
        <v>2</v>
      </c>
      <c r="AJ18" s="112">
        <f>COUNTIFS(入力用1年!$B:$B,"&gt;="&amp;MIN(AB18:AH18),入力用1年!$B:$B,"&lt;="&amp;MAX(AB18:AH18),入力用1年!$J:$J,"○",入力用1年!$E:$E,"",入力用1年!$F:$F,"休工")</f>
        <v>2</v>
      </c>
      <c r="AK18" s="121" t="str" cm="1">
        <f t="array" ref="AK18">_xlfn.IFS(AI18=0,"",AI18=0,"-",AJ18&gt;=AI18,"〇",AJ18&lt;=AI18,"×")</f>
        <v>〇</v>
      </c>
      <c r="AM18" s="91"/>
      <c r="AN18" s="82" t="s">
        <v>88</v>
      </c>
      <c r="AO18" s="114">
        <f>COUNTIF($M$27:$M$32,"×")</f>
        <v>0</v>
      </c>
      <c r="AP18" s="114">
        <f>COUNTIF($Y$27:$Y$32,"×")</f>
        <v>0</v>
      </c>
      <c r="AQ18" s="114">
        <f>COUNTIF($AK$27:$AK$32,"×")</f>
        <v>0</v>
      </c>
    </row>
    <row r="19" spans="3:43" s="82" customFormat="1" ht="15.75" customHeight="1" x14ac:dyDescent="0.4">
      <c r="D19" s="25">
        <f>IFERROR(IF(MONTH(J18+1)=$D$15,J18+1,""),"")</f>
        <v>45396</v>
      </c>
      <c r="E19" s="4">
        <f t="shared" si="2"/>
        <v>45397</v>
      </c>
      <c r="F19" s="4">
        <f t="shared" si="2"/>
        <v>45398</v>
      </c>
      <c r="G19" s="4">
        <f t="shared" si="2"/>
        <v>45399</v>
      </c>
      <c r="H19" s="4">
        <f t="shared" si="2"/>
        <v>45400</v>
      </c>
      <c r="I19" s="4">
        <f t="shared" si="2"/>
        <v>45401</v>
      </c>
      <c r="J19" s="110">
        <f t="shared" si="2"/>
        <v>45402</v>
      </c>
      <c r="K19" s="109">
        <f>COUNTIFS(入力用1年!B:B,"&gt;="&amp;MIN(D19:J19),入力用1年!B:B,"&lt;="&amp;MAX(D19:J19),入力用1年!J:J,"○",入力用1年!E:E,"",入力用1年!D:D,"休日")</f>
        <v>2</v>
      </c>
      <c r="L19" s="112">
        <f>COUNTIFS(入力用1年!$B:$B,"&gt;="&amp;MIN(D19:J19),入力用1年!$B:$B,"&lt;="&amp;MAX(D19:J19),入力用1年!$J:$J,"○",入力用1年!$E:$E,"",入力用1年!$F:$F,"休工")</f>
        <v>2</v>
      </c>
      <c r="M19" s="121" t="str" cm="1">
        <f t="array" ref="M19">_xlfn.IFS(K19=0,"",K19=0,"-",L19&gt;=K19,"〇",L19&lt;=K19,"×")</f>
        <v>〇</v>
      </c>
      <c r="N19" s="92"/>
      <c r="P19" s="25">
        <f>IFERROR(IF(MONTH(V18+1)=$P$15,V18+1,""),"")</f>
        <v>45424</v>
      </c>
      <c r="Q19" s="4">
        <f t="shared" si="3"/>
        <v>45425</v>
      </c>
      <c r="R19" s="4">
        <f t="shared" si="3"/>
        <v>45426</v>
      </c>
      <c r="S19" s="4">
        <f t="shared" si="3"/>
        <v>45427</v>
      </c>
      <c r="T19" s="4">
        <f t="shared" si="3"/>
        <v>45428</v>
      </c>
      <c r="U19" s="4">
        <f t="shared" si="3"/>
        <v>45429</v>
      </c>
      <c r="V19" s="110">
        <f t="shared" si="3"/>
        <v>45430</v>
      </c>
      <c r="W19" s="109">
        <f>COUNTIFS(入力用1年!B:B,"&gt;="&amp;MIN(P19:V19),入力用1年!B:B,"&lt;="&amp;MAX(P19:V19),入力用1年!J:J,"○",入力用1年!E:E,"",入力用1年!D:D,"休日")</f>
        <v>2</v>
      </c>
      <c r="X19" s="112">
        <f>COUNTIFS(入力用1年!$B:$B,"&gt;="&amp;MIN(P19:V19),入力用1年!$B:$B,"&lt;="&amp;MAX(P19:V19),入力用1年!$J:$J,"○",入力用1年!$E:$E,"",入力用1年!$F:$F,"休工")</f>
        <v>2</v>
      </c>
      <c r="Y19" s="121" t="str" cm="1">
        <f t="array" ref="Y19">_xlfn.IFS(W19=0,"",W19=0,"-",X19&gt;=W19,"〇",X19&lt;=W19,"×")</f>
        <v>〇</v>
      </c>
      <c r="Z19" s="92"/>
      <c r="AB19" s="25">
        <f>IFERROR(IF(MONTH(AH18+1)=$AB$15,AH18+1,""),"")</f>
        <v>45452</v>
      </c>
      <c r="AC19" s="4">
        <f t="shared" si="4"/>
        <v>45453</v>
      </c>
      <c r="AD19" s="4">
        <f t="shared" si="4"/>
        <v>45454</v>
      </c>
      <c r="AE19" s="4">
        <f t="shared" si="4"/>
        <v>45455</v>
      </c>
      <c r="AF19" s="4">
        <f t="shared" si="4"/>
        <v>45456</v>
      </c>
      <c r="AG19" s="4">
        <f t="shared" si="4"/>
        <v>45457</v>
      </c>
      <c r="AH19" s="110">
        <f t="shared" si="4"/>
        <v>45458</v>
      </c>
      <c r="AI19" s="109">
        <f>COUNTIFS(入力用1年!B:B,"&gt;="&amp;MIN(AB19:AH19),入力用1年!B:B,"&lt;="&amp;MAX(AB19:AH19),入力用1年!J:J,"○",入力用1年!E:E,"",入力用1年!D:D,"休日")</f>
        <v>2</v>
      </c>
      <c r="AJ19" s="112">
        <f>COUNTIFS(入力用1年!$B:$B,"&gt;="&amp;MIN(AB19:AH19),入力用1年!$B:$B,"&lt;="&amp;MAX(AB19:AH19),入力用1年!$J:$J,"○",入力用1年!$E:$E,"",入力用1年!$F:$F,"休工")</f>
        <v>2</v>
      </c>
      <c r="AK19" s="121" t="str" cm="1">
        <f t="array" ref="AK19">_xlfn.IFS(AI19=0,"",AI19=0,"-",AJ19&gt;=AI19,"〇",AJ19&lt;=AI19,"×")</f>
        <v>〇</v>
      </c>
      <c r="AM19" s="91"/>
      <c r="AO19" s="114">
        <f>COUNTIF($M$37:$M$42,"×")</f>
        <v>0</v>
      </c>
      <c r="AP19" s="114">
        <f>COUNTIF($Y$37:$Y$42,"×")</f>
        <v>0</v>
      </c>
      <c r="AQ19" s="114">
        <f>COUNTIF($AK$37:$AK$42,"×")</f>
        <v>0</v>
      </c>
    </row>
    <row r="20" spans="3:43" s="82" customFormat="1" ht="15.75" customHeight="1" x14ac:dyDescent="0.4">
      <c r="D20" s="25">
        <f>IFERROR(IF(MONTH(J19+1)=$D$15,J19+1,""),"")</f>
        <v>45403</v>
      </c>
      <c r="E20" s="4">
        <f t="shared" si="2"/>
        <v>45404</v>
      </c>
      <c r="F20" s="4">
        <f t="shared" si="2"/>
        <v>45405</v>
      </c>
      <c r="G20" s="4">
        <f t="shared" si="2"/>
        <v>45406</v>
      </c>
      <c r="H20" s="4">
        <f t="shared" si="2"/>
        <v>45407</v>
      </c>
      <c r="I20" s="4">
        <f t="shared" si="2"/>
        <v>45408</v>
      </c>
      <c r="J20" s="110">
        <f t="shared" si="2"/>
        <v>45409</v>
      </c>
      <c r="K20" s="109">
        <f>COUNTIFS(入力用1年!B:B,"&gt;="&amp;MIN(D20:J20),入力用1年!B:B,"&lt;="&amp;MAX(D20:J20),入力用1年!J:J,"○",入力用1年!E:E,"",入力用1年!D:D,"休日")</f>
        <v>2</v>
      </c>
      <c r="L20" s="112">
        <f>COUNTIFS(入力用1年!$B:$B,"&gt;="&amp;MIN(D20:J20),入力用1年!$B:$B,"&lt;="&amp;MAX(D20:J20),入力用1年!$J:$J,"○",入力用1年!$E:$E,"",入力用1年!$F:$F,"休工")</f>
        <v>2</v>
      </c>
      <c r="M20" s="121" t="str" cm="1">
        <f t="array" ref="M20">_xlfn.IFS(K20=0,"",K20=0,"-",L20&gt;=K20,"〇",L20&lt;=K20,"×")</f>
        <v>〇</v>
      </c>
      <c r="N20" s="92"/>
      <c r="P20" s="25">
        <f>IFERROR(IF(MONTH(V19+1)=$P$15,V19+1,""),"")</f>
        <v>45431</v>
      </c>
      <c r="Q20" s="4">
        <f t="shared" si="3"/>
        <v>45432</v>
      </c>
      <c r="R20" s="4">
        <f t="shared" si="3"/>
        <v>45433</v>
      </c>
      <c r="S20" s="4">
        <f t="shared" si="3"/>
        <v>45434</v>
      </c>
      <c r="T20" s="4">
        <f t="shared" si="3"/>
        <v>45435</v>
      </c>
      <c r="U20" s="4">
        <f t="shared" si="3"/>
        <v>45436</v>
      </c>
      <c r="V20" s="110">
        <f t="shared" si="3"/>
        <v>45437</v>
      </c>
      <c r="W20" s="109">
        <f>COUNTIFS(入力用1年!B:B,"&gt;="&amp;MIN(P20:V20),入力用1年!B:B,"&lt;="&amp;MAX(P20:V20),入力用1年!J:J,"○",入力用1年!E:E,"",入力用1年!D:D,"休日")</f>
        <v>2</v>
      </c>
      <c r="X20" s="112">
        <f>COUNTIFS(入力用1年!$B:$B,"&gt;="&amp;MIN(P20:V20),入力用1年!$B:$B,"&lt;="&amp;MAX(P20:V20),入力用1年!$J:$J,"○",入力用1年!$E:$E,"",入力用1年!$F:$F,"休工")</f>
        <v>2</v>
      </c>
      <c r="Y20" s="121" t="str" cm="1">
        <f t="array" ref="Y20">_xlfn.IFS(W20=0,"",W20=0,"-",X20&gt;=W20,"〇",X20&lt;=W20,"×")</f>
        <v>〇</v>
      </c>
      <c r="Z20" s="92"/>
      <c r="AB20" s="25">
        <f>IFERROR(IF(MONTH(AH19+1)=$AB$15,AH19+1,""),"")</f>
        <v>45459</v>
      </c>
      <c r="AC20" s="4">
        <f t="shared" si="4"/>
        <v>45460</v>
      </c>
      <c r="AD20" s="4">
        <f t="shared" si="4"/>
        <v>45461</v>
      </c>
      <c r="AE20" s="4">
        <f t="shared" si="4"/>
        <v>45462</v>
      </c>
      <c r="AF20" s="4">
        <f t="shared" si="4"/>
        <v>45463</v>
      </c>
      <c r="AG20" s="4">
        <f t="shared" si="4"/>
        <v>45464</v>
      </c>
      <c r="AH20" s="110">
        <f t="shared" si="4"/>
        <v>45465</v>
      </c>
      <c r="AI20" s="109">
        <f>COUNTIFS(入力用1年!B:B,"&gt;="&amp;MIN(AB20:AH20),入力用1年!B:B,"&lt;="&amp;MAX(AB20:AH20),入力用1年!J:J,"○",入力用1年!E:E,"",入力用1年!D:D,"休日")</f>
        <v>2</v>
      </c>
      <c r="AJ20" s="112">
        <f>COUNTIFS(入力用1年!$B:$B,"&gt;="&amp;MIN(AB20:AH20),入力用1年!$B:$B,"&lt;="&amp;MAX(AB20:AH20),入力用1年!$J:$J,"○",入力用1年!$E:$E,"",入力用1年!$F:$F,"休工")</f>
        <v>2</v>
      </c>
      <c r="AK20" s="121" t="str" cm="1">
        <f t="array" ref="AK20">_xlfn.IFS(AI20=0,"",AI20=0,"-",AJ20&gt;=AI20,"〇",AJ20&lt;=AI20,"×")</f>
        <v>〇</v>
      </c>
      <c r="AM20" s="91"/>
      <c r="AO20" s="114">
        <f>COUNTIF($M$47:$M$52,"×")</f>
        <v>0</v>
      </c>
      <c r="AP20" s="114">
        <f>COUNTIF($Y$47:$Y$52,"×")</f>
        <v>0</v>
      </c>
      <c r="AQ20" s="114">
        <f>COUNTIF($AK$47:$AK$52,"×")</f>
        <v>0</v>
      </c>
    </row>
    <row r="21" spans="3:43" s="82" customFormat="1" ht="15.75" customHeight="1" x14ac:dyDescent="0.4">
      <c r="D21" s="25">
        <f>IFERROR(IF(MONTH(J20+1)=$D$15,J20+1,""),"")</f>
        <v>45410</v>
      </c>
      <c r="E21" s="4">
        <f>IFERROR(IF(MONTH(D21+1)=$D$15,D21+1,""),"")</f>
        <v>45411</v>
      </c>
      <c r="F21" s="4">
        <f t="shared" si="2"/>
        <v>45412</v>
      </c>
      <c r="G21" s="4" t="str">
        <f t="shared" si="2"/>
        <v/>
      </c>
      <c r="H21" s="4" t="str">
        <f t="shared" si="2"/>
        <v/>
      </c>
      <c r="I21" s="4" t="str">
        <f t="shared" si="2"/>
        <v/>
      </c>
      <c r="J21" s="110" t="str">
        <f t="shared" si="2"/>
        <v/>
      </c>
      <c r="K21" s="109">
        <f>COUNTIFS(入力用1年!B:B,"&gt;="&amp;MIN(D21:J21),入力用1年!B:B,"&lt;="&amp;MAX(D21:J21),入力用1年!J:J,"○",入力用1年!E:E,"",入力用1年!D:D,"休日")</f>
        <v>2</v>
      </c>
      <c r="L21" s="112">
        <f>COUNTIFS(入力用1年!$B:$B,"&gt;="&amp;MIN(D21:J21),入力用1年!$B:$B,"&lt;="&amp;MAX(D21:J21),入力用1年!$J:$J,"○",入力用1年!$E:$E,"",入力用1年!$F:$F,"休工")</f>
        <v>2</v>
      </c>
      <c r="M21" s="121" t="str" cm="1">
        <f t="array" ref="M21">_xlfn.IFS(K21=0,"",K21=0,"-",L21&gt;=K21,"〇",L21&lt;=K21,"×")</f>
        <v>〇</v>
      </c>
      <c r="N21" s="92"/>
      <c r="P21" s="25">
        <f>IFERROR(IF(MONTH(V20+1)=$P$15,V20+1,""),"")</f>
        <v>45438</v>
      </c>
      <c r="Q21" s="4">
        <f t="shared" si="3"/>
        <v>45439</v>
      </c>
      <c r="R21" s="4">
        <f t="shared" si="3"/>
        <v>45440</v>
      </c>
      <c r="S21" s="4">
        <f t="shared" si="3"/>
        <v>45441</v>
      </c>
      <c r="T21" s="4">
        <f t="shared" si="3"/>
        <v>45442</v>
      </c>
      <c r="U21" s="4">
        <f t="shared" si="3"/>
        <v>45443</v>
      </c>
      <c r="V21" s="110" t="str">
        <f t="shared" si="3"/>
        <v/>
      </c>
      <c r="W21" s="109">
        <f>COUNTIFS(入力用1年!B:B,"&gt;="&amp;MIN(P21:V21),入力用1年!B:B,"&lt;="&amp;MAX(P21:V21),入力用1年!J:J,"○",入力用1年!E:E,"",入力用1年!D:D,"休日")</f>
        <v>1</v>
      </c>
      <c r="X21" s="112">
        <f>COUNTIFS(入力用1年!$B:$B,"&gt;="&amp;MIN(P21:V21),入力用1年!$B:$B,"&lt;="&amp;MAX(P21:V21),入力用1年!$J:$J,"○",入力用1年!$E:$E,"",入力用1年!$F:$F,"休工")</f>
        <v>1</v>
      </c>
      <c r="Y21" s="121" t="str" cm="1">
        <f t="array" ref="Y21">_xlfn.IFS(W21=0,"",W21=0,"-",X21&gt;=W21,"〇",X21&lt;=W21,"×")</f>
        <v>〇</v>
      </c>
      <c r="Z21" s="92"/>
      <c r="AB21" s="25">
        <f>IFERROR(IF(MONTH(AH20+1)=$AB$15,AH20+1,""),"")</f>
        <v>45466</v>
      </c>
      <c r="AC21" s="4">
        <f t="shared" si="4"/>
        <v>45467</v>
      </c>
      <c r="AD21" s="4">
        <f t="shared" si="4"/>
        <v>45468</v>
      </c>
      <c r="AE21" s="4">
        <f t="shared" si="4"/>
        <v>45469</v>
      </c>
      <c r="AF21" s="4">
        <f t="shared" si="4"/>
        <v>45470</v>
      </c>
      <c r="AG21" s="4">
        <f t="shared" si="4"/>
        <v>45471</v>
      </c>
      <c r="AH21" s="110">
        <f t="shared" si="4"/>
        <v>45472</v>
      </c>
      <c r="AI21" s="109">
        <f>COUNTIFS(入力用1年!B:B,"&gt;="&amp;MIN(AB21:AH21),入力用1年!B:B,"&lt;="&amp;MAX(AB21:AH21),入力用1年!J:J,"○",入力用1年!E:E,"",入力用1年!D:D,"休日")</f>
        <v>2</v>
      </c>
      <c r="AJ21" s="112">
        <f>COUNTIFS(入力用1年!$B:$B,"&gt;="&amp;MIN(AB21:AH21),入力用1年!$B:$B,"&lt;="&amp;MAX(AB21:AH21),入力用1年!$J:$J,"○",入力用1年!$E:$E,"",入力用1年!$F:$F,"休工")</f>
        <v>2</v>
      </c>
      <c r="AK21" s="121" t="str" cm="1">
        <f t="array" ref="AK21">_xlfn.IFS(AI21=0,"",AI21=0,"-",AJ21&gt;=AI21,"〇",AJ21&lt;=AI21,"×")</f>
        <v>〇</v>
      </c>
      <c r="AM21" s="91"/>
      <c r="AN21" s="88"/>
    </row>
    <row r="22" spans="3:43" s="82" customFormat="1" ht="15.75" customHeight="1" thickBot="1" x14ac:dyDescent="0.45">
      <c r="D22" s="26" t="str">
        <f>IFERROR(IF(MONTH(J21+1)=$D$15,J21+1,""),"")</f>
        <v/>
      </c>
      <c r="E22" s="27" t="str">
        <f t="shared" si="2"/>
        <v/>
      </c>
      <c r="F22" s="27" t="str">
        <f t="shared" si="2"/>
        <v/>
      </c>
      <c r="G22" s="27" t="str">
        <f t="shared" si="2"/>
        <v/>
      </c>
      <c r="H22" s="27" t="str">
        <f t="shared" si="2"/>
        <v/>
      </c>
      <c r="I22" s="27" t="str">
        <f t="shared" si="2"/>
        <v/>
      </c>
      <c r="J22" s="111" t="str">
        <f t="shared" si="2"/>
        <v/>
      </c>
      <c r="K22" s="122">
        <f>COUNTIFS(入力用1年!B:B,"&gt;="&amp;MIN(D22:J22),入力用1年!B:B,"&lt;="&amp;MAX(D22:J22),入力用1年!J:J,"○",入力用1年!E:E,"",入力用1年!D:D,"休日")</f>
        <v>0</v>
      </c>
      <c r="L22" s="171">
        <f>COUNTIFS(入力用1年!$B:$B,"&gt;="&amp;MIN(D22:J22),入力用1年!$B:$B,"&lt;="&amp;MAX(D22:J22),入力用1年!$J:$J,"○",入力用1年!$E:$E,"",入力用1年!$F:$F,"休工")</f>
        <v>0</v>
      </c>
      <c r="M22" s="124" t="str" cm="1">
        <f t="array" ref="M22">_xlfn.IFS(K22=0,"",K22=0,"-",L22&gt;=K22,"〇",L22&lt;=K22,"×")</f>
        <v/>
      </c>
      <c r="N22" s="92"/>
      <c r="P22" s="26" t="str">
        <f>IFERROR(IF(MONTH(V21+1)=$P$15,V21+1,""),"")</f>
        <v/>
      </c>
      <c r="Q22" s="27" t="str">
        <f t="shared" si="3"/>
        <v/>
      </c>
      <c r="R22" s="27" t="str">
        <f t="shared" si="3"/>
        <v/>
      </c>
      <c r="S22" s="27" t="str">
        <f t="shared" si="3"/>
        <v/>
      </c>
      <c r="T22" s="27" t="str">
        <f t="shared" si="3"/>
        <v/>
      </c>
      <c r="U22" s="27" t="str">
        <f t="shared" si="3"/>
        <v/>
      </c>
      <c r="V22" s="111" t="str">
        <f t="shared" si="3"/>
        <v/>
      </c>
      <c r="W22" s="122">
        <f>COUNTIFS(入力用1年!B:B,"&gt;="&amp;MIN(P22:V22),入力用1年!B:B,"&lt;="&amp;MAX(P22:V22),入力用1年!J:J,"○",入力用1年!E:E,"",入力用1年!D:D,"休日")</f>
        <v>0</v>
      </c>
      <c r="X22" s="123">
        <f>COUNTIFS(入力用1年!$B:$B,"&gt;="&amp;MIN(P22:V22),入力用1年!$B:$B,"&lt;="&amp;MAX(P22:V22),入力用1年!$J:$J,"○",入力用1年!$E:$E,"",入力用1年!$F:$F,"休工")</f>
        <v>0</v>
      </c>
      <c r="Y22" s="124" t="str" cm="1">
        <f t="array" ref="Y22">_xlfn.IFS(W22=0,"",W22=0,"-",X22&gt;=W22,"〇",X22&lt;=W22,"×")</f>
        <v/>
      </c>
      <c r="Z22" s="92"/>
      <c r="AB22" s="26">
        <f>IFERROR(IF(MONTH(AH21+1)=$AB$15,AH21+1,""),"")</f>
        <v>45473</v>
      </c>
      <c r="AC22" s="27" t="str">
        <f t="shared" si="4"/>
        <v/>
      </c>
      <c r="AD22" s="27" t="str">
        <f t="shared" si="4"/>
        <v/>
      </c>
      <c r="AE22" s="27" t="str">
        <f t="shared" si="4"/>
        <v/>
      </c>
      <c r="AF22" s="27" t="str">
        <f t="shared" si="4"/>
        <v/>
      </c>
      <c r="AG22" s="27" t="str">
        <f t="shared" si="4"/>
        <v/>
      </c>
      <c r="AH22" s="111" t="str">
        <f t="shared" si="4"/>
        <v/>
      </c>
      <c r="AI22" s="122">
        <f>COUNTIFS(入力用1年!B:B,"&gt;="&amp;MIN(AB22:AH22),入力用1年!B:B,"&lt;="&amp;MAX(AB22:AH22),入力用1年!J:J,"○",入力用1年!E:E,"",入力用1年!D:D,"休日")</f>
        <v>1</v>
      </c>
      <c r="AJ22" s="171">
        <f>COUNTIFS(入力用1年!$B:$B,"&gt;="&amp;MIN(AB22:AH22),入力用1年!$B:$B,"&lt;="&amp;MAX(AB22:AH22),入力用1年!$J:$J,"○",入力用1年!$E:$E,"",入力用1年!$F:$F,"休工")</f>
        <v>1</v>
      </c>
      <c r="AK22" s="124" t="str" cm="1">
        <f t="array" ref="AK22">_xlfn.IFS(AI22=0,"",AI22=0,"-",AJ22&gt;=AI22,"〇",AJ22&lt;=AI22,"×")</f>
        <v>〇</v>
      </c>
      <c r="AM22" s="107"/>
    </row>
    <row r="23" spans="3:43" s="180" customFormat="1" ht="18.75" customHeight="1" x14ac:dyDescent="0.4">
      <c r="D23" s="181"/>
      <c r="E23" s="182"/>
      <c r="F23" s="183"/>
      <c r="G23" s="184"/>
      <c r="H23" s="185"/>
      <c r="I23" s="181"/>
      <c r="J23" s="185"/>
      <c r="K23" s="186">
        <f>SUM(K17:K22)</f>
        <v>7</v>
      </c>
      <c r="L23" s="185"/>
      <c r="M23" s="181"/>
      <c r="N23" s="181"/>
      <c r="O23" s="181"/>
      <c r="P23" s="181"/>
      <c r="Q23" s="181"/>
      <c r="R23" s="181"/>
      <c r="S23" s="184"/>
      <c r="T23" s="185"/>
      <c r="U23" s="181"/>
      <c r="V23" s="185"/>
      <c r="W23" s="186">
        <f>SUM(W17:W22)</f>
        <v>10</v>
      </c>
      <c r="X23" s="186"/>
      <c r="Y23" s="186"/>
      <c r="Z23" s="186"/>
      <c r="AA23" s="181"/>
      <c r="AB23" s="181"/>
      <c r="AC23" s="181"/>
      <c r="AD23" s="181"/>
      <c r="AE23" s="184"/>
      <c r="AF23" s="185"/>
      <c r="AG23" s="181"/>
      <c r="AH23" s="185"/>
      <c r="AI23" s="186">
        <f>SUM(AI17:AI22)</f>
        <v>10</v>
      </c>
      <c r="AJ23" s="185"/>
      <c r="AK23" s="181"/>
    </row>
    <row r="24" spans="3:43" s="82" customFormat="1" ht="18.75" customHeight="1" thickBot="1" x14ac:dyDescent="0.45">
      <c r="C24" s="280" t="s">
        <v>15</v>
      </c>
      <c r="D24" s="280"/>
      <c r="E24" s="108" t="str">
        <f>IF(H24="-","-",IF(OR(H24&gt;=ROUNDDOWN(8/28,3),L24&gt;=K33),"OK","NG"))</f>
        <v>OK</v>
      </c>
      <c r="F24" s="281" t="s">
        <v>54</v>
      </c>
      <c r="G24" s="281"/>
      <c r="H24" s="283">
        <f>IFERROR(ROUNDDOWN(L24/(COUNTIFS(入力用1年!B:B,"&gt;="&amp;MIN(D27:J32),入力用1年!B:B,"&lt;="&amp;MAX(D27:J32),入力用1年!J:J,"○")-COUNTIFS(入力用1年!B:B,"&gt;="&amp;MIN(D27:J32),入力用1年!B:B,"&lt;="&amp;MAX(D27:J32),入力用1年!J:J,"○",入力用1年!E:E,"&lt;&gt;")),3),"-")</f>
        <v>0.28999999999999998</v>
      </c>
      <c r="I24" s="283"/>
      <c r="J24" s="283"/>
      <c r="K24" s="148" t="s">
        <v>89</v>
      </c>
      <c r="L24" s="93">
        <f>COUNTIFS(入力用1年!B:B,"&gt;="&amp;MIN(D27:J32),入力用1年!B:B,"&lt;="&amp;MAX(D27:J32),入力用1年!J:J,"○",入力用1年!F:F,"休工",入力用1年!E:E,"")</f>
        <v>9</v>
      </c>
      <c r="M24" s="115"/>
      <c r="N24" s="84"/>
      <c r="O24" s="280" t="s">
        <v>15</v>
      </c>
      <c r="P24" s="280"/>
      <c r="Q24" s="108" t="str">
        <f>IF(T24="-","-",IF(OR(T24&gt;=ROUNDDOWN(8/28,3),X24&gt;=W33),"OK","NG"))</f>
        <v>OK</v>
      </c>
      <c r="R24" s="281" t="s">
        <v>54</v>
      </c>
      <c r="S24" s="281"/>
      <c r="T24" s="283">
        <f>IFERROR(ROUNDDOWN(X24/(COUNTIFS(入力用1年!B:B,"&gt;="&amp;MIN(P27:V32),入力用1年!B:B,"&lt;="&amp;MAX(P27:V32),入力用1年!J:J,"○")-COUNTIFS(入力用1年!B:B,"&gt;="&amp;MIN(P27:V32),入力用1年!B:B,"&lt;="&amp;MAX(P27:V32),入力用1年!J:J,"○",入力用1年!E:E,"&lt;&gt;")),3),"-")</f>
        <v>0.32200000000000001</v>
      </c>
      <c r="U24" s="283"/>
      <c r="V24" s="283"/>
      <c r="W24" s="148" t="s">
        <v>89</v>
      </c>
      <c r="X24" s="93">
        <f>COUNTIFS(入力用1年!B:B,"&gt;="&amp;MIN(P27:V32),入力用1年!B:B,"&lt;="&amp;MAX(P27:V32),入力用1年!J:J,"○",入力用1年!F:F,"休工",入力用1年!E:E,"")</f>
        <v>10</v>
      </c>
      <c r="Y24" s="115"/>
      <c r="Z24" s="84"/>
      <c r="AA24" s="280" t="s">
        <v>15</v>
      </c>
      <c r="AB24" s="280"/>
      <c r="AC24" s="108" t="str">
        <f>IF(AF24="-","-",IF(OR(AF24&gt;=ROUNDDOWN(8/28,3),AJ24&gt;=AI33),"OK","NG"))</f>
        <v>OK</v>
      </c>
      <c r="AD24" s="281" t="s">
        <v>54</v>
      </c>
      <c r="AE24" s="281"/>
      <c r="AF24" s="283">
        <f>IFERROR(ROUNDDOWN(AJ24/(COUNTIFS(入力用1年!B:B,"&gt;="&amp;MIN(AB27:AH32),入力用1年!B:B,"&lt;="&amp;MAX(AB27:AH32),入力用1年!J:J,"○")-COUNTIFS(入力用1年!B:B,"&gt;="&amp;MIN(AB27:AH32),入力用1年!B:B,"&lt;="&amp;MAX(AB27:AH32),入力用1年!J:J,"○",入力用1年!E:E,"&lt;&gt;")),3),"-")</f>
        <v>0.36599999999999999</v>
      </c>
      <c r="AG24" s="283"/>
      <c r="AH24" s="283"/>
      <c r="AI24" s="148" t="s">
        <v>89</v>
      </c>
      <c r="AJ24" s="93">
        <f>COUNTIFS(入力用1年!B:B,"&gt;="&amp;MIN(AB27:AH32),入力用1年!B:B,"&lt;="&amp;MAX(AB27:AH32),入力用1年!J:J,"○",入力用1年!F:F,"休工",入力用1年!E:E,"")</f>
        <v>11</v>
      </c>
      <c r="AK24" s="115"/>
    </row>
    <row r="25" spans="3:43" s="82" customFormat="1" ht="18.75" customHeight="1" x14ac:dyDescent="0.4">
      <c r="D25" s="94">
        <v>7</v>
      </c>
      <c r="E25" s="95" t="s">
        <v>4</v>
      </c>
      <c r="F25" s="95"/>
      <c r="G25" s="95"/>
      <c r="H25" s="95"/>
      <c r="I25" s="95"/>
      <c r="J25" s="126"/>
      <c r="K25" s="275" t="s">
        <v>60</v>
      </c>
      <c r="L25" s="276"/>
      <c r="M25" s="277"/>
      <c r="N25" s="87"/>
      <c r="P25" s="94">
        <v>8</v>
      </c>
      <c r="Q25" s="95" t="s">
        <v>4</v>
      </c>
      <c r="R25" s="95"/>
      <c r="S25" s="95"/>
      <c r="T25" s="95"/>
      <c r="U25" s="95"/>
      <c r="V25" s="126"/>
      <c r="W25" s="275" t="s">
        <v>60</v>
      </c>
      <c r="X25" s="276"/>
      <c r="Y25" s="277"/>
      <c r="Z25" s="87"/>
      <c r="AB25" s="94">
        <v>9</v>
      </c>
      <c r="AC25" s="95" t="s">
        <v>4</v>
      </c>
      <c r="AD25" s="95"/>
      <c r="AE25" s="95"/>
      <c r="AF25" s="95"/>
      <c r="AG25" s="95"/>
      <c r="AH25" s="126"/>
      <c r="AI25" s="275" t="s">
        <v>60</v>
      </c>
      <c r="AJ25" s="276"/>
      <c r="AK25" s="277"/>
    </row>
    <row r="26" spans="3:43" s="82" customFormat="1" ht="34.5" customHeight="1" x14ac:dyDescent="0.4">
      <c r="D26" s="89" t="s">
        <v>5</v>
      </c>
      <c r="E26" s="5" t="s">
        <v>3</v>
      </c>
      <c r="F26" s="5" t="s">
        <v>6</v>
      </c>
      <c r="G26" s="5" t="s">
        <v>7</v>
      </c>
      <c r="H26" s="5" t="s">
        <v>8</v>
      </c>
      <c r="I26" s="5" t="s">
        <v>9</v>
      </c>
      <c r="J26" s="120" t="s">
        <v>10</v>
      </c>
      <c r="K26" s="116" t="s">
        <v>50</v>
      </c>
      <c r="L26" s="117" t="s">
        <v>89</v>
      </c>
      <c r="M26" s="118" t="s">
        <v>51</v>
      </c>
      <c r="N26" s="90"/>
      <c r="P26" s="89" t="s">
        <v>5</v>
      </c>
      <c r="Q26" s="5" t="s">
        <v>3</v>
      </c>
      <c r="R26" s="5" t="s">
        <v>6</v>
      </c>
      <c r="S26" s="5" t="s">
        <v>7</v>
      </c>
      <c r="T26" s="5" t="s">
        <v>8</v>
      </c>
      <c r="U26" s="5" t="s">
        <v>9</v>
      </c>
      <c r="V26" s="120" t="s">
        <v>10</v>
      </c>
      <c r="W26" s="116" t="s">
        <v>50</v>
      </c>
      <c r="X26" s="117" t="s">
        <v>89</v>
      </c>
      <c r="Y26" s="118" t="s">
        <v>51</v>
      </c>
      <c r="Z26" s="90"/>
      <c r="AB26" s="89" t="s">
        <v>5</v>
      </c>
      <c r="AC26" s="5" t="s">
        <v>3</v>
      </c>
      <c r="AD26" s="5" t="s">
        <v>6</v>
      </c>
      <c r="AE26" s="5" t="s">
        <v>7</v>
      </c>
      <c r="AF26" s="5" t="s">
        <v>8</v>
      </c>
      <c r="AG26" s="5" t="s">
        <v>9</v>
      </c>
      <c r="AH26" s="120" t="s">
        <v>10</v>
      </c>
      <c r="AI26" s="116" t="s">
        <v>50</v>
      </c>
      <c r="AJ26" s="117" t="s">
        <v>89</v>
      </c>
      <c r="AK26" s="118" t="s">
        <v>51</v>
      </c>
    </row>
    <row r="27" spans="3:43" s="82" customFormat="1" ht="15.75" customHeight="1" x14ac:dyDescent="0.4">
      <c r="D27" s="25" t="str">
        <f>IF(B27&lt;&gt;"",B27+1,IF(TEXT(EDATE(MIN($AB$17:$AH$17),1),"aaa")=D26,EDATE(MIN($AB$17:$AH$17),1),""))</f>
        <v/>
      </c>
      <c r="E27" s="4">
        <f t="shared" ref="E27:J27" si="5">IF(D27&lt;&gt;"",D27+1,IF(TEXT(EDATE(MIN($AB$17:$AH$17),1),"aaa")=E26,EDATE(MIN($AB$17:$AH$17),1),""))</f>
        <v>45474</v>
      </c>
      <c r="F27" s="4">
        <f t="shared" si="5"/>
        <v>45475</v>
      </c>
      <c r="G27" s="4">
        <f t="shared" si="5"/>
        <v>45476</v>
      </c>
      <c r="H27" s="4">
        <f t="shared" si="5"/>
        <v>45477</v>
      </c>
      <c r="I27" s="4">
        <f t="shared" si="5"/>
        <v>45478</v>
      </c>
      <c r="J27" s="110">
        <f t="shared" si="5"/>
        <v>45479</v>
      </c>
      <c r="K27" s="109">
        <f>COUNTIFS(入力用1年!B:B,"&gt;="&amp;MIN(D27:J27),入力用1年!B:B,"&lt;="&amp;MAX(D27:J27),入力用1年!J:J,"○",入力用1年!E:E,"",入力用1年!D:D,"休日")</f>
        <v>1</v>
      </c>
      <c r="L27" s="112">
        <f>COUNTIFS(入力用1年!$B:$B,"&gt;="&amp;MIN(D27:J27),入力用1年!$B:$B,"&lt;="&amp;MAX(D27:J27),入力用1年!$J:$J,"○",入力用1年!$E:$E,"",入力用1年!$F:$F,"休工")</f>
        <v>1</v>
      </c>
      <c r="M27" s="121" t="str" cm="1">
        <f t="array" ref="M27">_xlfn.IFS(K27=0,"",K27=0,"-",L27&gt;=K27,"〇",L27&lt;=K27,"×")</f>
        <v>〇</v>
      </c>
      <c r="N27" s="92"/>
      <c r="P27" s="25" t="str">
        <f t="shared" ref="P27:V27" si="6">IF(O27&lt;&gt;"",O27+1,IF(TEXT(EDATE(MIN($D$27:$J$27),1),"aaa")=P26,EDATE(MIN($D$27:$J$27),1),""))</f>
        <v/>
      </c>
      <c r="Q27" s="4" t="str">
        <f t="shared" si="6"/>
        <v/>
      </c>
      <c r="R27" s="4" t="str">
        <f t="shared" si="6"/>
        <v/>
      </c>
      <c r="S27" s="4" t="str">
        <f t="shared" si="6"/>
        <v/>
      </c>
      <c r="T27" s="4">
        <f t="shared" si="6"/>
        <v>45505</v>
      </c>
      <c r="U27" s="4">
        <f t="shared" si="6"/>
        <v>45506</v>
      </c>
      <c r="V27" s="110">
        <f t="shared" si="6"/>
        <v>45507</v>
      </c>
      <c r="W27" s="109">
        <f>COUNTIFS(入力用1年!B:B,"&gt;="&amp;MIN(P27:V27),入力用1年!B:B,"&lt;="&amp;MAX(P27:V27),入力用1年!J:J,"○",入力用1年!E:E,"",入力用1年!D:D,"休日")</f>
        <v>1</v>
      </c>
      <c r="X27" s="112">
        <f>COUNTIFS(入力用1年!$B:$B,"&gt;="&amp;MIN(P27:V27),入力用1年!$B:$B,"&lt;="&amp;MAX(P27:V27),入力用1年!$J:$J,"○",入力用1年!$E:$E,"",入力用1年!$F:$F,"休工")</f>
        <v>1</v>
      </c>
      <c r="Y27" s="121" t="str" cm="1">
        <f t="array" ref="Y27">_xlfn.IFS(W27=0,"",W27=0,"-",X27&gt;=W27,"〇",X27&lt;=W27,"×")</f>
        <v>〇</v>
      </c>
      <c r="Z27" s="92"/>
      <c r="AB27" s="25">
        <f t="shared" ref="AB27:AH27" si="7">IF(AA27&lt;&gt;"",AA27+1,IF(TEXT(EDATE(MIN($P$27:$V$27),1),"aaa")=AB26,EDATE(MIN($P$27:$V$27),1),""))</f>
        <v>45536</v>
      </c>
      <c r="AC27" s="4">
        <f t="shared" si="7"/>
        <v>45537</v>
      </c>
      <c r="AD27" s="4">
        <f t="shared" si="7"/>
        <v>45538</v>
      </c>
      <c r="AE27" s="4">
        <f t="shared" si="7"/>
        <v>45539</v>
      </c>
      <c r="AF27" s="4">
        <f t="shared" si="7"/>
        <v>45540</v>
      </c>
      <c r="AG27" s="4">
        <f t="shared" si="7"/>
        <v>45541</v>
      </c>
      <c r="AH27" s="110">
        <f t="shared" si="7"/>
        <v>45542</v>
      </c>
      <c r="AI27" s="109">
        <f>COUNTIFS(入力用1年!B:B,"&gt;="&amp;MIN(AB27:AH27),入力用1年!B:B,"&lt;="&amp;MAX(AB27:AH27),入力用1年!J:J,"○",入力用1年!E:E,"",入力用1年!D:D,"休日")</f>
        <v>2</v>
      </c>
      <c r="AJ27" s="112">
        <f>COUNTIFS(入力用1年!$B:$B,"&gt;="&amp;MIN(AB27:AH27),入力用1年!$B:$B,"&lt;="&amp;MAX(AB27:AH27),入力用1年!$J:$J,"○",入力用1年!$E:$E,"",入力用1年!$F:$F,"休工")</f>
        <v>2</v>
      </c>
      <c r="AK27" s="121" t="str" cm="1">
        <f t="array" ref="AK27">_xlfn.IFS(AI27=0,"",AI27=0,"-",AJ27&gt;=AI27,"〇",AJ27&lt;=AI27,"×")</f>
        <v>〇</v>
      </c>
    </row>
    <row r="28" spans="3:43" s="82" customFormat="1" ht="15.75" customHeight="1" x14ac:dyDescent="0.4">
      <c r="D28" s="25">
        <f>IFERROR(IF(MONTH(J27+1)=$D$25,J27+1,""),"")</f>
        <v>45480</v>
      </c>
      <c r="E28" s="4">
        <f t="shared" ref="E28:J32" si="8">IFERROR(IF(MONTH(D28+1)=$D$25,D28+1,""),"")</f>
        <v>45481</v>
      </c>
      <c r="F28" s="4">
        <f t="shared" si="8"/>
        <v>45482</v>
      </c>
      <c r="G28" s="4">
        <f t="shared" si="8"/>
        <v>45483</v>
      </c>
      <c r="H28" s="4">
        <f t="shared" si="8"/>
        <v>45484</v>
      </c>
      <c r="I28" s="4">
        <f t="shared" si="8"/>
        <v>45485</v>
      </c>
      <c r="J28" s="110">
        <f t="shared" si="8"/>
        <v>45486</v>
      </c>
      <c r="K28" s="109">
        <f>COUNTIFS(入力用1年!B:B,"&gt;="&amp;MIN(D28:J28),入力用1年!B:B,"&lt;="&amp;MAX(D28:J28),入力用1年!J:J,"○",入力用1年!E:E,"",入力用1年!D:D,"休日")</f>
        <v>2</v>
      </c>
      <c r="L28" s="112">
        <f>COUNTIFS(入力用1年!$B:$B,"&gt;="&amp;MIN(D28:J28),入力用1年!$B:$B,"&lt;="&amp;MAX(D28:J28),入力用1年!$J:$J,"○",入力用1年!$E:$E,"",入力用1年!$F:$F,"休工")</f>
        <v>2</v>
      </c>
      <c r="M28" s="121" t="str" cm="1">
        <f t="array" ref="M28">_xlfn.IFS(K28=0,"",K28=0,"-",L28&gt;=K28,"〇",L28&lt;=K28,"×")</f>
        <v>〇</v>
      </c>
      <c r="N28" s="92"/>
      <c r="P28" s="25">
        <f>IFERROR(IF(MONTH(V27+1)=$P$25,V27+1,""),"")</f>
        <v>45508</v>
      </c>
      <c r="Q28" s="4">
        <f t="shared" ref="Q28:V32" si="9">IFERROR(IF(MONTH(P28+1)=$P$25,P28+1,""),"")</f>
        <v>45509</v>
      </c>
      <c r="R28" s="4">
        <f t="shared" si="9"/>
        <v>45510</v>
      </c>
      <c r="S28" s="4">
        <f t="shared" si="9"/>
        <v>45511</v>
      </c>
      <c r="T28" s="4">
        <f t="shared" si="9"/>
        <v>45512</v>
      </c>
      <c r="U28" s="4">
        <f t="shared" si="9"/>
        <v>45513</v>
      </c>
      <c r="V28" s="110">
        <f t="shared" si="9"/>
        <v>45514</v>
      </c>
      <c r="W28" s="109">
        <f>COUNTIFS(入力用1年!B:B,"&gt;="&amp;MIN(P28:V28),入力用1年!B:B,"&lt;="&amp;MAX(P28:V28),入力用1年!J:J,"○",入力用1年!E:E,"",入力用1年!D:D,"休日")</f>
        <v>2</v>
      </c>
      <c r="X28" s="112">
        <f>COUNTIFS(入力用1年!$B:$B,"&gt;="&amp;MIN(P28:V28),入力用1年!$B:$B,"&lt;="&amp;MAX(P28:V28),入力用1年!$J:$J,"○",入力用1年!$E:$E,"",入力用1年!$F:$F,"休工")</f>
        <v>2</v>
      </c>
      <c r="Y28" s="121" t="str" cm="1">
        <f t="array" ref="Y28">_xlfn.IFS(W28=0,"",W28=0,"-",X28&gt;=W28,"〇",X28&lt;=W28,"×")</f>
        <v>〇</v>
      </c>
      <c r="Z28" s="92"/>
      <c r="AB28" s="25">
        <f>IFERROR(IF(MONTH(AH27+1)=$AB$25,AH27+1,""),"")</f>
        <v>45543</v>
      </c>
      <c r="AC28" s="4">
        <f t="shared" ref="AC28:AH32" si="10">IFERROR(IF(MONTH(AB28+1)=$AB$25,AB28+1,""),"")</f>
        <v>45544</v>
      </c>
      <c r="AD28" s="4">
        <f t="shared" si="10"/>
        <v>45545</v>
      </c>
      <c r="AE28" s="4">
        <f t="shared" si="10"/>
        <v>45546</v>
      </c>
      <c r="AF28" s="4">
        <f t="shared" si="10"/>
        <v>45547</v>
      </c>
      <c r="AG28" s="4">
        <f t="shared" si="10"/>
        <v>45548</v>
      </c>
      <c r="AH28" s="110">
        <f t="shared" si="10"/>
        <v>45549</v>
      </c>
      <c r="AI28" s="109">
        <f>COUNTIFS(入力用1年!B:B,"&gt;="&amp;MIN(AB28:AH28),入力用1年!B:B,"&lt;="&amp;MAX(AB28:AH28),入力用1年!J:J,"○",入力用1年!E:E,"",入力用1年!D:D,"休日")</f>
        <v>2</v>
      </c>
      <c r="AJ28" s="112">
        <f>COUNTIFS(入力用1年!$B:$B,"&gt;="&amp;MIN(AB28:AH28),入力用1年!$B:$B,"&lt;="&amp;MAX(AB28:AH28),入力用1年!$J:$J,"○",入力用1年!$E:$E,"",入力用1年!$F:$F,"休工")</f>
        <v>2</v>
      </c>
      <c r="AK28" s="121" t="str" cm="1">
        <f t="array" ref="AK28">_xlfn.IFS(AI28=0,"",AI28=0,"-",AJ28&gt;=AI28,"〇",AJ28&lt;=AI28,"×")</f>
        <v>〇</v>
      </c>
    </row>
    <row r="29" spans="3:43" s="82" customFormat="1" ht="15.75" customHeight="1" x14ac:dyDescent="0.4">
      <c r="D29" s="25">
        <f>IFERROR(IF(MONTH(J28+1)=$D$25,J28+1,""),"")</f>
        <v>45487</v>
      </c>
      <c r="E29" s="4">
        <f t="shared" si="8"/>
        <v>45488</v>
      </c>
      <c r="F29" s="4">
        <f t="shared" si="8"/>
        <v>45489</v>
      </c>
      <c r="G29" s="4">
        <f t="shared" si="8"/>
        <v>45490</v>
      </c>
      <c r="H29" s="4">
        <f t="shared" si="8"/>
        <v>45491</v>
      </c>
      <c r="I29" s="4">
        <f t="shared" si="8"/>
        <v>45492</v>
      </c>
      <c r="J29" s="110">
        <f t="shared" si="8"/>
        <v>45493</v>
      </c>
      <c r="K29" s="109">
        <f>COUNTIFS(入力用1年!B:B,"&gt;="&amp;MIN(D29:J29),入力用1年!B:B,"&lt;="&amp;MAX(D29:J29),入力用1年!J:J,"○",入力用1年!E:E,"",入力用1年!D:D,"休日")</f>
        <v>3</v>
      </c>
      <c r="L29" s="112">
        <f>COUNTIFS(入力用1年!$B:$B,"&gt;="&amp;MIN(D29:J29),入力用1年!$B:$B,"&lt;="&amp;MAX(D29:J29),入力用1年!$J:$J,"○",入力用1年!$E:$E,"",入力用1年!$F:$F,"休工")</f>
        <v>3</v>
      </c>
      <c r="M29" s="121" t="str" cm="1">
        <f t="array" ref="M29">_xlfn.IFS(K29=0,"",K29=0,"-",L29&gt;=K29,"〇",L29&lt;=K29,"×")</f>
        <v>〇</v>
      </c>
      <c r="N29" s="92"/>
      <c r="P29" s="25">
        <f>IFERROR(IF(MONTH(V28+1)=$P$25,V28+1,""),"")</f>
        <v>45515</v>
      </c>
      <c r="Q29" s="4">
        <f t="shared" si="9"/>
        <v>45516</v>
      </c>
      <c r="R29" s="4">
        <f t="shared" si="9"/>
        <v>45517</v>
      </c>
      <c r="S29" s="4">
        <f t="shared" si="9"/>
        <v>45518</v>
      </c>
      <c r="T29" s="4">
        <f t="shared" si="9"/>
        <v>45519</v>
      </c>
      <c r="U29" s="4">
        <f t="shared" si="9"/>
        <v>45520</v>
      </c>
      <c r="V29" s="110">
        <f t="shared" si="9"/>
        <v>45521</v>
      </c>
      <c r="W29" s="109">
        <f>COUNTIFS(入力用1年!B:B,"&gt;="&amp;MIN(P29:V29),入力用1年!B:B,"&lt;="&amp;MAX(P29:V29),入力用1年!J:J,"○",入力用1年!E:E,"",入力用1年!D:D,"休日")</f>
        <v>3</v>
      </c>
      <c r="X29" s="112">
        <f>COUNTIFS(入力用1年!$B:$B,"&gt;="&amp;MIN(P29:V29),入力用1年!$B:$B,"&lt;="&amp;MAX(P29:V29),入力用1年!$J:$J,"○",入力用1年!$E:$E,"",入力用1年!$F:$F,"休工")</f>
        <v>3</v>
      </c>
      <c r="Y29" s="121" t="str" cm="1">
        <f t="array" ref="Y29">_xlfn.IFS(W29=0,"",W29=0,"-",X29&gt;=W29,"〇",X29&lt;=W29,"×")</f>
        <v>〇</v>
      </c>
      <c r="Z29" s="92"/>
      <c r="AB29" s="25">
        <f>IFERROR(IF(MONTH(AH28+1)=$AB$25,AH28+1,""),"")</f>
        <v>45550</v>
      </c>
      <c r="AC29" s="4">
        <f t="shared" si="10"/>
        <v>45551</v>
      </c>
      <c r="AD29" s="4">
        <f t="shared" si="10"/>
        <v>45552</v>
      </c>
      <c r="AE29" s="4">
        <f t="shared" si="10"/>
        <v>45553</v>
      </c>
      <c r="AF29" s="4">
        <f t="shared" si="10"/>
        <v>45554</v>
      </c>
      <c r="AG29" s="4">
        <f t="shared" si="10"/>
        <v>45555</v>
      </c>
      <c r="AH29" s="110">
        <f t="shared" si="10"/>
        <v>45556</v>
      </c>
      <c r="AI29" s="109">
        <f>COUNTIFS(入力用1年!B:B,"&gt;="&amp;MIN(AB29:AH29),入力用1年!B:B,"&lt;="&amp;MAX(AB29:AH29),入力用1年!J:J,"○",入力用1年!E:E,"",入力用1年!D:D,"休日")</f>
        <v>3</v>
      </c>
      <c r="AJ29" s="112">
        <f>COUNTIFS(入力用1年!$B:$B,"&gt;="&amp;MIN(AB29:AH29),入力用1年!$B:$B,"&lt;="&amp;MAX(AB29:AH29),入力用1年!$J:$J,"○",入力用1年!$E:$E,"",入力用1年!$F:$F,"休工")</f>
        <v>3</v>
      </c>
      <c r="AK29" s="121" t="str" cm="1">
        <f t="array" ref="AK29">_xlfn.IFS(AI29=0,"",AI29=0,"-",AJ29&gt;=AI29,"〇",AJ29&lt;=AI29,"×")</f>
        <v>〇</v>
      </c>
    </row>
    <row r="30" spans="3:43" s="82" customFormat="1" ht="15.75" customHeight="1" x14ac:dyDescent="0.4">
      <c r="D30" s="25">
        <f>IFERROR(IF(MONTH(J29+1)=$D$25,J29+1,""),"")</f>
        <v>45494</v>
      </c>
      <c r="E30" s="4">
        <f t="shared" si="8"/>
        <v>45495</v>
      </c>
      <c r="F30" s="4">
        <f t="shared" si="8"/>
        <v>45496</v>
      </c>
      <c r="G30" s="4">
        <f t="shared" si="8"/>
        <v>45497</v>
      </c>
      <c r="H30" s="4">
        <f t="shared" si="8"/>
        <v>45498</v>
      </c>
      <c r="I30" s="4">
        <f t="shared" si="8"/>
        <v>45499</v>
      </c>
      <c r="J30" s="110">
        <f t="shared" si="8"/>
        <v>45500</v>
      </c>
      <c r="K30" s="109">
        <f>COUNTIFS(入力用1年!B:B,"&gt;="&amp;MIN(D30:J30),入力用1年!B:B,"&lt;="&amp;MAX(D30:J30),入力用1年!J:J,"○",入力用1年!E:E,"",入力用1年!D:D,"休日")</f>
        <v>2</v>
      </c>
      <c r="L30" s="112">
        <f>COUNTIFS(入力用1年!$B:$B,"&gt;="&amp;MIN(D30:J30),入力用1年!$B:$B,"&lt;="&amp;MAX(D30:J30),入力用1年!$J:$J,"○",入力用1年!$E:$E,"",入力用1年!$F:$F,"休工")</f>
        <v>2</v>
      </c>
      <c r="M30" s="121" t="str" cm="1">
        <f t="array" ref="M30">_xlfn.IFS(K30=0,"",K30=0,"-",L30&gt;=K30,"〇",L30&lt;=K30,"×")</f>
        <v>〇</v>
      </c>
      <c r="N30" s="92"/>
      <c r="P30" s="25">
        <f>IFERROR(IF(MONTH(V29+1)=$P$25,V29+1,""),"")</f>
        <v>45522</v>
      </c>
      <c r="Q30" s="4">
        <f t="shared" si="9"/>
        <v>45523</v>
      </c>
      <c r="R30" s="4">
        <f t="shared" si="9"/>
        <v>45524</v>
      </c>
      <c r="S30" s="4">
        <f t="shared" si="9"/>
        <v>45525</v>
      </c>
      <c r="T30" s="4">
        <f t="shared" si="9"/>
        <v>45526</v>
      </c>
      <c r="U30" s="4">
        <f t="shared" si="9"/>
        <v>45527</v>
      </c>
      <c r="V30" s="110">
        <f t="shared" si="9"/>
        <v>45528</v>
      </c>
      <c r="W30" s="109">
        <f>COUNTIFS(入力用1年!B:B,"&gt;="&amp;MIN(P30:V30),入力用1年!B:B,"&lt;="&amp;MAX(P30:V30),入力用1年!J:J,"○",入力用1年!E:E,"",入力用1年!D:D,"休日")</f>
        <v>2</v>
      </c>
      <c r="X30" s="112">
        <f>COUNTIFS(入力用1年!$B:$B,"&gt;="&amp;MIN(P30:V30),入力用1年!$B:$B,"&lt;="&amp;MAX(P30:V30),入力用1年!$J:$J,"○",入力用1年!$E:$E,"",入力用1年!$F:$F,"休工")</f>
        <v>2</v>
      </c>
      <c r="Y30" s="121" t="str" cm="1">
        <f t="array" ref="Y30">_xlfn.IFS(W30=0,"",W30=0,"-",X30&gt;=W30,"〇",X30&lt;=W30,"×")</f>
        <v>〇</v>
      </c>
      <c r="Z30" s="92"/>
      <c r="AB30" s="25">
        <f>IFERROR(IF(MONTH(AH29+1)=$AB$25,AH29+1,""),"")</f>
        <v>45557</v>
      </c>
      <c r="AC30" s="4">
        <f t="shared" si="10"/>
        <v>45558</v>
      </c>
      <c r="AD30" s="4">
        <f t="shared" si="10"/>
        <v>45559</v>
      </c>
      <c r="AE30" s="4">
        <f t="shared" si="10"/>
        <v>45560</v>
      </c>
      <c r="AF30" s="4">
        <f t="shared" si="10"/>
        <v>45561</v>
      </c>
      <c r="AG30" s="4">
        <f t="shared" si="10"/>
        <v>45562</v>
      </c>
      <c r="AH30" s="110">
        <f t="shared" si="10"/>
        <v>45563</v>
      </c>
      <c r="AI30" s="109">
        <f>COUNTIFS(入力用1年!B:B,"&gt;="&amp;MIN(AB30:AH30),入力用1年!B:B,"&lt;="&amp;MAX(AB30:AH30),入力用1年!J:J,"○",入力用1年!E:E,"",入力用1年!D:D,"休日")</f>
        <v>3</v>
      </c>
      <c r="AJ30" s="112">
        <f>COUNTIFS(入力用1年!$B:$B,"&gt;="&amp;MIN(AB30:AH30),入力用1年!$B:$B,"&lt;="&amp;MAX(AB30:AH30),入力用1年!$J:$J,"○",入力用1年!$E:$E,"",入力用1年!$F:$F,"休工")</f>
        <v>3</v>
      </c>
      <c r="AK30" s="121" t="str" cm="1">
        <f t="array" ref="AK30">_xlfn.IFS(AI30=0,"",AI30=0,"-",AJ30&gt;=AI30,"〇",AJ30&lt;=AI30,"×")</f>
        <v>〇</v>
      </c>
    </row>
    <row r="31" spans="3:43" s="82" customFormat="1" ht="15.75" customHeight="1" x14ac:dyDescent="0.4">
      <c r="D31" s="25">
        <f>IFERROR(IF(MONTH(J30+1)=$D$25,J30+1,""),"")</f>
        <v>45501</v>
      </c>
      <c r="E31" s="4">
        <f t="shared" si="8"/>
        <v>45502</v>
      </c>
      <c r="F31" s="4">
        <f t="shared" si="8"/>
        <v>45503</v>
      </c>
      <c r="G31" s="4">
        <f t="shared" si="8"/>
        <v>45504</v>
      </c>
      <c r="H31" s="4" t="str">
        <f t="shared" si="8"/>
        <v/>
      </c>
      <c r="I31" s="4" t="str">
        <f t="shared" si="8"/>
        <v/>
      </c>
      <c r="J31" s="110" t="str">
        <f t="shared" si="8"/>
        <v/>
      </c>
      <c r="K31" s="109">
        <f>COUNTIFS(入力用1年!B:B,"&gt;="&amp;MIN(D31:J31),入力用1年!B:B,"&lt;="&amp;MAX(D31:J31),入力用1年!J:J,"○",入力用1年!E:E,"",入力用1年!D:D,"休日")</f>
        <v>1</v>
      </c>
      <c r="L31" s="112">
        <f>COUNTIFS(入力用1年!$B:$B,"&gt;="&amp;MIN(D31:J31),入力用1年!$B:$B,"&lt;="&amp;MAX(D31:J31),入力用1年!$J:$J,"○",入力用1年!$E:$E,"",入力用1年!$F:$F,"休工")</f>
        <v>1</v>
      </c>
      <c r="M31" s="121" t="str" cm="1">
        <f t="array" ref="M31">_xlfn.IFS(K31=0,"",K31=0,"-",L31&gt;=K31,"〇",L31&lt;=K31,"×")</f>
        <v>〇</v>
      </c>
      <c r="N31" s="92"/>
      <c r="P31" s="25">
        <f>IFERROR(IF(MONTH(V30+1)=$P$25,V30+1,""),"")</f>
        <v>45529</v>
      </c>
      <c r="Q31" s="4">
        <f t="shared" si="9"/>
        <v>45530</v>
      </c>
      <c r="R31" s="4">
        <f t="shared" si="9"/>
        <v>45531</v>
      </c>
      <c r="S31" s="4">
        <f t="shared" si="9"/>
        <v>45532</v>
      </c>
      <c r="T31" s="4">
        <f t="shared" si="9"/>
        <v>45533</v>
      </c>
      <c r="U31" s="4">
        <f t="shared" si="9"/>
        <v>45534</v>
      </c>
      <c r="V31" s="110">
        <f t="shared" si="9"/>
        <v>45535</v>
      </c>
      <c r="W31" s="109">
        <f>COUNTIFS(入力用1年!B:B,"&gt;="&amp;MIN(P31:V31),入力用1年!B:B,"&lt;="&amp;MAX(P31:V31),入力用1年!J:J,"○",入力用1年!E:E,"",入力用1年!D:D,"休日")</f>
        <v>2</v>
      </c>
      <c r="X31" s="112">
        <f>COUNTIFS(入力用1年!$B:$B,"&gt;="&amp;MIN(P31:V31),入力用1年!$B:$B,"&lt;="&amp;MAX(P31:V31),入力用1年!$J:$J,"○",入力用1年!$E:$E,"",入力用1年!$F:$F,"休工")</f>
        <v>2</v>
      </c>
      <c r="Y31" s="121" t="str" cm="1">
        <f t="array" ref="Y31">_xlfn.IFS(W31=0,"",W31=0,"-",X31&gt;=W31,"〇",X31&lt;=W31,"×")</f>
        <v>〇</v>
      </c>
      <c r="Z31" s="92"/>
      <c r="AB31" s="25">
        <f>IFERROR(IF(MONTH(AH30+1)=$AB$25,AH30+1,""),"")</f>
        <v>45564</v>
      </c>
      <c r="AC31" s="4">
        <f t="shared" si="10"/>
        <v>45565</v>
      </c>
      <c r="AD31" s="4" t="str">
        <f t="shared" si="10"/>
        <v/>
      </c>
      <c r="AE31" s="4" t="str">
        <f t="shared" si="10"/>
        <v/>
      </c>
      <c r="AF31" s="4" t="str">
        <f t="shared" si="10"/>
        <v/>
      </c>
      <c r="AG31" s="4" t="str">
        <f t="shared" si="10"/>
        <v/>
      </c>
      <c r="AH31" s="110" t="str">
        <f t="shared" si="10"/>
        <v/>
      </c>
      <c r="AI31" s="109">
        <f>COUNTIFS(入力用1年!B:B,"&gt;="&amp;MIN(AB31:AH31),入力用1年!B:B,"&lt;="&amp;MAX(AB31:AH31),入力用1年!J:J,"○",入力用1年!E:E,"",入力用1年!D:D,"休日")</f>
        <v>1</v>
      </c>
      <c r="AJ31" s="112">
        <f>COUNTIFS(入力用1年!$B:$B,"&gt;="&amp;MIN(AB31:AH31),入力用1年!$B:$B,"&lt;="&amp;MAX(AB31:AH31),入力用1年!$J:$J,"○",入力用1年!$E:$E,"",入力用1年!$F:$F,"休工")</f>
        <v>1</v>
      </c>
      <c r="AK31" s="121" t="str" cm="1">
        <f t="array" ref="AK31">_xlfn.IFS(AI31=0,"",AI31=0,"-",AJ31&gt;=AI31,"〇",AJ31&lt;=AI31,"×")</f>
        <v>〇</v>
      </c>
    </row>
    <row r="32" spans="3:43" s="82" customFormat="1" ht="15.75" customHeight="1" thickBot="1" x14ac:dyDescent="0.45">
      <c r="D32" s="26" t="str">
        <f>IFERROR(IF(MONTH(J31+1)=$D$25,J31+1,""),"")</f>
        <v/>
      </c>
      <c r="E32" s="27" t="str">
        <f t="shared" si="8"/>
        <v/>
      </c>
      <c r="F32" s="27" t="str">
        <f t="shared" si="8"/>
        <v/>
      </c>
      <c r="G32" s="27" t="str">
        <f t="shared" si="8"/>
        <v/>
      </c>
      <c r="H32" s="27" t="str">
        <f t="shared" si="8"/>
        <v/>
      </c>
      <c r="I32" s="27" t="str">
        <f t="shared" si="8"/>
        <v/>
      </c>
      <c r="J32" s="111" t="str">
        <f t="shared" si="8"/>
        <v/>
      </c>
      <c r="K32" s="122">
        <f>COUNTIFS(入力用1年!B:B,"&gt;="&amp;MIN(D32:J32),入力用1年!B:B,"&lt;="&amp;MAX(D32:J32),入力用1年!J:J,"○",入力用1年!E:E,"",入力用1年!D:D,"休日")</f>
        <v>0</v>
      </c>
      <c r="L32" s="171">
        <f>COUNTIFS(入力用1年!$B:$B,"&gt;="&amp;MIN(D32:J32),入力用1年!$B:$B,"&lt;="&amp;MAX(D32:J32),入力用1年!$J:$J,"○",入力用1年!$E:$E,"",入力用1年!$F:$F,"休工")</f>
        <v>0</v>
      </c>
      <c r="M32" s="124" t="str" cm="1">
        <f t="array" ref="M32">_xlfn.IFS(K32=0,"",K32=0,"-",L32&gt;=K32,"〇",L32&lt;=K32,"×")</f>
        <v/>
      </c>
      <c r="N32" s="92"/>
      <c r="P32" s="26" t="str">
        <f>IFERROR(IF(MONTH(V31+1)=$P$25,V31+1,""),"")</f>
        <v/>
      </c>
      <c r="Q32" s="27" t="str">
        <f t="shared" si="9"/>
        <v/>
      </c>
      <c r="R32" s="27" t="str">
        <f t="shared" si="9"/>
        <v/>
      </c>
      <c r="S32" s="27" t="str">
        <f t="shared" si="9"/>
        <v/>
      </c>
      <c r="T32" s="27" t="str">
        <f t="shared" si="9"/>
        <v/>
      </c>
      <c r="U32" s="27" t="str">
        <f t="shared" si="9"/>
        <v/>
      </c>
      <c r="V32" s="111" t="str">
        <f t="shared" si="9"/>
        <v/>
      </c>
      <c r="W32" s="122">
        <f>COUNTIFS(入力用1年!B:B,"&gt;="&amp;MIN(P32:V32),入力用1年!B:B,"&lt;="&amp;MAX(P32:V32),入力用1年!J:J,"○",入力用1年!E:E,"",入力用1年!D:D,"休日")</f>
        <v>0</v>
      </c>
      <c r="X32" s="171">
        <f>COUNTIFS(入力用1年!$B:$B,"&gt;="&amp;MIN(P32:V32),入力用1年!$B:$B,"&lt;="&amp;MAX(P32:V32),入力用1年!$J:$J,"○",入力用1年!$E:$E,"",入力用1年!$F:$F,"休工")</f>
        <v>0</v>
      </c>
      <c r="Y32" s="124" t="str" cm="1">
        <f t="array" ref="Y32">_xlfn.IFS(W32=0,"",W32=0,"-",X32&gt;=W32,"〇",X32&lt;=W32,"×")</f>
        <v/>
      </c>
      <c r="Z32" s="92"/>
      <c r="AB32" s="26" t="str">
        <f>IFERROR(IF(MONTH(AH31+1)=$AB$25,AH31+1,""),"")</f>
        <v/>
      </c>
      <c r="AC32" s="27" t="str">
        <f t="shared" si="10"/>
        <v/>
      </c>
      <c r="AD32" s="27" t="str">
        <f t="shared" si="10"/>
        <v/>
      </c>
      <c r="AE32" s="27" t="str">
        <f t="shared" si="10"/>
        <v/>
      </c>
      <c r="AF32" s="27" t="str">
        <f t="shared" si="10"/>
        <v/>
      </c>
      <c r="AG32" s="27" t="str">
        <f t="shared" si="10"/>
        <v/>
      </c>
      <c r="AH32" s="111" t="str">
        <f t="shared" si="10"/>
        <v/>
      </c>
      <c r="AI32" s="122">
        <f>COUNTIFS(入力用1年!B:B,"&gt;="&amp;MIN(AB32:AH32),入力用1年!B:B,"&lt;="&amp;MAX(AB32:AH32),入力用1年!J:J,"○",入力用1年!E:E,"",入力用1年!D:D,"休日")</f>
        <v>0</v>
      </c>
      <c r="AJ32" s="123">
        <f>COUNTIFS(入力用1年!$B:$B,"&gt;="&amp;MIN(AB32:AH32),入力用1年!$B:$B,"&lt;="&amp;MAX(AB32:AH32),入力用1年!$J:$J,"○",入力用1年!$E:$E,"",入力用1年!$F:$F,"休工")</f>
        <v>0</v>
      </c>
      <c r="AK32" s="124" t="str" cm="1">
        <f t="array" ref="AK32">_xlfn.IFS(AI32=0,"",AI32=0,"-",AJ32&gt;=AI32,"〇",AJ32&lt;=AI32,"×")</f>
        <v/>
      </c>
    </row>
    <row r="33" spans="3:37" s="180" customFormat="1" ht="18.75" customHeight="1" x14ac:dyDescent="0.4">
      <c r="D33" s="181"/>
      <c r="E33" s="181"/>
      <c r="F33" s="181"/>
      <c r="G33" s="184"/>
      <c r="H33" s="185"/>
      <c r="I33" s="181"/>
      <c r="J33" s="185"/>
      <c r="K33" s="186">
        <f>SUM(K27:K32)</f>
        <v>9</v>
      </c>
      <c r="L33" s="185"/>
      <c r="M33" s="186"/>
      <c r="N33" s="186"/>
      <c r="O33" s="181"/>
      <c r="P33" s="181"/>
      <c r="Q33" s="181"/>
      <c r="R33" s="181"/>
      <c r="S33" s="184"/>
      <c r="T33" s="185"/>
      <c r="U33" s="181"/>
      <c r="V33" s="185"/>
      <c r="W33" s="186">
        <f>SUM(W27:W32)</f>
        <v>10</v>
      </c>
      <c r="X33" s="185"/>
      <c r="Y33" s="186"/>
      <c r="Z33" s="186"/>
      <c r="AA33" s="181"/>
      <c r="AB33" s="181"/>
      <c r="AC33" s="181"/>
      <c r="AD33" s="181"/>
      <c r="AE33" s="184"/>
      <c r="AF33" s="185"/>
      <c r="AG33" s="181"/>
      <c r="AH33" s="185"/>
      <c r="AI33" s="186">
        <f>SUM(AI27:AI32)</f>
        <v>11</v>
      </c>
      <c r="AJ33" s="186"/>
      <c r="AK33" s="181"/>
    </row>
    <row r="34" spans="3:37" s="82" customFormat="1" ht="18.75" customHeight="1" thickBot="1" x14ac:dyDescent="0.45">
      <c r="C34" s="280" t="s">
        <v>15</v>
      </c>
      <c r="D34" s="280"/>
      <c r="E34" s="108" t="str">
        <f>IF(H34="-","-",IF(OR(H34&gt;=ROUNDDOWN(8/28,3),L34&gt;=K43),"OK","NG"))</f>
        <v>OK</v>
      </c>
      <c r="F34" s="281" t="s">
        <v>54</v>
      </c>
      <c r="G34" s="281"/>
      <c r="H34" s="283">
        <f>IFERROR(ROUNDDOWN(L34/(COUNTIFS(入力用1年!B:B,"&gt;="&amp;MIN(D37:J42),入力用1年!B:B,"&lt;="&amp;MAX(D37:J42),入力用1年!J:J,"○")-COUNTIFS(入力用1年!B:B,"&gt;="&amp;MIN(D37:J42),入力用1年!B:B,"&lt;="&amp;MAX(D37:J42),入力用1年!J:J,"○",入力用1年!E:E,"&lt;&gt;")),3),"-")</f>
        <v>0.28999999999999998</v>
      </c>
      <c r="I34" s="283"/>
      <c r="J34" s="283"/>
      <c r="K34" s="148" t="s">
        <v>89</v>
      </c>
      <c r="L34" s="93">
        <f>COUNTIFS(入力用1年!B:B,"&gt;="&amp;MIN(D37:J42),入力用1年!B:B,"&lt;="&amp;MAX(D37:J42),入力用1年!J:J,"○",入力用1年!F:F,"休工",入力用1年!E:E,"")</f>
        <v>9</v>
      </c>
      <c r="M34" s="115"/>
      <c r="N34" s="84"/>
      <c r="O34" s="280" t="s">
        <v>15</v>
      </c>
      <c r="P34" s="280"/>
      <c r="Q34" s="108" t="str">
        <f>IF(T34="-","-",IF(OR(T34&gt;=ROUNDDOWN(8/28,3),X34&gt;=W43),"OK","NG"))</f>
        <v>OK</v>
      </c>
      <c r="R34" s="281" t="s">
        <v>54</v>
      </c>
      <c r="S34" s="281"/>
      <c r="T34" s="283">
        <f>IFERROR(ROUNDDOWN(X34/(COUNTIFS(入力用1年!B:B,"&gt;="&amp;MIN(P37:V42),入力用1年!B:B,"&lt;="&amp;MAX(P37:V42),入力用1年!J:J,"○")-COUNTIFS(入力用1年!B:B,"&gt;="&amp;MIN(P37:V42),入力用1年!B:B,"&lt;="&amp;MAX(P37:V42),入力用1年!J:J,"○",入力用1年!E:E,"&lt;&gt;")),3),"-")</f>
        <v>0.33300000000000002</v>
      </c>
      <c r="U34" s="283"/>
      <c r="V34" s="283"/>
      <c r="W34" s="148" t="s">
        <v>89</v>
      </c>
      <c r="X34" s="93">
        <f>COUNTIFS(入力用1年!B:B,"&gt;="&amp;MIN(P37:V42),入力用1年!B:B,"&lt;="&amp;MAX(P37:V42),入力用1年!J:J,"○",入力用1年!F:F,"休工",入力用1年!E:E,"")</f>
        <v>10</v>
      </c>
      <c r="Y34" s="115"/>
      <c r="Z34" s="84"/>
      <c r="AA34" s="280" t="s">
        <v>15</v>
      </c>
      <c r="AB34" s="280"/>
      <c r="AC34" s="108" t="str">
        <f>IF(AF34="-","-",IF(OR(AF34&gt;=ROUNDDOWN(8/28,3),AJ34&gt;=AI43),"OK","NG"))</f>
        <v>OK</v>
      </c>
      <c r="AD34" s="281" t="s">
        <v>54</v>
      </c>
      <c r="AE34" s="281"/>
      <c r="AF34" s="283">
        <f>IFERROR(ROUNDDOWN(AJ34/(COUNTIFS(入力用1年!B:B,"&gt;="&amp;MIN(AB37:AH42),入力用1年!B:B,"&lt;="&amp;MAX(AB37:AH42),入力用1年!J:J,"○")-COUNTIFS(入力用1年!B:B,"&gt;="&amp;MIN(AB37:AH42),入力用1年!B:B,"&lt;="&amp;MAX(AB37:AH42),入力用1年!J:J,"○",入力用1年!E:E,"&lt;&gt;")),3),"-")</f>
        <v>0.28999999999999998</v>
      </c>
      <c r="AG34" s="283"/>
      <c r="AH34" s="283"/>
      <c r="AI34" s="148" t="s">
        <v>89</v>
      </c>
      <c r="AJ34" s="93">
        <f>COUNTIFS(入力用1年!B:B,"&gt;="&amp;MIN(AB37:AH42),入力用1年!B:B,"&lt;="&amp;MAX(AB37:AH42),入力用1年!J:J,"○",入力用1年!F:F,"休工",入力用1年!E:E,"")</f>
        <v>9</v>
      </c>
      <c r="AK34" s="115"/>
    </row>
    <row r="35" spans="3:37" s="82" customFormat="1" ht="18.75" customHeight="1" x14ac:dyDescent="0.4">
      <c r="D35" s="94">
        <v>10</v>
      </c>
      <c r="E35" s="95" t="s">
        <v>4</v>
      </c>
      <c r="F35" s="95"/>
      <c r="G35" s="95"/>
      <c r="H35" s="95"/>
      <c r="I35" s="95"/>
      <c r="J35" s="126"/>
      <c r="K35" s="275" t="s">
        <v>60</v>
      </c>
      <c r="L35" s="276"/>
      <c r="M35" s="277"/>
      <c r="N35" s="87"/>
      <c r="P35" s="94">
        <v>11</v>
      </c>
      <c r="Q35" s="95" t="s">
        <v>4</v>
      </c>
      <c r="R35" s="95"/>
      <c r="S35" s="95"/>
      <c r="T35" s="95"/>
      <c r="U35" s="95"/>
      <c r="V35" s="126"/>
      <c r="W35" s="275" t="s">
        <v>60</v>
      </c>
      <c r="X35" s="276"/>
      <c r="Y35" s="277"/>
      <c r="Z35" s="87"/>
      <c r="AB35" s="94">
        <v>12</v>
      </c>
      <c r="AC35" s="95" t="s">
        <v>4</v>
      </c>
      <c r="AD35" s="95"/>
      <c r="AE35" s="95"/>
      <c r="AF35" s="95"/>
      <c r="AG35" s="95"/>
      <c r="AH35" s="126"/>
      <c r="AI35" s="275" t="s">
        <v>60</v>
      </c>
      <c r="AJ35" s="276"/>
      <c r="AK35" s="277"/>
    </row>
    <row r="36" spans="3:37" s="82" customFormat="1" ht="33.75" customHeight="1" x14ac:dyDescent="0.4">
      <c r="D36" s="89" t="s">
        <v>5</v>
      </c>
      <c r="E36" s="5" t="s">
        <v>3</v>
      </c>
      <c r="F36" s="5" t="s">
        <v>6</v>
      </c>
      <c r="G36" s="5" t="s">
        <v>7</v>
      </c>
      <c r="H36" s="5" t="s">
        <v>8</v>
      </c>
      <c r="I36" s="5" t="s">
        <v>9</v>
      </c>
      <c r="J36" s="120" t="s">
        <v>10</v>
      </c>
      <c r="K36" s="116" t="s">
        <v>50</v>
      </c>
      <c r="L36" s="117" t="s">
        <v>89</v>
      </c>
      <c r="M36" s="118" t="s">
        <v>51</v>
      </c>
      <c r="N36" s="90"/>
      <c r="P36" s="89" t="s">
        <v>5</v>
      </c>
      <c r="Q36" s="5" t="s">
        <v>3</v>
      </c>
      <c r="R36" s="5" t="s">
        <v>6</v>
      </c>
      <c r="S36" s="5" t="s">
        <v>7</v>
      </c>
      <c r="T36" s="5" t="s">
        <v>8</v>
      </c>
      <c r="U36" s="5" t="s">
        <v>9</v>
      </c>
      <c r="V36" s="120" t="s">
        <v>10</v>
      </c>
      <c r="W36" s="116" t="s">
        <v>50</v>
      </c>
      <c r="X36" s="117" t="s">
        <v>89</v>
      </c>
      <c r="Y36" s="118" t="s">
        <v>51</v>
      </c>
      <c r="Z36" s="90"/>
      <c r="AB36" s="89" t="s">
        <v>5</v>
      </c>
      <c r="AC36" s="5" t="s">
        <v>3</v>
      </c>
      <c r="AD36" s="5" t="s">
        <v>6</v>
      </c>
      <c r="AE36" s="5" t="s">
        <v>7</v>
      </c>
      <c r="AF36" s="5" t="s">
        <v>8</v>
      </c>
      <c r="AG36" s="5" t="s">
        <v>9</v>
      </c>
      <c r="AH36" s="120" t="s">
        <v>10</v>
      </c>
      <c r="AI36" s="116" t="s">
        <v>50</v>
      </c>
      <c r="AJ36" s="117" t="s">
        <v>89</v>
      </c>
      <c r="AK36" s="118" t="s">
        <v>51</v>
      </c>
    </row>
    <row r="37" spans="3:37" s="82" customFormat="1" ht="15.75" customHeight="1" x14ac:dyDescent="0.4">
      <c r="D37" s="25" t="str">
        <f>IF(B37&lt;&gt;"",B37+1,IF(TEXT(EDATE(MIN($AB$27:$AH$27),1),"aaa")=D36,EDATE(MIN($AB$27:$AH$27),1),""))</f>
        <v/>
      </c>
      <c r="E37" s="4" t="str">
        <f t="shared" ref="E37:J37" si="11">IF(D37&lt;&gt;"",D37+1,IF(TEXT(EDATE(MIN($AB$27:$AH$27),1),"aaa")=E36,EDATE(MIN($AB$27:$AH$27),1),""))</f>
        <v/>
      </c>
      <c r="F37" s="4">
        <f t="shared" si="11"/>
        <v>45566</v>
      </c>
      <c r="G37" s="4">
        <f t="shared" si="11"/>
        <v>45567</v>
      </c>
      <c r="H37" s="4">
        <f t="shared" si="11"/>
        <v>45568</v>
      </c>
      <c r="I37" s="4">
        <f t="shared" si="11"/>
        <v>45569</v>
      </c>
      <c r="J37" s="110">
        <f t="shared" si="11"/>
        <v>45570</v>
      </c>
      <c r="K37" s="109">
        <f>COUNTIFS(入力用1年!B:B,"&gt;="&amp;MIN(D37:J37),入力用1年!B:B,"&lt;="&amp;MAX(D37:J37),入力用1年!J:J,"○",入力用1年!E:E,"",入力用1年!D:D,"休日")</f>
        <v>1</v>
      </c>
      <c r="L37" s="112">
        <f>COUNTIFS(入力用1年!$B:$B,"&gt;="&amp;MIN(D37:J37),入力用1年!$B:$B,"&lt;="&amp;MAX(D37:J37),入力用1年!$J:$J,"○",入力用1年!$E:$E,"",入力用1年!$F:$F,"休工")</f>
        <v>1</v>
      </c>
      <c r="M37" s="121" t="str" cm="1">
        <f t="array" ref="M37">_xlfn.IFS(K37=0,"",K37=0,"-",L37&gt;=K37,"〇",L37&lt;=K37,"×")</f>
        <v>〇</v>
      </c>
      <c r="N37" s="92"/>
      <c r="P37" s="25" t="str">
        <f t="shared" ref="P37:V37" si="12">IF(O37&lt;&gt;"",O37+1,IF(TEXT(EDATE(MIN($D$37:$J$37),1),"aaa")=P36,EDATE(MIN($D$37:$J$37),1),""))</f>
        <v/>
      </c>
      <c r="Q37" s="4" t="str">
        <f t="shared" si="12"/>
        <v/>
      </c>
      <c r="R37" s="4" t="str">
        <f t="shared" si="12"/>
        <v/>
      </c>
      <c r="S37" s="4" t="str">
        <f t="shared" si="12"/>
        <v/>
      </c>
      <c r="T37" s="4" t="str">
        <f t="shared" si="12"/>
        <v/>
      </c>
      <c r="U37" s="4">
        <f t="shared" si="12"/>
        <v>45597</v>
      </c>
      <c r="V37" s="110">
        <f t="shared" si="12"/>
        <v>45598</v>
      </c>
      <c r="W37" s="109">
        <f>COUNTIFS(入力用1年!B:B,"&gt;="&amp;MIN(P37:V37),入力用1年!B:B,"&lt;="&amp;MAX(P37:V37),入力用1年!J:J,"○",入力用1年!E:E,"",入力用1年!D:D,"休日")</f>
        <v>1</v>
      </c>
      <c r="X37" s="112">
        <f>COUNTIFS(入力用1年!$B:$B,"&gt;="&amp;MIN(P37:V37),入力用1年!$B:$B,"&lt;="&amp;MAX(P37:V37),入力用1年!$J:$J,"○",入力用1年!$E:$E,"",入力用1年!$F:$F,"休工")</f>
        <v>1</v>
      </c>
      <c r="Y37" s="121" t="str" cm="1">
        <f t="array" ref="Y37">_xlfn.IFS(W37=0,"",W37=0,"-",X37&gt;=W37,"〇",X37&lt;=W37,"×")</f>
        <v>〇</v>
      </c>
      <c r="Z37" s="92"/>
      <c r="AB37" s="25">
        <f t="shared" ref="AB37:AH37" si="13">IF(AA37&lt;&gt;"",AA37+1,IF(TEXT(EDATE(MIN($P$37:$V$37),1),"aaa")=AB36,EDATE(MIN($P$37:$V$37),1),""))</f>
        <v>45627</v>
      </c>
      <c r="AC37" s="4">
        <f t="shared" si="13"/>
        <v>45628</v>
      </c>
      <c r="AD37" s="4">
        <f t="shared" si="13"/>
        <v>45629</v>
      </c>
      <c r="AE37" s="4">
        <f t="shared" si="13"/>
        <v>45630</v>
      </c>
      <c r="AF37" s="4">
        <f t="shared" si="13"/>
        <v>45631</v>
      </c>
      <c r="AG37" s="4">
        <f t="shared" si="13"/>
        <v>45632</v>
      </c>
      <c r="AH37" s="110">
        <f t="shared" si="13"/>
        <v>45633</v>
      </c>
      <c r="AI37" s="109">
        <f>COUNTIFS(入力用1年!B:B,"&gt;="&amp;MIN(AB37:AH37),入力用1年!B:B,"&lt;="&amp;MAX(AB37:AH37),入力用1年!J:J,"○",入力用1年!E:E,"",入力用1年!D:D,"休日")</f>
        <v>2</v>
      </c>
      <c r="AJ37" s="112">
        <f>COUNTIFS(入力用1年!$B:$B,"&gt;="&amp;MIN(AB37:AH37),入力用1年!$B:$B,"&lt;="&amp;MAX(AB37:AH37),入力用1年!$J:$J,"○",入力用1年!$E:$E,"",入力用1年!$F:$F,"休工")</f>
        <v>2</v>
      </c>
      <c r="AK37" s="121" t="str" cm="1">
        <f t="array" ref="AK37">_xlfn.IFS(AI37=0,"",AI37=0,"-",AJ37&gt;=AI37,"〇",AJ37&lt;=AI37,"×")</f>
        <v>〇</v>
      </c>
    </row>
    <row r="38" spans="3:37" s="82" customFormat="1" ht="15.75" customHeight="1" x14ac:dyDescent="0.4">
      <c r="D38" s="25">
        <f>IFERROR(IF(MONTH(J37+1)=$D$35,J37+1,""),"")</f>
        <v>45571</v>
      </c>
      <c r="E38" s="4">
        <f t="shared" ref="E38:J42" si="14">IFERROR(IF(MONTH(D38+1)=$D$35,D38+1,""),"")</f>
        <v>45572</v>
      </c>
      <c r="F38" s="4">
        <f t="shared" si="14"/>
        <v>45573</v>
      </c>
      <c r="G38" s="4">
        <f t="shared" si="14"/>
        <v>45574</v>
      </c>
      <c r="H38" s="4">
        <f t="shared" si="14"/>
        <v>45575</v>
      </c>
      <c r="I38" s="4">
        <f t="shared" si="14"/>
        <v>45576</v>
      </c>
      <c r="J38" s="110">
        <f t="shared" si="14"/>
        <v>45577</v>
      </c>
      <c r="K38" s="109">
        <f>COUNTIFS(入力用1年!B:B,"&gt;="&amp;MIN(D38:J38),入力用1年!B:B,"&lt;="&amp;MAX(D38:J38),入力用1年!J:J,"○",入力用1年!E:E,"",入力用1年!D:D,"休日")</f>
        <v>2</v>
      </c>
      <c r="L38" s="112">
        <f>COUNTIFS(入力用1年!$B:$B,"&gt;="&amp;MIN(D38:J38),入力用1年!$B:$B,"&lt;="&amp;MAX(D38:J38),入力用1年!$J:$J,"○",入力用1年!$E:$E,"",入力用1年!$F:$F,"休工")</f>
        <v>2</v>
      </c>
      <c r="M38" s="121" t="str" cm="1">
        <f t="array" ref="M38">_xlfn.IFS(K38=0,"",K38=0,"-",L38&gt;=K38,"〇",L38&lt;=K38,"×")</f>
        <v>〇</v>
      </c>
      <c r="N38" s="92"/>
      <c r="P38" s="25">
        <f>IFERROR(IF(MONTH(V37+1)=$P$35,V37+1,""),"")</f>
        <v>45599</v>
      </c>
      <c r="Q38" s="4">
        <f t="shared" ref="Q38:V42" si="15">IFERROR(IF(MONTH(P38+1)=$P$35,P38+1,""),"")</f>
        <v>45600</v>
      </c>
      <c r="R38" s="4">
        <f t="shared" si="15"/>
        <v>45601</v>
      </c>
      <c r="S38" s="4">
        <f t="shared" si="15"/>
        <v>45602</v>
      </c>
      <c r="T38" s="4">
        <f t="shared" si="15"/>
        <v>45603</v>
      </c>
      <c r="U38" s="4">
        <f t="shared" si="15"/>
        <v>45604</v>
      </c>
      <c r="V38" s="110">
        <f t="shared" si="15"/>
        <v>45605</v>
      </c>
      <c r="W38" s="109">
        <f>COUNTIFS(入力用1年!B:B,"&gt;="&amp;MIN(P38:V38),入力用1年!B:B,"&lt;="&amp;MAX(P38:V38),入力用1年!J:J,"○",入力用1年!E:E,"",入力用1年!D:D,"休日")</f>
        <v>3</v>
      </c>
      <c r="X38" s="112">
        <f>COUNTIFS(入力用1年!$B:$B,"&gt;="&amp;MIN(P38:V38),入力用1年!$B:$B,"&lt;="&amp;MAX(P38:V38),入力用1年!$J:$J,"○",入力用1年!$E:$E,"",入力用1年!$F:$F,"休工")</f>
        <v>3</v>
      </c>
      <c r="Y38" s="121" t="str" cm="1">
        <f t="array" ref="Y38">_xlfn.IFS(W38=0,"",W38=0,"-",X38&gt;=W38,"〇",X38&lt;=W38,"×")</f>
        <v>〇</v>
      </c>
      <c r="Z38" s="92"/>
      <c r="AB38" s="25">
        <f>IFERROR(IF(MONTH(AH37+1)=$AB$35,AH37+1,""),"")</f>
        <v>45634</v>
      </c>
      <c r="AC38" s="4">
        <f t="shared" ref="AC38:AH42" si="16">IFERROR(IF(MONTH(AB38+1)=$AB$35,AB38+1,""),"")</f>
        <v>45635</v>
      </c>
      <c r="AD38" s="4">
        <f t="shared" si="16"/>
        <v>45636</v>
      </c>
      <c r="AE38" s="4">
        <f t="shared" si="16"/>
        <v>45637</v>
      </c>
      <c r="AF38" s="4">
        <f t="shared" si="16"/>
        <v>45638</v>
      </c>
      <c r="AG38" s="4">
        <f t="shared" si="16"/>
        <v>45639</v>
      </c>
      <c r="AH38" s="110">
        <f t="shared" si="16"/>
        <v>45640</v>
      </c>
      <c r="AI38" s="109">
        <f>COUNTIFS(入力用1年!B:B,"&gt;="&amp;MIN(AB38:AH38),入力用1年!B:B,"&lt;="&amp;MAX(AB38:AH38),入力用1年!J:J,"○",入力用1年!E:E,"",入力用1年!D:D,"休日")</f>
        <v>2</v>
      </c>
      <c r="AJ38" s="112">
        <f>COUNTIFS(入力用1年!$B:$B,"&gt;="&amp;MIN(AB38:AH38),入力用1年!$B:$B,"&lt;="&amp;MAX(AB38:AH38),入力用1年!$J:$J,"○",入力用1年!$E:$E,"",入力用1年!$F:$F,"休工")</f>
        <v>2</v>
      </c>
      <c r="AK38" s="121" t="str" cm="1">
        <f t="array" ref="AK38">_xlfn.IFS(AI38=0,"",AI38=0,"-",AJ38&gt;=AI38,"〇",AJ38&lt;=AI38,"×")</f>
        <v>〇</v>
      </c>
    </row>
    <row r="39" spans="3:37" s="82" customFormat="1" ht="15.75" customHeight="1" x14ac:dyDescent="0.4">
      <c r="D39" s="25">
        <f>IFERROR(IF(MONTH(J38+1)=$D$35,J38+1,""),"")</f>
        <v>45578</v>
      </c>
      <c r="E39" s="4">
        <f t="shared" si="14"/>
        <v>45579</v>
      </c>
      <c r="F39" s="4">
        <f t="shared" si="14"/>
        <v>45580</v>
      </c>
      <c r="G39" s="4">
        <f t="shared" si="14"/>
        <v>45581</v>
      </c>
      <c r="H39" s="4">
        <f t="shared" si="14"/>
        <v>45582</v>
      </c>
      <c r="I39" s="4">
        <f t="shared" si="14"/>
        <v>45583</v>
      </c>
      <c r="J39" s="110">
        <f t="shared" si="14"/>
        <v>45584</v>
      </c>
      <c r="K39" s="109">
        <f>COUNTIFS(入力用1年!B:B,"&gt;="&amp;MIN(D39:J39),入力用1年!B:B,"&lt;="&amp;MAX(D39:J39),入力用1年!J:J,"○",入力用1年!E:E,"",入力用1年!D:D,"休日")</f>
        <v>3</v>
      </c>
      <c r="L39" s="112">
        <f>COUNTIFS(入力用1年!$B:$B,"&gt;="&amp;MIN(D39:J39),入力用1年!$B:$B,"&lt;="&amp;MAX(D39:J39),入力用1年!$J:$J,"○",入力用1年!$E:$E,"",入力用1年!$F:$F,"休工")</f>
        <v>3</v>
      </c>
      <c r="M39" s="121" t="str" cm="1">
        <f t="array" ref="M39">_xlfn.IFS(K39=0,"",K39=0,"-",L39&gt;=K39,"〇",L39&lt;=K39,"×")</f>
        <v>〇</v>
      </c>
      <c r="N39" s="92"/>
      <c r="P39" s="25">
        <f>IFERROR(IF(MONTH(V38+1)=$P$35,V38+1,""),"")</f>
        <v>45606</v>
      </c>
      <c r="Q39" s="4">
        <f t="shared" si="15"/>
        <v>45607</v>
      </c>
      <c r="R39" s="4">
        <f t="shared" si="15"/>
        <v>45608</v>
      </c>
      <c r="S39" s="4">
        <f t="shared" si="15"/>
        <v>45609</v>
      </c>
      <c r="T39" s="4">
        <f t="shared" si="15"/>
        <v>45610</v>
      </c>
      <c r="U39" s="4">
        <f t="shared" si="15"/>
        <v>45611</v>
      </c>
      <c r="V39" s="110">
        <f t="shared" si="15"/>
        <v>45612</v>
      </c>
      <c r="W39" s="109">
        <f>COUNTIFS(入力用1年!B:B,"&gt;="&amp;MIN(P39:V39),入力用1年!B:B,"&lt;="&amp;MAX(P39:V39),入力用1年!J:J,"○",入力用1年!E:E,"",入力用1年!D:D,"休日")</f>
        <v>2</v>
      </c>
      <c r="X39" s="112">
        <f>COUNTIFS(入力用1年!$B:$B,"&gt;="&amp;MIN(P39:V39),入力用1年!$B:$B,"&lt;="&amp;MAX(P39:V39),入力用1年!$J:$J,"○",入力用1年!$E:$E,"",入力用1年!$F:$F,"休工")</f>
        <v>2</v>
      </c>
      <c r="Y39" s="121" t="str" cm="1">
        <f t="array" ref="Y39">_xlfn.IFS(W39=0,"",W39=0,"-",X39&gt;=W39,"〇",X39&lt;=W39,"×")</f>
        <v>〇</v>
      </c>
      <c r="Z39" s="92"/>
      <c r="AB39" s="25">
        <f>IFERROR(IF(MONTH(AH38+1)=$AB$35,AH38+1,""),"")</f>
        <v>45641</v>
      </c>
      <c r="AC39" s="4">
        <f t="shared" si="16"/>
        <v>45642</v>
      </c>
      <c r="AD39" s="4">
        <f t="shared" si="16"/>
        <v>45643</v>
      </c>
      <c r="AE39" s="4">
        <f t="shared" si="16"/>
        <v>45644</v>
      </c>
      <c r="AF39" s="4">
        <f t="shared" si="16"/>
        <v>45645</v>
      </c>
      <c r="AG39" s="4">
        <f t="shared" si="16"/>
        <v>45646</v>
      </c>
      <c r="AH39" s="110">
        <f t="shared" si="16"/>
        <v>45647</v>
      </c>
      <c r="AI39" s="109">
        <f>COUNTIFS(入力用1年!B:B,"&gt;="&amp;MIN(AB39:AH39),入力用1年!B:B,"&lt;="&amp;MAX(AB39:AH39),入力用1年!J:J,"○",入力用1年!E:E,"",入力用1年!D:D,"休日")</f>
        <v>2</v>
      </c>
      <c r="AJ39" s="112">
        <f>COUNTIFS(入力用1年!$B:$B,"&gt;="&amp;MIN(AB39:AH39),入力用1年!$B:$B,"&lt;="&amp;MAX(AB39:AH39),入力用1年!$J:$J,"○",入力用1年!$E:$E,"",入力用1年!$F:$F,"休工")</f>
        <v>2</v>
      </c>
      <c r="AK39" s="121" t="str" cm="1">
        <f t="array" ref="AK39">_xlfn.IFS(AI39=0,"",AI39=0,"-",AJ39&gt;=AI39,"〇",AJ39&lt;=AI39,"×")</f>
        <v>〇</v>
      </c>
    </row>
    <row r="40" spans="3:37" s="82" customFormat="1" ht="15.75" customHeight="1" x14ac:dyDescent="0.4">
      <c r="D40" s="25">
        <f>IFERROR(IF(MONTH(J39+1)=$D$35,J39+1,""),"")</f>
        <v>45585</v>
      </c>
      <c r="E40" s="4">
        <f t="shared" si="14"/>
        <v>45586</v>
      </c>
      <c r="F40" s="4">
        <f t="shared" si="14"/>
        <v>45587</v>
      </c>
      <c r="G40" s="4">
        <f t="shared" si="14"/>
        <v>45588</v>
      </c>
      <c r="H40" s="4">
        <f t="shared" si="14"/>
        <v>45589</v>
      </c>
      <c r="I40" s="4">
        <f t="shared" si="14"/>
        <v>45590</v>
      </c>
      <c r="J40" s="110">
        <f t="shared" si="14"/>
        <v>45591</v>
      </c>
      <c r="K40" s="109">
        <f>COUNTIFS(入力用1年!B:B,"&gt;="&amp;MIN(D40:J40),入力用1年!B:B,"&lt;="&amp;MAX(D40:J40),入力用1年!J:J,"○",入力用1年!E:E,"",入力用1年!D:D,"休日")</f>
        <v>2</v>
      </c>
      <c r="L40" s="112">
        <f>COUNTIFS(入力用1年!$B:$B,"&gt;="&amp;MIN(D40:J40),入力用1年!$B:$B,"&lt;="&amp;MAX(D40:J40),入力用1年!$J:$J,"○",入力用1年!$E:$E,"",入力用1年!$F:$F,"休工")</f>
        <v>2</v>
      </c>
      <c r="M40" s="121" t="str" cm="1">
        <f t="array" ref="M40">_xlfn.IFS(K40=0,"",K40=0,"-",L40&gt;=K40,"〇",L40&lt;=K40,"×")</f>
        <v>〇</v>
      </c>
      <c r="N40" s="92"/>
      <c r="P40" s="25">
        <f>IFERROR(IF(MONTH(V39+1)=$P$35,V39+1,""),"")</f>
        <v>45613</v>
      </c>
      <c r="Q40" s="4">
        <f t="shared" si="15"/>
        <v>45614</v>
      </c>
      <c r="R40" s="4">
        <f t="shared" si="15"/>
        <v>45615</v>
      </c>
      <c r="S40" s="4">
        <f t="shared" si="15"/>
        <v>45616</v>
      </c>
      <c r="T40" s="4">
        <f t="shared" si="15"/>
        <v>45617</v>
      </c>
      <c r="U40" s="4">
        <f t="shared" si="15"/>
        <v>45618</v>
      </c>
      <c r="V40" s="110">
        <f t="shared" si="15"/>
        <v>45619</v>
      </c>
      <c r="W40" s="109">
        <f>COUNTIFS(入力用1年!B:B,"&gt;="&amp;MIN(P40:V40),入力用1年!B:B,"&lt;="&amp;MAX(P40:V40),入力用1年!J:J,"○",入力用1年!E:E,"",入力用1年!D:D,"休日")</f>
        <v>2</v>
      </c>
      <c r="X40" s="112">
        <f>COUNTIFS(入力用1年!$B:$B,"&gt;="&amp;MIN(P40:V40),入力用1年!$B:$B,"&lt;="&amp;MAX(P40:V40),入力用1年!$J:$J,"○",入力用1年!$E:$E,"",入力用1年!$F:$F,"休工")</f>
        <v>2</v>
      </c>
      <c r="Y40" s="121" t="str" cm="1">
        <f t="array" ref="Y40">_xlfn.IFS(W40=0,"",W40=0,"-",X40&gt;=W40,"〇",X40&lt;=W40,"×")</f>
        <v>〇</v>
      </c>
      <c r="Z40" s="92"/>
      <c r="AB40" s="25">
        <f>IFERROR(IF(MONTH(AH39+1)=$AB$35,AH39+1,""),"")</f>
        <v>45648</v>
      </c>
      <c r="AC40" s="4">
        <f t="shared" si="16"/>
        <v>45649</v>
      </c>
      <c r="AD40" s="4">
        <f t="shared" si="16"/>
        <v>45650</v>
      </c>
      <c r="AE40" s="4">
        <f t="shared" si="16"/>
        <v>45651</v>
      </c>
      <c r="AF40" s="4">
        <f t="shared" si="16"/>
        <v>45652</v>
      </c>
      <c r="AG40" s="4">
        <f t="shared" si="16"/>
        <v>45653</v>
      </c>
      <c r="AH40" s="110">
        <f t="shared" si="16"/>
        <v>45654</v>
      </c>
      <c r="AI40" s="109">
        <f>COUNTIFS(入力用1年!B:B,"&gt;="&amp;MIN(AB40:AH40),入力用1年!B:B,"&lt;="&amp;MAX(AB40:AH40),入力用1年!J:J,"○",入力用1年!E:E,"",入力用1年!D:D,"休日")</f>
        <v>2</v>
      </c>
      <c r="AJ40" s="112">
        <f>COUNTIFS(入力用1年!$B:$B,"&gt;="&amp;MIN(AB40:AH40),入力用1年!$B:$B,"&lt;="&amp;MAX(AB40:AH40),入力用1年!$J:$J,"○",入力用1年!$E:$E,"",入力用1年!$F:$F,"休工")</f>
        <v>2</v>
      </c>
      <c r="AK40" s="121" t="str" cm="1">
        <f t="array" ref="AK40">_xlfn.IFS(AI40=0,"",AI40=0,"-",AJ40&gt;=AI40,"〇",AJ40&lt;=AI40,"×")</f>
        <v>〇</v>
      </c>
    </row>
    <row r="41" spans="3:37" s="82" customFormat="1" ht="15.75" customHeight="1" x14ac:dyDescent="0.4">
      <c r="D41" s="25">
        <f>IFERROR(IF(MONTH(J40+1)=$D$35,J40+1,""),"")</f>
        <v>45592</v>
      </c>
      <c r="E41" s="4">
        <f t="shared" si="14"/>
        <v>45593</v>
      </c>
      <c r="F41" s="4">
        <f t="shared" si="14"/>
        <v>45594</v>
      </c>
      <c r="G41" s="4">
        <f t="shared" si="14"/>
        <v>45595</v>
      </c>
      <c r="H41" s="4">
        <f t="shared" si="14"/>
        <v>45596</v>
      </c>
      <c r="I41" s="4" t="str">
        <f t="shared" si="14"/>
        <v/>
      </c>
      <c r="J41" s="110" t="str">
        <f t="shared" si="14"/>
        <v/>
      </c>
      <c r="K41" s="109">
        <f>COUNTIFS(入力用1年!B:B,"&gt;="&amp;MIN(D41:J41),入力用1年!B:B,"&lt;="&amp;MAX(D41:J41),入力用1年!J:J,"○",入力用1年!E:E,"",入力用1年!D:D,"休日")</f>
        <v>1</v>
      </c>
      <c r="L41" s="112">
        <f>COUNTIFS(入力用1年!$B:$B,"&gt;="&amp;MIN(D41:J41),入力用1年!$B:$B,"&lt;="&amp;MAX(D41:J41),入力用1年!$J:$J,"○",入力用1年!$E:$E,"",入力用1年!$F:$F,"休工")</f>
        <v>1</v>
      </c>
      <c r="M41" s="121" t="str" cm="1">
        <f t="array" ref="M41">_xlfn.IFS(K41=0,"",K41=0,"-",L41&gt;=K41,"〇",L41&lt;=K41,"×")</f>
        <v>〇</v>
      </c>
      <c r="N41" s="92"/>
      <c r="P41" s="25">
        <f>IFERROR(IF(MONTH(V40+1)=$P$35,V40+1,""),"")</f>
        <v>45620</v>
      </c>
      <c r="Q41" s="4">
        <f t="shared" si="15"/>
        <v>45621</v>
      </c>
      <c r="R41" s="4">
        <f t="shared" si="15"/>
        <v>45622</v>
      </c>
      <c r="S41" s="4">
        <f t="shared" si="15"/>
        <v>45623</v>
      </c>
      <c r="T41" s="4">
        <f t="shared" si="15"/>
        <v>45624</v>
      </c>
      <c r="U41" s="4">
        <f t="shared" si="15"/>
        <v>45625</v>
      </c>
      <c r="V41" s="110">
        <f t="shared" si="15"/>
        <v>45626</v>
      </c>
      <c r="W41" s="109">
        <f>COUNTIFS(入力用1年!B:B,"&gt;="&amp;MIN(P41:V41),入力用1年!B:B,"&lt;="&amp;MAX(P41:V41),入力用1年!J:J,"○",入力用1年!E:E,"",入力用1年!D:D,"休日")</f>
        <v>2</v>
      </c>
      <c r="X41" s="112">
        <f>COUNTIFS(入力用1年!$B:$B,"&gt;="&amp;MIN(P41:V41),入力用1年!$B:$B,"&lt;="&amp;MAX(P41:V41),入力用1年!$J:$J,"○",入力用1年!$E:$E,"",入力用1年!$F:$F,"休工")</f>
        <v>2</v>
      </c>
      <c r="Y41" s="121" t="str" cm="1">
        <f t="array" ref="Y41">_xlfn.IFS(W41=0,"",W41=0,"-",X41&gt;=W41,"〇",X41&lt;=W41,"×")</f>
        <v>〇</v>
      </c>
      <c r="Z41" s="92"/>
      <c r="AB41" s="25">
        <f>IFERROR(IF(MONTH(AH40+1)=$AB$35,AH40+1,""),"")</f>
        <v>45655</v>
      </c>
      <c r="AC41" s="4">
        <f t="shared" si="16"/>
        <v>45656</v>
      </c>
      <c r="AD41" s="4">
        <f t="shared" si="16"/>
        <v>45657</v>
      </c>
      <c r="AE41" s="4" t="str">
        <f t="shared" si="16"/>
        <v/>
      </c>
      <c r="AF41" s="4" t="str">
        <f t="shared" si="16"/>
        <v/>
      </c>
      <c r="AG41" s="4" t="str">
        <f t="shared" si="16"/>
        <v/>
      </c>
      <c r="AH41" s="110" t="str">
        <f t="shared" si="16"/>
        <v/>
      </c>
      <c r="AI41" s="109">
        <f>COUNTIFS(入力用1年!B:B,"&gt;="&amp;MIN(AB41:AH41),入力用1年!B:B,"&lt;="&amp;MAX(AB41:AH41),入力用1年!J:J,"○",入力用1年!E:E,"",入力用1年!D:D,"休日")</f>
        <v>1</v>
      </c>
      <c r="AJ41" s="112">
        <f>COUNTIFS(入力用1年!$B:$B,"&gt;="&amp;MIN(AB41:AH41),入力用1年!$B:$B,"&lt;="&amp;MAX(AB41:AH41),入力用1年!$J:$J,"○",入力用1年!$E:$E,"",入力用1年!$F:$F,"休工")</f>
        <v>1</v>
      </c>
      <c r="AK41" s="121" t="str" cm="1">
        <f t="array" ref="AK41">_xlfn.IFS(AI41=0,"",AI41=0,"-",AJ41&gt;=AI41,"〇",AJ41&lt;=AI41,"×")</f>
        <v>〇</v>
      </c>
    </row>
    <row r="42" spans="3:37" s="82" customFormat="1" ht="15.75" customHeight="1" thickBot="1" x14ac:dyDescent="0.45">
      <c r="D42" s="26" t="str">
        <f>IFERROR(IF(MONTH(J41+1)=$D$35,J41+1,""),"")</f>
        <v/>
      </c>
      <c r="E42" s="27" t="str">
        <f t="shared" si="14"/>
        <v/>
      </c>
      <c r="F42" s="27" t="str">
        <f t="shared" si="14"/>
        <v/>
      </c>
      <c r="G42" s="27" t="str">
        <f t="shared" si="14"/>
        <v/>
      </c>
      <c r="H42" s="27" t="str">
        <f t="shared" si="14"/>
        <v/>
      </c>
      <c r="I42" s="27" t="str">
        <f t="shared" si="14"/>
        <v/>
      </c>
      <c r="J42" s="111" t="str">
        <f t="shared" si="14"/>
        <v/>
      </c>
      <c r="K42" s="122">
        <f>COUNTIFS(入力用1年!B:B,"&gt;="&amp;MIN(D42:J42),入力用1年!B:B,"&lt;="&amp;MAX(D42:J42),入力用1年!J:J,"○",入力用1年!E:E,"",入力用1年!D:D,"休日")</f>
        <v>0</v>
      </c>
      <c r="L42" s="171">
        <f>COUNTIFS(入力用1年!$B:$B,"&gt;="&amp;MIN(D42:J42),入力用1年!$B:$B,"&lt;="&amp;MAX(D42:J42),入力用1年!$J:$J,"○",入力用1年!$E:$E,"",入力用1年!$F:$F,"休工")</f>
        <v>0</v>
      </c>
      <c r="M42" s="124" t="str" cm="1">
        <f t="array" ref="M42">_xlfn.IFS(K42=0,"",K42=0,"-",L42&gt;=K42,"〇",L42&lt;=K42,"×")</f>
        <v/>
      </c>
      <c r="N42" s="92"/>
      <c r="P42" s="26" t="str">
        <f>IFERROR(IF(MONTH(V41+1)=$P$35,V41+1,""),"")</f>
        <v/>
      </c>
      <c r="Q42" s="27" t="str">
        <f t="shared" si="15"/>
        <v/>
      </c>
      <c r="R42" s="27" t="str">
        <f t="shared" si="15"/>
        <v/>
      </c>
      <c r="S42" s="27" t="str">
        <f t="shared" si="15"/>
        <v/>
      </c>
      <c r="T42" s="27" t="str">
        <f t="shared" si="15"/>
        <v/>
      </c>
      <c r="U42" s="27" t="str">
        <f t="shared" si="15"/>
        <v/>
      </c>
      <c r="V42" s="111" t="str">
        <f t="shared" si="15"/>
        <v/>
      </c>
      <c r="W42" s="122">
        <f>COUNTIFS(入力用1年!B:B,"&gt;="&amp;MIN(P42:V42),入力用1年!B:B,"&lt;="&amp;MAX(P42:V42),入力用1年!J:J,"○",入力用1年!E:E,"",入力用1年!D:D,"休日")</f>
        <v>0</v>
      </c>
      <c r="X42" s="123">
        <f>COUNTIFS(入力用1年!$B:$B,"&gt;="&amp;MIN(P42:V42),入力用1年!$B:$B,"&lt;="&amp;MAX(P42:V42),入力用1年!$J:$J,"○",入力用1年!$E:$E,"",入力用1年!$F:$F,"休工")</f>
        <v>0</v>
      </c>
      <c r="Y42" s="124" t="str" cm="1">
        <f t="array" ref="Y42">_xlfn.IFS(W42=0,"",W42=0,"-",X42&gt;=W42,"〇",X42&lt;=W42,"×")</f>
        <v/>
      </c>
      <c r="Z42" s="92"/>
      <c r="AB42" s="26" t="str">
        <f>IFERROR(IF(MONTH(AH41+1)=$AB$35,AH41+1,""),"")</f>
        <v/>
      </c>
      <c r="AC42" s="27" t="str">
        <f t="shared" si="16"/>
        <v/>
      </c>
      <c r="AD42" s="27" t="str">
        <f t="shared" si="16"/>
        <v/>
      </c>
      <c r="AE42" s="27" t="str">
        <f t="shared" si="16"/>
        <v/>
      </c>
      <c r="AF42" s="27" t="str">
        <f t="shared" si="16"/>
        <v/>
      </c>
      <c r="AG42" s="27" t="str">
        <f t="shared" si="16"/>
        <v/>
      </c>
      <c r="AH42" s="111" t="str">
        <f t="shared" si="16"/>
        <v/>
      </c>
      <c r="AI42" s="122">
        <f>COUNTIFS(入力用1年!B:B,"&gt;="&amp;MIN(AB42:AH42),入力用1年!B:B,"&lt;="&amp;MAX(AB42:AH42),入力用1年!J:J,"○",入力用1年!E:E,"",入力用1年!D:D,"休日")</f>
        <v>0</v>
      </c>
      <c r="AJ42" s="123">
        <f>COUNTIFS(入力用1年!$B:$B,"&gt;="&amp;MIN(AB42:AH42),入力用1年!$B:$B,"&lt;="&amp;MAX(AB42:AH42),入力用1年!$J:$J,"○",入力用1年!$E:$E,"",入力用1年!$F:$F,"休工")</f>
        <v>0</v>
      </c>
      <c r="AK42" s="124" t="str" cm="1">
        <f t="array" ref="AK42">_xlfn.IFS(AI42=0,"",AI42=0,"-",AJ42&gt;=AI42,"〇",AJ42&lt;=AI42,"×")</f>
        <v/>
      </c>
    </row>
    <row r="43" spans="3:37" s="180" customFormat="1" ht="18.75" customHeight="1" x14ac:dyDescent="0.4">
      <c r="D43" s="181"/>
      <c r="E43" s="181"/>
      <c r="F43" s="181"/>
      <c r="G43" s="184"/>
      <c r="H43" s="185"/>
      <c r="I43" s="181"/>
      <c r="J43" s="185"/>
      <c r="K43" s="186">
        <f>SUM(K37:K42)</f>
        <v>9</v>
      </c>
      <c r="L43" s="185"/>
      <c r="M43" s="186"/>
      <c r="N43" s="186"/>
      <c r="O43" s="181"/>
      <c r="P43" s="181"/>
      <c r="Q43" s="181"/>
      <c r="R43" s="181"/>
      <c r="S43" s="184"/>
      <c r="T43" s="185"/>
      <c r="U43" s="181"/>
      <c r="V43" s="185"/>
      <c r="W43" s="186">
        <f>SUM(W37:W42)</f>
        <v>10</v>
      </c>
      <c r="X43" s="186"/>
      <c r="Y43" s="186"/>
      <c r="Z43" s="186"/>
      <c r="AA43" s="181"/>
      <c r="AB43" s="181"/>
      <c r="AC43" s="181"/>
      <c r="AD43" s="181"/>
      <c r="AE43" s="184"/>
      <c r="AF43" s="185"/>
      <c r="AG43" s="181"/>
      <c r="AH43" s="185"/>
      <c r="AI43" s="186">
        <f>SUM(AI37:AI42)</f>
        <v>9</v>
      </c>
      <c r="AJ43" s="186"/>
      <c r="AK43" s="181"/>
    </row>
    <row r="44" spans="3:37" s="82" customFormat="1" ht="18.75" customHeight="1" thickBot="1" x14ac:dyDescent="0.45">
      <c r="C44" s="280" t="s">
        <v>15</v>
      </c>
      <c r="D44" s="280"/>
      <c r="E44" s="108" t="str">
        <f>IF(H44="-","-",IF(OR(H44&gt;=ROUNDDOWN(8/28,3),L44&gt;=K53),"OK","NG"))</f>
        <v>OK</v>
      </c>
      <c r="F44" s="281" t="s">
        <v>54</v>
      </c>
      <c r="G44" s="281"/>
      <c r="H44" s="283">
        <f>IFERROR(ROUNDDOWN(L44/(COUNTIFS(入力用1年!B:B,"&gt;="&amp;MIN(D47:J52),入力用1年!B:B,"&lt;="&amp;MAX(D47:J52),入力用1年!J:J,"○")-COUNTIFS(入力用1年!B:B,"&gt;="&amp;MIN(D47:J52),入力用1年!B:B,"&lt;="&amp;MAX(D47:J52),入力用1年!J:J,"○",入力用1年!E:E,"&lt;&gt;")),3),"-")</f>
        <v>0.32200000000000001</v>
      </c>
      <c r="I44" s="283"/>
      <c r="J44" s="283"/>
      <c r="K44" s="148" t="s">
        <v>89</v>
      </c>
      <c r="L44" s="93">
        <f>COUNTIFS(入力用1年!B:B,"&gt;="&amp;MIN(D47:J52),入力用1年!B:B,"&lt;="&amp;MAX(D47:J52),入力用1年!J:J,"○",入力用1年!F:F,"休工",入力用1年!E:E,"")</f>
        <v>10</v>
      </c>
      <c r="M44" s="115"/>
      <c r="N44" s="84"/>
      <c r="O44" s="280" t="s">
        <v>15</v>
      </c>
      <c r="P44" s="280"/>
      <c r="Q44" s="108" t="str">
        <f>IF(T44="-","-",IF(OR(T44&gt;=ROUNDDOWN(8/28,3),X44&gt;=W53),"OK","NG"))</f>
        <v>OK</v>
      </c>
      <c r="R44" s="281" t="s">
        <v>54</v>
      </c>
      <c r="S44" s="281"/>
      <c r="T44" s="283">
        <f>IFERROR(ROUNDDOWN(X44/(COUNTIFS(入力用1年!B:B,"&gt;="&amp;MIN(P47:V52),入力用1年!B:B,"&lt;="&amp;MAX(P47:V52),入力用1年!J:J,"○")-COUNTIFS(入力用1年!B:B,"&gt;="&amp;MIN(P47:V52),入力用1年!B:B,"&lt;="&amp;MAX(P47:V52),入力用1年!J:J,"○",入力用1年!E:E,"&lt;&gt;")),3),"-")</f>
        <v>0.35699999999999998</v>
      </c>
      <c r="U44" s="283"/>
      <c r="V44" s="283"/>
      <c r="W44" s="148" t="s">
        <v>89</v>
      </c>
      <c r="X44" s="93">
        <f>COUNTIFS(入力用1年!B:B,"&gt;="&amp;MIN(P47:V52),入力用1年!B:B,"&lt;="&amp;MAX(P47:V52),入力用1年!J:J,"○",入力用1年!F:F,"休工",入力用1年!E:E,"")</f>
        <v>10</v>
      </c>
      <c r="Y44" s="115"/>
      <c r="Z44" s="84"/>
      <c r="AA44" s="280" t="s">
        <v>15</v>
      </c>
      <c r="AB44" s="280"/>
      <c r="AC44" s="108" t="str">
        <f>IF(AF44="-","-",IF(OR(AF44&gt;=ROUNDDOWN(8/28,3),AJ44&gt;=AI53),"OK","NG"))</f>
        <v>OK</v>
      </c>
      <c r="AD44" s="281" t="s">
        <v>54</v>
      </c>
      <c r="AE44" s="281"/>
      <c r="AF44" s="283">
        <f>IFERROR(ROUNDDOWN(AJ44/(COUNTIFS(入力用1年!B:B,"&gt;="&amp;MIN(AB47:AH52),入力用1年!B:B,"&lt;="&amp;MAX(AB47:AH52),入力用1年!J:J,"○")-COUNTIFS(入力用1年!B:B,"&gt;="&amp;MIN(AB47:AH52),入力用1年!B:B,"&lt;="&amp;MAX(AB47:AH52),入力用1年!J:J,"○",入力用1年!E:E,"&lt;&gt;")),3),"-")</f>
        <v>0.35399999999999998</v>
      </c>
      <c r="AG44" s="283"/>
      <c r="AH44" s="283"/>
      <c r="AI44" s="148" t="s">
        <v>89</v>
      </c>
      <c r="AJ44" s="93">
        <f>COUNTIFS(入力用1年!B:B,"&gt;="&amp;MIN(AB47:AH52),入力用1年!B:B,"&lt;="&amp;MAX(AB47:AH52),入力用1年!J:J,"○",入力用1年!F:F,"休工",入力用1年!E:E,"")</f>
        <v>11</v>
      </c>
      <c r="AK44" s="115"/>
    </row>
    <row r="45" spans="3:37" s="82" customFormat="1" ht="18.75" customHeight="1" x14ac:dyDescent="0.4">
      <c r="D45" s="94">
        <v>1</v>
      </c>
      <c r="E45" s="95" t="s">
        <v>4</v>
      </c>
      <c r="F45" s="95"/>
      <c r="G45" s="95"/>
      <c r="H45" s="95"/>
      <c r="I45" s="95"/>
      <c r="J45" s="126"/>
      <c r="K45" s="275" t="s">
        <v>60</v>
      </c>
      <c r="L45" s="276"/>
      <c r="M45" s="277"/>
      <c r="N45" s="87"/>
      <c r="P45" s="94">
        <v>2</v>
      </c>
      <c r="Q45" s="95" t="s">
        <v>4</v>
      </c>
      <c r="R45" s="95"/>
      <c r="S45" s="95"/>
      <c r="T45" s="95"/>
      <c r="U45" s="95"/>
      <c r="V45" s="126"/>
      <c r="W45" s="275" t="s">
        <v>60</v>
      </c>
      <c r="X45" s="276"/>
      <c r="Y45" s="277"/>
      <c r="Z45" s="87"/>
      <c r="AB45" s="94">
        <v>3</v>
      </c>
      <c r="AC45" s="95" t="s">
        <v>4</v>
      </c>
      <c r="AD45" s="95"/>
      <c r="AE45" s="95"/>
      <c r="AF45" s="95"/>
      <c r="AG45" s="95"/>
      <c r="AH45" s="126"/>
      <c r="AI45" s="275" t="s">
        <v>60</v>
      </c>
      <c r="AJ45" s="276"/>
      <c r="AK45" s="277"/>
    </row>
    <row r="46" spans="3:37" s="82" customFormat="1" ht="31.5" customHeight="1" x14ac:dyDescent="0.4">
      <c r="D46" s="89" t="s">
        <v>5</v>
      </c>
      <c r="E46" s="5" t="s">
        <v>3</v>
      </c>
      <c r="F46" s="5" t="s">
        <v>6</v>
      </c>
      <c r="G46" s="5" t="s">
        <v>7</v>
      </c>
      <c r="H46" s="5" t="s">
        <v>8</v>
      </c>
      <c r="I46" s="5" t="s">
        <v>9</v>
      </c>
      <c r="J46" s="120" t="s">
        <v>10</v>
      </c>
      <c r="K46" s="116" t="s">
        <v>50</v>
      </c>
      <c r="L46" s="117" t="s">
        <v>89</v>
      </c>
      <c r="M46" s="118" t="s">
        <v>51</v>
      </c>
      <c r="N46" s="90"/>
      <c r="P46" s="89" t="s">
        <v>5</v>
      </c>
      <c r="Q46" s="5" t="s">
        <v>3</v>
      </c>
      <c r="R46" s="5" t="s">
        <v>6</v>
      </c>
      <c r="S46" s="5" t="s">
        <v>7</v>
      </c>
      <c r="T46" s="5" t="s">
        <v>8</v>
      </c>
      <c r="U46" s="5" t="s">
        <v>9</v>
      </c>
      <c r="V46" s="120" t="s">
        <v>10</v>
      </c>
      <c r="W46" s="116" t="s">
        <v>50</v>
      </c>
      <c r="X46" s="117" t="s">
        <v>89</v>
      </c>
      <c r="Y46" s="118" t="s">
        <v>51</v>
      </c>
      <c r="Z46" s="90"/>
      <c r="AB46" s="89" t="s">
        <v>5</v>
      </c>
      <c r="AC46" s="5" t="s">
        <v>3</v>
      </c>
      <c r="AD46" s="5" t="s">
        <v>6</v>
      </c>
      <c r="AE46" s="5" t="s">
        <v>7</v>
      </c>
      <c r="AF46" s="5" t="s">
        <v>8</v>
      </c>
      <c r="AG46" s="5" t="s">
        <v>9</v>
      </c>
      <c r="AH46" s="120" t="s">
        <v>10</v>
      </c>
      <c r="AI46" s="116" t="s">
        <v>50</v>
      </c>
      <c r="AJ46" s="117" t="s">
        <v>89</v>
      </c>
      <c r="AK46" s="118" t="s">
        <v>51</v>
      </c>
    </row>
    <row r="47" spans="3:37" s="82" customFormat="1" ht="15.75" customHeight="1" x14ac:dyDescent="0.4">
      <c r="D47" s="25" t="str">
        <f>IF(B47&lt;&gt;"",B47+1,IF(TEXT(EDATE(MIN($AB$37:$AH$37),1),"aaa")=D46,EDATE(MIN($AB$37:$AH$37),1),""))</f>
        <v/>
      </c>
      <c r="E47" s="4" t="str">
        <f t="shared" ref="E47:J47" si="17">IF(D47&lt;&gt;"",D47+1,IF(TEXT(EDATE(MIN($AB$37:$AH$37),1),"aaa")=E46,EDATE(MIN($AB$37:$AH$37),1),""))</f>
        <v/>
      </c>
      <c r="F47" s="4" t="str">
        <f t="shared" si="17"/>
        <v/>
      </c>
      <c r="G47" s="4">
        <f t="shared" si="17"/>
        <v>45658</v>
      </c>
      <c r="H47" s="4">
        <f t="shared" si="17"/>
        <v>45659</v>
      </c>
      <c r="I47" s="4">
        <f t="shared" si="17"/>
        <v>45660</v>
      </c>
      <c r="J47" s="110">
        <f t="shared" si="17"/>
        <v>45661</v>
      </c>
      <c r="K47" s="109">
        <f>COUNTIFS(入力用1年!B:B,"&gt;="&amp;MIN(D47:J47),入力用1年!B:B,"&lt;="&amp;MAX(D47:J47),入力用1年!J:J,"○",入力用1年!E:E,"",入力用1年!D:D,"休日")</f>
        <v>2</v>
      </c>
      <c r="L47" s="112">
        <f>COUNTIFS(入力用1年!$B:$B,"&gt;="&amp;MIN(D47:J47),入力用1年!$B:$B,"&lt;="&amp;MAX(D47:J47),入力用1年!$J:$J,"○",入力用1年!$E:$E,"",入力用1年!$F:$F,"休工")</f>
        <v>2</v>
      </c>
      <c r="M47" s="121" t="str" cm="1">
        <f t="array" ref="M47">_xlfn.IFS(K47=0,"",K47=0,"-",L47&gt;=K47,"〇",L47&lt;=K47,"×")</f>
        <v>〇</v>
      </c>
      <c r="N47" s="92"/>
      <c r="P47" s="25" t="str">
        <f t="shared" ref="P47:V47" si="18">IF(O47&lt;&gt;"",O47+1,IF(TEXT(EDATE(MIN($D$47:$J$47),1),"aaa")=P46,EDATE(MIN($D$47:$J$47),1),""))</f>
        <v/>
      </c>
      <c r="Q47" s="4" t="str">
        <f t="shared" si="18"/>
        <v/>
      </c>
      <c r="R47" s="4" t="str">
        <f t="shared" si="18"/>
        <v/>
      </c>
      <c r="S47" s="4" t="str">
        <f t="shared" si="18"/>
        <v/>
      </c>
      <c r="T47" s="4" t="str">
        <f t="shared" si="18"/>
        <v/>
      </c>
      <c r="U47" s="4" t="str">
        <f t="shared" si="18"/>
        <v/>
      </c>
      <c r="V47" s="110">
        <f t="shared" si="18"/>
        <v>45689</v>
      </c>
      <c r="W47" s="109">
        <f>COUNTIFS(入力用1年!B:B,"&gt;="&amp;MIN(P47:V47),入力用1年!B:B,"&lt;="&amp;MAX(P47:V47),入力用1年!J:J,"○",入力用1年!E:E,"",入力用1年!D:D,"休日")</f>
        <v>1</v>
      </c>
      <c r="X47" s="112">
        <f>COUNTIFS(入力用1年!$B:$B,"&gt;="&amp;MIN(P47:V47),入力用1年!$B:$B,"&lt;="&amp;MAX(P47:V47),入力用1年!$J:$J,"○",入力用1年!$E:$E,"",入力用1年!$F:$F,"休工")</f>
        <v>1</v>
      </c>
      <c r="Y47" s="121" t="str" cm="1">
        <f t="array" ref="Y47">_xlfn.IFS(W47=0,"",W47=0,"-",X47&gt;=W47,"〇",X47&lt;=W47,"×")</f>
        <v>〇</v>
      </c>
      <c r="Z47" s="92"/>
      <c r="AB47" s="25" t="str">
        <f t="shared" ref="AB47:AH47" si="19">IF(AA47&lt;&gt;"",AA47+1,IF(TEXT(EDATE(MIN($P$47:$V$47),1),"aaa")=AB46,EDATE(MIN($P$47:$V$47),1),""))</f>
        <v/>
      </c>
      <c r="AC47" s="4" t="str">
        <f t="shared" si="19"/>
        <v/>
      </c>
      <c r="AD47" s="4" t="str">
        <f t="shared" si="19"/>
        <v/>
      </c>
      <c r="AE47" s="4" t="str">
        <f t="shared" si="19"/>
        <v/>
      </c>
      <c r="AF47" s="4" t="str">
        <f t="shared" si="19"/>
        <v/>
      </c>
      <c r="AG47" s="4" t="str">
        <f t="shared" si="19"/>
        <v/>
      </c>
      <c r="AH47" s="110">
        <f t="shared" si="19"/>
        <v>45717</v>
      </c>
      <c r="AI47" s="109">
        <f>COUNTIFS(入力用1年!B:B,"&gt;="&amp;MIN(AB47:AH47),入力用1年!B:B,"&lt;="&amp;MAX(AB47:AH47),入力用1年!J:J,"○",入力用1年!E:E,"",入力用1年!D:D,"休日")</f>
        <v>1</v>
      </c>
      <c r="AJ47" s="112">
        <f>COUNTIFS(入力用1年!$B:$B,"&gt;="&amp;MIN(AB47:AH47),入力用1年!$B:$B,"&lt;="&amp;MAX(AB47:AH47),入力用1年!$J:$J,"○",入力用1年!$E:$E,"",入力用1年!$F:$F,"休工")</f>
        <v>1</v>
      </c>
      <c r="AK47" s="121" t="str" cm="1">
        <f t="array" ref="AK47">_xlfn.IFS(AI47=0,"",AI47=0,"-",AJ47&gt;=AI47,"〇",AJ47&lt;=AI47,"×")</f>
        <v>〇</v>
      </c>
    </row>
    <row r="48" spans="3:37" s="82" customFormat="1" ht="15.75" customHeight="1" x14ac:dyDescent="0.4">
      <c r="D48" s="25">
        <f>IFERROR(IF(MONTH(J47+1)=$D$45,J47+1,""),"")</f>
        <v>45662</v>
      </c>
      <c r="E48" s="4">
        <f t="shared" ref="E48:J52" si="20">IFERROR(IF(MONTH(D48+1)=$D$45,D48+1,""),"")</f>
        <v>45663</v>
      </c>
      <c r="F48" s="4">
        <f t="shared" si="20"/>
        <v>45664</v>
      </c>
      <c r="G48" s="4">
        <f t="shared" si="20"/>
        <v>45665</v>
      </c>
      <c r="H48" s="4">
        <f t="shared" si="20"/>
        <v>45666</v>
      </c>
      <c r="I48" s="4">
        <f t="shared" si="20"/>
        <v>45667</v>
      </c>
      <c r="J48" s="110">
        <f t="shared" si="20"/>
        <v>45668</v>
      </c>
      <c r="K48" s="109">
        <f>COUNTIFS(入力用1年!B:B,"&gt;="&amp;MIN(D48:J48),入力用1年!B:B,"&lt;="&amp;MAX(D48:J48),入力用1年!J:J,"○",入力用1年!E:E,"",入力用1年!D:D,"休日")</f>
        <v>2</v>
      </c>
      <c r="L48" s="112">
        <f>COUNTIFS(入力用1年!$B:$B,"&gt;="&amp;MIN(D48:J48),入力用1年!$B:$B,"&lt;="&amp;MAX(D48:J48),入力用1年!$J:$J,"○",入力用1年!$E:$E,"",入力用1年!$F:$F,"休工")</f>
        <v>2</v>
      </c>
      <c r="M48" s="121" t="str" cm="1">
        <f t="array" ref="M48">_xlfn.IFS(K48=0,"",K48=0,"-",L48&gt;=K48,"〇",L48&lt;=K48,"×")</f>
        <v>〇</v>
      </c>
      <c r="N48" s="92"/>
      <c r="P48" s="25">
        <f>IFERROR(IF(MONTH(V47+1)=$P$45,V47+1,""),"")</f>
        <v>45690</v>
      </c>
      <c r="Q48" s="4">
        <f t="shared" ref="Q48:V52" si="21">IFERROR(IF(MONTH(P48+1)=$P$45,P48+1,""),"")</f>
        <v>45691</v>
      </c>
      <c r="R48" s="4">
        <f t="shared" si="21"/>
        <v>45692</v>
      </c>
      <c r="S48" s="4">
        <f t="shared" si="21"/>
        <v>45693</v>
      </c>
      <c r="T48" s="4">
        <f t="shared" si="21"/>
        <v>45694</v>
      </c>
      <c r="U48" s="4">
        <f t="shared" si="21"/>
        <v>45695</v>
      </c>
      <c r="V48" s="110">
        <f t="shared" si="21"/>
        <v>45696</v>
      </c>
      <c r="W48" s="109">
        <f>COUNTIFS(入力用1年!B:B,"&gt;="&amp;MIN(P48:V48),入力用1年!B:B,"&lt;="&amp;MAX(P48:V48),入力用1年!J:J,"○",入力用1年!E:E,"",入力用1年!D:D,"休日")</f>
        <v>2</v>
      </c>
      <c r="X48" s="112">
        <f>COUNTIFS(入力用1年!$B:$B,"&gt;="&amp;MIN(P48:V48),入力用1年!$B:$B,"&lt;="&amp;MAX(P48:V48),入力用1年!$J:$J,"○",入力用1年!$E:$E,"",入力用1年!$F:$F,"休工")</f>
        <v>2</v>
      </c>
      <c r="Y48" s="121" t="str" cm="1">
        <f t="array" ref="Y48">_xlfn.IFS(W48=0,"",W48=0,"-",X48&gt;=W48,"〇",X48&lt;=W48,"×")</f>
        <v>〇</v>
      </c>
      <c r="Z48" s="92"/>
      <c r="AB48" s="25">
        <f>IFERROR(IF(MONTH(AH47+1)=$AB$45,AH47+1,""),"")</f>
        <v>45718</v>
      </c>
      <c r="AC48" s="4">
        <f t="shared" ref="AC48:AH52" si="22">IFERROR(IF(MONTH(AB48+1)=$AB$45,AB48+1,""),"")</f>
        <v>45719</v>
      </c>
      <c r="AD48" s="4">
        <f t="shared" si="22"/>
        <v>45720</v>
      </c>
      <c r="AE48" s="4">
        <f t="shared" si="22"/>
        <v>45721</v>
      </c>
      <c r="AF48" s="4">
        <f t="shared" si="22"/>
        <v>45722</v>
      </c>
      <c r="AG48" s="4">
        <f t="shared" si="22"/>
        <v>45723</v>
      </c>
      <c r="AH48" s="110">
        <f t="shared" si="22"/>
        <v>45724</v>
      </c>
      <c r="AI48" s="109">
        <f>COUNTIFS(入力用1年!B:B,"&gt;="&amp;MIN(AB48:AH48),入力用1年!B:B,"&lt;="&amp;MAX(AB48:AH48),入力用1年!J:J,"○",入力用1年!E:E,"",入力用1年!D:D,"休日")</f>
        <v>2</v>
      </c>
      <c r="AJ48" s="112">
        <f>COUNTIFS(入力用1年!$B:$B,"&gt;="&amp;MIN(AB48:AH48),入力用1年!$B:$B,"&lt;="&amp;MAX(AB48:AH48),入力用1年!$J:$J,"○",入力用1年!$E:$E,"",入力用1年!$F:$F,"休工")</f>
        <v>2</v>
      </c>
      <c r="AK48" s="121" t="str" cm="1">
        <f t="array" ref="AK48">_xlfn.IFS(AI48=0,"",AI48=0,"-",AJ48&gt;=AI48,"〇",AJ48&lt;=AI48,"×")</f>
        <v>〇</v>
      </c>
    </row>
    <row r="49" spans="2:37" s="82" customFormat="1" ht="15.75" customHeight="1" x14ac:dyDescent="0.4">
      <c r="D49" s="25">
        <f>IFERROR(IF(MONTH(J48+1)=$D$45,J48+1,""),"")</f>
        <v>45669</v>
      </c>
      <c r="E49" s="4">
        <f t="shared" si="20"/>
        <v>45670</v>
      </c>
      <c r="F49" s="4">
        <f t="shared" si="20"/>
        <v>45671</v>
      </c>
      <c r="G49" s="4">
        <f t="shared" si="20"/>
        <v>45672</v>
      </c>
      <c r="H49" s="4">
        <f t="shared" si="20"/>
        <v>45673</v>
      </c>
      <c r="I49" s="4">
        <f t="shared" si="20"/>
        <v>45674</v>
      </c>
      <c r="J49" s="110">
        <f t="shared" si="20"/>
        <v>45675</v>
      </c>
      <c r="K49" s="109">
        <f>COUNTIFS(入力用1年!B:B,"&gt;="&amp;MIN(D49:J49),入力用1年!B:B,"&lt;="&amp;MAX(D49:J49),入力用1年!J:J,"○",入力用1年!E:E,"",入力用1年!D:D,"休日")</f>
        <v>3</v>
      </c>
      <c r="L49" s="112">
        <f>COUNTIFS(入力用1年!$B:$B,"&gt;="&amp;MIN(D49:J49),入力用1年!$B:$B,"&lt;="&amp;MAX(D49:J49),入力用1年!$J:$J,"○",入力用1年!$E:$E,"",入力用1年!$F:$F,"休工")</f>
        <v>3</v>
      </c>
      <c r="M49" s="121" t="str" cm="1">
        <f t="array" ref="M49">_xlfn.IFS(K49=0,"",K49=0,"-",L49&gt;=K49,"〇",L49&lt;=K49,"×")</f>
        <v>〇</v>
      </c>
      <c r="N49" s="92"/>
      <c r="P49" s="25">
        <f>IFERROR(IF(MONTH(V48+1)=$P$45,V48+1,""),"")</f>
        <v>45697</v>
      </c>
      <c r="Q49" s="4">
        <f t="shared" si="21"/>
        <v>45698</v>
      </c>
      <c r="R49" s="4">
        <f t="shared" si="21"/>
        <v>45699</v>
      </c>
      <c r="S49" s="4">
        <f t="shared" si="21"/>
        <v>45700</v>
      </c>
      <c r="T49" s="4">
        <f t="shared" si="21"/>
        <v>45701</v>
      </c>
      <c r="U49" s="4">
        <f t="shared" si="21"/>
        <v>45702</v>
      </c>
      <c r="V49" s="110">
        <f t="shared" si="21"/>
        <v>45703</v>
      </c>
      <c r="W49" s="109">
        <f>COUNTIFS(入力用1年!B:B,"&gt;="&amp;MIN(P49:V49),入力用1年!B:B,"&lt;="&amp;MAX(P49:V49),入力用1年!J:J,"○",入力用1年!E:E,"",入力用1年!D:D,"休日")</f>
        <v>3</v>
      </c>
      <c r="X49" s="112">
        <f>COUNTIFS(入力用1年!$B:$B,"&gt;="&amp;MIN(P49:V49),入力用1年!$B:$B,"&lt;="&amp;MAX(P49:V49),入力用1年!$J:$J,"○",入力用1年!$E:$E,"",入力用1年!$F:$F,"休工")</f>
        <v>3</v>
      </c>
      <c r="Y49" s="121" t="str" cm="1">
        <f t="array" ref="Y49">_xlfn.IFS(W49=0,"",W49=0,"-",X49&gt;=W49,"〇",X49&lt;=W49,"×")</f>
        <v>〇</v>
      </c>
      <c r="Z49" s="92"/>
      <c r="AB49" s="25">
        <f>IFERROR(IF(MONTH(AH48+1)=$AB$45,AH48+1,""),"")</f>
        <v>45725</v>
      </c>
      <c r="AC49" s="4">
        <f t="shared" si="22"/>
        <v>45726</v>
      </c>
      <c r="AD49" s="4">
        <f t="shared" si="22"/>
        <v>45727</v>
      </c>
      <c r="AE49" s="4">
        <f t="shared" si="22"/>
        <v>45728</v>
      </c>
      <c r="AF49" s="4">
        <f t="shared" si="22"/>
        <v>45729</v>
      </c>
      <c r="AG49" s="4">
        <f t="shared" si="22"/>
        <v>45730</v>
      </c>
      <c r="AH49" s="110">
        <f t="shared" si="22"/>
        <v>45731</v>
      </c>
      <c r="AI49" s="109">
        <f>COUNTIFS(入力用1年!B:B,"&gt;="&amp;MIN(AB49:AH49),入力用1年!B:B,"&lt;="&amp;MAX(AB49:AH49),入力用1年!J:J,"○",入力用1年!E:E,"",入力用1年!D:D,"休日")</f>
        <v>2</v>
      </c>
      <c r="AJ49" s="112">
        <f>COUNTIFS(入力用1年!$B:$B,"&gt;="&amp;MIN(AB49:AH49),入力用1年!$B:$B,"&lt;="&amp;MAX(AB49:AH49),入力用1年!$J:$J,"○",入力用1年!$E:$E,"",入力用1年!$F:$F,"休工")</f>
        <v>2</v>
      </c>
      <c r="AK49" s="121" t="str" cm="1">
        <f t="array" ref="AK49">_xlfn.IFS(AI49=0,"",AI49=0,"-",AJ49&gt;=AI49,"〇",AJ49&lt;=AI49,"×")</f>
        <v>〇</v>
      </c>
    </row>
    <row r="50" spans="2:37" s="82" customFormat="1" ht="15.75" customHeight="1" x14ac:dyDescent="0.4">
      <c r="D50" s="25">
        <f>IFERROR(IF(MONTH(J49+1)=$D$45,J49+1,""),"")</f>
        <v>45676</v>
      </c>
      <c r="E50" s="4">
        <f t="shared" si="20"/>
        <v>45677</v>
      </c>
      <c r="F50" s="4">
        <f t="shared" si="20"/>
        <v>45678</v>
      </c>
      <c r="G50" s="4">
        <f t="shared" si="20"/>
        <v>45679</v>
      </c>
      <c r="H50" s="4">
        <f t="shared" si="20"/>
        <v>45680</v>
      </c>
      <c r="I50" s="4">
        <f t="shared" si="20"/>
        <v>45681</v>
      </c>
      <c r="J50" s="110">
        <f t="shared" si="20"/>
        <v>45682</v>
      </c>
      <c r="K50" s="109">
        <f>COUNTIFS(入力用1年!B:B,"&gt;="&amp;MIN(D50:J50),入力用1年!B:B,"&lt;="&amp;MAX(D50:J50),入力用1年!J:J,"○",入力用1年!E:E,"",入力用1年!D:D,"休日")</f>
        <v>2</v>
      </c>
      <c r="L50" s="112">
        <f>COUNTIFS(入力用1年!$B:$B,"&gt;="&amp;MIN(D50:J50),入力用1年!$B:$B,"&lt;="&amp;MAX(D50:J50),入力用1年!$J:$J,"○",入力用1年!$E:$E,"",入力用1年!$F:$F,"休工")</f>
        <v>2</v>
      </c>
      <c r="M50" s="121" t="str" cm="1">
        <f t="array" ref="M50">_xlfn.IFS(K50=0,"",K50=0,"-",L50&gt;=K50,"〇",L50&lt;=K50,"×")</f>
        <v>〇</v>
      </c>
      <c r="N50" s="92"/>
      <c r="P50" s="25">
        <f>IFERROR(IF(MONTH(V49+1)=$P$45,V49+1,""),"")</f>
        <v>45704</v>
      </c>
      <c r="Q50" s="4">
        <f t="shared" si="21"/>
        <v>45705</v>
      </c>
      <c r="R50" s="4">
        <f t="shared" si="21"/>
        <v>45706</v>
      </c>
      <c r="S50" s="4">
        <f t="shared" si="21"/>
        <v>45707</v>
      </c>
      <c r="T50" s="4">
        <f t="shared" si="21"/>
        <v>45708</v>
      </c>
      <c r="U50" s="4">
        <f t="shared" si="21"/>
        <v>45709</v>
      </c>
      <c r="V50" s="110">
        <f t="shared" si="21"/>
        <v>45710</v>
      </c>
      <c r="W50" s="109">
        <f>COUNTIFS(入力用1年!B:B,"&gt;="&amp;MIN(P50:V50),入力用1年!B:B,"&lt;="&amp;MAX(P50:V50),入力用1年!J:J,"○",入力用1年!E:E,"",入力用1年!D:D,"休日")</f>
        <v>2</v>
      </c>
      <c r="X50" s="112">
        <f>COUNTIFS(入力用1年!$B:$B,"&gt;="&amp;MIN(P50:V50),入力用1年!$B:$B,"&lt;="&amp;MAX(P50:V50),入力用1年!$J:$J,"○",入力用1年!$E:$E,"",入力用1年!$F:$F,"休工")</f>
        <v>2</v>
      </c>
      <c r="Y50" s="121" t="str" cm="1">
        <f t="array" ref="Y50">_xlfn.IFS(W50=0,"",W50=0,"-",X50&gt;=W50,"〇",X50&lt;=W50,"×")</f>
        <v>〇</v>
      </c>
      <c r="Z50" s="92"/>
      <c r="AB50" s="25">
        <f>IFERROR(IF(MONTH(AH49+1)=$AB$45,AH49+1,""),"")</f>
        <v>45732</v>
      </c>
      <c r="AC50" s="4">
        <f t="shared" si="22"/>
        <v>45733</v>
      </c>
      <c r="AD50" s="4">
        <f t="shared" si="22"/>
        <v>45734</v>
      </c>
      <c r="AE50" s="4">
        <f t="shared" si="22"/>
        <v>45735</v>
      </c>
      <c r="AF50" s="4">
        <f t="shared" si="22"/>
        <v>45736</v>
      </c>
      <c r="AG50" s="4">
        <f t="shared" si="22"/>
        <v>45737</v>
      </c>
      <c r="AH50" s="110">
        <f t="shared" si="22"/>
        <v>45738</v>
      </c>
      <c r="AI50" s="109">
        <f>COUNTIFS(入力用1年!B:B,"&gt;="&amp;MIN(AB50:AH50),入力用1年!B:B,"&lt;="&amp;MAX(AB50:AH50),入力用1年!J:J,"○",入力用1年!E:E,"",入力用1年!D:D,"休日")</f>
        <v>3</v>
      </c>
      <c r="AJ50" s="112">
        <f>COUNTIFS(入力用1年!$B:$B,"&gt;="&amp;MIN(AB50:AH50),入力用1年!$B:$B,"&lt;="&amp;MAX(AB50:AH50),入力用1年!$J:$J,"○",入力用1年!$E:$E,"",入力用1年!$F:$F,"休工")</f>
        <v>3</v>
      </c>
      <c r="AK50" s="121" t="str" cm="1">
        <f t="array" ref="AK50">_xlfn.IFS(AI50=0,"",AI50=0,"-",AJ50&gt;=AI50,"〇",AJ50&lt;=AI50,"×")</f>
        <v>〇</v>
      </c>
    </row>
    <row r="51" spans="2:37" s="82" customFormat="1" ht="15.75" customHeight="1" x14ac:dyDescent="0.4">
      <c r="D51" s="25">
        <f>IFERROR(IF(MONTH(J50+1)=$D$45,J50+1,""),"")</f>
        <v>45683</v>
      </c>
      <c r="E51" s="4">
        <f t="shared" si="20"/>
        <v>45684</v>
      </c>
      <c r="F51" s="4">
        <f t="shared" si="20"/>
        <v>45685</v>
      </c>
      <c r="G51" s="4">
        <f t="shared" si="20"/>
        <v>45686</v>
      </c>
      <c r="H51" s="4">
        <f t="shared" si="20"/>
        <v>45687</v>
      </c>
      <c r="I51" s="4">
        <f t="shared" si="20"/>
        <v>45688</v>
      </c>
      <c r="J51" s="110" t="str">
        <f t="shared" si="20"/>
        <v/>
      </c>
      <c r="K51" s="109">
        <f>COUNTIFS(入力用1年!B:B,"&gt;="&amp;MIN(D51:J51),入力用1年!B:B,"&lt;="&amp;MAX(D51:J51),入力用1年!J:J,"○",入力用1年!E:E,"",入力用1年!D:D,"休日")</f>
        <v>1</v>
      </c>
      <c r="L51" s="112">
        <f>COUNTIFS(入力用1年!$B:$B,"&gt;="&amp;MIN(D51:J51),入力用1年!$B:$B,"&lt;="&amp;MAX(D51:J51),入力用1年!$J:$J,"○",入力用1年!$E:$E,"",入力用1年!$F:$F,"休工")</f>
        <v>1</v>
      </c>
      <c r="M51" s="121" t="str" cm="1">
        <f t="array" ref="M51">_xlfn.IFS(K51=0,"",K51=0,"-",L51&gt;=K51,"〇",L51&lt;=K51,"×")</f>
        <v>〇</v>
      </c>
      <c r="N51" s="92"/>
      <c r="P51" s="25">
        <f>IFERROR(IF(MONTH(V50+1)=$P$45,V50+1,""),"")</f>
        <v>45711</v>
      </c>
      <c r="Q51" s="4">
        <f t="shared" si="21"/>
        <v>45712</v>
      </c>
      <c r="R51" s="4">
        <f t="shared" si="21"/>
        <v>45713</v>
      </c>
      <c r="S51" s="4">
        <f t="shared" si="21"/>
        <v>45714</v>
      </c>
      <c r="T51" s="4">
        <f t="shared" si="21"/>
        <v>45715</v>
      </c>
      <c r="U51" s="4">
        <f t="shared" si="21"/>
        <v>45716</v>
      </c>
      <c r="V51" s="110" t="str">
        <f t="shared" si="21"/>
        <v/>
      </c>
      <c r="W51" s="109">
        <f>COUNTIFS(入力用1年!B:B,"&gt;="&amp;MIN(P51:V51),入力用1年!B:B,"&lt;="&amp;MAX(P51:V51),入力用1年!J:J,"○",入力用1年!E:E,"",入力用1年!D:D,"休日")</f>
        <v>2</v>
      </c>
      <c r="X51" s="112">
        <f>COUNTIFS(入力用1年!$B:$B,"&gt;="&amp;MIN(P51:V51),入力用1年!$B:$B,"&lt;="&amp;MAX(P51:V51),入力用1年!$J:$J,"○",入力用1年!$E:$E,"",入力用1年!$F:$F,"休工")</f>
        <v>2</v>
      </c>
      <c r="Y51" s="121" t="str" cm="1">
        <f t="array" ref="Y51">_xlfn.IFS(W51=0,"",W51=0,"-",X51&gt;=W51,"〇",X51&lt;=W51,"×")</f>
        <v>〇</v>
      </c>
      <c r="Z51" s="92"/>
      <c r="AB51" s="25">
        <f>IFERROR(IF(MONTH(AH50+1)=$AB$45,AH50+1,""),"")</f>
        <v>45739</v>
      </c>
      <c r="AC51" s="4">
        <f t="shared" si="22"/>
        <v>45740</v>
      </c>
      <c r="AD51" s="4">
        <f t="shared" si="22"/>
        <v>45741</v>
      </c>
      <c r="AE51" s="4">
        <f t="shared" si="22"/>
        <v>45742</v>
      </c>
      <c r="AF51" s="4">
        <f t="shared" si="22"/>
        <v>45743</v>
      </c>
      <c r="AG51" s="4">
        <f t="shared" si="22"/>
        <v>45744</v>
      </c>
      <c r="AH51" s="110">
        <f t="shared" si="22"/>
        <v>45745</v>
      </c>
      <c r="AI51" s="109">
        <f>COUNTIFS(入力用1年!B:B,"&gt;="&amp;MIN(AB51:AH51),入力用1年!B:B,"&lt;="&amp;MAX(AB51:AH51),入力用1年!J:J,"○",入力用1年!E:E,"",入力用1年!D:D,"休日")</f>
        <v>2</v>
      </c>
      <c r="AJ51" s="112">
        <f>COUNTIFS(入力用1年!$B:$B,"&gt;="&amp;MIN(AB51:AH51),入力用1年!$B:$B,"&lt;="&amp;MAX(AB51:AH51),入力用1年!$J:$J,"○",入力用1年!$E:$E,"",入力用1年!$F:$F,"休工")</f>
        <v>2</v>
      </c>
      <c r="AK51" s="121" t="str" cm="1">
        <f t="array" ref="AK51">_xlfn.IFS(AI51=0,"",AI51=0,"-",AJ51&gt;=AI51,"〇",AJ51&lt;=AI51,"×")</f>
        <v>〇</v>
      </c>
    </row>
    <row r="52" spans="2:37" s="53" customFormat="1" ht="15.75" customHeight="1" thickBot="1" x14ac:dyDescent="0.45">
      <c r="B52" s="82"/>
      <c r="C52" s="82"/>
      <c r="D52" s="26" t="str">
        <f>IFERROR(IF(MONTH(J51+1)=$D$45,J51+1,""),"")</f>
        <v/>
      </c>
      <c r="E52" s="27" t="str">
        <f t="shared" si="20"/>
        <v/>
      </c>
      <c r="F52" s="27" t="str">
        <f t="shared" si="20"/>
        <v/>
      </c>
      <c r="G52" s="27" t="str">
        <f t="shared" si="20"/>
        <v/>
      </c>
      <c r="H52" s="27" t="str">
        <f t="shared" si="20"/>
        <v/>
      </c>
      <c r="I52" s="27" t="str">
        <f t="shared" si="20"/>
        <v/>
      </c>
      <c r="J52" s="111" t="str">
        <f t="shared" si="20"/>
        <v/>
      </c>
      <c r="K52" s="122">
        <f>COUNTIFS(入力用1年!B:B,"&gt;="&amp;MIN(D52:J52),入力用1年!B:B,"&lt;="&amp;MAX(D52:J52),入力用1年!J:J,"○",入力用1年!E:E,"",入力用1年!D:D,"休日")</f>
        <v>0</v>
      </c>
      <c r="L52" s="171">
        <f>COUNTIFS(入力用1年!$B:$B,"&gt;="&amp;MIN(D52:J52),入力用1年!$B:$B,"&lt;="&amp;MAX(D52:J52),入力用1年!$J:$J,"○",入力用1年!$E:$E,"",入力用1年!$F:$F,"休工")</f>
        <v>0</v>
      </c>
      <c r="M52" s="124" t="str" cm="1">
        <f t="array" ref="M52">_xlfn.IFS(K52=0,"",K52=0,"-",L52&gt;=K52,"〇",L52&lt;=K52,"×")</f>
        <v/>
      </c>
      <c r="N52" s="92"/>
      <c r="O52" s="82"/>
      <c r="P52" s="26" t="str">
        <f>IFERROR(IF(MONTH(V51+1)=$P$45,V51+1,""),"")</f>
        <v/>
      </c>
      <c r="Q52" s="27" t="str">
        <f t="shared" si="21"/>
        <v/>
      </c>
      <c r="R52" s="27" t="str">
        <f t="shared" si="21"/>
        <v/>
      </c>
      <c r="S52" s="27" t="str">
        <f t="shared" si="21"/>
        <v/>
      </c>
      <c r="T52" s="27" t="str">
        <f t="shared" si="21"/>
        <v/>
      </c>
      <c r="U52" s="27" t="str">
        <f t="shared" si="21"/>
        <v/>
      </c>
      <c r="V52" s="111" t="str">
        <f t="shared" si="21"/>
        <v/>
      </c>
      <c r="W52" s="122">
        <f>COUNTIFS(入力用1年!B:B,"&gt;="&amp;MIN(P52:V52),入力用1年!B:B,"&lt;="&amp;MAX(P52:V52),入力用1年!J:J,"○",入力用1年!E:E,"",入力用1年!D:D,"休日")</f>
        <v>0</v>
      </c>
      <c r="X52" s="171">
        <f>COUNTIFS(入力用1年!$B:$B,"&gt;="&amp;MIN(P52:V52),入力用1年!$B:$B,"&lt;="&amp;MAX(P52:V52),入力用1年!$J:$J,"○",入力用1年!$E:$E,"",入力用1年!$F:$F,"休工")</f>
        <v>0</v>
      </c>
      <c r="Y52" s="124" t="str" cm="1">
        <f t="array" ref="Y52">_xlfn.IFS(W52=0,"",W52=0,"-",X52&gt;=W52,"〇",X52&lt;=W52,"×")</f>
        <v/>
      </c>
      <c r="Z52" s="92"/>
      <c r="AA52" s="82"/>
      <c r="AB52" s="26">
        <f>IFERROR(IF(MONTH(AH51+1)=$AB$45,AH51+1,""),"")</f>
        <v>45746</v>
      </c>
      <c r="AC52" s="27">
        <f t="shared" si="22"/>
        <v>45747</v>
      </c>
      <c r="AD52" s="27" t="str">
        <f t="shared" si="22"/>
        <v/>
      </c>
      <c r="AE52" s="27" t="str">
        <f t="shared" si="22"/>
        <v/>
      </c>
      <c r="AF52" s="27" t="str">
        <f t="shared" si="22"/>
        <v/>
      </c>
      <c r="AG52" s="27" t="str">
        <f t="shared" si="22"/>
        <v/>
      </c>
      <c r="AH52" s="111" t="str">
        <f t="shared" si="22"/>
        <v/>
      </c>
      <c r="AI52" s="122">
        <f>COUNTIFS(入力用1年!B:B,"&gt;="&amp;MIN(AB52:AH52),入力用1年!B:B,"&lt;="&amp;MAX(AB52:AH52),入力用1年!J:J,"○",入力用1年!E:E,"",入力用1年!D:D,"休日")</f>
        <v>1</v>
      </c>
      <c r="AJ52" s="123">
        <f>COUNTIFS(入力用1年!$B:$B,"&gt;="&amp;MIN(AB52:AH52),入力用1年!$B:$B,"&lt;="&amp;MAX(AB52:AH52),入力用1年!$J:$J,"○",入力用1年!$E:$E,"",入力用1年!$F:$F,"休工")</f>
        <v>1</v>
      </c>
      <c r="AK52" s="124" t="str" cm="1">
        <f t="array" ref="AK52">_xlfn.IFS(AI52=0,"",AI52=0,"-",AJ52&gt;=AI52,"〇",AJ52&lt;=AI52,"×")</f>
        <v>〇</v>
      </c>
    </row>
    <row r="53" spans="2:37" s="187" customFormat="1" ht="18.75" customHeight="1" x14ac:dyDescent="0.4">
      <c r="D53" s="188"/>
      <c r="E53" s="188"/>
      <c r="F53" s="188"/>
      <c r="G53" s="189"/>
      <c r="H53" s="190"/>
      <c r="I53" s="188"/>
      <c r="J53" s="190"/>
      <c r="K53" s="186">
        <f>SUM(K47:K52)</f>
        <v>10</v>
      </c>
      <c r="L53" s="185"/>
      <c r="M53" s="191"/>
      <c r="N53" s="191"/>
      <c r="O53" s="188"/>
      <c r="P53" s="188"/>
      <c r="Q53" s="188"/>
      <c r="R53" s="188"/>
      <c r="S53" s="189"/>
      <c r="T53" s="190"/>
      <c r="U53" s="188"/>
      <c r="V53" s="190"/>
      <c r="W53" s="186">
        <f>SUM(W47:W52)</f>
        <v>10</v>
      </c>
      <c r="X53" s="185"/>
      <c r="Y53" s="191"/>
      <c r="Z53" s="191"/>
      <c r="AA53" s="188"/>
      <c r="AB53" s="188"/>
      <c r="AC53" s="188"/>
      <c r="AD53" s="188"/>
      <c r="AE53" s="189"/>
      <c r="AF53" s="190"/>
      <c r="AG53" s="188"/>
      <c r="AH53" s="190"/>
      <c r="AI53" s="186">
        <f>SUM(AI47:AI52)</f>
        <v>11</v>
      </c>
      <c r="AJ53" s="186"/>
      <c r="AK53" s="188"/>
    </row>
    <row r="54" spans="2:37" s="53" customFormat="1" ht="18.75" customHeight="1" x14ac:dyDescent="0.4"/>
    <row r="55" spans="2:37" s="53" customFormat="1" ht="18.75" customHeight="1" x14ac:dyDescent="0.4"/>
    <row r="56" spans="2:37" s="53" customFormat="1" ht="18.75" customHeight="1" x14ac:dyDescent="0.4"/>
    <row r="57" spans="2:37" s="53" customFormat="1" ht="18.75" customHeight="1" x14ac:dyDescent="0.4"/>
    <row r="58" spans="2:37" x14ac:dyDescent="0.4">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row>
  </sheetData>
  <sheetProtection algorithmName="SHA-512" hashValue="Gt+ci4Kprk0jqBCeExbI2TGFj6vy0qKpH7Z6HTSa6IsN/P7In5es9n9BRG5yqeEzf0TpmD9iEp66C1H2qAs3sw==" saltValue="0WbbCm53O6SB9oSd9O2XYw==" spinCount="100000" sheet="1" formatCells="0" formatColumns="0" formatRows="0" sort="0" autoFilter="0"/>
  <mergeCells count="68">
    <mergeCell ref="T24:V24"/>
    <mergeCell ref="AF24:AH24"/>
    <mergeCell ref="AF34:AH34"/>
    <mergeCell ref="T34:V34"/>
    <mergeCell ref="H34:J34"/>
    <mergeCell ref="H44:J44"/>
    <mergeCell ref="T44:V44"/>
    <mergeCell ref="AF44:AH44"/>
    <mergeCell ref="B6:C6"/>
    <mergeCell ref="AC7:AD7"/>
    <mergeCell ref="F44:G44"/>
    <mergeCell ref="C44:D44"/>
    <mergeCell ref="O24:P24"/>
    <mergeCell ref="R24:S24"/>
    <mergeCell ref="AD24:AE24"/>
    <mergeCell ref="AA24:AB24"/>
    <mergeCell ref="R14:S14"/>
    <mergeCell ref="O14:P14"/>
    <mergeCell ref="AA14:AB14"/>
    <mergeCell ref="AD14:AE14"/>
    <mergeCell ref="T14:V14"/>
    <mergeCell ref="AI6:AK6"/>
    <mergeCell ref="AI7:AK7"/>
    <mergeCell ref="AI5:AK5"/>
    <mergeCell ref="AI4:AK4"/>
    <mergeCell ref="AI3:AK3"/>
    <mergeCell ref="AI15:AK15"/>
    <mergeCell ref="AI25:AK25"/>
    <mergeCell ref="AI8:AK8"/>
    <mergeCell ref="AF14:AH14"/>
    <mergeCell ref="AI35:AK35"/>
    <mergeCell ref="AI45:AK45"/>
    <mergeCell ref="K45:M45"/>
    <mergeCell ref="W15:Y15"/>
    <mergeCell ref="W25:Y25"/>
    <mergeCell ref="W35:Y35"/>
    <mergeCell ref="W45:Y45"/>
    <mergeCell ref="K15:M15"/>
    <mergeCell ref="K25:M25"/>
    <mergeCell ref="R44:S44"/>
    <mergeCell ref="R34:S34"/>
    <mergeCell ref="AA34:AB34"/>
    <mergeCell ref="AD34:AE34"/>
    <mergeCell ref="O44:P44"/>
    <mergeCell ref="O34:P34"/>
    <mergeCell ref="AD44:AE44"/>
    <mergeCell ref="AA44:AB44"/>
    <mergeCell ref="K35:M35"/>
    <mergeCell ref="F14:G14"/>
    <mergeCell ref="C14:D14"/>
    <mergeCell ref="C24:D24"/>
    <mergeCell ref="F24:G24"/>
    <mergeCell ref="C34:D34"/>
    <mergeCell ref="H14:J14"/>
    <mergeCell ref="F34:G34"/>
    <mergeCell ref="H24:J24"/>
    <mergeCell ref="AF3:AH3"/>
    <mergeCell ref="Z11:AB11"/>
    <mergeCell ref="C9:F9"/>
    <mergeCell ref="C10:F10"/>
    <mergeCell ref="C11:F11"/>
    <mergeCell ref="C8:G8"/>
    <mergeCell ref="Z8:AD8"/>
    <mergeCell ref="Z10:AD10"/>
    <mergeCell ref="D5:G5"/>
    <mergeCell ref="I5:L5"/>
    <mergeCell ref="I9:K9"/>
    <mergeCell ref="I10:K10"/>
  </mergeCells>
  <phoneticPr fontId="1"/>
  <conditionalFormatting sqref="D17:K22">
    <cfRule type="expression" dxfId="644" priority="819">
      <formula>MONTH(D17)&lt;&gt;$D$15</formula>
    </cfRule>
  </conditionalFormatting>
  <conditionalFormatting sqref="D27:J32">
    <cfRule type="expression" dxfId="643" priority="815">
      <formula>MONTH(D27)&lt;&gt;$D$25</formula>
    </cfRule>
  </conditionalFormatting>
  <conditionalFormatting sqref="D37:J42">
    <cfRule type="expression" dxfId="642" priority="355">
      <formula>MONTH(D37)&lt;&gt;$D$35</formula>
    </cfRule>
  </conditionalFormatting>
  <conditionalFormatting sqref="D47:J52">
    <cfRule type="expression" dxfId="641" priority="352">
      <formula>MONTH(D47)&lt;&gt;$D$45</formula>
    </cfRule>
  </conditionalFormatting>
  <conditionalFormatting sqref="P17:V22">
    <cfRule type="expression" dxfId="640" priority="817">
      <formula>MONTH(P17)&lt;&gt;$P$15</formula>
    </cfRule>
  </conditionalFormatting>
  <conditionalFormatting sqref="P27:V32">
    <cfRule type="expression" dxfId="639" priority="357">
      <formula>MONTH(P27)&lt;&gt;$P$25</formula>
    </cfRule>
  </conditionalFormatting>
  <conditionalFormatting sqref="P37:V42">
    <cfRule type="expression" dxfId="638" priority="354">
      <formula>MONTH(P37)&lt;&gt;$P$35</formula>
    </cfRule>
  </conditionalFormatting>
  <conditionalFormatting sqref="P47:V52">
    <cfRule type="expression" dxfId="637" priority="351">
      <formula>MONTH(P47)&lt;&gt;$P$45</formula>
    </cfRule>
  </conditionalFormatting>
  <conditionalFormatting sqref="AB17:AH22">
    <cfRule type="expression" dxfId="636" priority="816">
      <formula>MONTH(AB17)&lt;&gt;$AB$15</formula>
    </cfRule>
  </conditionalFormatting>
  <conditionalFormatting sqref="AB27:AH32">
    <cfRule type="expression" dxfId="635" priority="356">
      <formula>MONTH(AB27)&lt;&gt;$AB$25</formula>
    </cfRule>
  </conditionalFormatting>
  <conditionalFormatting sqref="AB37:AH42">
    <cfRule type="expression" dxfId="634" priority="353">
      <formula>MONTH(AB37)&lt;&gt;$AB$35</formula>
    </cfRule>
  </conditionalFormatting>
  <conditionalFormatting sqref="AB47:AH52">
    <cfRule type="expression" dxfId="633" priority="350">
      <formula>MONTH(AB47)&lt;&gt;$AB$45</formula>
    </cfRule>
  </conditionalFormatting>
  <conditionalFormatting sqref="E14 Q14 AC14 AC24 Q24 E24 E34 Q34 AC34 AC44 Q44 E44">
    <cfRule type="expression" dxfId="632" priority="259">
      <formula>E14="○"</formula>
    </cfRule>
  </conditionalFormatting>
  <conditionalFormatting sqref="Z11">
    <cfRule type="expression" dxfId="631" priority="349">
      <formula>$Z$11&lt;ROUNDDOWN((8/28)*100,1)</formula>
    </cfRule>
  </conditionalFormatting>
  <conditionalFormatting sqref="K27:K32">
    <cfRule type="expression" dxfId="630" priority="342">
      <formula>MONTH(K27)&lt;&gt;$D$15</formula>
    </cfRule>
  </conditionalFormatting>
  <conditionalFormatting sqref="K37:K42">
    <cfRule type="expression" dxfId="629" priority="341">
      <formula>MONTH(K37)&lt;&gt;$D$15</formula>
    </cfRule>
  </conditionalFormatting>
  <conditionalFormatting sqref="W17:W22">
    <cfRule type="expression" dxfId="628" priority="337">
      <formula>MONTH(W17)&lt;&gt;$D$15</formula>
    </cfRule>
  </conditionalFormatting>
  <conditionalFormatting sqref="W27:W32">
    <cfRule type="expression" dxfId="627" priority="329">
      <formula>MONTH(W27)&lt;&gt;$D$15</formula>
    </cfRule>
  </conditionalFormatting>
  <conditionalFormatting sqref="W37:W42">
    <cfRule type="expression" dxfId="626" priority="328">
      <formula>MONTH(W37)&lt;&gt;$D$15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625" priority="348">
      <formula>SUBTOTAL(102, $C$15:$AK$52)</formula>
    </cfRule>
  </conditionalFormatting>
  <conditionalFormatting sqref="D17:J22 P17:V22 AB17:AH22 D27:J32 P27:V32 AB27:AH32 D37:J42 P37:V42 AB37:AH42 D47:J52 P47:V52 AB47:AH52">
    <cfRule type="containsBlanks" dxfId="624" priority="208">
      <formula>LEN(TRIM(D17))=0</formula>
    </cfRule>
  </conditionalFormatting>
  <conditionalFormatting sqref="W17:W22">
    <cfRule type="expression" dxfId="623" priority="270">
      <formula>MONTH(W17)&lt;&gt;$D$15</formula>
    </cfRule>
  </conditionalFormatting>
  <conditionalFormatting sqref="K27:K32">
    <cfRule type="expression" dxfId="622" priority="268">
      <formula>MONTH(K27)&lt;&gt;$D$15</formula>
    </cfRule>
  </conditionalFormatting>
  <conditionalFormatting sqref="W27:W32">
    <cfRule type="expression" dxfId="621" priority="264">
      <formula>MONTH(W27)&lt;&gt;$D$15</formula>
    </cfRule>
  </conditionalFormatting>
  <conditionalFormatting sqref="K37:K42">
    <cfRule type="expression" dxfId="620" priority="261">
      <formula>MONTH(K37)&lt;&gt;$D$15</formula>
    </cfRule>
  </conditionalFormatting>
  <conditionalFormatting sqref="W37:W42">
    <cfRule type="expression" dxfId="619" priority="260">
      <formula>MONTH(W37)&lt;&gt;$D$15</formula>
    </cfRule>
  </conditionalFormatting>
  <conditionalFormatting sqref="W17:W22">
    <cfRule type="expression" dxfId="618" priority="254">
      <formula>MONTH(W17)&lt;&gt;$D$15</formula>
    </cfRule>
  </conditionalFormatting>
  <conditionalFormatting sqref="W17:W22">
    <cfRule type="expression" dxfId="617" priority="253">
      <formula>MONTH(W17)&lt;&gt;$D$15</formula>
    </cfRule>
  </conditionalFormatting>
  <conditionalFormatting sqref="AI17:AI22">
    <cfRule type="expression" dxfId="616" priority="248">
      <formula>MONTH(AI17)&lt;&gt;$D$15</formula>
    </cfRule>
  </conditionalFormatting>
  <conditionalFormatting sqref="K27:K32">
    <cfRule type="expression" dxfId="615" priority="247">
      <formula>MONTH(K27)&lt;&gt;$D$15</formula>
    </cfRule>
  </conditionalFormatting>
  <conditionalFormatting sqref="W27:W32">
    <cfRule type="expression" dxfId="614" priority="233">
      <formula>MONTH(W27)&lt;&gt;$D$15</formula>
    </cfRule>
  </conditionalFormatting>
  <conditionalFormatting sqref="AI27:AI32">
    <cfRule type="expression" dxfId="613" priority="228">
      <formula>MONTH(AI27)&lt;&gt;$D$15</formula>
    </cfRule>
  </conditionalFormatting>
  <conditionalFormatting sqref="K37:K42">
    <cfRule type="expression" dxfId="612" priority="224">
      <formula>MONTH(K37)&lt;&gt;$D$15</formula>
    </cfRule>
  </conditionalFormatting>
  <conditionalFormatting sqref="W37:W42">
    <cfRule type="expression" dxfId="611" priority="223">
      <formula>MONTH(W37)&lt;&gt;$D$15</formula>
    </cfRule>
  </conditionalFormatting>
  <conditionalFormatting sqref="AI37:AI42">
    <cfRule type="expression" dxfId="610" priority="222">
      <formula>MONTH(AI37)&lt;&gt;$D$15</formula>
    </cfRule>
  </conditionalFormatting>
  <conditionalFormatting sqref="K47:K52">
    <cfRule type="expression" dxfId="609" priority="218">
      <formula>MONTH(K47)&lt;&gt;$D$15</formula>
    </cfRule>
  </conditionalFormatting>
  <conditionalFormatting sqref="W47:W52">
    <cfRule type="expression" dxfId="608" priority="217">
      <formula>MONTH(W47)&lt;&gt;$D$15</formula>
    </cfRule>
  </conditionalFormatting>
  <conditionalFormatting sqref="AI47:AI52">
    <cfRule type="expression" dxfId="607" priority="216">
      <formula>MONTH(AI47)&lt;&gt;$D$15</formula>
    </cfRule>
  </conditionalFormatting>
  <conditionalFormatting sqref="W17:W22">
    <cfRule type="expression" dxfId="606" priority="110">
      <formula>MONTH(W17)&lt;&gt;$D$15</formula>
    </cfRule>
  </conditionalFormatting>
  <conditionalFormatting sqref="W17:W22">
    <cfRule type="expression" dxfId="605" priority="109">
      <formula>MONTH(W17)&lt;&gt;$D$15</formula>
    </cfRule>
  </conditionalFormatting>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11" id="{9D52EB83-5431-40E2-9523-DA626A1553DC}">
            <xm:f>IF(VLOOKUP(C16,入力用1年!$B:$J,1,FALSE)=基本情報!$E$9,TRUE,FALSE)</xm:f>
            <x14:dxf>
              <font>
                <b/>
                <i/>
                <strike val="0"/>
              </font>
              <fill>
                <patternFill>
                  <bgColor rgb="FFFFC000"/>
                </patternFill>
              </fill>
              <border>
                <vertical/>
                <horizontal/>
              </border>
            </x14:dxf>
          </x14:cfRule>
          <x14:cfRule type="expression" priority="214" id="{EF04A4D1-5B89-403F-BAC7-1AD661CD5314}">
            <xm:f>IF(VLOOKUP(C16,入力用1年!$B:$J,1,FALSE)=基本情報!$C$9,TRUE,FALSE)</xm:f>
            <x14:dxf>
              <font>
                <b/>
                <i/>
                <strike val="0"/>
              </font>
              <fill>
                <patternFill>
                  <bgColor rgb="FFFFC000"/>
                </patternFill>
              </fill>
              <border>
                <vertical/>
                <horizontal/>
              </border>
            </x14:dxf>
          </x14:cfRule>
          <x14:cfRule type="expression" priority="820" id="{FF3598A4-A382-4AE6-B86A-09D4C762F0D3}">
            <xm:f>IF(VLOOKUP(C16,入力用1年!$B:$J,1,FALSE)=基本情報!$C$8,TRUE,FALSE)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22" id="{E18964D0-EE07-440A-9041-4F1FF803D4C9}">
            <xm:f>IF(VLOOKUP(C16,入力用1年!$B:$J,1,FALSE)=基本情報!$E$8,TRUE,FALSE)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 D25:J32 D45:J52 D35:J42 O25:V32 O35:V42 O45:V52 O17:W22 C24 E24:F24 C34 H24 AA45:AH52 AA35:AH43 AA25:AH33 H44 H34 E34:F34 E44:F44 C44 O44 T44 Q44:R44 T34 Q34:R34 O34 AA34 AF34 AC34:AD34 AF44 AC44:AD44 AA44 O24 T24 Q24:R24 AF24 AC24:AD24 AA24 D17:K22 AA17:AI23 D23:L23 O23:Z23 D33:Z33 D43:Z43 L53 X53 AJ53 W16:W23 AI16 K26:K33 W26:W33 AI26:AI33 K36:K43 W36:W43 AI36:AI43 K46:K53 W46:W53 AI46:AI53 L24 X24 AJ23:AJ24 AJ33:AJ34 X34 L34 L44 X44 AJ43:AJ44</xm:sqref>
        </x14:conditionalFormatting>
        <x14:conditionalFormatting xmlns:xm="http://schemas.microsoft.com/office/excel/2006/main">
          <x14:cfRule type="cellIs" priority="209" operator="greaterThan" id="{1A82C616-109F-46A0-B329-AEA741DC1DA8}">
            <xm:f>基本情報!$E$9</xm:f>
            <x14:dxf>
              <font>
                <color auto="1"/>
              </font>
              <fill>
                <patternFill>
                  <bgColor theme="8"/>
                </patternFill>
              </fill>
            </x14:dxf>
          </x14:cfRule>
          <x14:cfRule type="expression" priority="210" id="{1AC62CE9-DAB4-4B2B-9CB6-10BE345B8638}">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302" id="{C437269E-FDF9-492B-A8A5-F5D925EF1166}">
            <xm:f>VLOOKUP(C17,入力用1年!$B:$I,4,FALSE)&lt;&gt;""</xm:f>
            <x14:dxf>
              <fill>
                <patternFill>
                  <bgColor theme="8"/>
                </patternFill>
              </fill>
            </x14:dxf>
          </x14:cfRule>
          <x14:cfRule type="expression" priority="309" id="{B4DA3E99-1473-42DB-8F1A-E3C41E981A15}">
            <xm:f>VLOOKUP(C17,入力用1年!$B:$I,5,FALSE)="休工"</xm:f>
            <x14:dxf>
              <fill>
                <patternFill>
                  <bgColor theme="0" tint="-0.24994659260841701"/>
                </patternFill>
              </fill>
            </x14:dxf>
          </x14:cfRule>
          <x14:cfRule type="expression" priority="818" id="{38EA166E-3991-4E67-8575-F842E3190C6C}">
            <xm:f>COUNTIF(祝日!$B:$B,C17)=1</xm:f>
            <x14:dxf>
              <font>
                <b/>
                <i val="0"/>
                <color rgb="FF00B050"/>
              </font>
              <fill>
                <patternFill patternType="none">
                  <bgColor auto="1"/>
                </patternFill>
              </fill>
            </x14:dxf>
          </x14:cfRule>
          <xm:sqref>Z25:AH26 Z35:AH36 Z45:AH46 C25:J26 L24 N25:V26 X24 N35:V36 X34 C35:J36 L34 C45:J46 L44 N45:V46 X44 Z24:AF24 N24:U24 C24:I24 Z34:AG34 N34:U34 C34:I34 C44:I44 N44:U44 Z44:AG44 C17:AH23 C27:AH33 C37:AH43 C47:AH52</xm:sqref>
        </x14:conditionalFormatting>
        <x14:conditionalFormatting xmlns:xm="http://schemas.microsoft.com/office/excel/2006/main">
          <x14:cfRule type="expression" priority="10" id="{D0270124-4979-44A6-B71B-01D5BA38A847}">
            <xm:f>VLOOKUP(AJ17,入力用1年!$B:$I,4,FALSE)&lt;&gt;""</xm:f>
            <x14:dxf>
              <fill>
                <patternFill>
                  <bgColor theme="8"/>
                </patternFill>
              </fill>
            </x14:dxf>
          </x14:cfRule>
          <x14:cfRule type="expression" priority="11" id="{A7031E8B-9F7B-441A-9A88-3F620B8A6D40}">
            <xm:f>VLOOKUP(AJ17,入力用1年!$B:$I,5,FALSE)="休工"</xm:f>
            <x14:dxf>
              <fill>
                <patternFill>
                  <bgColor theme="0" tint="-0.24994659260841701"/>
                </patternFill>
              </fill>
            </x14:dxf>
          </x14:cfRule>
          <x14:cfRule type="expression" priority="12" id="{2691927F-52C2-48D0-9C9B-BA069B9FE179}">
            <xm:f>COUNTIF(祝日!$B:$B,AJ17)=1</xm:f>
            <x14:dxf>
              <font>
                <b/>
                <i val="0"/>
                <color rgb="FF00B050"/>
              </font>
              <fill>
                <patternFill patternType="none">
                  <bgColor auto="1"/>
                </patternFill>
              </fill>
            </x14:dxf>
          </x14:cfRule>
          <xm:sqref>AJ17:AJ22</xm:sqref>
        </x14:conditionalFormatting>
        <x14:conditionalFormatting xmlns:xm="http://schemas.microsoft.com/office/excel/2006/main">
          <x14:cfRule type="expression" priority="7" id="{E6280023-7954-480F-A03E-AF34BF7E2057}">
            <xm:f>VLOOKUP(AJ27,入力用1年!$B:$I,4,FALSE)&lt;&gt;""</xm:f>
            <x14:dxf>
              <fill>
                <patternFill>
                  <bgColor theme="8"/>
                </patternFill>
              </fill>
            </x14:dxf>
          </x14:cfRule>
          <x14:cfRule type="expression" priority="8" id="{CA0BEDCE-FAC3-4FD6-9300-63103948CAAB}">
            <xm:f>VLOOKUP(AJ27,入力用1年!$B:$I,5,FALSE)="休工"</xm:f>
            <x14:dxf>
              <fill>
                <patternFill>
                  <bgColor theme="0" tint="-0.24994659260841701"/>
                </patternFill>
              </fill>
            </x14:dxf>
          </x14:cfRule>
          <x14:cfRule type="expression" priority="9" id="{2888E176-B3D2-4D8E-9B01-E636AAE547E8}">
            <xm:f>COUNTIF(祝日!$B:$B,AJ27)=1</xm:f>
            <x14:dxf>
              <font>
                <b/>
                <i val="0"/>
                <color rgb="FF00B050"/>
              </font>
              <fill>
                <patternFill patternType="none">
                  <bgColor auto="1"/>
                </patternFill>
              </fill>
            </x14:dxf>
          </x14:cfRule>
          <xm:sqref>AJ27:AJ32</xm:sqref>
        </x14:conditionalFormatting>
        <x14:conditionalFormatting xmlns:xm="http://schemas.microsoft.com/office/excel/2006/main">
          <x14:cfRule type="expression" priority="4" id="{4FFC4F4E-E1E0-4233-88D7-FDF199775AA8}">
            <xm:f>VLOOKUP(AJ37,入力用1年!$B:$I,4,FALSE)&lt;&gt;""</xm:f>
            <x14:dxf>
              <fill>
                <patternFill>
                  <bgColor theme="8"/>
                </patternFill>
              </fill>
            </x14:dxf>
          </x14:cfRule>
          <x14:cfRule type="expression" priority="5" id="{984395CE-6CE2-4274-9955-BB59B0A8BCDB}">
            <xm:f>VLOOKUP(AJ37,入力用1年!$B:$I,5,FALSE)="休工"</xm:f>
            <x14:dxf>
              <fill>
                <patternFill>
                  <bgColor theme="0" tint="-0.24994659260841701"/>
                </patternFill>
              </fill>
            </x14:dxf>
          </x14:cfRule>
          <x14:cfRule type="expression" priority="6" id="{D8428920-BB21-40B9-9502-58B066C7546E}">
            <xm:f>COUNTIF(祝日!$B:$B,AJ37)=1</xm:f>
            <x14:dxf>
              <font>
                <b/>
                <i val="0"/>
                <color rgb="FF00B050"/>
              </font>
              <fill>
                <patternFill patternType="none">
                  <bgColor auto="1"/>
                </patternFill>
              </fill>
            </x14:dxf>
          </x14:cfRule>
          <xm:sqref>AJ37:AJ42</xm:sqref>
        </x14:conditionalFormatting>
        <x14:conditionalFormatting xmlns:xm="http://schemas.microsoft.com/office/excel/2006/main">
          <x14:cfRule type="expression" priority="1" id="{4E35596A-C47E-498E-B6BE-392F08D1FDFB}">
            <xm:f>VLOOKUP(AJ47,入力用1年!$B:$I,4,FALSE)&lt;&gt;""</xm:f>
            <x14:dxf>
              <fill>
                <patternFill>
                  <bgColor theme="8"/>
                </patternFill>
              </fill>
            </x14:dxf>
          </x14:cfRule>
          <x14:cfRule type="expression" priority="2" id="{7AEF0766-E2B7-4FEC-90C3-9081CFF4F5C5}">
            <xm:f>VLOOKUP(AJ47,入力用1年!$B:$I,5,FALSE)="休工"</xm:f>
            <x14:dxf>
              <fill>
                <patternFill>
                  <bgColor theme="0" tint="-0.24994659260841701"/>
                </patternFill>
              </fill>
            </x14:dxf>
          </x14:cfRule>
          <x14:cfRule type="expression" priority="3" id="{59795618-ABA8-442D-B51A-63A6AC5D5715}">
            <xm:f>COUNTIF(祝日!$B:$B,AJ47)=1</xm:f>
            <x14:dxf>
              <font>
                <b/>
                <i val="0"/>
                <color rgb="FF00B050"/>
              </font>
              <fill>
                <patternFill patternType="none">
                  <bgColor auto="1"/>
                </patternFill>
              </fill>
            </x14:dxf>
          </x14:cfRule>
          <xm:sqref>AJ47:AJ52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DE89-4072-4FFF-9DB8-A6259FA562C3}">
  <sheetPr codeName="Sheet8">
    <tabColor theme="9" tint="0.59999389629810485"/>
    <pageSetUpPr fitToPage="1"/>
  </sheetPr>
  <dimension ref="A2:AS58"/>
  <sheetViews>
    <sheetView view="pageBreakPreview" topLeftCell="A3" zoomScale="85" zoomScaleNormal="70" zoomScaleSheetLayoutView="85" workbookViewId="0">
      <selection activeCell="G10" sqref="G10"/>
    </sheetView>
  </sheetViews>
  <sheetFormatPr defaultColWidth="9" defaultRowHeight="13.5" x14ac:dyDescent="0.4"/>
  <cols>
    <col min="1" max="1" width="2.625" style="49" customWidth="1"/>
    <col min="2" max="2" width="9.5" style="208" customWidth="1"/>
    <col min="3" max="3" width="4.125" style="208" customWidth="1"/>
    <col min="4" max="4" width="3.25" style="208" customWidth="1"/>
    <col min="5" max="10" width="3.125" style="208" customWidth="1"/>
    <col min="11" max="11" width="5.625" style="208" bestFit="1" customWidth="1"/>
    <col min="12" max="12" width="6.25" style="208" bestFit="1" customWidth="1"/>
    <col min="13" max="13" width="6.25" style="208" customWidth="1"/>
    <col min="14" max="15" width="2.75" style="208" customWidth="1"/>
    <col min="16" max="22" width="3.25" style="208" customWidth="1"/>
    <col min="23" max="23" width="6.25" style="208" customWidth="1"/>
    <col min="24" max="24" width="6.25" style="208" bestFit="1" customWidth="1"/>
    <col min="25" max="25" width="6.5" style="208" customWidth="1"/>
    <col min="26" max="26" width="3.375" style="208" customWidth="1"/>
    <col min="27" max="34" width="3.25" style="208" customWidth="1"/>
    <col min="35" max="36" width="6.25" style="49" bestFit="1" customWidth="1"/>
    <col min="37" max="37" width="5.625" style="49" customWidth="1"/>
    <col min="38" max="38" width="2.375" style="208" customWidth="1"/>
    <col min="39" max="39" width="26.75" style="49" hidden="1" customWidth="1"/>
    <col min="40" max="40" width="19" style="49" hidden="1" customWidth="1"/>
    <col min="41" max="43" width="2.375" style="49" hidden="1" customWidth="1"/>
    <col min="44" max="70" width="2.375" style="49" customWidth="1"/>
    <col min="71" max="16384" width="9" style="49"/>
  </cols>
  <sheetData>
    <row r="2" spans="1:45" ht="19.5" x14ac:dyDescent="0.4">
      <c r="B2" s="209" t="s">
        <v>39</v>
      </c>
      <c r="C2" s="209">
        <f>基本情報!C2</f>
        <v>0</v>
      </c>
      <c r="E2" s="209"/>
      <c r="F2" s="209"/>
      <c r="G2" s="209"/>
      <c r="H2" s="209"/>
      <c r="I2" s="209"/>
      <c r="K2" s="210"/>
      <c r="AI2" s="208"/>
      <c r="AJ2" s="208"/>
      <c r="AK2" s="208"/>
      <c r="AM2" s="208"/>
      <c r="AN2" s="208"/>
      <c r="AO2" s="208"/>
      <c r="AP2" s="208"/>
      <c r="AQ2" s="208"/>
      <c r="AR2" s="208"/>
      <c r="AS2" s="208"/>
    </row>
    <row r="3" spans="1:45" ht="19.5" x14ac:dyDescent="0.4">
      <c r="B3" s="211" t="s">
        <v>42</v>
      </c>
      <c r="C3" s="212">
        <f>基本情報!C4</f>
        <v>0</v>
      </c>
      <c r="D3" s="211"/>
      <c r="E3" s="211"/>
      <c r="F3" s="211"/>
      <c r="G3" s="211"/>
      <c r="H3" s="211"/>
      <c r="I3" s="211"/>
      <c r="K3" s="210"/>
      <c r="AF3" s="294" t="s">
        <v>12</v>
      </c>
      <c r="AG3" s="294"/>
      <c r="AH3" s="294"/>
      <c r="AI3" s="291" t="s">
        <v>52</v>
      </c>
      <c r="AJ3" s="291"/>
      <c r="AK3" s="291"/>
    </row>
    <row r="4" spans="1:45" ht="18.75" customHeight="1" thickBot="1" x14ac:dyDescent="0.45">
      <c r="B4" s="211" t="s">
        <v>43</v>
      </c>
      <c r="C4" s="212">
        <f>基本情報!C5</f>
        <v>0</v>
      </c>
      <c r="D4" s="212"/>
      <c r="E4" s="211"/>
      <c r="F4" s="211"/>
      <c r="G4" s="211"/>
      <c r="H4" s="211"/>
      <c r="I4" s="211"/>
      <c r="K4" s="210"/>
      <c r="AH4" s="131"/>
      <c r="AI4" s="290" t="s">
        <v>17</v>
      </c>
      <c r="AJ4" s="290"/>
      <c r="AK4" s="290"/>
    </row>
    <row r="5" spans="1:45" ht="18.75" customHeight="1" thickTop="1" thickBot="1" x14ac:dyDescent="0.45">
      <c r="B5" s="213" t="s">
        <v>46</v>
      </c>
      <c r="C5" s="213"/>
      <c r="D5" s="305">
        <f>基本情報!C8</f>
        <v>45388</v>
      </c>
      <c r="E5" s="305"/>
      <c r="F5" s="305"/>
      <c r="G5" s="305"/>
      <c r="H5" s="214" t="s">
        <v>38</v>
      </c>
      <c r="I5" s="306">
        <f>基本情報!E8</f>
        <v>46456</v>
      </c>
      <c r="J5" s="306"/>
      <c r="K5" s="306"/>
      <c r="L5" s="306"/>
      <c r="AH5" s="215"/>
      <c r="AI5" s="287" t="s">
        <v>1</v>
      </c>
      <c r="AJ5" s="288"/>
      <c r="AK5" s="289"/>
    </row>
    <row r="6" spans="1:45" s="53" customFormat="1" ht="28.5" customHeight="1" thickTop="1" x14ac:dyDescent="0.15">
      <c r="B6" s="304" t="str">
        <f>B13</f>
        <v>2025年度</v>
      </c>
      <c r="C6" s="304"/>
      <c r="D6" s="243" t="s">
        <v>59</v>
      </c>
      <c r="E6" s="217"/>
      <c r="F6" s="217"/>
      <c r="G6" s="217"/>
      <c r="H6" s="151"/>
      <c r="I6" s="218"/>
      <c r="J6" s="218"/>
      <c r="K6" s="218"/>
      <c r="L6" s="218"/>
      <c r="M6" s="208"/>
      <c r="N6" s="208"/>
      <c r="O6" s="208"/>
      <c r="P6" s="208"/>
      <c r="Q6" s="208"/>
      <c r="R6" s="208"/>
      <c r="S6" s="208"/>
      <c r="T6" s="208"/>
      <c r="U6" s="208"/>
      <c r="V6" s="208"/>
      <c r="W6" s="208"/>
      <c r="X6" s="131"/>
      <c r="Y6" s="131"/>
      <c r="Z6" s="131"/>
      <c r="AA6" s="131"/>
      <c r="AB6" s="131"/>
      <c r="AC6" s="131"/>
      <c r="AD6" s="208"/>
      <c r="AE6" s="208"/>
      <c r="AF6" s="208"/>
      <c r="AG6" s="208"/>
      <c r="AH6" s="131"/>
      <c r="AI6" s="285" t="s">
        <v>18</v>
      </c>
      <c r="AJ6" s="285"/>
      <c r="AK6" s="285"/>
      <c r="AL6" s="131"/>
    </row>
    <row r="7" spans="1:45" s="53" customFormat="1" ht="18.75" customHeight="1" x14ac:dyDescent="0.4">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307"/>
      <c r="AD7" s="307"/>
      <c r="AE7" s="131"/>
      <c r="AF7" s="131"/>
      <c r="AG7" s="131"/>
      <c r="AH7" s="219"/>
      <c r="AI7" s="286" t="s">
        <v>50</v>
      </c>
      <c r="AJ7" s="286"/>
      <c r="AK7" s="286"/>
      <c r="AL7" s="131"/>
    </row>
    <row r="8" spans="1:45" s="53" customFormat="1" ht="18.75" customHeight="1" x14ac:dyDescent="0.4">
      <c r="B8" s="152"/>
      <c r="C8" s="266" t="s">
        <v>96</v>
      </c>
      <c r="D8" s="267"/>
      <c r="E8" s="267"/>
      <c r="F8" s="267"/>
      <c r="G8" s="268"/>
      <c r="H8" s="131"/>
      <c r="I8" s="220" t="s">
        <v>58</v>
      </c>
      <c r="J8" s="221"/>
      <c r="K8" s="222"/>
      <c r="L8" s="223"/>
      <c r="M8" s="131"/>
      <c r="N8" s="224" t="s">
        <v>45</v>
      </c>
      <c r="O8" s="225"/>
      <c r="P8" s="226"/>
      <c r="Q8" s="225">
        <f>I5-D5+1</f>
        <v>1069</v>
      </c>
      <c r="R8" s="225"/>
      <c r="S8" s="227" t="s">
        <v>5</v>
      </c>
      <c r="T8" s="131"/>
      <c r="U8" s="220" t="s">
        <v>49</v>
      </c>
      <c r="V8" s="228"/>
      <c r="W8" s="228"/>
      <c r="X8" s="223"/>
      <c r="Y8" s="131"/>
      <c r="Z8" s="266" t="s">
        <v>47</v>
      </c>
      <c r="AA8" s="267"/>
      <c r="AB8" s="267"/>
      <c r="AC8" s="267"/>
      <c r="AD8" s="268"/>
      <c r="AE8" s="219"/>
      <c r="AF8" s="219"/>
      <c r="AG8" s="219"/>
      <c r="AH8" s="219"/>
      <c r="AI8" s="284" t="s">
        <v>86</v>
      </c>
      <c r="AJ8" s="284"/>
      <c r="AK8" s="284"/>
      <c r="AL8" s="131"/>
    </row>
    <row r="9" spans="1:45" s="131" customFormat="1" ht="18.75" customHeight="1" x14ac:dyDescent="0.4">
      <c r="B9" s="229" t="s">
        <v>56</v>
      </c>
      <c r="C9" s="266" t="s">
        <v>25</v>
      </c>
      <c r="D9" s="267"/>
      <c r="E9" s="267"/>
      <c r="F9" s="268"/>
      <c r="G9" s="68" t="str">
        <f>IF(AND(W9=W10,'１(計画)'!G9="○"),"○","-")</f>
        <v>○</v>
      </c>
      <c r="I9" s="272" t="s">
        <v>57</v>
      </c>
      <c r="J9" s="273"/>
      <c r="K9" s="274"/>
      <c r="L9" s="200" t="str">
        <f>IF(L10="-","○","-")</f>
        <v>○</v>
      </c>
      <c r="N9" s="230" t="s">
        <v>30</v>
      </c>
      <c r="O9" s="219"/>
      <c r="P9" s="231"/>
      <c r="Q9" s="219">
        <f>COUNTIF(入力用２年!J:J,"○")-(COUNTA(入力用２年!E:E)-3)</f>
        <v>365</v>
      </c>
      <c r="R9" s="219"/>
      <c r="S9" s="232" t="s">
        <v>5</v>
      </c>
      <c r="U9" s="230" t="s">
        <v>20</v>
      </c>
      <c r="V9" s="148"/>
      <c r="W9" s="151">
        <f>W10+W11</f>
        <v>12</v>
      </c>
      <c r="X9" s="232" t="s">
        <v>21</v>
      </c>
      <c r="Z9" s="220" t="s">
        <v>53</v>
      </c>
      <c r="AA9" s="228"/>
      <c r="AB9" s="228">
        <f>L14+X14+AJ14+L24+X24+AJ24+L34+X34+AJ34+L44+X44+AJ44</f>
        <v>114</v>
      </c>
      <c r="AC9" s="228"/>
      <c r="AD9" s="233" t="s">
        <v>5</v>
      </c>
      <c r="AE9" s="219"/>
      <c r="AF9" s="219"/>
      <c r="AG9" s="151"/>
      <c r="AH9" s="152"/>
    </row>
    <row r="10" spans="1:45" s="131" customFormat="1" ht="18.75" customHeight="1" x14ac:dyDescent="0.4">
      <c r="B10" s="219"/>
      <c r="C10" s="266" t="s">
        <v>26</v>
      </c>
      <c r="D10" s="267"/>
      <c r="E10" s="267"/>
      <c r="F10" s="268"/>
      <c r="G10" s="68" t="str">
        <f>IF(AND(G9="-",Z11&gt;=ROUNDDOWN((8/28)*100,1)),"○","-")</f>
        <v>-</v>
      </c>
      <c r="I10" s="266" t="s">
        <v>27</v>
      </c>
      <c r="J10" s="267"/>
      <c r="K10" s="268"/>
      <c r="L10" s="75" t="str">
        <f>IF(SUM(AO17:AQ20)&gt;0,"○","-")</f>
        <v>-</v>
      </c>
      <c r="N10" s="230" t="s">
        <v>61</v>
      </c>
      <c r="O10" s="219"/>
      <c r="P10" s="231"/>
      <c r="Q10" s="219">
        <f>COUNTIF(入力用２年!J:J,"-")</f>
        <v>0</v>
      </c>
      <c r="R10" s="219"/>
      <c r="S10" s="232" t="s">
        <v>5</v>
      </c>
      <c r="U10" s="230" t="s">
        <v>22</v>
      </c>
      <c r="V10" s="148"/>
      <c r="W10" s="151">
        <f>COUNTIF(D13:AK51,"OK")</f>
        <v>12</v>
      </c>
      <c r="X10" s="232" t="s">
        <v>21</v>
      </c>
      <c r="Z10" s="266" t="s">
        <v>48</v>
      </c>
      <c r="AA10" s="267"/>
      <c r="AB10" s="267"/>
      <c r="AC10" s="267"/>
      <c r="AD10" s="268"/>
      <c r="AE10" s="219"/>
      <c r="AF10" s="219"/>
      <c r="AG10" s="151"/>
      <c r="AH10" s="152"/>
    </row>
    <row r="11" spans="1:45" s="131" customFormat="1" ht="18.75" customHeight="1" x14ac:dyDescent="0.4">
      <c r="B11" s="152"/>
      <c r="C11" s="298" t="s">
        <v>27</v>
      </c>
      <c r="D11" s="299"/>
      <c r="E11" s="299"/>
      <c r="F11" s="300"/>
      <c r="G11" s="75" t="str">
        <f>IF(AND(G9="-",G10="-"),"○","-")</f>
        <v>-</v>
      </c>
      <c r="N11" s="235" t="s">
        <v>62</v>
      </c>
      <c r="O11" s="236"/>
      <c r="P11" s="237"/>
      <c r="Q11" s="236">
        <f>COUNTA(入力用２年!E:E)-3</f>
        <v>0</v>
      </c>
      <c r="R11" s="236"/>
      <c r="S11" s="238" t="s">
        <v>5</v>
      </c>
      <c r="U11" s="235" t="s">
        <v>23</v>
      </c>
      <c r="V11" s="236"/>
      <c r="W11" s="236">
        <f>COUNTIF(D13:AK51,"NG")</f>
        <v>0</v>
      </c>
      <c r="X11" s="238" t="s">
        <v>21</v>
      </c>
      <c r="Y11" s="246"/>
      <c r="Z11" s="266">
        <f>ROUNDDOWN(AB9/Q9*100,1)</f>
        <v>31.2</v>
      </c>
      <c r="AA11" s="267"/>
      <c r="AB11" s="267"/>
      <c r="AC11" s="228" t="s">
        <v>11</v>
      </c>
      <c r="AD11" s="223"/>
      <c r="AF11" s="219"/>
      <c r="AG11" s="219"/>
      <c r="AH11" s="152"/>
    </row>
    <row r="12" spans="1:45" s="208" customFormat="1" ht="18.75" customHeight="1" x14ac:dyDescent="0.4">
      <c r="B12" s="131"/>
      <c r="C12" s="131"/>
      <c r="D12" s="131"/>
      <c r="E12" s="131"/>
      <c r="F12" s="131"/>
      <c r="G12" s="131"/>
      <c r="H12" s="131"/>
      <c r="I12" s="131"/>
      <c r="J12" s="131"/>
      <c r="K12" s="131"/>
      <c r="L12" s="131"/>
      <c r="M12" s="131"/>
      <c r="N12" s="131"/>
      <c r="O12" s="131"/>
      <c r="P12" s="148"/>
      <c r="Q12" s="131"/>
      <c r="R12" s="131"/>
      <c r="S12" s="131"/>
      <c r="T12" s="152"/>
      <c r="U12" s="152"/>
      <c r="V12" s="152"/>
      <c r="W12" s="152"/>
      <c r="X12" s="152"/>
      <c r="Y12" s="152"/>
      <c r="Z12" s="152"/>
      <c r="AA12" s="131"/>
      <c r="AB12" s="131"/>
      <c r="AC12" s="131"/>
      <c r="AD12" s="131"/>
      <c r="AE12" s="131"/>
      <c r="AF12" s="152"/>
      <c r="AG12" s="131"/>
      <c r="AH12" s="131"/>
      <c r="AI12" s="131"/>
      <c r="AJ12" s="131"/>
      <c r="AK12" s="131"/>
    </row>
    <row r="13" spans="1:45" s="208" customFormat="1" ht="18.75" customHeight="1" x14ac:dyDescent="0.4">
      <c r="B13" s="208" t="str">
        <f>TEXT(基本情報!D3,"YYYY")+1&amp;"年度"</f>
        <v>2025年度</v>
      </c>
      <c r="E13" s="240"/>
      <c r="F13" s="240"/>
      <c r="G13" s="240"/>
      <c r="H13" s="240"/>
      <c r="I13" s="240"/>
      <c r="J13" s="240"/>
      <c r="K13" s="240"/>
      <c r="L13" s="241"/>
      <c r="M13" s="239"/>
      <c r="N13" s="239"/>
      <c r="O13" s="240"/>
      <c r="P13" s="240"/>
      <c r="Q13" s="240"/>
      <c r="R13" s="240"/>
      <c r="S13" s="240"/>
      <c r="T13" s="240"/>
    </row>
    <row r="14" spans="1:45" s="131" customFormat="1" ht="18.75" customHeight="1" thickBot="1" x14ac:dyDescent="0.45">
      <c r="C14" s="302" t="s">
        <v>14</v>
      </c>
      <c r="D14" s="302"/>
      <c r="E14" s="131" t="str">
        <f>IF(H14="-","-",IF(OR(H14&gt;=ROUNDDOWN(8/28,3),L14&gt;=K23),"OK","NG"))</f>
        <v>OK</v>
      </c>
      <c r="F14" s="301" t="s">
        <v>54</v>
      </c>
      <c r="G14" s="301"/>
      <c r="H14" s="303">
        <f>IFERROR(ROUNDDOWN(L14/(COUNTIFS(入力用２年!B:B,"&gt;="&amp;MIN(D17:J22),入力用２年!B:B,"&lt;="&amp;MAX(D17:J22),入力用２年!J:J,"○")-COUNTIFS(入力用２年!B:B,"&gt;="&amp;MIN(D17:J22),入力用２年!B:B,"&lt;="&amp;MAX(D17:J22),入力用２年!J:J,"○",入力用２年!E:E,"&lt;&gt;")),3),"-")</f>
        <v>0.3</v>
      </c>
      <c r="I14" s="303"/>
      <c r="J14" s="303"/>
      <c r="K14" s="201" t="s">
        <v>89</v>
      </c>
      <c r="L14" s="135">
        <f>COUNTIFS(入力用２年!B:B,"&gt;="&amp;MIN(D17:J22),入力用２年!B:B,"&lt;="&amp;MAX(D17:J22),入力用２年!J:J,"○",入力用２年!F:F,"休工",入力用２年!E:E,"")</f>
        <v>9</v>
      </c>
      <c r="M14" s="115"/>
      <c r="N14" s="115"/>
      <c r="O14" s="302" t="s">
        <v>14</v>
      </c>
      <c r="P14" s="302"/>
      <c r="Q14" s="131" t="str">
        <f>IF(T14="-","-",IF(OR(T14&gt;=ROUNDDOWN(8/28,3),X14&gt;=W23),"OK","NG"))</f>
        <v>OK</v>
      </c>
      <c r="R14" s="301" t="s">
        <v>54</v>
      </c>
      <c r="S14" s="301"/>
      <c r="T14" s="303">
        <f>IFERROR(ROUNDDOWN(X14/(COUNTIFS(入力用２年!B:B,"&gt;="&amp;MIN(P17:V22),入力用２年!B:B,"&lt;="&amp;MAX(P17:V22),入力用２年!J:J,"○")-COUNTIFS(入力用２年!B:B,"&gt;="&amp;MIN(P17:V22),入力用２年!B:B,"&lt;="&amp;MAX(P17:V22),入力用２年!J:J,"○",入力用２年!E:E,"&lt;&gt;")),3),"-")</f>
        <v>0.35399999999999998</v>
      </c>
      <c r="U14" s="303"/>
      <c r="V14" s="303"/>
      <c r="W14" s="201" t="s">
        <v>89</v>
      </c>
      <c r="X14" s="135">
        <f>COUNTIFS(入力用２年!B:B,"&gt;="&amp;MIN(P17:V22),入力用２年!B:B,"&lt;="&amp;MAX(P17:V22),入力用２年!J:J,"○",入力用２年!F:F,"休工",入力用２年!E:E,"")</f>
        <v>11</v>
      </c>
      <c r="Y14" s="115"/>
      <c r="Z14" s="115"/>
      <c r="AA14" s="302" t="s">
        <v>14</v>
      </c>
      <c r="AB14" s="302"/>
      <c r="AC14" s="131" t="str">
        <f>IF(AF14="-","-",IF(OR(AF14&gt;=ROUNDDOWN(8/28,3),AJ14&gt;=AI23),"OK","NG"))</f>
        <v>OK</v>
      </c>
      <c r="AD14" s="301" t="s">
        <v>54</v>
      </c>
      <c r="AE14" s="301"/>
      <c r="AF14" s="303">
        <f>IFERROR(ROUNDDOWN(AJ14/(COUNTIFS(入力用２年!B:B,"&gt;="&amp;MIN(AB17:AH22),入力用２年!B:B,"&lt;="&amp;MAX(AB17:AH22),入力用２年!J:J,"○")-COUNTIFS(入力用２年!B:B,"&gt;="&amp;MIN(AB17:AH22),入力用２年!B:B,"&lt;="&amp;MAX(AB17:AH22),入力用２年!J:J,"○",入力用２年!E:E,"&lt;&gt;")),3),"-")</f>
        <v>0.3</v>
      </c>
      <c r="AG14" s="303"/>
      <c r="AH14" s="303"/>
      <c r="AI14" s="201" t="s">
        <v>89</v>
      </c>
      <c r="AJ14" s="135">
        <f>COUNTIFS(入力用２年!B:B,"&gt;="&amp;MIN(AB17:AH22),入力用２年!B:B,"&lt;="&amp;MAX(AB17:AH22),入力用２年!J:J,"○",入力用２年!F:F,"休工",入力用２年!E:E,"")</f>
        <v>9</v>
      </c>
      <c r="AK14" s="115"/>
    </row>
    <row r="15" spans="1:45" s="131" customFormat="1" ht="18.75" customHeight="1" x14ac:dyDescent="0.4">
      <c r="D15" s="132">
        <v>4</v>
      </c>
      <c r="E15" s="133" t="s">
        <v>4</v>
      </c>
      <c r="F15" s="133"/>
      <c r="G15" s="133"/>
      <c r="H15" s="133"/>
      <c r="I15" s="133"/>
      <c r="J15" s="157"/>
      <c r="K15" s="295" t="s">
        <v>60</v>
      </c>
      <c r="L15" s="296"/>
      <c r="M15" s="297"/>
      <c r="N15" s="149"/>
      <c r="P15" s="132">
        <v>5</v>
      </c>
      <c r="Q15" s="133" t="s">
        <v>4</v>
      </c>
      <c r="R15" s="133"/>
      <c r="S15" s="133"/>
      <c r="T15" s="133"/>
      <c r="U15" s="133"/>
      <c r="V15" s="157"/>
      <c r="W15" s="295" t="s">
        <v>60</v>
      </c>
      <c r="X15" s="296"/>
      <c r="Y15" s="297"/>
      <c r="Z15" s="149"/>
      <c r="AB15" s="132">
        <v>6</v>
      </c>
      <c r="AC15" s="133" t="s">
        <v>4</v>
      </c>
      <c r="AD15" s="133"/>
      <c r="AE15" s="133"/>
      <c r="AF15" s="133"/>
      <c r="AG15" s="133"/>
      <c r="AH15" s="157"/>
      <c r="AI15" s="295" t="s">
        <v>60</v>
      </c>
      <c r="AJ15" s="296"/>
      <c r="AK15" s="297"/>
    </row>
    <row r="16" spans="1:45" s="131" customFormat="1" ht="27" customHeight="1" x14ac:dyDescent="0.4">
      <c r="A16" s="242"/>
      <c r="D16" s="136" t="s">
        <v>5</v>
      </c>
      <c r="E16" s="137" t="s">
        <v>3</v>
      </c>
      <c r="F16" s="137" t="s">
        <v>6</v>
      </c>
      <c r="G16" s="137" t="s">
        <v>7</v>
      </c>
      <c r="H16" s="137" t="s">
        <v>8</v>
      </c>
      <c r="I16" s="137" t="s">
        <v>9</v>
      </c>
      <c r="J16" s="158" t="s">
        <v>10</v>
      </c>
      <c r="K16" s="139" t="s">
        <v>50</v>
      </c>
      <c r="L16" s="140" t="s">
        <v>89</v>
      </c>
      <c r="M16" s="141" t="s">
        <v>51</v>
      </c>
      <c r="N16" s="150"/>
      <c r="P16" s="136" t="s">
        <v>5</v>
      </c>
      <c r="Q16" s="137" t="s">
        <v>3</v>
      </c>
      <c r="R16" s="137" t="s">
        <v>6</v>
      </c>
      <c r="S16" s="137" t="s">
        <v>7</v>
      </c>
      <c r="T16" s="137" t="s">
        <v>8</v>
      </c>
      <c r="U16" s="137" t="s">
        <v>9</v>
      </c>
      <c r="V16" s="158" t="s">
        <v>10</v>
      </c>
      <c r="W16" s="139" t="s">
        <v>50</v>
      </c>
      <c r="X16" s="140" t="s">
        <v>89</v>
      </c>
      <c r="Y16" s="141" t="s">
        <v>51</v>
      </c>
      <c r="Z16" s="150"/>
      <c r="AB16" s="136" t="s">
        <v>5</v>
      </c>
      <c r="AC16" s="137" t="s">
        <v>3</v>
      </c>
      <c r="AD16" s="137" t="s">
        <v>6</v>
      </c>
      <c r="AE16" s="137" t="s">
        <v>7</v>
      </c>
      <c r="AF16" s="137" t="s">
        <v>8</v>
      </c>
      <c r="AG16" s="137" t="s">
        <v>9</v>
      </c>
      <c r="AH16" s="158" t="s">
        <v>10</v>
      </c>
      <c r="AI16" s="139" t="s">
        <v>50</v>
      </c>
      <c r="AJ16" s="140" t="s">
        <v>89</v>
      </c>
      <c r="AK16" s="141" t="s">
        <v>51</v>
      </c>
    </row>
    <row r="17" spans="3:43" s="131" customFormat="1" ht="15.75" customHeight="1" x14ac:dyDescent="0.4">
      <c r="D17" s="142" t="str">
        <f>IF(B17&lt;&gt;"",B17+1,IF(TEXT(入力用２年!$B$8,"aaa")=D16,入力用２年!$B$8,""))</f>
        <v/>
      </c>
      <c r="E17" s="127" t="str">
        <f>IF(D17&lt;&gt;"",D17+1,IF(TEXT(入力用２年!$B$8,"aaa")=E16,入力用２年!$B$8,""))</f>
        <v/>
      </c>
      <c r="F17" s="127">
        <f>IF(E17&lt;&gt;"",E17+1,IF(TEXT(入力用２年!$B$8,"aaa")=F16,入力用２年!$B$8,""))</f>
        <v>45748</v>
      </c>
      <c r="G17" s="127">
        <f>IF(F17&lt;&gt;"",F17+1,IF(TEXT(入力用２年!$B$8,"aaa")=G16,入力用２年!$B$8,""))</f>
        <v>45749</v>
      </c>
      <c r="H17" s="127">
        <f>IF(G17&lt;&gt;"",G17+1,IF(TEXT(入力用２年!$B$8,"aaa")=H16,入力用２年!$B$8,""))</f>
        <v>45750</v>
      </c>
      <c r="I17" s="127">
        <f>IF(H17&lt;&gt;"",H17+1,IF(TEXT(入力用２年!$B$8,"aaa")=I16,入力用２年!$B$8,""))</f>
        <v>45751</v>
      </c>
      <c r="J17" s="128">
        <f>IF(I17&lt;&gt;"",I17+1,IF(TEXT(入力用２年!$B$8,"aaa")=J16,入力用２年!$B$8,""))</f>
        <v>45752</v>
      </c>
      <c r="K17" s="159">
        <f>COUNTIFS(入力用２年!B:B,"&gt;="&amp;MIN(D17:J17),入力用２年!B:B,"&lt;="&amp;MAX(D17:J17),入力用２年!J:J,"○",入力用２年!E:E,"",入力用２年!D:D,"休日")</f>
        <v>1</v>
      </c>
      <c r="L17" s="112">
        <f>COUNTIFS(入力用２年!$B:$B,"&gt;="&amp;MIN(D17:J17),入力用２年!$B:$B,"&lt;="&amp;MAX(D17:J17),入力用２年!$J:$J,"○",入力用２年!$E:$E,"",入力用２年!$F:$F,"休工")</f>
        <v>1</v>
      </c>
      <c r="M17" s="160" t="str" cm="1">
        <f t="array" ref="M17">_xlfn.IFS(K17=0,"",K17=0,"-",L17&gt;=K17,"〇",L17&lt;=K17,"×")</f>
        <v>〇</v>
      </c>
      <c r="N17" s="151"/>
      <c r="P17" s="142" t="str">
        <f t="shared" ref="P17:V17" si="0">IF(O17&lt;&gt;"",O17+1,IF(TEXT(EDATE(MIN($D$17:$J$17),1),"aaa")=P16,EDATE(MIN($D$17:$J$17),1),""))</f>
        <v/>
      </c>
      <c r="Q17" s="127" t="str">
        <f t="shared" si="0"/>
        <v/>
      </c>
      <c r="R17" s="127" t="str">
        <f t="shared" si="0"/>
        <v/>
      </c>
      <c r="S17" s="127" t="str">
        <f t="shared" si="0"/>
        <v/>
      </c>
      <c r="T17" s="127">
        <f t="shared" si="0"/>
        <v>45778</v>
      </c>
      <c r="U17" s="127">
        <f t="shared" si="0"/>
        <v>45779</v>
      </c>
      <c r="V17" s="128">
        <f t="shared" si="0"/>
        <v>45780</v>
      </c>
      <c r="W17" s="159">
        <f>COUNTIFS(入力用２年!B:B,"&gt;="&amp;MIN(P17:V17),入力用２年!B:B,"&lt;="&amp;MAX(P17:V17),入力用２年!J:J,"○",入力用２年!E:E,"",入力用２年!D:D,"休日")</f>
        <v>1</v>
      </c>
      <c r="X17" s="112">
        <f>COUNTIFS(入力用２年!$B:$B,"&gt;="&amp;MIN(P17:V17),入力用２年!$B:$B,"&lt;="&amp;MAX(P17:V17),入力用２年!$J:$J,"○",入力用２年!$E:$E,"",入力用２年!$F:$F,"休工")</f>
        <v>1</v>
      </c>
      <c r="Y17" s="160" t="str" cm="1">
        <f t="array" ref="Y17">_xlfn.IFS(W17=0,"",W17=0,"-",X17&gt;=W17,"〇",X17&lt;=W17,"×")</f>
        <v>〇</v>
      </c>
      <c r="Z17" s="151"/>
      <c r="AB17" s="142">
        <f t="shared" ref="AB17:AH17" si="1">IF(AA17&lt;&gt;"",AA17+1,IF(TEXT(EDATE(MIN($P$17:$V$17),1),"aaa")=AB16,EDATE(MIN($P$17:$V$17),1),""))</f>
        <v>45809</v>
      </c>
      <c r="AC17" s="127">
        <f t="shared" si="1"/>
        <v>45810</v>
      </c>
      <c r="AD17" s="127">
        <f t="shared" si="1"/>
        <v>45811</v>
      </c>
      <c r="AE17" s="127">
        <f t="shared" si="1"/>
        <v>45812</v>
      </c>
      <c r="AF17" s="127">
        <f t="shared" si="1"/>
        <v>45813</v>
      </c>
      <c r="AG17" s="127">
        <f t="shared" si="1"/>
        <v>45814</v>
      </c>
      <c r="AH17" s="128">
        <f t="shared" si="1"/>
        <v>45815</v>
      </c>
      <c r="AI17" s="159">
        <f>COUNTIFS(入力用２年!B:B,"&gt;="&amp;MIN(AB17:AH17),入力用２年!B:B,"&lt;="&amp;MAX(AB17:AH17),入力用２年!J:J,"○",入力用２年!E:E,"",入力用２年!D:D,"休日")</f>
        <v>2</v>
      </c>
      <c r="AJ17" s="112">
        <f>COUNTIFS(入力用２年!$B:$B,"&gt;="&amp;MIN(AB17:AH17),入力用２年!$B:$B,"&lt;="&amp;MAX(AB17:AH17),入力用２年!$J:$J,"○",入力用２年!$E:$E,"",入力用２年!$F:$F,"休工")</f>
        <v>2</v>
      </c>
      <c r="AK17" s="160" t="str" cm="1">
        <f t="array" ref="AK17">_xlfn.IFS(AI17=0,"",AI17=0,"-",AJ17&gt;=AI17,"〇",AJ17&lt;=AI17,"×")</f>
        <v>〇</v>
      </c>
      <c r="AN17" s="131" t="s">
        <v>87</v>
      </c>
      <c r="AO17" s="112">
        <f>COUNTIF($M$17:$M$22,"×")</f>
        <v>0</v>
      </c>
      <c r="AP17" s="112">
        <f>COUNTIF($Y$17:$Y$22,"×")</f>
        <v>0</v>
      </c>
      <c r="AQ17" s="112">
        <f>COUNTIF($AK$17:$AK$22,"×")</f>
        <v>0</v>
      </c>
    </row>
    <row r="18" spans="3:43" s="131" customFormat="1" ht="15.75" customHeight="1" x14ac:dyDescent="0.4">
      <c r="D18" s="142">
        <f>IFERROR(IF(MONTH(J17+1)=$D$15,J17+1,""),"")</f>
        <v>45753</v>
      </c>
      <c r="E18" s="127">
        <f t="shared" ref="E18:J22" si="2">IFERROR(IF(MONTH(D18+1)=$D$15,D18+1,""),"")</f>
        <v>45754</v>
      </c>
      <c r="F18" s="127">
        <f t="shared" si="2"/>
        <v>45755</v>
      </c>
      <c r="G18" s="127">
        <f t="shared" si="2"/>
        <v>45756</v>
      </c>
      <c r="H18" s="127">
        <f t="shared" si="2"/>
        <v>45757</v>
      </c>
      <c r="I18" s="127">
        <f t="shared" si="2"/>
        <v>45758</v>
      </c>
      <c r="J18" s="128">
        <f t="shared" si="2"/>
        <v>45759</v>
      </c>
      <c r="K18" s="159">
        <f>COUNTIFS(入力用２年!B:B,"&gt;="&amp;MIN(D18:J18),入力用２年!B:B,"&lt;="&amp;MAX(D18:J18),入力用２年!J:J,"○",入力用２年!E:E,"",入力用２年!D:D,"休日")</f>
        <v>2</v>
      </c>
      <c r="L18" s="112">
        <f>COUNTIFS(入力用２年!$B:$B,"&gt;="&amp;MIN(D18:J18),入力用２年!$B:$B,"&lt;="&amp;MAX(D18:J18),入力用２年!$J:$J,"○",入力用２年!$E:$E,"",入力用２年!$F:$F,"休工")</f>
        <v>2</v>
      </c>
      <c r="M18" s="160" t="str" cm="1">
        <f t="array" ref="M18">_xlfn.IFS(K18=0,"",K18=0,"-",L18&gt;=K18,"〇",L18&lt;=K18,"×")</f>
        <v>〇</v>
      </c>
      <c r="N18" s="151"/>
      <c r="P18" s="142">
        <f>IFERROR(IF(MONTH(V17+1)=$P$15,V17+1,""),"")</f>
        <v>45781</v>
      </c>
      <c r="Q18" s="127">
        <f t="shared" ref="Q18:V22" si="3">IFERROR(IF(MONTH(P18+1)=$P$15,P18+1,""),"")</f>
        <v>45782</v>
      </c>
      <c r="R18" s="127">
        <f t="shared" si="3"/>
        <v>45783</v>
      </c>
      <c r="S18" s="127">
        <f t="shared" si="3"/>
        <v>45784</v>
      </c>
      <c r="T18" s="127">
        <f t="shared" si="3"/>
        <v>45785</v>
      </c>
      <c r="U18" s="127">
        <f t="shared" si="3"/>
        <v>45786</v>
      </c>
      <c r="V18" s="128">
        <f t="shared" si="3"/>
        <v>45787</v>
      </c>
      <c r="W18" s="159">
        <f>COUNTIFS(入力用２年!B:B,"&gt;="&amp;MIN(P18:V18),入力用２年!B:B,"&lt;="&amp;MAX(P18:V18),入力用２年!J:J,"○",入力用２年!E:E,"",入力用２年!D:D,"休日")</f>
        <v>4</v>
      </c>
      <c r="X18" s="112">
        <f>COUNTIFS(入力用２年!$B:$B,"&gt;="&amp;MIN(P18:V18),入力用２年!$B:$B,"&lt;="&amp;MAX(P18:V18),入力用２年!$J:$J,"○",入力用２年!$E:$E,"",入力用２年!$F:$F,"休工")</f>
        <v>4</v>
      </c>
      <c r="Y18" s="160" t="str" cm="1">
        <f t="array" ref="Y18">_xlfn.IFS(W18=0,"",W18=0,"-",X18&gt;=W18,"〇",X18&lt;=W18,"×")</f>
        <v>〇</v>
      </c>
      <c r="Z18" s="151"/>
      <c r="AB18" s="142">
        <f>IFERROR(IF(MONTH(AH17+1)=$AB$15,AH17+1,""),"")</f>
        <v>45816</v>
      </c>
      <c r="AC18" s="127">
        <f t="shared" ref="AC18:AH22" si="4">IFERROR(IF(MONTH(AB18+1)=$AB$15,AB18+1,""),"")</f>
        <v>45817</v>
      </c>
      <c r="AD18" s="127">
        <f t="shared" si="4"/>
        <v>45818</v>
      </c>
      <c r="AE18" s="127">
        <f t="shared" si="4"/>
        <v>45819</v>
      </c>
      <c r="AF18" s="127">
        <f t="shared" si="4"/>
        <v>45820</v>
      </c>
      <c r="AG18" s="127">
        <f t="shared" si="4"/>
        <v>45821</v>
      </c>
      <c r="AH18" s="128">
        <f t="shared" si="4"/>
        <v>45822</v>
      </c>
      <c r="AI18" s="159">
        <f>COUNTIFS(入力用２年!B:B,"&gt;="&amp;MIN(AB18:AH18),入力用２年!B:B,"&lt;="&amp;MAX(AB18:AH18),入力用２年!J:J,"○",入力用２年!E:E,"",入力用２年!D:D,"休日")</f>
        <v>2</v>
      </c>
      <c r="AJ18" s="112">
        <f>COUNTIFS(入力用２年!$B:$B,"&gt;="&amp;MIN(AB18:AH18),入力用２年!$B:$B,"&lt;="&amp;MAX(AB18:AH18),入力用２年!$J:$J,"○",入力用２年!$E:$E,"",入力用２年!$F:$F,"休工")</f>
        <v>2</v>
      </c>
      <c r="AK18" s="160" t="str" cm="1">
        <f t="array" ref="AK18">_xlfn.IFS(AI18=0,"",AI18=0,"-",AJ18&gt;=AI18,"〇",AJ18&lt;=AI18,"×")</f>
        <v>〇</v>
      </c>
      <c r="AN18" s="131" t="s">
        <v>88</v>
      </c>
      <c r="AO18" s="112">
        <f>COUNTIF($M$27:$M$32,"×")</f>
        <v>0</v>
      </c>
      <c r="AP18" s="112">
        <f>COUNTIF($Y$27:$Y$32,"×")</f>
        <v>0</v>
      </c>
      <c r="AQ18" s="112">
        <f>COUNTIF($AK$27:$AK$32,"×")</f>
        <v>0</v>
      </c>
    </row>
    <row r="19" spans="3:43" s="131" customFormat="1" ht="15.75" customHeight="1" x14ac:dyDescent="0.4">
      <c r="D19" s="142">
        <f>IFERROR(IF(MONTH(J18+1)=$D$15,J18+1,""),"")</f>
        <v>45760</v>
      </c>
      <c r="E19" s="127">
        <f t="shared" si="2"/>
        <v>45761</v>
      </c>
      <c r="F19" s="127">
        <f t="shared" si="2"/>
        <v>45762</v>
      </c>
      <c r="G19" s="127">
        <f t="shared" si="2"/>
        <v>45763</v>
      </c>
      <c r="H19" s="127">
        <f t="shared" si="2"/>
        <v>45764</v>
      </c>
      <c r="I19" s="127">
        <f t="shared" si="2"/>
        <v>45765</v>
      </c>
      <c r="J19" s="128">
        <f t="shared" si="2"/>
        <v>45766</v>
      </c>
      <c r="K19" s="159">
        <f>COUNTIFS(入力用２年!B:B,"&gt;="&amp;MIN(D19:J19),入力用２年!B:B,"&lt;="&amp;MAX(D19:J19),入力用２年!J:J,"○",入力用２年!E:E,"",入力用２年!D:D,"休日")</f>
        <v>2</v>
      </c>
      <c r="L19" s="112">
        <f>COUNTIFS(入力用２年!$B:$B,"&gt;="&amp;MIN(D19:J19),入力用２年!$B:$B,"&lt;="&amp;MAX(D19:J19),入力用２年!$J:$J,"○",入力用２年!$E:$E,"",入力用２年!$F:$F,"休工")</f>
        <v>2</v>
      </c>
      <c r="M19" s="160" t="str" cm="1">
        <f t="array" ref="M19">_xlfn.IFS(K19=0,"",K19=0,"-",L19&gt;=K19,"〇",L19&lt;=K19,"×")</f>
        <v>〇</v>
      </c>
      <c r="N19" s="151"/>
      <c r="P19" s="142">
        <f>IFERROR(IF(MONTH(V18+1)=$P$15,V18+1,""),"")</f>
        <v>45788</v>
      </c>
      <c r="Q19" s="127">
        <f t="shared" si="3"/>
        <v>45789</v>
      </c>
      <c r="R19" s="127">
        <f t="shared" si="3"/>
        <v>45790</v>
      </c>
      <c r="S19" s="127">
        <f t="shared" si="3"/>
        <v>45791</v>
      </c>
      <c r="T19" s="127">
        <f t="shared" si="3"/>
        <v>45792</v>
      </c>
      <c r="U19" s="127">
        <f t="shared" si="3"/>
        <v>45793</v>
      </c>
      <c r="V19" s="128">
        <f t="shared" si="3"/>
        <v>45794</v>
      </c>
      <c r="W19" s="159">
        <f>COUNTIFS(入力用２年!B:B,"&gt;="&amp;MIN(P19:V19),入力用２年!B:B,"&lt;="&amp;MAX(P19:V19),入力用２年!J:J,"○",入力用２年!E:E,"",入力用２年!D:D,"休日")</f>
        <v>2</v>
      </c>
      <c r="X19" s="112">
        <f>COUNTIFS(入力用２年!$B:$B,"&gt;="&amp;MIN(P19:V19),入力用２年!$B:$B,"&lt;="&amp;MAX(P19:V19),入力用２年!$J:$J,"○",入力用２年!$E:$E,"",入力用２年!$F:$F,"休工")</f>
        <v>2</v>
      </c>
      <c r="Y19" s="160" t="str" cm="1">
        <f t="array" ref="Y19">_xlfn.IFS(W19=0,"",W19=0,"-",X19&gt;=W19,"〇",X19&lt;=W19,"×")</f>
        <v>〇</v>
      </c>
      <c r="Z19" s="151"/>
      <c r="AB19" s="142">
        <f>IFERROR(IF(MONTH(AH18+1)=$AB$15,AH18+1,""),"")</f>
        <v>45823</v>
      </c>
      <c r="AC19" s="127">
        <f t="shared" si="4"/>
        <v>45824</v>
      </c>
      <c r="AD19" s="127">
        <f t="shared" si="4"/>
        <v>45825</v>
      </c>
      <c r="AE19" s="127">
        <f t="shared" si="4"/>
        <v>45826</v>
      </c>
      <c r="AF19" s="127">
        <f t="shared" si="4"/>
        <v>45827</v>
      </c>
      <c r="AG19" s="127">
        <f t="shared" si="4"/>
        <v>45828</v>
      </c>
      <c r="AH19" s="128">
        <f t="shared" si="4"/>
        <v>45829</v>
      </c>
      <c r="AI19" s="159">
        <f>COUNTIFS(入力用２年!B:B,"&gt;="&amp;MIN(AB19:AH19),入力用２年!B:B,"&lt;="&amp;MAX(AB19:AH19),入力用２年!J:J,"○",入力用２年!E:E,"",入力用２年!D:D,"休日")</f>
        <v>2</v>
      </c>
      <c r="AJ19" s="112">
        <f>COUNTIFS(入力用２年!$B:$B,"&gt;="&amp;MIN(AB19:AH19),入力用２年!$B:$B,"&lt;="&amp;MAX(AB19:AH19),入力用２年!$J:$J,"○",入力用２年!$E:$E,"",入力用２年!$F:$F,"休工")</f>
        <v>2</v>
      </c>
      <c r="AK19" s="160" t="str" cm="1">
        <f t="array" ref="AK19">_xlfn.IFS(AI19=0,"",AI19=0,"-",AJ19&gt;=AI19,"〇",AJ19&lt;=AI19,"×")</f>
        <v>〇</v>
      </c>
      <c r="AO19" s="112">
        <f>COUNTIF($M$37:$M$42,"×")</f>
        <v>0</v>
      </c>
      <c r="AP19" s="112">
        <f>COUNTIF($Y$37:$Y$42,"×")</f>
        <v>0</v>
      </c>
      <c r="AQ19" s="112">
        <f>COUNTIF($AK$37:$AK$42,"×")</f>
        <v>0</v>
      </c>
    </row>
    <row r="20" spans="3:43" s="131" customFormat="1" ht="15.75" customHeight="1" x14ac:dyDescent="0.4">
      <c r="D20" s="142">
        <f>IFERROR(IF(MONTH(J19+1)=$D$15,J19+1,""),"")</f>
        <v>45767</v>
      </c>
      <c r="E20" s="127">
        <f t="shared" si="2"/>
        <v>45768</v>
      </c>
      <c r="F20" s="127">
        <f t="shared" si="2"/>
        <v>45769</v>
      </c>
      <c r="G20" s="127">
        <f t="shared" si="2"/>
        <v>45770</v>
      </c>
      <c r="H20" s="127">
        <f t="shared" si="2"/>
        <v>45771</v>
      </c>
      <c r="I20" s="127">
        <f t="shared" si="2"/>
        <v>45772</v>
      </c>
      <c r="J20" s="128">
        <f t="shared" si="2"/>
        <v>45773</v>
      </c>
      <c r="K20" s="159">
        <f>COUNTIFS(入力用２年!B:B,"&gt;="&amp;MIN(D20:J20),入力用２年!B:B,"&lt;="&amp;MAX(D20:J20),入力用２年!J:J,"○",入力用２年!E:E,"",入力用２年!D:D,"休日")</f>
        <v>2</v>
      </c>
      <c r="L20" s="112">
        <f>COUNTIFS(入力用２年!$B:$B,"&gt;="&amp;MIN(D20:J20),入力用２年!$B:$B,"&lt;="&amp;MAX(D20:J20),入力用２年!$J:$J,"○",入力用２年!$E:$E,"",入力用２年!$F:$F,"休工")</f>
        <v>2</v>
      </c>
      <c r="M20" s="160" t="str" cm="1">
        <f t="array" ref="M20">_xlfn.IFS(K20=0,"",K20=0,"-",L20&gt;=K20,"〇",L20&lt;=K20,"×")</f>
        <v>〇</v>
      </c>
      <c r="N20" s="151"/>
      <c r="P20" s="142">
        <f>IFERROR(IF(MONTH(V19+1)=$P$15,V19+1,""),"")</f>
        <v>45795</v>
      </c>
      <c r="Q20" s="127">
        <f t="shared" si="3"/>
        <v>45796</v>
      </c>
      <c r="R20" s="127">
        <f t="shared" si="3"/>
        <v>45797</v>
      </c>
      <c r="S20" s="127">
        <f t="shared" si="3"/>
        <v>45798</v>
      </c>
      <c r="T20" s="127">
        <f t="shared" si="3"/>
        <v>45799</v>
      </c>
      <c r="U20" s="127">
        <f t="shared" si="3"/>
        <v>45800</v>
      </c>
      <c r="V20" s="128">
        <f t="shared" si="3"/>
        <v>45801</v>
      </c>
      <c r="W20" s="159">
        <f>COUNTIFS(入力用２年!B:B,"&gt;="&amp;MIN(P20:V20),入力用２年!B:B,"&lt;="&amp;MAX(P20:V20),入力用２年!J:J,"○",入力用２年!E:E,"",入力用２年!D:D,"休日")</f>
        <v>2</v>
      </c>
      <c r="X20" s="112">
        <f>COUNTIFS(入力用２年!$B:$B,"&gt;="&amp;MIN(P20:V20),入力用２年!$B:$B,"&lt;="&amp;MAX(P20:V20),入力用２年!$J:$J,"○",入力用２年!$E:$E,"",入力用２年!$F:$F,"休工")</f>
        <v>2</v>
      </c>
      <c r="Y20" s="160" t="str" cm="1">
        <f t="array" ref="Y20">_xlfn.IFS(W20=0,"",W20=0,"-",X20&gt;=W20,"〇",X20&lt;=W20,"×")</f>
        <v>〇</v>
      </c>
      <c r="Z20" s="151"/>
      <c r="AB20" s="142">
        <f>IFERROR(IF(MONTH(AH19+1)=$AB$15,AH19+1,""),"")</f>
        <v>45830</v>
      </c>
      <c r="AC20" s="127">
        <f t="shared" si="4"/>
        <v>45831</v>
      </c>
      <c r="AD20" s="127">
        <f t="shared" si="4"/>
        <v>45832</v>
      </c>
      <c r="AE20" s="127">
        <f t="shared" si="4"/>
        <v>45833</v>
      </c>
      <c r="AF20" s="127">
        <f t="shared" si="4"/>
        <v>45834</v>
      </c>
      <c r="AG20" s="127">
        <f t="shared" si="4"/>
        <v>45835</v>
      </c>
      <c r="AH20" s="128">
        <f t="shared" si="4"/>
        <v>45836</v>
      </c>
      <c r="AI20" s="159">
        <f>COUNTIFS(入力用２年!B:B,"&gt;="&amp;MIN(AB20:AH20),入力用２年!B:B,"&lt;="&amp;MAX(AB20:AH20),入力用２年!J:J,"○",入力用２年!E:E,"",入力用２年!D:D,"休日")</f>
        <v>2</v>
      </c>
      <c r="AJ20" s="112">
        <f>COUNTIFS(入力用２年!$B:$B,"&gt;="&amp;MIN(AB20:AH20),入力用２年!$B:$B,"&lt;="&amp;MAX(AB20:AH20),入力用２年!$J:$J,"○",入力用２年!$E:$E,"",入力用２年!$F:$F,"休工")</f>
        <v>2</v>
      </c>
      <c r="AK20" s="160" t="str" cm="1">
        <f t="array" ref="AK20">_xlfn.IFS(AI20=0,"",AI20=0,"-",AJ20&gt;=AI20,"〇",AJ20&lt;=AI20,"×")</f>
        <v>〇</v>
      </c>
      <c r="AO20" s="112">
        <f>COUNTIF($M$47:$M$52,"×")</f>
        <v>0</v>
      </c>
      <c r="AP20" s="112">
        <f>COUNTIF($Y$47:$Y$52,"×")</f>
        <v>0</v>
      </c>
      <c r="AQ20" s="112">
        <f>COUNTIF($AK$47:$AK$52,"×")</f>
        <v>0</v>
      </c>
    </row>
    <row r="21" spans="3:43" s="131" customFormat="1" ht="15.75" customHeight="1" x14ac:dyDescent="0.4">
      <c r="D21" s="142">
        <f>IFERROR(IF(MONTH(J20+1)=$D$15,J20+1,""),"")</f>
        <v>45774</v>
      </c>
      <c r="E21" s="127">
        <f t="shared" si="2"/>
        <v>45775</v>
      </c>
      <c r="F21" s="127">
        <f t="shared" si="2"/>
        <v>45776</v>
      </c>
      <c r="G21" s="127">
        <f t="shared" si="2"/>
        <v>45777</v>
      </c>
      <c r="H21" s="127" t="str">
        <f t="shared" si="2"/>
        <v/>
      </c>
      <c r="I21" s="127" t="str">
        <f t="shared" si="2"/>
        <v/>
      </c>
      <c r="J21" s="128" t="str">
        <f t="shared" si="2"/>
        <v/>
      </c>
      <c r="K21" s="159">
        <f>COUNTIFS(入力用２年!B:B,"&gt;="&amp;MIN(D21:J21),入力用２年!B:B,"&lt;="&amp;MAX(D21:J21),入力用２年!J:J,"○",入力用２年!E:E,"",入力用２年!D:D,"休日")</f>
        <v>2</v>
      </c>
      <c r="L21" s="112">
        <f>COUNTIFS(入力用２年!$B:$B,"&gt;="&amp;MIN(D21:J21),入力用２年!$B:$B,"&lt;="&amp;MAX(D21:J21),入力用２年!$J:$J,"○",入力用２年!$E:$E,"",入力用２年!$F:$F,"休工")</f>
        <v>2</v>
      </c>
      <c r="M21" s="160" t="str" cm="1">
        <f t="array" ref="M21">_xlfn.IFS(K21=0,"",K21=0,"-",L21&gt;=K21,"〇",L21&lt;=K21,"×")</f>
        <v>〇</v>
      </c>
      <c r="N21" s="151"/>
      <c r="P21" s="142">
        <f>IFERROR(IF(MONTH(V20+1)=$P$15,V20+1,""),"")</f>
        <v>45802</v>
      </c>
      <c r="Q21" s="127">
        <f t="shared" si="3"/>
        <v>45803</v>
      </c>
      <c r="R21" s="127">
        <f t="shared" si="3"/>
        <v>45804</v>
      </c>
      <c r="S21" s="127">
        <f t="shared" si="3"/>
        <v>45805</v>
      </c>
      <c r="T21" s="127">
        <f t="shared" si="3"/>
        <v>45806</v>
      </c>
      <c r="U21" s="127">
        <f t="shared" si="3"/>
        <v>45807</v>
      </c>
      <c r="V21" s="128">
        <f t="shared" si="3"/>
        <v>45808</v>
      </c>
      <c r="W21" s="159">
        <f>COUNTIFS(入力用２年!B:B,"&gt;="&amp;MIN(P21:V21),入力用２年!B:B,"&lt;="&amp;MAX(P21:V21),入力用２年!J:J,"○",入力用２年!E:E,"",入力用２年!D:D,"休日")</f>
        <v>2</v>
      </c>
      <c r="X21" s="112">
        <f>COUNTIFS(入力用２年!$B:$B,"&gt;="&amp;MIN(P21:V21),入力用２年!$B:$B,"&lt;="&amp;MAX(P21:V21),入力用２年!$J:$J,"○",入力用２年!$E:$E,"",入力用２年!$F:$F,"休工")</f>
        <v>2</v>
      </c>
      <c r="Y21" s="160" t="str" cm="1">
        <f t="array" ref="Y21">_xlfn.IFS(W21=0,"",W21=0,"-",X21&gt;=W21,"〇",X21&lt;=W21,"×")</f>
        <v>〇</v>
      </c>
      <c r="Z21" s="151"/>
      <c r="AB21" s="142">
        <f>IFERROR(IF(MONTH(AH20+1)=$AB$15,AH20+1,""),"")</f>
        <v>45837</v>
      </c>
      <c r="AC21" s="127">
        <f t="shared" si="4"/>
        <v>45838</v>
      </c>
      <c r="AD21" s="127" t="str">
        <f t="shared" si="4"/>
        <v/>
      </c>
      <c r="AE21" s="127" t="str">
        <f t="shared" si="4"/>
        <v/>
      </c>
      <c r="AF21" s="127" t="str">
        <f t="shared" si="4"/>
        <v/>
      </c>
      <c r="AG21" s="127" t="str">
        <f t="shared" si="4"/>
        <v/>
      </c>
      <c r="AH21" s="128" t="str">
        <f t="shared" si="4"/>
        <v/>
      </c>
      <c r="AI21" s="159">
        <f>COUNTIFS(入力用２年!B:B,"&gt;="&amp;MIN(AB21:AH21),入力用２年!B:B,"&lt;="&amp;MAX(AB21:AH21),入力用２年!J:J,"○",入力用２年!E:E,"",入力用２年!D:D,"休日")</f>
        <v>1</v>
      </c>
      <c r="AJ21" s="112">
        <f>COUNTIFS(入力用２年!$B:$B,"&gt;="&amp;MIN(AB21:AH21),入力用２年!$B:$B,"&lt;="&amp;MAX(AB21:AH21),入力用２年!$J:$J,"○",入力用２年!$E:$E,"",入力用２年!$F:$F,"休工")</f>
        <v>1</v>
      </c>
      <c r="AK21" s="160" t="str" cm="1">
        <f t="array" ref="AK21">_xlfn.IFS(AI21=0,"",AI21=0,"-",AJ21&gt;=AI21,"〇",AJ21&lt;=AI21,"×")</f>
        <v>〇</v>
      </c>
    </row>
    <row r="22" spans="3:43" s="131" customFormat="1" ht="15.75" customHeight="1" thickBot="1" x14ac:dyDescent="0.45">
      <c r="D22" s="144" t="str">
        <f>IFERROR(IF(MONTH(J21+1)=$D$15,J21+1,""),"")</f>
        <v/>
      </c>
      <c r="E22" s="129" t="str">
        <f t="shared" si="2"/>
        <v/>
      </c>
      <c r="F22" s="129" t="str">
        <f t="shared" si="2"/>
        <v/>
      </c>
      <c r="G22" s="129" t="str">
        <f t="shared" si="2"/>
        <v/>
      </c>
      <c r="H22" s="129" t="str">
        <f t="shared" si="2"/>
        <v/>
      </c>
      <c r="I22" s="129" t="str">
        <f t="shared" si="2"/>
        <v/>
      </c>
      <c r="J22" s="130" t="str">
        <f t="shared" si="2"/>
        <v/>
      </c>
      <c r="K22" s="161">
        <f>COUNTIFS(入力用２年!B:B,"&gt;="&amp;MIN(D22:J22),入力用２年!B:B,"&lt;="&amp;MAX(D22:J22),入力用２年!J:J,"○",入力用２年!E:E,"",入力用２年!D:D,"休日")</f>
        <v>0</v>
      </c>
      <c r="L22" s="171">
        <f>COUNTIFS(入力用２年!$B:$B,"&gt;="&amp;MIN(D22:J22),入力用２年!$B:$B,"&lt;="&amp;MAX(D22:J22),入力用２年!$J:$J,"○",入力用２年!$E:$E,"",入力用２年!$F:$F,"休工")</f>
        <v>0</v>
      </c>
      <c r="M22" s="162" t="str" cm="1">
        <f t="array" ref="M22">_xlfn.IFS(K22=0,"",K22=0,"-",L22&gt;=K22,"〇",L22&lt;=K22,"×")</f>
        <v/>
      </c>
      <c r="N22" s="151"/>
      <c r="P22" s="144" t="str">
        <f>IFERROR(IF(MONTH(V21+1)=$P$15,V21+1,""),"")</f>
        <v/>
      </c>
      <c r="Q22" s="129" t="str">
        <f t="shared" si="3"/>
        <v/>
      </c>
      <c r="R22" s="129" t="str">
        <f t="shared" si="3"/>
        <v/>
      </c>
      <c r="S22" s="129" t="str">
        <f t="shared" si="3"/>
        <v/>
      </c>
      <c r="T22" s="129" t="str">
        <f t="shared" si="3"/>
        <v/>
      </c>
      <c r="U22" s="129" t="str">
        <f t="shared" si="3"/>
        <v/>
      </c>
      <c r="V22" s="130" t="str">
        <f t="shared" si="3"/>
        <v/>
      </c>
      <c r="W22" s="161">
        <f>COUNTIFS(入力用２年!B:B,"&gt;="&amp;MIN(P22:V22),入力用２年!B:B,"&lt;="&amp;MAX(P22:V22),入力用２年!J:J,"○",入力用２年!E:E,"",入力用２年!D:D,"休日")</f>
        <v>0</v>
      </c>
      <c r="X22" s="171">
        <f>COUNTIFS(入力用２年!$B:$B,"&gt;="&amp;MIN(P22:V22),入力用２年!$B:$B,"&lt;="&amp;MAX(P22:V22),入力用２年!$J:$J,"○",入力用２年!$E:$E,"",入力用２年!$F:$F,"休工")</f>
        <v>0</v>
      </c>
      <c r="Y22" s="162" t="str" cm="1">
        <f t="array" ref="Y22">_xlfn.IFS(W22=0,"",W22=0,"-",X22&gt;=W22,"〇",X22&lt;=W22,"×")</f>
        <v/>
      </c>
      <c r="Z22" s="151"/>
      <c r="AB22" s="144" t="str">
        <f>IFERROR(IF(MONTH(AH21+1)=$AB$15,AH21+1,""),"")</f>
        <v/>
      </c>
      <c r="AC22" s="129" t="str">
        <f t="shared" si="4"/>
        <v/>
      </c>
      <c r="AD22" s="129" t="str">
        <f t="shared" si="4"/>
        <v/>
      </c>
      <c r="AE22" s="129" t="str">
        <f t="shared" si="4"/>
        <v/>
      </c>
      <c r="AF22" s="129" t="str">
        <f t="shared" si="4"/>
        <v/>
      </c>
      <c r="AG22" s="129" t="str">
        <f t="shared" si="4"/>
        <v/>
      </c>
      <c r="AH22" s="130" t="str">
        <f t="shared" si="4"/>
        <v/>
      </c>
      <c r="AI22" s="161">
        <f>COUNTIFS(入力用２年!B:B,"&gt;="&amp;MIN(AB22:AH22),入力用２年!B:B,"&lt;="&amp;MAX(AB22:AH22),入力用２年!J:J,"○",入力用２年!E:E,"",入力用２年!D:D,"休日")</f>
        <v>0</v>
      </c>
      <c r="AJ22" s="123">
        <f>COUNTIFS(入力用２年!$B:$B,"&gt;="&amp;MIN(AB22:AH22),入力用２年!$B:$B,"&lt;="&amp;MAX(AB22:AH22),入力用２年!$J:$J,"○",入力用２年!$E:$E,"",入力用２年!$F:$F,"休工")</f>
        <v>0</v>
      </c>
      <c r="AK22" s="162" t="str" cm="1">
        <f t="array" ref="AK22">_xlfn.IFS(AI22=0,"",AI22=0,"-",AJ22&gt;=AI22,"〇",AJ22&lt;=AI22,"×")</f>
        <v/>
      </c>
    </row>
    <row r="23" spans="3:43" s="192" customFormat="1" ht="18.75" customHeight="1" x14ac:dyDescent="0.4">
      <c r="D23" s="247"/>
      <c r="E23" s="248"/>
      <c r="F23" s="249"/>
      <c r="G23" s="193"/>
      <c r="H23" s="194"/>
      <c r="I23" s="247"/>
      <c r="J23" s="194"/>
      <c r="K23" s="195">
        <f>SUM(K17:K22)</f>
        <v>9</v>
      </c>
      <c r="L23" s="194"/>
      <c r="M23" s="247"/>
      <c r="N23" s="247"/>
      <c r="O23" s="247"/>
      <c r="P23" s="247"/>
      <c r="Q23" s="247"/>
      <c r="R23" s="247"/>
      <c r="S23" s="193"/>
      <c r="T23" s="194"/>
      <c r="U23" s="247"/>
      <c r="V23" s="194"/>
      <c r="W23" s="195">
        <f>SUM(W17:W22)</f>
        <v>11</v>
      </c>
      <c r="X23" s="194"/>
      <c r="Y23" s="195"/>
      <c r="Z23" s="195"/>
      <c r="AA23" s="247"/>
      <c r="AB23" s="247"/>
      <c r="AC23" s="247"/>
      <c r="AD23" s="247"/>
      <c r="AE23" s="193"/>
      <c r="AF23" s="194"/>
      <c r="AG23" s="247"/>
      <c r="AH23" s="194"/>
      <c r="AI23" s="195">
        <f>SUM(AI17:AI22)</f>
        <v>9</v>
      </c>
      <c r="AJ23" s="195"/>
      <c r="AK23" s="247"/>
    </row>
    <row r="24" spans="3:43" s="131" customFormat="1" ht="18.75" customHeight="1" thickBot="1" x14ac:dyDescent="0.45">
      <c r="C24" s="302" t="s">
        <v>14</v>
      </c>
      <c r="D24" s="302"/>
      <c r="E24" s="131" t="str">
        <f>IF(H24="-","-",IF(OR(H24&gt;=ROUNDDOWN(8/28,3),L24&gt;=K33),"OK","NG"))</f>
        <v>OK</v>
      </c>
      <c r="F24" s="301" t="s">
        <v>54</v>
      </c>
      <c r="G24" s="301"/>
      <c r="H24" s="303">
        <f>IFERROR(ROUNDDOWN(L24/(COUNTIFS(入力用２年!B:B,"&gt;="&amp;MIN(D27:J32),入力用２年!B:B,"&lt;="&amp;MAX(D27:J32),入力用２年!J:J,"○")-COUNTIFS(入力用２年!B:B,"&gt;="&amp;MIN(D27:J32),入力用２年!B:B,"&lt;="&amp;MAX(D27:J32),入力用２年!J:J,"○",入力用２年!E:E,"&lt;&gt;")),3),"-")</f>
        <v>0.28999999999999998</v>
      </c>
      <c r="I24" s="303"/>
      <c r="J24" s="303"/>
      <c r="K24" s="148" t="s">
        <v>89</v>
      </c>
      <c r="L24" s="135">
        <f>COUNTIFS(入力用２年!B:B,"&gt;="&amp;MIN(D27:J32),入力用２年!B:B,"&lt;="&amp;MAX(D27:J32),入力用２年!J:J,"○",入力用２年!F:F,"休工",入力用２年!E:E,"")</f>
        <v>9</v>
      </c>
      <c r="M24" s="115"/>
      <c r="N24" s="115"/>
      <c r="O24" s="302" t="s">
        <v>14</v>
      </c>
      <c r="P24" s="302"/>
      <c r="Q24" s="131" t="str">
        <f>IF(T24="-","-",IF(OR(T24&gt;=ROUNDDOWN(8/28,3),X24&gt;=W33),"OK","NG"))</f>
        <v>OK</v>
      </c>
      <c r="R24" s="301" t="s">
        <v>54</v>
      </c>
      <c r="S24" s="301"/>
      <c r="T24" s="303">
        <f>IFERROR(ROUNDDOWN(X24/(COUNTIFS(入力用２年!B:B,"&gt;="&amp;MIN(P27:V32),入力用２年!B:B,"&lt;="&amp;MAX(P27:V32),入力用２年!J:J,"○")-COUNTIFS(入力用２年!B:B,"&gt;="&amp;MIN(P27:V32),入力用２年!B:B,"&lt;="&amp;MAX(P27:V32),入力用２年!J:J,"○",入力用２年!E:E,"&lt;&gt;")),3),"-")</f>
        <v>0.35399999999999998</v>
      </c>
      <c r="U24" s="303"/>
      <c r="V24" s="303"/>
      <c r="W24" s="148" t="s">
        <v>89</v>
      </c>
      <c r="X24" s="135">
        <f>COUNTIFS(入力用２年!B:B,"&gt;="&amp;MIN(P27:V32),入力用２年!B:B,"&lt;="&amp;MAX(P27:V32),入力用２年!J:J,"○",入力用２年!F:F,"休工",入力用２年!E:E,"")</f>
        <v>11</v>
      </c>
      <c r="Y24" s="115"/>
      <c r="Z24" s="115"/>
      <c r="AA24" s="302" t="s">
        <v>14</v>
      </c>
      <c r="AB24" s="302"/>
      <c r="AC24" s="131" t="str">
        <f>IF(AF24="-","-",IF(OR(AF24&gt;=ROUNDDOWN(8/28,3),AJ24&gt;=AI33),"OK","NG"))</f>
        <v>OK</v>
      </c>
      <c r="AD24" s="301" t="s">
        <v>54</v>
      </c>
      <c r="AE24" s="301"/>
      <c r="AF24" s="303">
        <f>IFERROR(ROUNDDOWN(AJ24/(COUNTIFS(入力用２年!B:B,"&gt;="&amp;MIN(AB27:AH32),入力用２年!B:B,"&lt;="&amp;MAX(AB27:AH32),入力用２年!J:J,"○")-COUNTIFS(入力用２年!B:B,"&gt;="&amp;MIN(AB27:AH32),入力用２年!B:B,"&lt;="&amp;MAX(AB27:AH32),入力用２年!J:J,"○",入力用２年!E:E,"&lt;&gt;")),3),"-")</f>
        <v>0.33300000000000002</v>
      </c>
      <c r="AG24" s="303"/>
      <c r="AH24" s="303"/>
      <c r="AI24" s="148" t="s">
        <v>89</v>
      </c>
      <c r="AJ24" s="135">
        <f>COUNTIFS(入力用２年!B:B,"&gt;="&amp;MIN(AB27:AH32),入力用２年!B:B,"&lt;="&amp;MAX(AB27:AH32),入力用２年!J:J,"○",入力用２年!F:F,"休工",入力用２年!E:E,"")</f>
        <v>10</v>
      </c>
      <c r="AK24" s="115"/>
    </row>
    <row r="25" spans="3:43" s="131" customFormat="1" ht="18.75" customHeight="1" x14ac:dyDescent="0.4">
      <c r="D25" s="132">
        <v>7</v>
      </c>
      <c r="E25" s="133" t="s">
        <v>4</v>
      </c>
      <c r="F25" s="133"/>
      <c r="G25" s="133"/>
      <c r="H25" s="133"/>
      <c r="I25" s="133"/>
      <c r="J25" s="157"/>
      <c r="K25" s="295" t="s">
        <v>60</v>
      </c>
      <c r="L25" s="296"/>
      <c r="M25" s="297"/>
      <c r="N25" s="149"/>
      <c r="P25" s="132">
        <v>8</v>
      </c>
      <c r="Q25" s="133" t="s">
        <v>4</v>
      </c>
      <c r="R25" s="133"/>
      <c r="S25" s="133"/>
      <c r="T25" s="133"/>
      <c r="U25" s="133"/>
      <c r="V25" s="157"/>
      <c r="W25" s="295" t="s">
        <v>60</v>
      </c>
      <c r="X25" s="296"/>
      <c r="Y25" s="297"/>
      <c r="Z25" s="149"/>
      <c r="AB25" s="132">
        <v>9</v>
      </c>
      <c r="AC25" s="133" t="s">
        <v>4</v>
      </c>
      <c r="AD25" s="133"/>
      <c r="AE25" s="133"/>
      <c r="AF25" s="133"/>
      <c r="AG25" s="133"/>
      <c r="AH25" s="157"/>
      <c r="AI25" s="295" t="s">
        <v>60</v>
      </c>
      <c r="AJ25" s="296"/>
      <c r="AK25" s="297"/>
    </row>
    <row r="26" spans="3:43" s="131" customFormat="1" ht="27" customHeight="1" x14ac:dyDescent="0.4">
      <c r="D26" s="136" t="s">
        <v>5</v>
      </c>
      <c r="E26" s="137" t="s">
        <v>3</v>
      </c>
      <c r="F26" s="137" t="s">
        <v>6</v>
      </c>
      <c r="G26" s="137" t="s">
        <v>7</v>
      </c>
      <c r="H26" s="137" t="s">
        <v>8</v>
      </c>
      <c r="I26" s="137" t="s">
        <v>9</v>
      </c>
      <c r="J26" s="158" t="s">
        <v>10</v>
      </c>
      <c r="K26" s="139" t="s">
        <v>50</v>
      </c>
      <c r="L26" s="140" t="s">
        <v>89</v>
      </c>
      <c r="M26" s="141" t="s">
        <v>51</v>
      </c>
      <c r="N26" s="150"/>
      <c r="P26" s="136" t="s">
        <v>5</v>
      </c>
      <c r="Q26" s="137" t="s">
        <v>3</v>
      </c>
      <c r="R26" s="137" t="s">
        <v>6</v>
      </c>
      <c r="S26" s="137" t="s">
        <v>7</v>
      </c>
      <c r="T26" s="137" t="s">
        <v>8</v>
      </c>
      <c r="U26" s="137" t="s">
        <v>9</v>
      </c>
      <c r="V26" s="158" t="s">
        <v>10</v>
      </c>
      <c r="W26" s="139" t="s">
        <v>50</v>
      </c>
      <c r="X26" s="140" t="s">
        <v>89</v>
      </c>
      <c r="Y26" s="141" t="s">
        <v>51</v>
      </c>
      <c r="Z26" s="150"/>
      <c r="AB26" s="136" t="s">
        <v>5</v>
      </c>
      <c r="AC26" s="137" t="s">
        <v>3</v>
      </c>
      <c r="AD26" s="137" t="s">
        <v>6</v>
      </c>
      <c r="AE26" s="137" t="s">
        <v>7</v>
      </c>
      <c r="AF26" s="137" t="s">
        <v>8</v>
      </c>
      <c r="AG26" s="137" t="s">
        <v>9</v>
      </c>
      <c r="AH26" s="158" t="s">
        <v>10</v>
      </c>
      <c r="AI26" s="139" t="s">
        <v>50</v>
      </c>
      <c r="AJ26" s="140" t="s">
        <v>89</v>
      </c>
      <c r="AK26" s="141" t="s">
        <v>51</v>
      </c>
    </row>
    <row r="27" spans="3:43" s="131" customFormat="1" ht="15.75" customHeight="1" x14ac:dyDescent="0.4">
      <c r="D27" s="142" t="str">
        <f>IF(B27&lt;&gt;"",B27+1,IF(TEXT(EDATE(MIN($AB$17:$AH$17),1),"aaa")=D26,EDATE(MIN($AB$17:$AH$17),1),""))</f>
        <v/>
      </c>
      <c r="E27" s="127" t="str">
        <f t="shared" ref="E27:J27" si="5">IF(D27&lt;&gt;"",D27+1,IF(TEXT(EDATE(MIN($AB$17:$AH$17),1),"aaa")=E26,EDATE(MIN($AB$17:$AH$17),1),""))</f>
        <v/>
      </c>
      <c r="F27" s="127">
        <f t="shared" si="5"/>
        <v>45839</v>
      </c>
      <c r="G27" s="127">
        <f t="shared" si="5"/>
        <v>45840</v>
      </c>
      <c r="H27" s="127">
        <f t="shared" si="5"/>
        <v>45841</v>
      </c>
      <c r="I27" s="127">
        <f t="shared" si="5"/>
        <v>45842</v>
      </c>
      <c r="J27" s="128">
        <f t="shared" si="5"/>
        <v>45843</v>
      </c>
      <c r="K27" s="159">
        <f>COUNTIFS(入力用２年!B:B,"&gt;="&amp;MIN(D27:J27),入力用２年!B:B,"&lt;="&amp;MAX(D27:J27),入力用２年!J:J,"○",入力用２年!E:E,"",入力用２年!D:D,"休日")</f>
        <v>1</v>
      </c>
      <c r="L27" s="112">
        <f>COUNTIFS(入力用２年!$B:$B,"&gt;="&amp;MIN(D27:J27),入力用２年!$B:$B,"&lt;="&amp;MAX(D27:J27),入力用２年!$J:$J,"○",入力用２年!$E:$E,"",入力用２年!$F:$F,"休工")</f>
        <v>1</v>
      </c>
      <c r="M27" s="160" t="str" cm="1">
        <f t="array" ref="M27">_xlfn.IFS(K27=0,"",K27=0,"-",L27&gt;=K27,"〇",L27&lt;=K27,"×")</f>
        <v>〇</v>
      </c>
      <c r="N27" s="151"/>
      <c r="P27" s="142" t="str">
        <f t="shared" ref="P27:V27" si="6">IF(O27&lt;&gt;"",O27+1,IF(TEXT(EDATE(MIN($D$27:$J$27),1),"aaa")=P26,EDATE(MIN($D$27:$J$27),1),""))</f>
        <v/>
      </c>
      <c r="Q27" s="127" t="str">
        <f t="shared" si="6"/>
        <v/>
      </c>
      <c r="R27" s="127" t="str">
        <f t="shared" si="6"/>
        <v/>
      </c>
      <c r="S27" s="127" t="str">
        <f t="shared" si="6"/>
        <v/>
      </c>
      <c r="T27" s="127" t="str">
        <f t="shared" si="6"/>
        <v/>
      </c>
      <c r="U27" s="127">
        <f t="shared" si="6"/>
        <v>45870</v>
      </c>
      <c r="V27" s="128">
        <f t="shared" si="6"/>
        <v>45871</v>
      </c>
      <c r="W27" s="159">
        <f>COUNTIFS(入力用２年!B:B,"&gt;="&amp;MIN(P27:V27),入力用２年!B:B,"&lt;="&amp;MAX(P27:V27),入力用２年!J:J,"○",入力用２年!E:E,"",入力用２年!D:D,"休日")</f>
        <v>1</v>
      </c>
      <c r="X27" s="112">
        <f>COUNTIFS(入力用２年!$B:$B,"&gt;="&amp;MIN(P27:V27),入力用２年!$B:$B,"&lt;="&amp;MAX(P27:V27),入力用２年!$J:$J,"○",入力用２年!$E:$E,"",入力用２年!$F:$F,"休工")</f>
        <v>1</v>
      </c>
      <c r="Y27" s="160" t="str" cm="1">
        <f t="array" ref="Y27">_xlfn.IFS(W27=0,"",W27=0,"-",X27&gt;=W27,"〇",X27&lt;=W27,"×")</f>
        <v>〇</v>
      </c>
      <c r="Z27" s="151"/>
      <c r="AB27" s="142" t="str">
        <f t="shared" ref="AB27:AH27" si="7">IF(AA27&lt;&gt;"",AA27+1,IF(TEXT(EDATE(MIN($P$27:$V$27),1),"aaa")=AB26,EDATE(MIN($P$27:$V$27),1),""))</f>
        <v/>
      </c>
      <c r="AC27" s="127">
        <f t="shared" si="7"/>
        <v>45901</v>
      </c>
      <c r="AD27" s="127">
        <f t="shared" si="7"/>
        <v>45902</v>
      </c>
      <c r="AE27" s="127">
        <f t="shared" si="7"/>
        <v>45903</v>
      </c>
      <c r="AF27" s="127">
        <f t="shared" si="7"/>
        <v>45904</v>
      </c>
      <c r="AG27" s="127">
        <f t="shared" si="7"/>
        <v>45905</v>
      </c>
      <c r="AH27" s="128">
        <f t="shared" si="7"/>
        <v>45906</v>
      </c>
      <c r="AI27" s="159">
        <f>COUNTIFS(入力用２年!B:B,"&gt;="&amp;MIN(AB27:AH27),入力用２年!B:B,"&lt;="&amp;MAX(AB27:AH27),入力用２年!J:J,"○",入力用２年!E:E,"",入力用２年!D:D,"休日")</f>
        <v>1</v>
      </c>
      <c r="AJ27" s="112">
        <f>COUNTIFS(入力用２年!$B:$B,"&gt;="&amp;MIN(AB27:AH27),入力用２年!$B:$B,"&lt;="&amp;MAX(AB27:AH27),入力用２年!$J:$J,"○",入力用２年!$E:$E,"",入力用２年!$F:$F,"休工")</f>
        <v>1</v>
      </c>
      <c r="AK27" s="160" t="str" cm="1">
        <f t="array" ref="AK27">_xlfn.IFS(AI27=0,"",AI27=0,"-",AJ27&gt;=AI27,"〇",AJ27&lt;=AI27,"×")</f>
        <v>〇</v>
      </c>
    </row>
    <row r="28" spans="3:43" s="131" customFormat="1" ht="15.75" customHeight="1" x14ac:dyDescent="0.4">
      <c r="D28" s="142">
        <f>IFERROR(IF(MONTH(J27+1)=$D$25,J27+1,""),"")</f>
        <v>45844</v>
      </c>
      <c r="E28" s="127">
        <f t="shared" ref="E28:J32" si="8">IFERROR(IF(MONTH(D28+1)=$D$25,D28+1,""),"")</f>
        <v>45845</v>
      </c>
      <c r="F28" s="127">
        <f t="shared" si="8"/>
        <v>45846</v>
      </c>
      <c r="G28" s="127">
        <f t="shared" si="8"/>
        <v>45847</v>
      </c>
      <c r="H28" s="127">
        <f t="shared" si="8"/>
        <v>45848</v>
      </c>
      <c r="I28" s="127">
        <f t="shared" si="8"/>
        <v>45849</v>
      </c>
      <c r="J28" s="128">
        <f t="shared" si="8"/>
        <v>45850</v>
      </c>
      <c r="K28" s="159">
        <f>COUNTIFS(入力用２年!B:B,"&gt;="&amp;MIN(D28:J28),入力用２年!B:B,"&lt;="&amp;MAX(D28:J28),入力用２年!J:J,"○",入力用２年!E:E,"",入力用２年!D:D,"休日")</f>
        <v>2</v>
      </c>
      <c r="L28" s="112">
        <f>COUNTIFS(入力用２年!$B:$B,"&gt;="&amp;MIN(D28:J28),入力用２年!$B:$B,"&lt;="&amp;MAX(D28:J28),入力用２年!$J:$J,"○",入力用２年!$E:$E,"",入力用２年!$F:$F,"休工")</f>
        <v>2</v>
      </c>
      <c r="M28" s="160" t="str" cm="1">
        <f t="array" ref="M28">_xlfn.IFS(K28=0,"",K28=0,"-",L28&gt;=K28,"〇",L28&lt;=K28,"×")</f>
        <v>〇</v>
      </c>
      <c r="N28" s="151"/>
      <c r="P28" s="142">
        <f>IFERROR(IF(MONTH(V27+1)=$P$25,V27+1,""),"")</f>
        <v>45872</v>
      </c>
      <c r="Q28" s="127">
        <f t="shared" ref="Q28:V32" si="9">IFERROR(IF(MONTH(P28+1)=$P$25,P28+1,""),"")</f>
        <v>45873</v>
      </c>
      <c r="R28" s="127">
        <f t="shared" si="9"/>
        <v>45874</v>
      </c>
      <c r="S28" s="127">
        <f t="shared" si="9"/>
        <v>45875</v>
      </c>
      <c r="T28" s="127">
        <f t="shared" si="9"/>
        <v>45876</v>
      </c>
      <c r="U28" s="127">
        <f t="shared" si="9"/>
        <v>45877</v>
      </c>
      <c r="V28" s="128">
        <f t="shared" si="9"/>
        <v>45878</v>
      </c>
      <c r="W28" s="159">
        <f>COUNTIFS(入力用２年!B:B,"&gt;="&amp;MIN(P28:V28),入力用２年!B:B,"&lt;="&amp;MAX(P28:V28),入力用２年!J:J,"○",入力用２年!E:E,"",入力用２年!D:D,"休日")</f>
        <v>2</v>
      </c>
      <c r="X28" s="112">
        <f>COUNTIFS(入力用２年!$B:$B,"&gt;="&amp;MIN(P28:V28),入力用２年!$B:$B,"&lt;="&amp;MAX(P28:V28),入力用２年!$J:$J,"○",入力用２年!$E:$E,"",入力用２年!$F:$F,"休工")</f>
        <v>2</v>
      </c>
      <c r="Y28" s="160" t="str" cm="1">
        <f t="array" ref="Y28">_xlfn.IFS(W28=0,"",W28=0,"-",X28&gt;=W28,"〇",X28&lt;=W28,"×")</f>
        <v>〇</v>
      </c>
      <c r="Z28" s="151"/>
      <c r="AB28" s="142">
        <f>IFERROR(IF(MONTH(AH27+1)=$AB$25,AH27+1,""),"")</f>
        <v>45907</v>
      </c>
      <c r="AC28" s="127">
        <f t="shared" ref="AC28:AH32" si="10">IFERROR(IF(MONTH(AB28+1)=$AB$25,AB28+1,""),"")</f>
        <v>45908</v>
      </c>
      <c r="AD28" s="127">
        <f t="shared" si="10"/>
        <v>45909</v>
      </c>
      <c r="AE28" s="127">
        <f t="shared" si="10"/>
        <v>45910</v>
      </c>
      <c r="AF28" s="127">
        <f t="shared" si="10"/>
        <v>45911</v>
      </c>
      <c r="AG28" s="127">
        <f t="shared" si="10"/>
        <v>45912</v>
      </c>
      <c r="AH28" s="128">
        <f t="shared" si="10"/>
        <v>45913</v>
      </c>
      <c r="AI28" s="159">
        <f>COUNTIFS(入力用２年!B:B,"&gt;="&amp;MIN(AB28:AH28),入力用２年!B:B,"&lt;="&amp;MAX(AB28:AH28),入力用２年!J:J,"○",入力用２年!E:E,"",入力用２年!D:D,"休日")</f>
        <v>2</v>
      </c>
      <c r="AJ28" s="112">
        <f>COUNTIFS(入力用２年!$B:$B,"&gt;="&amp;MIN(AB28:AH28),入力用２年!$B:$B,"&lt;="&amp;MAX(AB28:AH28),入力用２年!$J:$J,"○",入力用２年!$E:$E,"",入力用２年!$F:$F,"休工")</f>
        <v>2</v>
      </c>
      <c r="AK28" s="160" t="str" cm="1">
        <f t="array" ref="AK28">_xlfn.IFS(AI28=0,"",AI28=0,"-",AJ28&gt;=AI28,"〇",AJ28&lt;=AI28,"×")</f>
        <v>〇</v>
      </c>
    </row>
    <row r="29" spans="3:43" s="131" customFormat="1" ht="15.75" customHeight="1" x14ac:dyDescent="0.4">
      <c r="D29" s="142">
        <f>IFERROR(IF(MONTH(J28+1)=$D$25,J28+1,""),"")</f>
        <v>45851</v>
      </c>
      <c r="E29" s="127">
        <f t="shared" si="8"/>
        <v>45852</v>
      </c>
      <c r="F29" s="127">
        <f t="shared" si="8"/>
        <v>45853</v>
      </c>
      <c r="G29" s="127">
        <f t="shared" si="8"/>
        <v>45854</v>
      </c>
      <c r="H29" s="127">
        <f t="shared" si="8"/>
        <v>45855</v>
      </c>
      <c r="I29" s="127">
        <f t="shared" si="8"/>
        <v>45856</v>
      </c>
      <c r="J29" s="128">
        <f t="shared" si="8"/>
        <v>45857</v>
      </c>
      <c r="K29" s="159">
        <f>COUNTIFS(入力用２年!B:B,"&gt;="&amp;MIN(D29:J29),入力用２年!B:B,"&lt;="&amp;MAX(D29:J29),入力用２年!J:J,"○",入力用２年!E:E,"",入力用２年!D:D,"休日")</f>
        <v>2</v>
      </c>
      <c r="L29" s="112">
        <f>COUNTIFS(入力用２年!$B:$B,"&gt;="&amp;MIN(D29:J29),入力用２年!$B:$B,"&lt;="&amp;MAX(D29:J29),入力用２年!$J:$J,"○",入力用２年!$E:$E,"",入力用２年!$F:$F,"休工")</f>
        <v>2</v>
      </c>
      <c r="M29" s="160" t="str" cm="1">
        <f t="array" ref="M29">_xlfn.IFS(K29=0,"",K29=0,"-",L29&gt;=K29,"〇",L29&lt;=K29,"×")</f>
        <v>〇</v>
      </c>
      <c r="N29" s="151"/>
      <c r="P29" s="142">
        <f>IFERROR(IF(MONTH(V28+1)=$P$25,V28+1,""),"")</f>
        <v>45879</v>
      </c>
      <c r="Q29" s="127">
        <f t="shared" si="9"/>
        <v>45880</v>
      </c>
      <c r="R29" s="127">
        <f t="shared" si="9"/>
        <v>45881</v>
      </c>
      <c r="S29" s="127">
        <f t="shared" si="9"/>
        <v>45882</v>
      </c>
      <c r="T29" s="127">
        <f t="shared" si="9"/>
        <v>45883</v>
      </c>
      <c r="U29" s="127">
        <f t="shared" si="9"/>
        <v>45884</v>
      </c>
      <c r="V29" s="128">
        <f t="shared" si="9"/>
        <v>45885</v>
      </c>
      <c r="W29" s="159">
        <f>COUNTIFS(入力用２年!B:B,"&gt;="&amp;MIN(P29:V29),入力用２年!B:B,"&lt;="&amp;MAX(P29:V29),入力用２年!J:J,"○",入力用２年!E:E,"",入力用２年!D:D,"休日")</f>
        <v>3</v>
      </c>
      <c r="X29" s="112">
        <f>COUNTIFS(入力用２年!$B:$B,"&gt;="&amp;MIN(P29:V29),入力用２年!$B:$B,"&lt;="&amp;MAX(P29:V29),入力用２年!$J:$J,"○",入力用２年!$E:$E,"",入力用２年!$F:$F,"休工")</f>
        <v>3</v>
      </c>
      <c r="Y29" s="160" t="str" cm="1">
        <f t="array" ref="Y29">_xlfn.IFS(W29=0,"",W29=0,"-",X29&gt;=W29,"〇",X29&lt;=W29,"×")</f>
        <v>〇</v>
      </c>
      <c r="Z29" s="151"/>
      <c r="AB29" s="142">
        <f>IFERROR(IF(MONTH(AH28+1)=$AB$25,AH28+1,""),"")</f>
        <v>45914</v>
      </c>
      <c r="AC29" s="127">
        <f t="shared" si="10"/>
        <v>45915</v>
      </c>
      <c r="AD29" s="127">
        <f t="shared" si="10"/>
        <v>45916</v>
      </c>
      <c r="AE29" s="127">
        <f t="shared" si="10"/>
        <v>45917</v>
      </c>
      <c r="AF29" s="127">
        <f t="shared" si="10"/>
        <v>45918</v>
      </c>
      <c r="AG29" s="127">
        <f t="shared" si="10"/>
        <v>45919</v>
      </c>
      <c r="AH29" s="128">
        <f t="shared" si="10"/>
        <v>45920</v>
      </c>
      <c r="AI29" s="159">
        <f>COUNTIFS(入力用２年!B:B,"&gt;="&amp;MIN(AB29:AH29),入力用２年!B:B,"&lt;="&amp;MAX(AB29:AH29),入力用２年!J:J,"○",入力用２年!E:E,"",入力用２年!D:D,"休日")</f>
        <v>3</v>
      </c>
      <c r="AJ29" s="112">
        <f>COUNTIFS(入力用２年!$B:$B,"&gt;="&amp;MIN(AB29:AH29),入力用２年!$B:$B,"&lt;="&amp;MAX(AB29:AH29),入力用２年!$J:$J,"○",入力用２年!$E:$E,"",入力用２年!$F:$F,"休工")</f>
        <v>3</v>
      </c>
      <c r="AK29" s="160" t="str" cm="1">
        <f t="array" ref="AK29">_xlfn.IFS(AI29=0,"",AI29=0,"-",AJ29&gt;=AI29,"〇",AJ29&lt;=AI29,"×")</f>
        <v>〇</v>
      </c>
    </row>
    <row r="30" spans="3:43" s="131" customFormat="1" ht="15.75" customHeight="1" x14ac:dyDescent="0.4">
      <c r="D30" s="142">
        <f>IFERROR(IF(MONTH(J29+1)=$D$25,J29+1,""),"")</f>
        <v>45858</v>
      </c>
      <c r="E30" s="127">
        <f t="shared" si="8"/>
        <v>45859</v>
      </c>
      <c r="F30" s="127">
        <f t="shared" si="8"/>
        <v>45860</v>
      </c>
      <c r="G30" s="127">
        <f t="shared" si="8"/>
        <v>45861</v>
      </c>
      <c r="H30" s="127">
        <f t="shared" si="8"/>
        <v>45862</v>
      </c>
      <c r="I30" s="127">
        <f t="shared" si="8"/>
        <v>45863</v>
      </c>
      <c r="J30" s="128">
        <f t="shared" si="8"/>
        <v>45864</v>
      </c>
      <c r="K30" s="159">
        <f>COUNTIFS(入力用２年!B:B,"&gt;="&amp;MIN(D30:J30),入力用２年!B:B,"&lt;="&amp;MAX(D30:J30),入力用２年!J:J,"○",入力用２年!E:E,"",入力用２年!D:D,"休日")</f>
        <v>3</v>
      </c>
      <c r="L30" s="112">
        <f>COUNTIFS(入力用２年!$B:$B,"&gt;="&amp;MIN(D30:J30),入力用２年!$B:$B,"&lt;="&amp;MAX(D30:J30),入力用２年!$J:$J,"○",入力用２年!$E:$E,"",入力用２年!$F:$F,"休工")</f>
        <v>3</v>
      </c>
      <c r="M30" s="160" t="str" cm="1">
        <f t="array" ref="M30">_xlfn.IFS(K30=0,"",K30=0,"-",L30&gt;=K30,"〇",L30&lt;=K30,"×")</f>
        <v>〇</v>
      </c>
      <c r="N30" s="151"/>
      <c r="P30" s="142">
        <f>IFERROR(IF(MONTH(V29+1)=$P$25,V29+1,""),"")</f>
        <v>45886</v>
      </c>
      <c r="Q30" s="127">
        <f t="shared" si="9"/>
        <v>45887</v>
      </c>
      <c r="R30" s="127">
        <f t="shared" si="9"/>
        <v>45888</v>
      </c>
      <c r="S30" s="127">
        <f t="shared" si="9"/>
        <v>45889</v>
      </c>
      <c r="T30" s="127">
        <f t="shared" si="9"/>
        <v>45890</v>
      </c>
      <c r="U30" s="127">
        <f t="shared" si="9"/>
        <v>45891</v>
      </c>
      <c r="V30" s="128">
        <f t="shared" si="9"/>
        <v>45892</v>
      </c>
      <c r="W30" s="159">
        <f>COUNTIFS(入力用２年!B:B,"&gt;="&amp;MIN(P30:V30),入力用２年!B:B,"&lt;="&amp;MAX(P30:V30),入力用２年!J:J,"○",入力用２年!E:E,"",入力用２年!D:D,"休日")</f>
        <v>2</v>
      </c>
      <c r="X30" s="112">
        <f>COUNTIFS(入力用２年!$B:$B,"&gt;="&amp;MIN(P30:V30),入力用２年!$B:$B,"&lt;="&amp;MAX(P30:V30),入力用２年!$J:$J,"○",入力用２年!$E:$E,"",入力用２年!$F:$F,"休工")</f>
        <v>2</v>
      </c>
      <c r="Y30" s="160" t="str" cm="1">
        <f t="array" ref="Y30">_xlfn.IFS(W30=0,"",W30=0,"-",X30&gt;=W30,"〇",X30&lt;=W30,"×")</f>
        <v>〇</v>
      </c>
      <c r="Z30" s="151"/>
      <c r="AB30" s="142">
        <f>IFERROR(IF(MONTH(AH29+1)=$AB$25,AH29+1,""),"")</f>
        <v>45921</v>
      </c>
      <c r="AC30" s="127">
        <f t="shared" si="10"/>
        <v>45922</v>
      </c>
      <c r="AD30" s="127">
        <f t="shared" si="10"/>
        <v>45923</v>
      </c>
      <c r="AE30" s="127">
        <f t="shared" si="10"/>
        <v>45924</v>
      </c>
      <c r="AF30" s="127">
        <f t="shared" si="10"/>
        <v>45925</v>
      </c>
      <c r="AG30" s="127">
        <f t="shared" si="10"/>
        <v>45926</v>
      </c>
      <c r="AH30" s="128">
        <f t="shared" si="10"/>
        <v>45927</v>
      </c>
      <c r="AI30" s="159">
        <f>COUNTIFS(入力用２年!B:B,"&gt;="&amp;MIN(AB30:AH30),入力用２年!B:B,"&lt;="&amp;MAX(AB30:AH30),入力用２年!J:J,"○",入力用２年!E:E,"",入力用２年!D:D,"休日")</f>
        <v>3</v>
      </c>
      <c r="AJ30" s="112">
        <f>COUNTIFS(入力用２年!$B:$B,"&gt;="&amp;MIN(AB30:AH30),入力用２年!$B:$B,"&lt;="&amp;MAX(AB30:AH30),入力用２年!$J:$J,"○",入力用２年!$E:$E,"",入力用２年!$F:$F,"休工")</f>
        <v>3</v>
      </c>
      <c r="AK30" s="160" t="str" cm="1">
        <f t="array" ref="AK30">_xlfn.IFS(AI30=0,"",AI30=0,"-",AJ30&gt;=AI30,"〇",AJ30&lt;=AI30,"×")</f>
        <v>〇</v>
      </c>
    </row>
    <row r="31" spans="3:43" s="131" customFormat="1" ht="15.75" customHeight="1" x14ac:dyDescent="0.4">
      <c r="D31" s="142">
        <f>IFERROR(IF(MONTH(J30+1)=$D$25,J30+1,""),"")</f>
        <v>45865</v>
      </c>
      <c r="E31" s="127">
        <f t="shared" si="8"/>
        <v>45866</v>
      </c>
      <c r="F31" s="127">
        <f t="shared" si="8"/>
        <v>45867</v>
      </c>
      <c r="G31" s="127">
        <f t="shared" si="8"/>
        <v>45868</v>
      </c>
      <c r="H31" s="127">
        <f t="shared" si="8"/>
        <v>45869</v>
      </c>
      <c r="I31" s="127" t="str">
        <f t="shared" si="8"/>
        <v/>
      </c>
      <c r="J31" s="128" t="str">
        <f t="shared" si="8"/>
        <v/>
      </c>
      <c r="K31" s="159">
        <f>COUNTIFS(入力用２年!B:B,"&gt;="&amp;MIN(D31:J31),入力用２年!B:B,"&lt;="&amp;MAX(D31:J31),入力用２年!J:J,"○",入力用２年!E:E,"",入力用２年!D:D,"休日")</f>
        <v>1</v>
      </c>
      <c r="L31" s="112">
        <f>COUNTIFS(入力用２年!$B:$B,"&gt;="&amp;MIN(D31:J31),入力用２年!$B:$B,"&lt;="&amp;MAX(D31:J31),入力用２年!$J:$J,"○",入力用２年!$E:$E,"",入力用２年!$F:$F,"休工")</f>
        <v>1</v>
      </c>
      <c r="M31" s="160" t="str" cm="1">
        <f t="array" ref="M31">_xlfn.IFS(K31=0,"",K31=0,"-",L31&gt;=K31,"〇",L31&lt;=K31,"×")</f>
        <v>〇</v>
      </c>
      <c r="N31" s="151"/>
      <c r="P31" s="142">
        <f>IFERROR(IF(MONTH(V30+1)=$P$25,V30+1,""),"")</f>
        <v>45893</v>
      </c>
      <c r="Q31" s="127">
        <f t="shared" si="9"/>
        <v>45894</v>
      </c>
      <c r="R31" s="127">
        <f t="shared" si="9"/>
        <v>45895</v>
      </c>
      <c r="S31" s="127">
        <f t="shared" si="9"/>
        <v>45896</v>
      </c>
      <c r="T31" s="127">
        <f t="shared" si="9"/>
        <v>45897</v>
      </c>
      <c r="U31" s="127">
        <f t="shared" si="9"/>
        <v>45898</v>
      </c>
      <c r="V31" s="128">
        <f t="shared" si="9"/>
        <v>45899</v>
      </c>
      <c r="W31" s="159">
        <f>COUNTIFS(入力用２年!B:B,"&gt;="&amp;MIN(P31:V31),入力用２年!B:B,"&lt;="&amp;MAX(P31:V31),入力用２年!J:J,"○",入力用２年!E:E,"",入力用２年!D:D,"休日")</f>
        <v>2</v>
      </c>
      <c r="X31" s="112">
        <f>COUNTIFS(入力用２年!$B:$B,"&gt;="&amp;MIN(P31:V31),入力用２年!$B:$B,"&lt;="&amp;MAX(P31:V31),入力用２年!$J:$J,"○",入力用２年!$E:$E,"",入力用２年!$F:$F,"休工")</f>
        <v>2</v>
      </c>
      <c r="Y31" s="160" t="str" cm="1">
        <f t="array" ref="Y31">_xlfn.IFS(W31=0,"",W31=0,"-",X31&gt;=W31,"〇",X31&lt;=W31,"×")</f>
        <v>〇</v>
      </c>
      <c r="Z31" s="151"/>
      <c r="AB31" s="142">
        <f>IFERROR(IF(MONTH(AH30+1)=$AB$25,AH30+1,""),"")</f>
        <v>45928</v>
      </c>
      <c r="AC31" s="127">
        <f t="shared" si="10"/>
        <v>45929</v>
      </c>
      <c r="AD31" s="127">
        <f t="shared" si="10"/>
        <v>45930</v>
      </c>
      <c r="AE31" s="127" t="str">
        <f t="shared" si="10"/>
        <v/>
      </c>
      <c r="AF31" s="127" t="str">
        <f t="shared" si="10"/>
        <v/>
      </c>
      <c r="AG31" s="127" t="str">
        <f t="shared" si="10"/>
        <v/>
      </c>
      <c r="AH31" s="128" t="str">
        <f t="shared" si="10"/>
        <v/>
      </c>
      <c r="AI31" s="159">
        <f>COUNTIFS(入力用２年!B:B,"&gt;="&amp;MIN(AB31:AH31),入力用２年!B:B,"&lt;="&amp;MAX(AB31:AH31),入力用２年!J:J,"○",入力用２年!E:E,"",入力用２年!D:D,"休日")</f>
        <v>1</v>
      </c>
      <c r="AJ31" s="112">
        <f>COUNTIFS(入力用２年!$B:$B,"&gt;="&amp;MIN(AB31:AH31),入力用２年!$B:$B,"&lt;="&amp;MAX(AB31:AH31),入力用２年!$J:$J,"○",入力用２年!$E:$E,"",入力用２年!$F:$F,"休工")</f>
        <v>1</v>
      </c>
      <c r="AK31" s="160" t="str" cm="1">
        <f t="array" ref="AK31">_xlfn.IFS(AI31=0,"",AI31=0,"-",AJ31&gt;=AI31,"〇",AJ31&lt;=AI31,"×")</f>
        <v>〇</v>
      </c>
    </row>
    <row r="32" spans="3:43" s="131" customFormat="1" ht="15.75" customHeight="1" thickBot="1" x14ac:dyDescent="0.45">
      <c r="D32" s="144" t="str">
        <f>IFERROR(IF(MONTH(J31+1)=$D$25,J31+1,""),"")</f>
        <v/>
      </c>
      <c r="E32" s="129" t="str">
        <f t="shared" si="8"/>
        <v/>
      </c>
      <c r="F32" s="129" t="str">
        <f t="shared" si="8"/>
        <v/>
      </c>
      <c r="G32" s="129" t="str">
        <f t="shared" si="8"/>
        <v/>
      </c>
      <c r="H32" s="129" t="str">
        <f t="shared" si="8"/>
        <v/>
      </c>
      <c r="I32" s="129" t="str">
        <f t="shared" si="8"/>
        <v/>
      </c>
      <c r="J32" s="130" t="str">
        <f t="shared" si="8"/>
        <v/>
      </c>
      <c r="K32" s="161">
        <f>COUNTIFS(入力用２年!B:B,"&gt;="&amp;MIN(D32:J32),入力用２年!B:B,"&lt;="&amp;MAX(D32:J32),入力用２年!J:J,"○",入力用２年!E:E,"",入力用２年!D:D,"休日")</f>
        <v>0</v>
      </c>
      <c r="L32" s="171">
        <f>COUNTIFS(入力用２年!$B:$B,"&gt;="&amp;MIN(D32:J32),入力用２年!$B:$B,"&lt;="&amp;MAX(D32:J32),入力用２年!$J:$J,"○",入力用２年!$E:$E,"",入力用２年!$F:$F,"休工")</f>
        <v>0</v>
      </c>
      <c r="M32" s="162" t="str" cm="1">
        <f t="array" ref="M32">_xlfn.IFS(K32=0,"",K32=0,"-",L32&gt;=K32,"〇",L32&lt;=K32,"×")</f>
        <v/>
      </c>
      <c r="N32" s="151"/>
      <c r="P32" s="144">
        <f>IFERROR(IF(MONTH(V31+1)=$P$25,V31+1,""),"")</f>
        <v>45900</v>
      </c>
      <c r="Q32" s="129" t="str">
        <f t="shared" si="9"/>
        <v/>
      </c>
      <c r="R32" s="129" t="str">
        <f t="shared" si="9"/>
        <v/>
      </c>
      <c r="S32" s="129" t="str">
        <f t="shared" si="9"/>
        <v/>
      </c>
      <c r="T32" s="129" t="str">
        <f t="shared" si="9"/>
        <v/>
      </c>
      <c r="U32" s="129" t="str">
        <f t="shared" si="9"/>
        <v/>
      </c>
      <c r="V32" s="130" t="str">
        <f t="shared" si="9"/>
        <v/>
      </c>
      <c r="W32" s="161">
        <f>COUNTIFS(入力用２年!B:B,"&gt;="&amp;MIN(P32:V32),入力用２年!B:B,"&lt;="&amp;MAX(P32:V32),入力用２年!J:J,"○",入力用２年!E:E,"",入力用２年!D:D,"休日")</f>
        <v>1</v>
      </c>
      <c r="X32" s="171">
        <f>COUNTIFS(入力用２年!$B:$B,"&gt;="&amp;MIN(P32:V32),入力用２年!$B:$B,"&lt;="&amp;MAX(P32:V32),入力用２年!$J:$J,"○",入力用２年!$E:$E,"",入力用２年!$F:$F,"休工")</f>
        <v>1</v>
      </c>
      <c r="Y32" s="162" t="str" cm="1">
        <f t="array" ref="Y32">_xlfn.IFS(W32=0,"",W32=0,"-",X32&gt;=W32,"〇",X32&lt;=W32,"×")</f>
        <v>〇</v>
      </c>
      <c r="Z32" s="151"/>
      <c r="AB32" s="144" t="str">
        <f>IFERROR(IF(MONTH(AH31+1)=$AB$25,AH31+1,""),"")</f>
        <v/>
      </c>
      <c r="AC32" s="129" t="str">
        <f t="shared" si="10"/>
        <v/>
      </c>
      <c r="AD32" s="129" t="str">
        <f t="shared" si="10"/>
        <v/>
      </c>
      <c r="AE32" s="129" t="str">
        <f t="shared" si="10"/>
        <v/>
      </c>
      <c r="AF32" s="129" t="str">
        <f t="shared" si="10"/>
        <v/>
      </c>
      <c r="AG32" s="129" t="str">
        <f t="shared" si="10"/>
        <v/>
      </c>
      <c r="AH32" s="130" t="str">
        <f t="shared" si="10"/>
        <v/>
      </c>
      <c r="AI32" s="161">
        <f>COUNTIFS(入力用２年!B:B,"&gt;="&amp;MIN(AB32:AH32),入力用２年!B:B,"&lt;="&amp;MAX(AB32:AH32),入力用２年!J:J,"○",入力用２年!E:E,"",入力用２年!D:D,"休日")</f>
        <v>0</v>
      </c>
      <c r="AJ32" s="123">
        <f>COUNTIFS(入力用２年!$B:$B,"&gt;="&amp;MIN(AB32:AH32),入力用２年!$B:$B,"&lt;="&amp;MAX(AB32:AH32),入力用２年!$J:$J,"○",入力用２年!$E:$E,"",入力用２年!$F:$F,"休工")</f>
        <v>0</v>
      </c>
      <c r="AK32" s="162" t="str" cm="1">
        <f t="array" ref="AK32">_xlfn.IFS(AI32=0,"",AI32=0,"-",AJ32&gt;=AI32,"〇",AJ32&lt;=AI32,"×")</f>
        <v/>
      </c>
    </row>
    <row r="33" spans="3:37" s="192" customFormat="1" ht="18.75" customHeight="1" x14ac:dyDescent="0.4">
      <c r="D33" s="247"/>
      <c r="E33" s="247"/>
      <c r="F33" s="247"/>
      <c r="G33" s="193"/>
      <c r="H33" s="194"/>
      <c r="I33" s="247"/>
      <c r="J33" s="194"/>
      <c r="K33" s="195">
        <f>SUM(K27:K32)</f>
        <v>9</v>
      </c>
      <c r="L33" s="194"/>
      <c r="M33" s="195"/>
      <c r="N33" s="195"/>
      <c r="O33" s="247"/>
      <c r="P33" s="247"/>
      <c r="Q33" s="247"/>
      <c r="R33" s="247"/>
      <c r="S33" s="193"/>
      <c r="T33" s="194"/>
      <c r="U33" s="247"/>
      <c r="V33" s="194"/>
      <c r="W33" s="195">
        <f>SUM(W27:W32)</f>
        <v>11</v>
      </c>
      <c r="X33" s="194"/>
      <c r="Y33" s="195"/>
      <c r="Z33" s="195"/>
      <c r="AA33" s="247"/>
      <c r="AB33" s="247"/>
      <c r="AC33" s="247"/>
      <c r="AD33" s="247"/>
      <c r="AE33" s="193"/>
      <c r="AF33" s="194"/>
      <c r="AG33" s="247"/>
      <c r="AH33" s="194"/>
      <c r="AI33" s="195">
        <f>SUM(AI27:AI32)</f>
        <v>10</v>
      </c>
      <c r="AK33" s="247"/>
    </row>
    <row r="34" spans="3:37" s="131" customFormat="1" ht="18.75" customHeight="1" thickBot="1" x14ac:dyDescent="0.45">
      <c r="C34" s="302" t="s">
        <v>14</v>
      </c>
      <c r="D34" s="302"/>
      <c r="E34" s="131" t="str">
        <f>IF(H34="-","-",IF(OR(H34&gt;=ROUNDDOWN(8/28,3),L34&gt;=K43),"OK","NG"))</f>
        <v>OK</v>
      </c>
      <c r="F34" s="301" t="s">
        <v>54</v>
      </c>
      <c r="G34" s="301"/>
      <c r="H34" s="303">
        <f>IFERROR(ROUNDDOWN(L34/(COUNTIFS(入力用２年!B:B,"&gt;="&amp;MIN(D37:J42),入力用２年!B:B,"&lt;="&amp;MAX(D37:J42),入力用２年!J:J,"○")-COUNTIFS(入力用２年!B:B,"&gt;="&amp;MIN(D37:J42),入力用２年!B:B,"&lt;="&amp;MAX(D37:J42),入力用２年!J:J,"○",入力用２年!E:E,"&lt;&gt;")),3),"-")</f>
        <v>0.28999999999999998</v>
      </c>
      <c r="I34" s="303"/>
      <c r="J34" s="303"/>
      <c r="K34" s="148" t="s">
        <v>89</v>
      </c>
      <c r="L34" s="135">
        <f>COUNTIFS(入力用２年!B:B,"&gt;="&amp;MIN(D37:J42),入力用２年!B:B,"&lt;="&amp;MAX(D37:J42),入力用２年!J:J,"○",入力用２年!F:F,"休工",入力用２年!E:E,"")</f>
        <v>9</v>
      </c>
      <c r="M34" s="115"/>
      <c r="N34" s="115"/>
      <c r="O34" s="302" t="s">
        <v>14</v>
      </c>
      <c r="P34" s="302"/>
      <c r="Q34" s="131" t="str">
        <f>IF(T34="-","-",IF(OR(T34&gt;=ROUNDDOWN(8/28,3),X34&gt;=W43),"OK","NG"))</f>
        <v>OK</v>
      </c>
      <c r="R34" s="301" t="s">
        <v>54</v>
      </c>
      <c r="S34" s="301"/>
      <c r="T34" s="303">
        <f>IFERROR(ROUNDDOWN(X34/(COUNTIFS(入力用２年!B:B,"&gt;="&amp;MIN(P37:V42),入力用２年!B:B,"&lt;="&amp;MAX(P37:V42),入力用２年!J:J,"○")-COUNTIFS(入力用２年!B:B,"&gt;="&amp;MIN(P37:V42),入力用２年!B:B,"&lt;="&amp;MAX(P37:V42),入力用２年!J:J,"○",入力用２年!E:E,"&lt;&gt;")),3),"-")</f>
        <v>0.4</v>
      </c>
      <c r="U34" s="303"/>
      <c r="V34" s="303"/>
      <c r="W34" s="148" t="s">
        <v>89</v>
      </c>
      <c r="X34" s="135">
        <f>COUNTIFS(入力用２年!B:B,"&gt;="&amp;MIN(P37:V42),入力用２年!B:B,"&lt;="&amp;MAX(P37:V42),入力用２年!J:J,"○",入力用２年!F:F,"休工",入力用２年!E:E,"")</f>
        <v>12</v>
      </c>
      <c r="Y34" s="115"/>
      <c r="Z34" s="115"/>
      <c r="AA34" s="302" t="s">
        <v>14</v>
      </c>
      <c r="AB34" s="302"/>
      <c r="AC34" s="131" t="str">
        <f>IF(AF34="-","-",IF(OR(AF34&gt;=ROUNDDOWN(8/28,3),AJ34&gt;=AI43),"OK","NG"))</f>
        <v>OK</v>
      </c>
      <c r="AD34" s="301" t="s">
        <v>54</v>
      </c>
      <c r="AE34" s="301"/>
      <c r="AF34" s="303">
        <f>IFERROR(ROUNDDOWN(AJ34/(COUNTIFS(入力用２年!B:B,"&gt;="&amp;MIN(AB37:AH42),入力用２年!B:B,"&lt;="&amp;MAX(AB37:AH42),入力用２年!J:J,"○")-COUNTIFS(入力用２年!B:B,"&gt;="&amp;MIN(AB37:AH42),入力用２年!B:B,"&lt;="&amp;MAX(AB37:AH42),入力用２年!J:J,"○",入力用２年!E:E,"&lt;&gt;")),3),"-")</f>
        <v>0.25800000000000001</v>
      </c>
      <c r="AG34" s="303"/>
      <c r="AH34" s="303"/>
      <c r="AI34" s="148" t="s">
        <v>89</v>
      </c>
      <c r="AJ34" s="135">
        <f>COUNTIFS(入力用２年!B:B,"&gt;="&amp;MIN(AB37:AH42),入力用２年!B:B,"&lt;="&amp;MAX(AB37:AH42),入力用２年!J:J,"○",入力用２年!F:F,"休工",入力用２年!E:E,"")</f>
        <v>8</v>
      </c>
      <c r="AK34" s="115"/>
    </row>
    <row r="35" spans="3:37" s="131" customFormat="1" ht="18.75" customHeight="1" x14ac:dyDescent="0.4">
      <c r="D35" s="132">
        <v>10</v>
      </c>
      <c r="E35" s="133" t="s">
        <v>4</v>
      </c>
      <c r="F35" s="133"/>
      <c r="G35" s="133"/>
      <c r="H35" s="133"/>
      <c r="I35" s="133"/>
      <c r="J35" s="157"/>
      <c r="K35" s="295" t="s">
        <v>60</v>
      </c>
      <c r="L35" s="296"/>
      <c r="M35" s="297"/>
      <c r="N35" s="149"/>
      <c r="P35" s="132">
        <v>11</v>
      </c>
      <c r="Q35" s="133" t="s">
        <v>4</v>
      </c>
      <c r="R35" s="133"/>
      <c r="S35" s="133"/>
      <c r="T35" s="133"/>
      <c r="U35" s="133"/>
      <c r="V35" s="157"/>
      <c r="W35" s="295" t="s">
        <v>60</v>
      </c>
      <c r="X35" s="296"/>
      <c r="Y35" s="297"/>
      <c r="Z35" s="149"/>
      <c r="AB35" s="132">
        <v>12</v>
      </c>
      <c r="AC35" s="133" t="s">
        <v>4</v>
      </c>
      <c r="AD35" s="133"/>
      <c r="AE35" s="133"/>
      <c r="AF35" s="133"/>
      <c r="AG35" s="133"/>
      <c r="AH35" s="157"/>
      <c r="AI35" s="295" t="s">
        <v>60</v>
      </c>
      <c r="AJ35" s="296"/>
      <c r="AK35" s="297"/>
    </row>
    <row r="36" spans="3:37" s="131" customFormat="1" ht="27" customHeight="1" x14ac:dyDescent="0.4">
      <c r="D36" s="136" t="s">
        <v>5</v>
      </c>
      <c r="E36" s="137" t="s">
        <v>3</v>
      </c>
      <c r="F36" s="137" t="s">
        <v>6</v>
      </c>
      <c r="G36" s="137" t="s">
        <v>7</v>
      </c>
      <c r="H36" s="137" t="s">
        <v>8</v>
      </c>
      <c r="I36" s="137" t="s">
        <v>9</v>
      </c>
      <c r="J36" s="158" t="s">
        <v>10</v>
      </c>
      <c r="K36" s="139" t="s">
        <v>50</v>
      </c>
      <c r="L36" s="140" t="s">
        <v>89</v>
      </c>
      <c r="M36" s="141" t="s">
        <v>51</v>
      </c>
      <c r="N36" s="150"/>
      <c r="P36" s="136" t="s">
        <v>5</v>
      </c>
      <c r="Q36" s="137" t="s">
        <v>3</v>
      </c>
      <c r="R36" s="137" t="s">
        <v>6</v>
      </c>
      <c r="S36" s="137" t="s">
        <v>7</v>
      </c>
      <c r="T36" s="137" t="s">
        <v>8</v>
      </c>
      <c r="U36" s="137" t="s">
        <v>9</v>
      </c>
      <c r="V36" s="158" t="s">
        <v>10</v>
      </c>
      <c r="W36" s="139" t="s">
        <v>50</v>
      </c>
      <c r="X36" s="140" t="s">
        <v>89</v>
      </c>
      <c r="Y36" s="141" t="s">
        <v>51</v>
      </c>
      <c r="Z36" s="150"/>
      <c r="AB36" s="136" t="s">
        <v>5</v>
      </c>
      <c r="AC36" s="137" t="s">
        <v>3</v>
      </c>
      <c r="AD36" s="137" t="s">
        <v>6</v>
      </c>
      <c r="AE36" s="137" t="s">
        <v>7</v>
      </c>
      <c r="AF36" s="137" t="s">
        <v>8</v>
      </c>
      <c r="AG36" s="137" t="s">
        <v>9</v>
      </c>
      <c r="AH36" s="158" t="s">
        <v>10</v>
      </c>
      <c r="AI36" s="139" t="s">
        <v>50</v>
      </c>
      <c r="AJ36" s="140" t="s">
        <v>89</v>
      </c>
      <c r="AK36" s="141" t="s">
        <v>51</v>
      </c>
    </row>
    <row r="37" spans="3:37" s="131" customFormat="1" ht="15.75" customHeight="1" x14ac:dyDescent="0.4">
      <c r="D37" s="142" t="str">
        <f>IF(B37&lt;&gt;"",B37+1,IF(TEXT(EDATE(MIN($AB$27:$AH$27),1),"aaa")=D36,EDATE(MIN($AB$27:$AH$27),1),""))</f>
        <v/>
      </c>
      <c r="E37" s="127" t="str">
        <f t="shared" ref="E37:J37" si="11">IF(D37&lt;&gt;"",D37+1,IF(TEXT(EDATE(MIN($AB$27:$AH$27),1),"aaa")=E36,EDATE(MIN($AB$27:$AH$27),1),""))</f>
        <v/>
      </c>
      <c r="F37" s="127" t="str">
        <f t="shared" si="11"/>
        <v/>
      </c>
      <c r="G37" s="127">
        <f t="shared" si="11"/>
        <v>45931</v>
      </c>
      <c r="H37" s="127">
        <f t="shared" si="11"/>
        <v>45932</v>
      </c>
      <c r="I37" s="127">
        <f t="shared" si="11"/>
        <v>45933</v>
      </c>
      <c r="J37" s="128">
        <f t="shared" si="11"/>
        <v>45934</v>
      </c>
      <c r="K37" s="159">
        <f>COUNTIFS(入力用２年!B:B,"&gt;="&amp;MIN(D37:J37),入力用２年!B:B,"&lt;="&amp;MAX(D37:J37),入力用２年!J:J,"○",入力用２年!E:E,"",入力用２年!D:D,"休日")</f>
        <v>1</v>
      </c>
      <c r="L37" s="112">
        <f>COUNTIFS(入力用２年!$B:$B,"&gt;="&amp;MIN(D37:J37),入力用２年!$B:$B,"&lt;="&amp;MAX(D37:J37),入力用２年!$J:$J,"○",入力用２年!$E:$E,"",入力用２年!$F:$F,"休工")</f>
        <v>1</v>
      </c>
      <c r="M37" s="160" t="str" cm="1">
        <f t="array" ref="M37">_xlfn.IFS(K37=0,"",K37=0,"-",L37&gt;=K37,"〇",L37&lt;=K37,"×")</f>
        <v>〇</v>
      </c>
      <c r="N37" s="151"/>
      <c r="P37" s="142" t="str">
        <f t="shared" ref="P37:V37" si="12">IF(O37&lt;&gt;"",O37+1,IF(TEXT(EDATE(MIN($D$37:$J$37),1),"aaa")=P36,EDATE(MIN($D$37:$J$37),1),""))</f>
        <v/>
      </c>
      <c r="Q37" s="127" t="str">
        <f t="shared" si="12"/>
        <v/>
      </c>
      <c r="R37" s="127" t="str">
        <f t="shared" si="12"/>
        <v/>
      </c>
      <c r="S37" s="127" t="str">
        <f t="shared" si="12"/>
        <v/>
      </c>
      <c r="T37" s="127" t="str">
        <f t="shared" si="12"/>
        <v/>
      </c>
      <c r="U37" s="127" t="str">
        <f t="shared" si="12"/>
        <v/>
      </c>
      <c r="V37" s="128">
        <f t="shared" si="12"/>
        <v>45962</v>
      </c>
      <c r="W37" s="159">
        <f>COUNTIFS(入力用２年!B:B,"&gt;="&amp;MIN(P37:V37),入力用２年!B:B,"&lt;="&amp;MAX(P37:V37),入力用２年!J:J,"○",入力用２年!E:E,"",入力用２年!D:D,"休日")</f>
        <v>1</v>
      </c>
      <c r="X37" s="112">
        <f>COUNTIFS(入力用２年!$B:$B,"&gt;="&amp;MIN(P37:V37),入力用２年!$B:$B,"&lt;="&amp;MAX(P37:V37),入力用２年!$J:$J,"○",入力用２年!$E:$E,"",入力用２年!$F:$F,"休工")</f>
        <v>1</v>
      </c>
      <c r="Y37" s="160" t="str" cm="1">
        <f t="array" ref="Y37">_xlfn.IFS(W37=0,"",W37=0,"-",X37&gt;=W37,"〇",X37&lt;=W37,"×")</f>
        <v>〇</v>
      </c>
      <c r="Z37" s="151"/>
      <c r="AB37" s="142" t="str">
        <f t="shared" ref="AB37:AH37" si="13">IF(AA37&lt;&gt;"",AA37+1,IF(TEXT(EDATE(MIN($P$37:$V$37),1),"aaa")=AB36,EDATE(MIN($P$37:$V$37),1),""))</f>
        <v/>
      </c>
      <c r="AC37" s="127">
        <f t="shared" si="13"/>
        <v>45992</v>
      </c>
      <c r="AD37" s="127">
        <f t="shared" si="13"/>
        <v>45993</v>
      </c>
      <c r="AE37" s="127">
        <f t="shared" si="13"/>
        <v>45994</v>
      </c>
      <c r="AF37" s="127">
        <f t="shared" si="13"/>
        <v>45995</v>
      </c>
      <c r="AG37" s="127">
        <f t="shared" si="13"/>
        <v>45996</v>
      </c>
      <c r="AH37" s="128">
        <f t="shared" si="13"/>
        <v>45997</v>
      </c>
      <c r="AI37" s="159">
        <f>COUNTIFS(入力用２年!B:B,"&gt;="&amp;MIN(AB37:AH37),入力用２年!B:B,"&lt;="&amp;MAX(AB37:AH37),入力用２年!J:J,"○",入力用２年!E:E,"",入力用２年!D:D,"休日")</f>
        <v>1</v>
      </c>
      <c r="AJ37" s="112">
        <f>COUNTIFS(入力用２年!$B:$B,"&gt;="&amp;MIN(AB37:AH37),入力用２年!$B:$B,"&lt;="&amp;MAX(AB37:AH37),入力用２年!$J:$J,"○",入力用２年!$E:$E,"",入力用２年!$F:$F,"休工")</f>
        <v>1</v>
      </c>
      <c r="AK37" s="160" t="str" cm="1">
        <f t="array" ref="AK37">_xlfn.IFS(AI37=0,"",AI37=0,"-",AJ37&gt;=AI37,"〇",AJ37&lt;=AI37,"×")</f>
        <v>〇</v>
      </c>
    </row>
    <row r="38" spans="3:37" s="131" customFormat="1" ht="15.75" customHeight="1" x14ac:dyDescent="0.4">
      <c r="D38" s="142">
        <f>IFERROR(IF(MONTH(J37+1)=$D$35,J37+1,""),"")</f>
        <v>45935</v>
      </c>
      <c r="E38" s="127">
        <f t="shared" ref="E38:J42" si="14">IFERROR(IF(MONTH(D38+1)=$D$35,D38+1,""),"")</f>
        <v>45936</v>
      </c>
      <c r="F38" s="127">
        <f t="shared" si="14"/>
        <v>45937</v>
      </c>
      <c r="G38" s="127">
        <f t="shared" si="14"/>
        <v>45938</v>
      </c>
      <c r="H38" s="127">
        <f t="shared" si="14"/>
        <v>45939</v>
      </c>
      <c r="I38" s="127">
        <f t="shared" si="14"/>
        <v>45940</v>
      </c>
      <c r="J38" s="128">
        <f t="shared" si="14"/>
        <v>45941</v>
      </c>
      <c r="K38" s="159">
        <f>COUNTIFS(入力用２年!B:B,"&gt;="&amp;MIN(D38:J38),入力用２年!B:B,"&lt;="&amp;MAX(D38:J38),入力用２年!J:J,"○",入力用２年!E:E,"",入力用２年!D:D,"休日")</f>
        <v>2</v>
      </c>
      <c r="L38" s="112">
        <f>COUNTIFS(入力用２年!$B:$B,"&gt;="&amp;MIN(D38:J38),入力用２年!$B:$B,"&lt;="&amp;MAX(D38:J38),入力用２年!$J:$J,"○",入力用２年!$E:$E,"",入力用２年!$F:$F,"休工")</f>
        <v>2</v>
      </c>
      <c r="M38" s="160" t="str" cm="1">
        <f t="array" ref="M38">_xlfn.IFS(K38=0,"",K38=0,"-",L38&gt;=K38,"〇",L38&lt;=K38,"×")</f>
        <v>〇</v>
      </c>
      <c r="N38" s="151"/>
      <c r="P38" s="142">
        <f>IFERROR(IF(MONTH(V37+1)=$P$35,V37+1,""),"")</f>
        <v>45963</v>
      </c>
      <c r="Q38" s="127">
        <f t="shared" ref="Q38:V42" si="15">IFERROR(IF(MONTH(P38+1)=$P$35,P38+1,""),"")</f>
        <v>45964</v>
      </c>
      <c r="R38" s="127">
        <f t="shared" si="15"/>
        <v>45965</v>
      </c>
      <c r="S38" s="127">
        <f t="shared" si="15"/>
        <v>45966</v>
      </c>
      <c r="T38" s="127">
        <f t="shared" si="15"/>
        <v>45967</v>
      </c>
      <c r="U38" s="127">
        <f t="shared" si="15"/>
        <v>45968</v>
      </c>
      <c r="V38" s="128">
        <f t="shared" si="15"/>
        <v>45969</v>
      </c>
      <c r="W38" s="159">
        <f>COUNTIFS(入力用２年!B:B,"&gt;="&amp;MIN(P38:V38),入力用２年!B:B,"&lt;="&amp;MAX(P38:V38),入力用２年!J:J,"○",入力用２年!E:E,"",入力用２年!D:D,"休日")</f>
        <v>3</v>
      </c>
      <c r="X38" s="112">
        <f>COUNTIFS(入力用２年!$B:$B,"&gt;="&amp;MIN(P38:V38),入力用２年!$B:$B,"&lt;="&amp;MAX(P38:V38),入力用２年!$J:$J,"○",入力用２年!$E:$E,"",入力用２年!$F:$F,"休工")</f>
        <v>3</v>
      </c>
      <c r="Y38" s="160" t="str" cm="1">
        <f t="array" ref="Y38">_xlfn.IFS(W38=0,"",W38=0,"-",X38&gt;=W38,"〇",X38&lt;=W38,"×")</f>
        <v>〇</v>
      </c>
      <c r="Z38" s="151"/>
      <c r="AB38" s="142">
        <f>IFERROR(IF(MONTH(AH37+1)=$AB$35,AH37+1,""),"")</f>
        <v>45998</v>
      </c>
      <c r="AC38" s="127">
        <f t="shared" ref="AC38:AH42" si="16">IFERROR(IF(MONTH(AB38+1)=$AB$35,AB38+1,""),"")</f>
        <v>45999</v>
      </c>
      <c r="AD38" s="127">
        <f t="shared" si="16"/>
        <v>46000</v>
      </c>
      <c r="AE38" s="127">
        <f t="shared" si="16"/>
        <v>46001</v>
      </c>
      <c r="AF38" s="127">
        <f t="shared" si="16"/>
        <v>46002</v>
      </c>
      <c r="AG38" s="127">
        <f t="shared" si="16"/>
        <v>46003</v>
      </c>
      <c r="AH38" s="128">
        <f t="shared" si="16"/>
        <v>46004</v>
      </c>
      <c r="AI38" s="159">
        <f>COUNTIFS(入力用２年!B:B,"&gt;="&amp;MIN(AB38:AH38),入力用２年!B:B,"&lt;="&amp;MAX(AB38:AH38),入力用２年!J:J,"○",入力用２年!E:E,"",入力用２年!D:D,"休日")</f>
        <v>2</v>
      </c>
      <c r="AJ38" s="112">
        <f>COUNTIFS(入力用２年!$B:$B,"&gt;="&amp;MIN(AB38:AH38),入力用２年!$B:$B,"&lt;="&amp;MAX(AB38:AH38),入力用２年!$J:$J,"○",入力用２年!$E:$E,"",入力用２年!$F:$F,"休工")</f>
        <v>2</v>
      </c>
      <c r="AK38" s="160" t="str" cm="1">
        <f t="array" ref="AK38">_xlfn.IFS(AI38=0,"",AI38=0,"-",AJ38&gt;=AI38,"〇",AJ38&lt;=AI38,"×")</f>
        <v>〇</v>
      </c>
    </row>
    <row r="39" spans="3:37" s="131" customFormat="1" ht="15.75" customHeight="1" x14ac:dyDescent="0.4">
      <c r="D39" s="142">
        <f>IFERROR(IF(MONTH(J38+1)=$D$35,J38+1,""),"")</f>
        <v>45942</v>
      </c>
      <c r="E39" s="127">
        <f t="shared" si="14"/>
        <v>45943</v>
      </c>
      <c r="F39" s="127">
        <f t="shared" si="14"/>
        <v>45944</v>
      </c>
      <c r="G39" s="127">
        <f t="shared" si="14"/>
        <v>45945</v>
      </c>
      <c r="H39" s="127">
        <f t="shared" si="14"/>
        <v>45946</v>
      </c>
      <c r="I39" s="127">
        <f t="shared" si="14"/>
        <v>45947</v>
      </c>
      <c r="J39" s="128">
        <f t="shared" si="14"/>
        <v>45948</v>
      </c>
      <c r="K39" s="159">
        <f>COUNTIFS(入力用２年!B:B,"&gt;="&amp;MIN(D39:J39),入力用２年!B:B,"&lt;="&amp;MAX(D39:J39),入力用２年!J:J,"○",入力用２年!E:E,"",入力用２年!D:D,"休日")</f>
        <v>3</v>
      </c>
      <c r="L39" s="112">
        <f>COUNTIFS(入力用２年!$B:$B,"&gt;="&amp;MIN(D39:J39),入力用２年!$B:$B,"&lt;="&amp;MAX(D39:J39),入力用２年!$J:$J,"○",入力用２年!$E:$E,"",入力用２年!$F:$F,"休工")</f>
        <v>3</v>
      </c>
      <c r="M39" s="160" t="str" cm="1">
        <f t="array" ref="M39">_xlfn.IFS(K39=0,"",K39=0,"-",L39&gt;=K39,"〇",L39&lt;=K39,"×")</f>
        <v>〇</v>
      </c>
      <c r="N39" s="151"/>
      <c r="P39" s="142">
        <f>IFERROR(IF(MONTH(V38+1)=$P$35,V38+1,""),"")</f>
        <v>45970</v>
      </c>
      <c r="Q39" s="127">
        <f t="shared" si="15"/>
        <v>45971</v>
      </c>
      <c r="R39" s="127">
        <f t="shared" si="15"/>
        <v>45972</v>
      </c>
      <c r="S39" s="127">
        <f t="shared" si="15"/>
        <v>45973</v>
      </c>
      <c r="T39" s="127">
        <f t="shared" si="15"/>
        <v>45974</v>
      </c>
      <c r="U39" s="127">
        <f t="shared" si="15"/>
        <v>45975</v>
      </c>
      <c r="V39" s="128">
        <f t="shared" si="15"/>
        <v>45976</v>
      </c>
      <c r="W39" s="159">
        <f>COUNTIFS(入力用２年!B:B,"&gt;="&amp;MIN(P39:V39),入力用２年!B:B,"&lt;="&amp;MAX(P39:V39),入力用２年!J:J,"○",入力用２年!E:E,"",入力用２年!D:D,"休日")</f>
        <v>2</v>
      </c>
      <c r="X39" s="112">
        <f>COUNTIFS(入力用２年!$B:$B,"&gt;="&amp;MIN(P39:V39),入力用２年!$B:$B,"&lt;="&amp;MAX(P39:V39),入力用２年!$J:$J,"○",入力用２年!$E:$E,"",入力用２年!$F:$F,"休工")</f>
        <v>2</v>
      </c>
      <c r="Y39" s="160" t="str" cm="1">
        <f t="array" ref="Y39">_xlfn.IFS(W39=0,"",W39=0,"-",X39&gt;=W39,"〇",X39&lt;=W39,"×")</f>
        <v>〇</v>
      </c>
      <c r="Z39" s="151"/>
      <c r="AB39" s="142">
        <f>IFERROR(IF(MONTH(AH38+1)=$AB$35,AH38+1,""),"")</f>
        <v>46005</v>
      </c>
      <c r="AC39" s="127">
        <f t="shared" si="16"/>
        <v>46006</v>
      </c>
      <c r="AD39" s="127">
        <f t="shared" si="16"/>
        <v>46007</v>
      </c>
      <c r="AE39" s="127">
        <f t="shared" si="16"/>
        <v>46008</v>
      </c>
      <c r="AF39" s="127">
        <f t="shared" si="16"/>
        <v>46009</v>
      </c>
      <c r="AG39" s="127">
        <f t="shared" si="16"/>
        <v>46010</v>
      </c>
      <c r="AH39" s="128">
        <f t="shared" si="16"/>
        <v>46011</v>
      </c>
      <c r="AI39" s="159">
        <f>COUNTIFS(入力用２年!B:B,"&gt;="&amp;MIN(AB39:AH39),入力用２年!B:B,"&lt;="&amp;MAX(AB39:AH39),入力用２年!J:J,"○",入力用２年!E:E,"",入力用２年!D:D,"休日")</f>
        <v>2</v>
      </c>
      <c r="AJ39" s="112">
        <f>COUNTIFS(入力用２年!$B:$B,"&gt;="&amp;MIN(AB39:AH39),入力用２年!$B:$B,"&lt;="&amp;MAX(AB39:AH39),入力用２年!$J:$J,"○",入力用２年!$E:$E,"",入力用２年!$F:$F,"休工")</f>
        <v>2</v>
      </c>
      <c r="AK39" s="160" t="str" cm="1">
        <f t="array" ref="AK39">_xlfn.IFS(AI39=0,"",AI39=0,"-",AJ39&gt;=AI39,"〇",AJ39&lt;=AI39,"×")</f>
        <v>〇</v>
      </c>
    </row>
    <row r="40" spans="3:37" s="131" customFormat="1" ht="15.75" customHeight="1" x14ac:dyDescent="0.4">
      <c r="D40" s="142">
        <f>IFERROR(IF(MONTH(J39+1)=$D$35,J39+1,""),"")</f>
        <v>45949</v>
      </c>
      <c r="E40" s="127">
        <f t="shared" si="14"/>
        <v>45950</v>
      </c>
      <c r="F40" s="127">
        <f t="shared" si="14"/>
        <v>45951</v>
      </c>
      <c r="G40" s="127">
        <f t="shared" si="14"/>
        <v>45952</v>
      </c>
      <c r="H40" s="127">
        <f t="shared" si="14"/>
        <v>45953</v>
      </c>
      <c r="I40" s="127">
        <f t="shared" si="14"/>
        <v>45954</v>
      </c>
      <c r="J40" s="128">
        <f t="shared" si="14"/>
        <v>45955</v>
      </c>
      <c r="K40" s="159">
        <f>COUNTIFS(入力用２年!B:B,"&gt;="&amp;MIN(D40:J40),入力用２年!B:B,"&lt;="&amp;MAX(D40:J40),入力用２年!J:J,"○",入力用２年!E:E,"",入力用２年!D:D,"休日")</f>
        <v>2</v>
      </c>
      <c r="L40" s="112">
        <f>COUNTIFS(入力用２年!$B:$B,"&gt;="&amp;MIN(D40:J40),入力用２年!$B:$B,"&lt;="&amp;MAX(D40:J40),入力用２年!$J:$J,"○",入力用２年!$E:$E,"",入力用２年!$F:$F,"休工")</f>
        <v>2</v>
      </c>
      <c r="M40" s="160" t="str" cm="1">
        <f t="array" ref="M40">_xlfn.IFS(K40=0,"",K40=0,"-",L40&gt;=K40,"〇",L40&lt;=K40,"×")</f>
        <v>〇</v>
      </c>
      <c r="N40" s="151"/>
      <c r="P40" s="142">
        <f>IFERROR(IF(MONTH(V39+1)=$P$35,V39+1,""),"")</f>
        <v>45977</v>
      </c>
      <c r="Q40" s="127">
        <f t="shared" si="15"/>
        <v>45978</v>
      </c>
      <c r="R40" s="127">
        <f t="shared" si="15"/>
        <v>45979</v>
      </c>
      <c r="S40" s="127">
        <f t="shared" si="15"/>
        <v>45980</v>
      </c>
      <c r="T40" s="127">
        <f t="shared" si="15"/>
        <v>45981</v>
      </c>
      <c r="U40" s="127">
        <f t="shared" si="15"/>
        <v>45982</v>
      </c>
      <c r="V40" s="128">
        <f t="shared" si="15"/>
        <v>45983</v>
      </c>
      <c r="W40" s="159">
        <f>COUNTIFS(入力用２年!B:B,"&gt;="&amp;MIN(P40:V40),入力用２年!B:B,"&lt;="&amp;MAX(P40:V40),入力用２年!J:J,"○",入力用２年!E:E,"",入力用２年!D:D,"休日")</f>
        <v>2</v>
      </c>
      <c r="X40" s="112">
        <f>COUNTIFS(入力用２年!$B:$B,"&gt;="&amp;MIN(P40:V40),入力用２年!$B:$B,"&lt;="&amp;MAX(P40:V40),入力用２年!$J:$J,"○",入力用２年!$E:$E,"",入力用２年!$F:$F,"休工")</f>
        <v>2</v>
      </c>
      <c r="Y40" s="160" t="str" cm="1">
        <f t="array" ref="Y40">_xlfn.IFS(W40=0,"",W40=0,"-",X40&gt;=W40,"〇",X40&lt;=W40,"×")</f>
        <v>〇</v>
      </c>
      <c r="Z40" s="151"/>
      <c r="AB40" s="142">
        <f>IFERROR(IF(MONTH(AH39+1)=$AB$35,AH39+1,""),"")</f>
        <v>46012</v>
      </c>
      <c r="AC40" s="127">
        <f t="shared" si="16"/>
        <v>46013</v>
      </c>
      <c r="AD40" s="127">
        <f t="shared" si="16"/>
        <v>46014</v>
      </c>
      <c r="AE40" s="127">
        <f t="shared" si="16"/>
        <v>46015</v>
      </c>
      <c r="AF40" s="127">
        <f t="shared" si="16"/>
        <v>46016</v>
      </c>
      <c r="AG40" s="127">
        <f t="shared" si="16"/>
        <v>46017</v>
      </c>
      <c r="AH40" s="128">
        <f t="shared" si="16"/>
        <v>46018</v>
      </c>
      <c r="AI40" s="159">
        <f>COUNTIFS(入力用２年!B:B,"&gt;="&amp;MIN(AB40:AH40),入力用２年!B:B,"&lt;="&amp;MAX(AB40:AH40),入力用２年!J:J,"○",入力用２年!E:E,"",入力用２年!D:D,"休日")</f>
        <v>2</v>
      </c>
      <c r="AJ40" s="112">
        <f>COUNTIFS(入力用２年!$B:$B,"&gt;="&amp;MIN(AB40:AH40),入力用２年!$B:$B,"&lt;="&amp;MAX(AB40:AH40),入力用２年!$J:$J,"○",入力用２年!$E:$E,"",入力用２年!$F:$F,"休工")</f>
        <v>2</v>
      </c>
      <c r="AK40" s="160" t="str" cm="1">
        <f t="array" ref="AK40">_xlfn.IFS(AI40=0,"",AI40=0,"-",AJ40&gt;=AI40,"〇",AJ40&lt;=AI40,"×")</f>
        <v>〇</v>
      </c>
    </row>
    <row r="41" spans="3:37" s="131" customFormat="1" ht="15.75" customHeight="1" x14ac:dyDescent="0.4">
      <c r="D41" s="142">
        <f>IFERROR(IF(MONTH(J40+1)=$D$35,J40+1,""),"")</f>
        <v>45956</v>
      </c>
      <c r="E41" s="127">
        <f t="shared" si="14"/>
        <v>45957</v>
      </c>
      <c r="F41" s="127">
        <f t="shared" si="14"/>
        <v>45958</v>
      </c>
      <c r="G41" s="127">
        <f t="shared" si="14"/>
        <v>45959</v>
      </c>
      <c r="H41" s="127">
        <f t="shared" si="14"/>
        <v>45960</v>
      </c>
      <c r="I41" s="127">
        <f t="shared" si="14"/>
        <v>45961</v>
      </c>
      <c r="J41" s="128" t="str">
        <f t="shared" si="14"/>
        <v/>
      </c>
      <c r="K41" s="159">
        <f>COUNTIFS(入力用２年!B:B,"&gt;="&amp;MIN(D41:J41),入力用２年!B:B,"&lt;="&amp;MAX(D41:J41),入力用２年!J:J,"○",入力用２年!E:E,"",入力用２年!D:D,"休日")</f>
        <v>1</v>
      </c>
      <c r="L41" s="112">
        <f>COUNTIFS(入力用２年!$B:$B,"&gt;="&amp;MIN(D41:J41),入力用２年!$B:$B,"&lt;="&amp;MAX(D41:J41),入力用２年!$J:$J,"○",入力用２年!$E:$E,"",入力用２年!$F:$F,"休工")</f>
        <v>1</v>
      </c>
      <c r="M41" s="160" t="str" cm="1">
        <f t="array" ref="M41">_xlfn.IFS(K41=0,"",K41=0,"-",L41&gt;=K41,"〇",L41&lt;=K41,"×")</f>
        <v>〇</v>
      </c>
      <c r="N41" s="151"/>
      <c r="P41" s="142">
        <f>IFERROR(IF(MONTH(V40+1)=$P$35,V40+1,""),"")</f>
        <v>45984</v>
      </c>
      <c r="Q41" s="127">
        <f t="shared" si="15"/>
        <v>45985</v>
      </c>
      <c r="R41" s="127">
        <f t="shared" si="15"/>
        <v>45986</v>
      </c>
      <c r="S41" s="127">
        <f t="shared" si="15"/>
        <v>45987</v>
      </c>
      <c r="T41" s="127">
        <f t="shared" si="15"/>
        <v>45988</v>
      </c>
      <c r="U41" s="127">
        <f t="shared" si="15"/>
        <v>45989</v>
      </c>
      <c r="V41" s="128">
        <f t="shared" si="15"/>
        <v>45990</v>
      </c>
      <c r="W41" s="159">
        <f>COUNTIFS(入力用２年!B:B,"&gt;="&amp;MIN(P41:V41),入力用２年!B:B,"&lt;="&amp;MAX(P41:V41),入力用２年!J:J,"○",入力用２年!E:E,"",入力用２年!D:D,"休日")</f>
        <v>3</v>
      </c>
      <c r="X41" s="112">
        <f>COUNTIFS(入力用２年!$B:$B,"&gt;="&amp;MIN(P41:V41),入力用２年!$B:$B,"&lt;="&amp;MAX(P41:V41),入力用２年!$J:$J,"○",入力用２年!$E:$E,"",入力用２年!$F:$F,"休工")</f>
        <v>3</v>
      </c>
      <c r="Y41" s="160" t="str" cm="1">
        <f t="array" ref="Y41">_xlfn.IFS(W41=0,"",W41=0,"-",X41&gt;=W41,"〇",X41&lt;=W41,"×")</f>
        <v>〇</v>
      </c>
      <c r="Z41" s="151"/>
      <c r="AB41" s="142">
        <f>IFERROR(IF(MONTH(AH40+1)=$AB$35,AH40+1,""),"")</f>
        <v>46019</v>
      </c>
      <c r="AC41" s="127">
        <f t="shared" si="16"/>
        <v>46020</v>
      </c>
      <c r="AD41" s="127">
        <f t="shared" si="16"/>
        <v>46021</v>
      </c>
      <c r="AE41" s="127">
        <f t="shared" si="16"/>
        <v>46022</v>
      </c>
      <c r="AF41" s="127" t="str">
        <f t="shared" si="16"/>
        <v/>
      </c>
      <c r="AG41" s="127" t="str">
        <f t="shared" si="16"/>
        <v/>
      </c>
      <c r="AH41" s="128" t="str">
        <f t="shared" si="16"/>
        <v/>
      </c>
      <c r="AI41" s="159">
        <f>COUNTIFS(入力用２年!B:B,"&gt;="&amp;MIN(AB41:AH41),入力用２年!B:B,"&lt;="&amp;MAX(AB41:AH41),入力用２年!J:J,"○",入力用２年!E:E,"",入力用２年!D:D,"休日")</f>
        <v>1</v>
      </c>
      <c r="AJ41" s="112">
        <f>COUNTIFS(入力用２年!$B:$B,"&gt;="&amp;MIN(AB41:AH41),入力用２年!$B:$B,"&lt;="&amp;MAX(AB41:AH41),入力用２年!$J:$J,"○",入力用２年!$E:$E,"",入力用２年!$F:$F,"休工")</f>
        <v>1</v>
      </c>
      <c r="AK41" s="160" t="str" cm="1">
        <f t="array" ref="AK41">_xlfn.IFS(AI41=0,"",AI41=0,"-",AJ41&gt;=AI41,"〇",AJ41&lt;=AI41,"×")</f>
        <v>〇</v>
      </c>
    </row>
    <row r="42" spans="3:37" s="131" customFormat="1" ht="15.75" customHeight="1" thickBot="1" x14ac:dyDescent="0.45">
      <c r="D42" s="144" t="str">
        <f>IFERROR(IF(MONTH(J41+1)=$D$35,J41+1,""),"")</f>
        <v/>
      </c>
      <c r="E42" s="129" t="str">
        <f t="shared" si="14"/>
        <v/>
      </c>
      <c r="F42" s="129" t="str">
        <f t="shared" si="14"/>
        <v/>
      </c>
      <c r="G42" s="129" t="str">
        <f t="shared" si="14"/>
        <v/>
      </c>
      <c r="H42" s="129" t="str">
        <f t="shared" si="14"/>
        <v/>
      </c>
      <c r="I42" s="129" t="str">
        <f t="shared" si="14"/>
        <v/>
      </c>
      <c r="J42" s="130" t="str">
        <f t="shared" si="14"/>
        <v/>
      </c>
      <c r="K42" s="161">
        <f>COUNTIFS(入力用２年!B:B,"&gt;="&amp;MIN(D42:J42),入力用２年!B:B,"&lt;="&amp;MAX(D42:J42),入力用２年!J:J,"○",入力用２年!E:E,"",入力用２年!D:D,"休日")</f>
        <v>0</v>
      </c>
      <c r="L42" s="123">
        <f>COUNTIFS(入力用２年!$B:$B,"&gt;="&amp;MIN(D42:J42),入力用２年!$B:$B,"&lt;="&amp;MAX(D42:J42),入力用２年!$J:$J,"○",入力用２年!$E:$E,"",入力用２年!$F:$F,"休工")</f>
        <v>0</v>
      </c>
      <c r="M42" s="162" t="str" cm="1">
        <f t="array" ref="M42">_xlfn.IFS(K42=0,"",K42=0,"-",L42&gt;=K42,"〇",L42&lt;=K42,"×")</f>
        <v/>
      </c>
      <c r="N42" s="151"/>
      <c r="P42" s="144">
        <f>IFERROR(IF(MONTH(V41+1)=$P$35,V41+1,""),"")</f>
        <v>45991</v>
      </c>
      <c r="Q42" s="129" t="str">
        <f t="shared" si="15"/>
        <v/>
      </c>
      <c r="R42" s="129" t="str">
        <f t="shared" si="15"/>
        <v/>
      </c>
      <c r="S42" s="129" t="str">
        <f t="shared" si="15"/>
        <v/>
      </c>
      <c r="T42" s="129" t="str">
        <f t="shared" si="15"/>
        <v/>
      </c>
      <c r="U42" s="129" t="str">
        <f t="shared" si="15"/>
        <v/>
      </c>
      <c r="V42" s="130" t="str">
        <f t="shared" si="15"/>
        <v/>
      </c>
      <c r="W42" s="161">
        <f>COUNTIFS(入力用２年!B:B,"&gt;="&amp;MIN(P42:V42),入力用２年!B:B,"&lt;="&amp;MAX(P42:V42),入力用２年!J:J,"○",入力用２年!E:E,"",入力用２年!D:D,"休日")</f>
        <v>1</v>
      </c>
      <c r="X42" s="123">
        <f>COUNTIFS(入力用２年!$B:$B,"&gt;="&amp;MIN(P42:V42),入力用２年!$B:$B,"&lt;="&amp;MAX(P42:V42),入力用２年!$J:$J,"○",入力用２年!$E:$E,"",入力用２年!$F:$F,"休工")</f>
        <v>1</v>
      </c>
      <c r="Y42" s="162" t="str" cm="1">
        <f t="array" ref="Y42">_xlfn.IFS(W42=0,"",W42=0,"-",X42&gt;=W42,"〇",X42&lt;=W42,"×")</f>
        <v>〇</v>
      </c>
      <c r="Z42" s="151"/>
      <c r="AB42" s="144" t="str">
        <f>IFERROR(IF(MONTH(AH41+1)=$AB$35,AH41+1,""),"")</f>
        <v/>
      </c>
      <c r="AC42" s="129" t="str">
        <f t="shared" si="16"/>
        <v/>
      </c>
      <c r="AD42" s="129" t="str">
        <f t="shared" si="16"/>
        <v/>
      </c>
      <c r="AE42" s="129" t="str">
        <f t="shared" si="16"/>
        <v/>
      </c>
      <c r="AF42" s="129" t="str">
        <f t="shared" si="16"/>
        <v/>
      </c>
      <c r="AG42" s="129" t="str">
        <f t="shared" si="16"/>
        <v/>
      </c>
      <c r="AH42" s="130" t="str">
        <f t="shared" si="16"/>
        <v/>
      </c>
      <c r="AI42" s="161">
        <f>COUNTIFS(入力用２年!B:B,"&gt;="&amp;MIN(AB42:AH42),入力用２年!B:B,"&lt;="&amp;MAX(AB42:AH42),入力用２年!J:J,"○",入力用２年!E:E,"",入力用２年!D:D,"休日")</f>
        <v>0</v>
      </c>
      <c r="AJ42" s="123">
        <f>COUNTIFS(入力用２年!$B:$B,"&gt;="&amp;MIN(AB42:AH42),入力用２年!$B:$B,"&lt;="&amp;MAX(AB42:AH42),入力用２年!$J:$J,"○",入力用２年!$E:$E,"",入力用２年!$F:$F,"休工")</f>
        <v>0</v>
      </c>
      <c r="AK42" s="162" t="str" cm="1">
        <f t="array" ref="AK42">_xlfn.IFS(AI42=0,"",AI42=0,"-",AJ42&gt;=AI42,"〇",AJ42&lt;=AI42,"×")</f>
        <v/>
      </c>
    </row>
    <row r="43" spans="3:37" s="192" customFormat="1" ht="18.75" customHeight="1" x14ac:dyDescent="0.4">
      <c r="D43" s="247"/>
      <c r="E43" s="247"/>
      <c r="F43" s="247"/>
      <c r="G43" s="193"/>
      <c r="H43" s="194"/>
      <c r="I43" s="247"/>
      <c r="J43" s="194"/>
      <c r="K43" s="195">
        <f>SUM(K37:K42)</f>
        <v>9</v>
      </c>
      <c r="L43" s="195"/>
      <c r="M43" s="195"/>
      <c r="N43" s="195"/>
      <c r="O43" s="247"/>
      <c r="P43" s="247"/>
      <c r="Q43" s="247"/>
      <c r="R43" s="247"/>
      <c r="S43" s="193"/>
      <c r="T43" s="194"/>
      <c r="U43" s="247"/>
      <c r="V43" s="194"/>
      <c r="W43" s="195">
        <f>SUM(W37:W42)</f>
        <v>12</v>
      </c>
      <c r="X43" s="195"/>
      <c r="Y43" s="195"/>
      <c r="Z43" s="195"/>
      <c r="AA43" s="247"/>
      <c r="AB43" s="247"/>
      <c r="AC43" s="247"/>
      <c r="AD43" s="247"/>
      <c r="AE43" s="193"/>
      <c r="AF43" s="194"/>
      <c r="AG43" s="247"/>
      <c r="AH43" s="194"/>
      <c r="AI43" s="195">
        <f>SUM(AI37:AI42)</f>
        <v>8</v>
      </c>
      <c r="AK43" s="247"/>
    </row>
    <row r="44" spans="3:37" s="131" customFormat="1" ht="18.75" customHeight="1" thickBot="1" x14ac:dyDescent="0.45">
      <c r="C44" s="302" t="s">
        <v>14</v>
      </c>
      <c r="D44" s="302"/>
      <c r="E44" s="131" t="str">
        <f>IF(H44="-","-",IF(OR(H44&gt;=ROUNDDOWN(8/28,3),L44&gt;=K53),"OK","NG"))</f>
        <v>OK</v>
      </c>
      <c r="F44" s="301" t="s">
        <v>54</v>
      </c>
      <c r="G44" s="301"/>
      <c r="H44" s="303">
        <f>IFERROR(ROUNDDOWN(L44/(COUNTIFS(入力用２年!B:B,"&gt;="&amp;MIN(D47:J52),入力用２年!B:B,"&lt;="&amp;MAX(D47:J52),入力用２年!J:J,"○")-COUNTIFS(入力用２年!B:B,"&gt;="&amp;MIN(D47:J52),入力用２年!B:B,"&lt;="&amp;MAX(D47:J52),入力用２年!J:J,"○",入力用２年!E:E,"&lt;&gt;")),3),"-")</f>
        <v>0.28999999999999998</v>
      </c>
      <c r="I44" s="303"/>
      <c r="J44" s="303"/>
      <c r="K44" s="148" t="s">
        <v>89</v>
      </c>
      <c r="L44" s="135">
        <f>COUNTIFS(入力用２年!B:B,"&gt;="&amp;MIN(D47:J52),入力用２年!B:B,"&lt;="&amp;MAX(D47:J52),入力用２年!J:J,"○",入力用２年!F:F,"休工",入力用２年!E:E,"")</f>
        <v>9</v>
      </c>
      <c r="M44" s="115"/>
      <c r="N44" s="115"/>
      <c r="O44" s="302" t="s">
        <v>14</v>
      </c>
      <c r="P44" s="302"/>
      <c r="Q44" s="131" t="str">
        <f>IF(T44="-","-",IF(OR(T44&gt;=ROUNDDOWN(8/28,3),X44&gt;=W53),"OK","NG"))</f>
        <v>OK</v>
      </c>
      <c r="R44" s="301" t="s">
        <v>54</v>
      </c>
      <c r="S44" s="301"/>
      <c r="T44" s="303">
        <f>IFERROR(ROUNDDOWN(X44/(COUNTIFS(入力用２年!B:B,"&gt;="&amp;MIN(P47:V52),入力用２年!B:B,"&lt;="&amp;MAX(P47:V52),入力用２年!J:J,"○")-COUNTIFS(入力用２年!B:B,"&gt;="&amp;MIN(P47:V52),入力用２年!B:B,"&lt;="&amp;MAX(P47:V52),入力用２年!J:J,"○",入力用２年!E:E,"&lt;&gt;")),3),"-")</f>
        <v>0.28499999999999998</v>
      </c>
      <c r="U44" s="303"/>
      <c r="V44" s="303"/>
      <c r="W44" s="148" t="s">
        <v>89</v>
      </c>
      <c r="X44" s="135">
        <f>COUNTIFS(入力用２年!B:B,"&gt;="&amp;MIN(P47:V52),入力用２年!B:B,"&lt;="&amp;MAX(P47:V52),入力用２年!J:J,"○",入力用２年!F:F,"休工",入力用２年!E:E,"")</f>
        <v>8</v>
      </c>
      <c r="Y44" s="115"/>
      <c r="Z44" s="115"/>
      <c r="AA44" s="302" t="s">
        <v>14</v>
      </c>
      <c r="AB44" s="302"/>
      <c r="AC44" s="131" t="str">
        <f>IF(AF44="-","-",IF(OR(AF44&gt;=ROUNDDOWN(8/28,3),AJ44&gt;=AI53),"OK","NG"))</f>
        <v>OK</v>
      </c>
      <c r="AD44" s="301" t="s">
        <v>54</v>
      </c>
      <c r="AE44" s="301"/>
      <c r="AF44" s="303">
        <f>IFERROR(ROUNDDOWN(AJ44/(COUNTIFS(入力用２年!B:B,"&gt;="&amp;MIN(AB47:AH52),入力用２年!B:B,"&lt;="&amp;MAX(AB47:AH52),入力用２年!J:J,"○")-COUNTIFS(入力用２年!B:B,"&gt;="&amp;MIN(AB47:AH52),入力用２年!B:B,"&lt;="&amp;MAX(AB47:AH52),入力用２年!J:J,"○",入力用２年!E:E,"&lt;&gt;")),3),"-")</f>
        <v>0.28999999999999998</v>
      </c>
      <c r="AG44" s="303"/>
      <c r="AH44" s="303"/>
      <c r="AI44" s="148" t="s">
        <v>89</v>
      </c>
      <c r="AJ44" s="135">
        <f>COUNTIFS(入力用２年!B:B,"&gt;="&amp;MIN(AB47:AH52),入力用２年!B:B,"&lt;="&amp;MAX(AB47:AH52),入力用２年!J:J,"○",入力用２年!F:F,"休工",入力用２年!E:E,"")</f>
        <v>9</v>
      </c>
      <c r="AK44" s="115"/>
    </row>
    <row r="45" spans="3:37" s="131" customFormat="1" ht="18.75" customHeight="1" x14ac:dyDescent="0.4">
      <c r="D45" s="132">
        <v>1</v>
      </c>
      <c r="E45" s="133" t="s">
        <v>4</v>
      </c>
      <c r="F45" s="133"/>
      <c r="G45" s="133"/>
      <c r="H45" s="133"/>
      <c r="I45" s="133"/>
      <c r="J45" s="157"/>
      <c r="K45" s="295" t="s">
        <v>60</v>
      </c>
      <c r="L45" s="296"/>
      <c r="M45" s="297"/>
      <c r="N45" s="149"/>
      <c r="P45" s="132">
        <v>2</v>
      </c>
      <c r="Q45" s="133" t="s">
        <v>4</v>
      </c>
      <c r="R45" s="133"/>
      <c r="S45" s="133"/>
      <c r="T45" s="133"/>
      <c r="U45" s="133"/>
      <c r="V45" s="157"/>
      <c r="W45" s="295" t="s">
        <v>60</v>
      </c>
      <c r="X45" s="296"/>
      <c r="Y45" s="297"/>
      <c r="Z45" s="149"/>
      <c r="AB45" s="132">
        <v>3</v>
      </c>
      <c r="AC45" s="133" t="s">
        <v>4</v>
      </c>
      <c r="AD45" s="133"/>
      <c r="AE45" s="133"/>
      <c r="AF45" s="133"/>
      <c r="AG45" s="133"/>
      <c r="AH45" s="157"/>
      <c r="AI45" s="295" t="s">
        <v>60</v>
      </c>
      <c r="AJ45" s="296"/>
      <c r="AK45" s="297"/>
    </row>
    <row r="46" spans="3:37" s="131" customFormat="1" ht="29.25" customHeight="1" x14ac:dyDescent="0.4">
      <c r="D46" s="136" t="s">
        <v>5</v>
      </c>
      <c r="E46" s="137" t="s">
        <v>3</v>
      </c>
      <c r="F46" s="137" t="s">
        <v>6</v>
      </c>
      <c r="G46" s="137" t="s">
        <v>7</v>
      </c>
      <c r="H46" s="137" t="s">
        <v>8</v>
      </c>
      <c r="I46" s="137" t="s">
        <v>9</v>
      </c>
      <c r="J46" s="158" t="s">
        <v>10</v>
      </c>
      <c r="K46" s="139" t="s">
        <v>50</v>
      </c>
      <c r="L46" s="140" t="s">
        <v>89</v>
      </c>
      <c r="M46" s="141" t="s">
        <v>51</v>
      </c>
      <c r="N46" s="150"/>
      <c r="P46" s="136" t="s">
        <v>5</v>
      </c>
      <c r="Q46" s="137" t="s">
        <v>3</v>
      </c>
      <c r="R46" s="137" t="s">
        <v>6</v>
      </c>
      <c r="S46" s="137" t="s">
        <v>7</v>
      </c>
      <c r="T46" s="137" t="s">
        <v>8</v>
      </c>
      <c r="U46" s="137" t="s">
        <v>9</v>
      </c>
      <c r="V46" s="158" t="s">
        <v>10</v>
      </c>
      <c r="W46" s="139" t="s">
        <v>50</v>
      </c>
      <c r="X46" s="140" t="s">
        <v>89</v>
      </c>
      <c r="Y46" s="141" t="s">
        <v>51</v>
      </c>
      <c r="Z46" s="150"/>
      <c r="AB46" s="136" t="s">
        <v>5</v>
      </c>
      <c r="AC46" s="137" t="s">
        <v>3</v>
      </c>
      <c r="AD46" s="137" t="s">
        <v>6</v>
      </c>
      <c r="AE46" s="137" t="s">
        <v>7</v>
      </c>
      <c r="AF46" s="137" t="s">
        <v>8</v>
      </c>
      <c r="AG46" s="137" t="s">
        <v>9</v>
      </c>
      <c r="AH46" s="158" t="s">
        <v>10</v>
      </c>
      <c r="AI46" s="139" t="s">
        <v>50</v>
      </c>
      <c r="AJ46" s="140" t="s">
        <v>89</v>
      </c>
      <c r="AK46" s="141" t="s">
        <v>51</v>
      </c>
    </row>
    <row r="47" spans="3:37" s="131" customFormat="1" ht="15.75" customHeight="1" x14ac:dyDescent="0.4">
      <c r="D47" s="142" t="str">
        <f>IF(B47&lt;&gt;"",B47+1,IF(TEXT(EDATE(MIN($AB$37:$AH$37),1),"aaa")=D46,EDATE(MIN($AB$37:$AH$37),1),""))</f>
        <v/>
      </c>
      <c r="E47" s="127" t="str">
        <f t="shared" ref="E47:J47" si="17">IF(D47&lt;&gt;"",D47+1,IF(TEXT(EDATE(MIN($AB$37:$AH$37),1),"aaa")=E46,EDATE(MIN($AB$37:$AH$37),1),""))</f>
        <v/>
      </c>
      <c r="F47" s="127" t="str">
        <f t="shared" si="17"/>
        <v/>
      </c>
      <c r="G47" s="127" t="str">
        <f t="shared" si="17"/>
        <v/>
      </c>
      <c r="H47" s="127">
        <f t="shared" si="17"/>
        <v>46023</v>
      </c>
      <c r="I47" s="127">
        <f t="shared" si="17"/>
        <v>46024</v>
      </c>
      <c r="J47" s="128">
        <f t="shared" si="17"/>
        <v>46025</v>
      </c>
      <c r="K47" s="159">
        <f>COUNTIFS(入力用２年!B:B,"&gt;="&amp;MIN(D47:J47),入力用２年!B:B,"&lt;="&amp;MAX(D47:J47),入力用２年!J:J,"○",入力用２年!E:E,"",入力用２年!D:D,"休日")</f>
        <v>1</v>
      </c>
      <c r="L47" s="112">
        <f>COUNTIFS(入力用２年!$B:$B,"&gt;="&amp;MIN(D47:J47),入力用２年!$B:$B,"&lt;="&amp;MAX(D47:J47),入力用２年!$J:$J,"○",入力用２年!$E:$E,"",入力用２年!$F:$F,"休工")</f>
        <v>1</v>
      </c>
      <c r="M47" s="160" t="str" cm="1">
        <f t="array" ref="M47">_xlfn.IFS(K47=0,"",K47=0,"-",L47&gt;=K47,"〇",L47&lt;=K47,"×")</f>
        <v>〇</v>
      </c>
      <c r="N47" s="151"/>
      <c r="P47" s="142">
        <f t="shared" ref="P47:V47" si="18">IF(O47&lt;&gt;"",O47+1,IF(TEXT(EDATE(MIN($D$47:$J$47),1),"aaa")=P46,EDATE(MIN($D$47:$J$47),1),""))</f>
        <v>46054</v>
      </c>
      <c r="Q47" s="127">
        <f t="shared" si="18"/>
        <v>46055</v>
      </c>
      <c r="R47" s="127">
        <f t="shared" si="18"/>
        <v>46056</v>
      </c>
      <c r="S47" s="127">
        <f t="shared" si="18"/>
        <v>46057</v>
      </c>
      <c r="T47" s="127">
        <f t="shared" si="18"/>
        <v>46058</v>
      </c>
      <c r="U47" s="127">
        <f t="shared" si="18"/>
        <v>46059</v>
      </c>
      <c r="V47" s="128">
        <f t="shared" si="18"/>
        <v>46060</v>
      </c>
      <c r="W47" s="159">
        <f>COUNTIFS(入力用２年!B:B,"&gt;="&amp;MIN(P47:V47),入力用２年!B:B,"&lt;="&amp;MAX(P47:V47),入力用２年!J:J,"○",入力用２年!E:E,"",入力用２年!D:D,"休日")</f>
        <v>2</v>
      </c>
      <c r="X47" s="112">
        <f>COUNTIFS(入力用２年!$B:$B,"&gt;="&amp;MIN(P47:V47),入力用２年!$B:$B,"&lt;="&amp;MAX(P47:V47),入力用２年!$J:$J,"○",入力用２年!$E:$E,"",入力用２年!$F:$F,"休工")</f>
        <v>2</v>
      </c>
      <c r="Y47" s="160" t="str" cm="1">
        <f t="array" ref="Y47">_xlfn.IFS(W47=0,"",W47=0,"-",X47&gt;=W47,"〇",X47&lt;=W47,"×")</f>
        <v>〇</v>
      </c>
      <c r="Z47" s="151"/>
      <c r="AB47" s="142">
        <f t="shared" ref="AB47:AH47" si="19">IF(AA47&lt;&gt;"",AA47+1,IF(TEXT(EDATE(MIN($P$47:$V$47),1),"aaa")=AB46,EDATE(MIN($P$47:$V$47),1),""))</f>
        <v>46082</v>
      </c>
      <c r="AC47" s="127">
        <f t="shared" si="19"/>
        <v>46083</v>
      </c>
      <c r="AD47" s="127">
        <f t="shared" si="19"/>
        <v>46084</v>
      </c>
      <c r="AE47" s="127">
        <f t="shared" si="19"/>
        <v>46085</v>
      </c>
      <c r="AF47" s="127">
        <f t="shared" si="19"/>
        <v>46086</v>
      </c>
      <c r="AG47" s="127">
        <f t="shared" si="19"/>
        <v>46087</v>
      </c>
      <c r="AH47" s="128">
        <f t="shared" si="19"/>
        <v>46088</v>
      </c>
      <c r="AI47" s="159">
        <f>COUNTIFS(入力用２年!B:B,"&gt;="&amp;MIN(AB47:AH47),入力用２年!B:B,"&lt;="&amp;MAX(AB47:AH47),入力用２年!J:J,"○",入力用２年!E:E,"",入力用２年!D:D,"休日")</f>
        <v>2</v>
      </c>
      <c r="AJ47" s="112">
        <f>COUNTIFS(入力用２年!$B:$B,"&gt;="&amp;MIN(AB47:AH47),入力用２年!$B:$B,"&lt;="&amp;MAX(AB47:AH47),入力用２年!$J:$J,"○",入力用２年!$E:$E,"",入力用２年!$F:$F,"休工")</f>
        <v>2</v>
      </c>
      <c r="AK47" s="160" t="str" cm="1">
        <f t="array" ref="AK47">_xlfn.IFS(AI47=0,"",AI47=0,"-",AJ47&gt;=AI47,"〇",AJ47&lt;=AI47,"×")</f>
        <v>〇</v>
      </c>
    </row>
    <row r="48" spans="3:37" s="131" customFormat="1" ht="15.75" customHeight="1" x14ac:dyDescent="0.4">
      <c r="D48" s="142">
        <f>IFERROR(IF(MONTH(J47+1)=$D$45,J47+1,""),"")</f>
        <v>46026</v>
      </c>
      <c r="E48" s="127">
        <f t="shared" ref="E48:J52" si="20">IFERROR(IF(MONTH(D48+1)=$D$45,D48+1,""),"")</f>
        <v>46027</v>
      </c>
      <c r="F48" s="127">
        <f t="shared" si="20"/>
        <v>46028</v>
      </c>
      <c r="G48" s="127">
        <f t="shared" si="20"/>
        <v>46029</v>
      </c>
      <c r="H48" s="127">
        <f t="shared" si="20"/>
        <v>46030</v>
      </c>
      <c r="I48" s="127">
        <f t="shared" si="20"/>
        <v>46031</v>
      </c>
      <c r="J48" s="128">
        <f t="shared" si="20"/>
        <v>46032</v>
      </c>
      <c r="K48" s="159">
        <f>COUNTIFS(入力用２年!B:B,"&gt;="&amp;MIN(D48:J48),入力用２年!B:B,"&lt;="&amp;MAX(D48:J48),入力用２年!J:J,"○",入力用２年!E:E,"",入力用２年!D:D,"休日")</f>
        <v>2</v>
      </c>
      <c r="L48" s="112">
        <f>COUNTIFS(入力用２年!$B:$B,"&gt;="&amp;MIN(D48:J48),入力用２年!$B:$B,"&lt;="&amp;MAX(D48:J48),入力用２年!$J:$J,"○",入力用２年!$E:$E,"",入力用２年!$F:$F,"休工")</f>
        <v>2</v>
      </c>
      <c r="M48" s="160" t="str" cm="1">
        <f t="array" ref="M48">_xlfn.IFS(K48=0,"",K48=0,"-",L48&gt;=K48,"〇",L48&lt;=K48,"×")</f>
        <v>〇</v>
      </c>
      <c r="N48" s="151"/>
      <c r="P48" s="142">
        <f>IFERROR(IF(MONTH(V47+1)=$P$45,V47+1,""),"")</f>
        <v>46061</v>
      </c>
      <c r="Q48" s="127">
        <f t="shared" ref="Q48:V52" si="21">IFERROR(IF(MONTH(P48+1)=$P$45,P48+1,""),"")</f>
        <v>46062</v>
      </c>
      <c r="R48" s="127">
        <f t="shared" si="21"/>
        <v>46063</v>
      </c>
      <c r="S48" s="127">
        <f t="shared" si="21"/>
        <v>46064</v>
      </c>
      <c r="T48" s="127">
        <f t="shared" si="21"/>
        <v>46065</v>
      </c>
      <c r="U48" s="127">
        <f t="shared" si="21"/>
        <v>46066</v>
      </c>
      <c r="V48" s="128">
        <f t="shared" si="21"/>
        <v>46067</v>
      </c>
      <c r="W48" s="159">
        <f>COUNTIFS(入力用２年!B:B,"&gt;="&amp;MIN(P48:V48),入力用２年!B:B,"&lt;="&amp;MAX(P48:V48),入力用２年!J:J,"○",入力用２年!E:E,"",入力用２年!D:D,"休日")</f>
        <v>2</v>
      </c>
      <c r="X48" s="112">
        <f>COUNTIFS(入力用２年!$B:$B,"&gt;="&amp;MIN(P48:V48),入力用２年!$B:$B,"&lt;="&amp;MAX(P48:V48),入力用２年!$J:$J,"○",入力用２年!$E:$E,"",入力用２年!$F:$F,"休工")</f>
        <v>2</v>
      </c>
      <c r="Y48" s="160" t="str" cm="1">
        <f t="array" ref="Y48">_xlfn.IFS(W48=0,"",W48=0,"-",X48&gt;=W48,"〇",X48&lt;=W48,"×")</f>
        <v>〇</v>
      </c>
      <c r="Z48" s="151"/>
      <c r="AB48" s="142">
        <f>IFERROR(IF(MONTH(AH47+1)=$AB$45,AH47+1,""),"")</f>
        <v>46089</v>
      </c>
      <c r="AC48" s="127">
        <f t="shared" ref="AC48:AH52" si="22">IFERROR(IF(MONTH(AB48+1)=$AB$45,AB48+1,""),"")</f>
        <v>46090</v>
      </c>
      <c r="AD48" s="127">
        <f t="shared" si="22"/>
        <v>46091</v>
      </c>
      <c r="AE48" s="127">
        <f t="shared" si="22"/>
        <v>46092</v>
      </c>
      <c r="AF48" s="127">
        <f t="shared" si="22"/>
        <v>46093</v>
      </c>
      <c r="AG48" s="127">
        <f t="shared" si="22"/>
        <v>46094</v>
      </c>
      <c r="AH48" s="128">
        <f t="shared" si="22"/>
        <v>46095</v>
      </c>
      <c r="AI48" s="159">
        <f>COUNTIFS(入力用２年!B:B,"&gt;="&amp;MIN(AB48:AH48),入力用２年!B:B,"&lt;="&amp;MAX(AB48:AH48),入力用２年!J:J,"○",入力用２年!E:E,"",入力用２年!D:D,"休日")</f>
        <v>2</v>
      </c>
      <c r="AJ48" s="112">
        <f>COUNTIFS(入力用２年!$B:$B,"&gt;="&amp;MIN(AB48:AH48),入力用２年!$B:$B,"&lt;="&amp;MAX(AB48:AH48),入力用２年!$J:$J,"○",入力用２年!$E:$E,"",入力用２年!$F:$F,"休工")</f>
        <v>2</v>
      </c>
      <c r="AK48" s="160" t="str" cm="1">
        <f t="array" ref="AK48">_xlfn.IFS(AI48=0,"",AI48=0,"-",AJ48&gt;=AI48,"〇",AJ48&lt;=AI48,"×")</f>
        <v>〇</v>
      </c>
    </row>
    <row r="49" spans="2:38" s="131" customFormat="1" ht="15.75" customHeight="1" x14ac:dyDescent="0.4">
      <c r="D49" s="142">
        <f>IFERROR(IF(MONTH(J48+1)=$D$45,J48+1,""),"")</f>
        <v>46033</v>
      </c>
      <c r="E49" s="127">
        <f t="shared" si="20"/>
        <v>46034</v>
      </c>
      <c r="F49" s="127">
        <f t="shared" si="20"/>
        <v>46035</v>
      </c>
      <c r="G49" s="127">
        <f t="shared" si="20"/>
        <v>46036</v>
      </c>
      <c r="H49" s="127">
        <f t="shared" si="20"/>
        <v>46037</v>
      </c>
      <c r="I49" s="127">
        <f t="shared" si="20"/>
        <v>46038</v>
      </c>
      <c r="J49" s="128">
        <f t="shared" si="20"/>
        <v>46039</v>
      </c>
      <c r="K49" s="159">
        <f>COUNTIFS(入力用２年!B:B,"&gt;="&amp;MIN(D49:J49),入力用２年!B:B,"&lt;="&amp;MAX(D49:J49),入力用２年!J:J,"○",入力用２年!E:E,"",入力用２年!D:D,"休日")</f>
        <v>2</v>
      </c>
      <c r="L49" s="112">
        <f>COUNTIFS(入力用２年!$B:$B,"&gt;="&amp;MIN(D49:J49),入力用２年!$B:$B,"&lt;="&amp;MAX(D49:J49),入力用２年!$J:$J,"○",入力用２年!$E:$E,"",入力用２年!$F:$F,"休工")</f>
        <v>2</v>
      </c>
      <c r="M49" s="160" t="str" cm="1">
        <f t="array" ref="M49">_xlfn.IFS(K49=0,"",K49=0,"-",L49&gt;=K49,"〇",L49&lt;=K49,"×")</f>
        <v>〇</v>
      </c>
      <c r="N49" s="151"/>
      <c r="P49" s="142">
        <f>IFERROR(IF(MONTH(V48+1)=$P$45,V48+1,""),"")</f>
        <v>46068</v>
      </c>
      <c r="Q49" s="127">
        <f t="shared" si="21"/>
        <v>46069</v>
      </c>
      <c r="R49" s="127">
        <f t="shared" si="21"/>
        <v>46070</v>
      </c>
      <c r="S49" s="127">
        <f t="shared" si="21"/>
        <v>46071</v>
      </c>
      <c r="T49" s="127">
        <f t="shared" si="21"/>
        <v>46072</v>
      </c>
      <c r="U49" s="127">
        <f t="shared" si="21"/>
        <v>46073</v>
      </c>
      <c r="V49" s="128">
        <f t="shared" si="21"/>
        <v>46074</v>
      </c>
      <c r="W49" s="159">
        <f>COUNTIFS(入力用２年!B:B,"&gt;="&amp;MIN(P49:V49),入力用２年!B:B,"&lt;="&amp;MAX(P49:V49),入力用２年!J:J,"○",入力用２年!E:E,"",入力用２年!D:D,"休日")</f>
        <v>2</v>
      </c>
      <c r="X49" s="112">
        <f>COUNTIFS(入力用２年!$B:$B,"&gt;="&amp;MIN(P49:V49),入力用２年!$B:$B,"&lt;="&amp;MAX(P49:V49),入力用２年!$J:$J,"○",入力用２年!$E:$E,"",入力用２年!$F:$F,"休工")</f>
        <v>2</v>
      </c>
      <c r="Y49" s="160" t="str" cm="1">
        <f t="array" ref="Y49">_xlfn.IFS(W49=0,"",W49=0,"-",X49&gt;=W49,"〇",X49&lt;=W49,"×")</f>
        <v>〇</v>
      </c>
      <c r="Z49" s="151"/>
      <c r="AB49" s="142">
        <f>IFERROR(IF(MONTH(AH48+1)=$AB$45,AH48+1,""),"")</f>
        <v>46096</v>
      </c>
      <c r="AC49" s="127">
        <f t="shared" si="22"/>
        <v>46097</v>
      </c>
      <c r="AD49" s="127">
        <f t="shared" si="22"/>
        <v>46098</v>
      </c>
      <c r="AE49" s="127">
        <f t="shared" si="22"/>
        <v>46099</v>
      </c>
      <c r="AF49" s="127">
        <f t="shared" si="22"/>
        <v>46100</v>
      </c>
      <c r="AG49" s="127">
        <f t="shared" si="22"/>
        <v>46101</v>
      </c>
      <c r="AH49" s="128">
        <f t="shared" si="22"/>
        <v>46102</v>
      </c>
      <c r="AI49" s="159">
        <f>COUNTIFS(入力用２年!B:B,"&gt;="&amp;MIN(AB49:AH49),入力用２年!B:B,"&lt;="&amp;MAX(AB49:AH49),入力用２年!J:J,"○",入力用２年!E:E,"",入力用２年!D:D,"休日")</f>
        <v>2</v>
      </c>
      <c r="AJ49" s="112">
        <f>COUNTIFS(入力用２年!$B:$B,"&gt;="&amp;MIN(AB49:AH49),入力用２年!$B:$B,"&lt;="&amp;MAX(AB49:AH49),入力用２年!$J:$J,"○",入力用２年!$E:$E,"",入力用２年!$F:$F,"休工")</f>
        <v>2</v>
      </c>
      <c r="AK49" s="160" t="str" cm="1">
        <f t="array" ref="AK49">_xlfn.IFS(AI49=0,"",AI49=0,"-",AJ49&gt;=AI49,"〇",AJ49&lt;=AI49,"×")</f>
        <v>〇</v>
      </c>
    </row>
    <row r="50" spans="2:38" s="131" customFormat="1" ht="15.75" customHeight="1" x14ac:dyDescent="0.4">
      <c r="D50" s="142">
        <f>IFERROR(IF(MONTH(J49+1)=$D$45,J49+1,""),"")</f>
        <v>46040</v>
      </c>
      <c r="E50" s="127">
        <f t="shared" si="20"/>
        <v>46041</v>
      </c>
      <c r="F50" s="127">
        <f t="shared" si="20"/>
        <v>46042</v>
      </c>
      <c r="G50" s="127">
        <f t="shared" si="20"/>
        <v>46043</v>
      </c>
      <c r="H50" s="127">
        <f t="shared" si="20"/>
        <v>46044</v>
      </c>
      <c r="I50" s="127">
        <f t="shared" si="20"/>
        <v>46045</v>
      </c>
      <c r="J50" s="128">
        <f t="shared" si="20"/>
        <v>46046</v>
      </c>
      <c r="K50" s="159">
        <f>COUNTIFS(入力用２年!B:B,"&gt;="&amp;MIN(D50:J50),入力用２年!B:B,"&lt;="&amp;MAX(D50:J50),入力用２年!J:J,"○",入力用２年!E:E,"",入力用２年!D:D,"休日")</f>
        <v>2</v>
      </c>
      <c r="L50" s="112">
        <f>COUNTIFS(入力用２年!$B:$B,"&gt;="&amp;MIN(D50:J50),入力用２年!$B:$B,"&lt;="&amp;MAX(D50:J50),入力用２年!$J:$J,"○",入力用２年!$E:$E,"",入力用２年!$F:$F,"休工")</f>
        <v>2</v>
      </c>
      <c r="M50" s="160" t="str" cm="1">
        <f t="array" ref="M50">_xlfn.IFS(K50=0,"",K50=0,"-",L50&gt;=K50,"〇",L50&lt;=K50,"×")</f>
        <v>〇</v>
      </c>
      <c r="N50" s="151"/>
      <c r="P50" s="142">
        <f>IFERROR(IF(MONTH(V49+1)=$P$45,V49+1,""),"")</f>
        <v>46075</v>
      </c>
      <c r="Q50" s="127">
        <f t="shared" si="21"/>
        <v>46076</v>
      </c>
      <c r="R50" s="127">
        <f t="shared" si="21"/>
        <v>46077</v>
      </c>
      <c r="S50" s="127">
        <f t="shared" si="21"/>
        <v>46078</v>
      </c>
      <c r="T50" s="127">
        <f t="shared" si="21"/>
        <v>46079</v>
      </c>
      <c r="U50" s="127">
        <f t="shared" si="21"/>
        <v>46080</v>
      </c>
      <c r="V50" s="128">
        <f t="shared" si="21"/>
        <v>46081</v>
      </c>
      <c r="W50" s="159">
        <f>COUNTIFS(入力用２年!B:B,"&gt;="&amp;MIN(P50:V50),入力用２年!B:B,"&lt;="&amp;MAX(P50:V50),入力用２年!J:J,"○",入力用２年!E:E,"",入力用２年!D:D,"休日")</f>
        <v>2</v>
      </c>
      <c r="X50" s="112">
        <f>COUNTIFS(入力用２年!$B:$B,"&gt;="&amp;MIN(P50:V50),入力用２年!$B:$B,"&lt;="&amp;MAX(P50:V50),入力用２年!$J:$J,"○",入力用２年!$E:$E,"",入力用２年!$F:$F,"休工")</f>
        <v>2</v>
      </c>
      <c r="Y50" s="160" t="str" cm="1">
        <f t="array" ref="Y50">_xlfn.IFS(W50=0,"",W50=0,"-",X50&gt;=W50,"〇",X50&lt;=W50,"×")</f>
        <v>〇</v>
      </c>
      <c r="Z50" s="151"/>
      <c r="AB50" s="142">
        <f>IFERROR(IF(MONTH(AH49+1)=$AB$45,AH49+1,""),"")</f>
        <v>46103</v>
      </c>
      <c r="AC50" s="127">
        <f t="shared" si="22"/>
        <v>46104</v>
      </c>
      <c r="AD50" s="127">
        <f t="shared" si="22"/>
        <v>46105</v>
      </c>
      <c r="AE50" s="127">
        <f t="shared" si="22"/>
        <v>46106</v>
      </c>
      <c r="AF50" s="127">
        <f t="shared" si="22"/>
        <v>46107</v>
      </c>
      <c r="AG50" s="127">
        <f t="shared" si="22"/>
        <v>46108</v>
      </c>
      <c r="AH50" s="128">
        <f t="shared" si="22"/>
        <v>46109</v>
      </c>
      <c r="AI50" s="159">
        <f>COUNTIFS(入力用２年!B:B,"&gt;="&amp;MIN(AB50:AH50),入力用２年!B:B,"&lt;="&amp;MAX(AB50:AH50),入力用２年!J:J,"○",入力用２年!E:E,"",入力用２年!D:D,"休日")</f>
        <v>2</v>
      </c>
      <c r="AJ50" s="112">
        <f>COUNTIFS(入力用２年!$B:$B,"&gt;="&amp;MIN(AB50:AH50),入力用２年!$B:$B,"&lt;="&amp;MAX(AB50:AH50),入力用２年!$J:$J,"○",入力用２年!$E:$E,"",入力用２年!$F:$F,"休工")</f>
        <v>2</v>
      </c>
      <c r="AK50" s="160" t="str" cm="1">
        <f t="array" ref="AK50">_xlfn.IFS(AI50=0,"",AI50=0,"-",AJ50&gt;=AI50,"〇",AJ50&lt;=AI50,"×")</f>
        <v>〇</v>
      </c>
    </row>
    <row r="51" spans="2:38" s="131" customFormat="1" ht="15.75" customHeight="1" x14ac:dyDescent="0.4">
      <c r="D51" s="142">
        <f>IFERROR(IF(MONTH(J50+1)=$D$45,J50+1,""),"")</f>
        <v>46047</v>
      </c>
      <c r="E51" s="127">
        <f t="shared" si="20"/>
        <v>46048</v>
      </c>
      <c r="F51" s="127">
        <f t="shared" si="20"/>
        <v>46049</v>
      </c>
      <c r="G51" s="127">
        <f t="shared" si="20"/>
        <v>46050</v>
      </c>
      <c r="H51" s="127">
        <f t="shared" si="20"/>
        <v>46051</v>
      </c>
      <c r="I51" s="127">
        <f t="shared" si="20"/>
        <v>46052</v>
      </c>
      <c r="J51" s="128">
        <f t="shared" si="20"/>
        <v>46053</v>
      </c>
      <c r="K51" s="159">
        <f>COUNTIFS(入力用２年!B:B,"&gt;="&amp;MIN(D51:J51),入力用２年!B:B,"&lt;="&amp;MAX(D51:J51),入力用２年!J:J,"○",入力用２年!E:E,"",入力用２年!D:D,"休日")</f>
        <v>2</v>
      </c>
      <c r="L51" s="112">
        <f>COUNTIFS(入力用２年!$B:$B,"&gt;="&amp;MIN(D51:J51),入力用２年!$B:$B,"&lt;="&amp;MAX(D51:J51),入力用２年!$J:$J,"○",入力用２年!$E:$E,"",入力用２年!$F:$F,"休工")</f>
        <v>2</v>
      </c>
      <c r="M51" s="160" t="str" cm="1">
        <f t="array" ref="M51">_xlfn.IFS(K51=0,"",K51=0,"-",L51&gt;=K51,"〇",L51&lt;=K51,"×")</f>
        <v>〇</v>
      </c>
      <c r="N51" s="151"/>
      <c r="P51" s="142" t="str">
        <f>IFERROR(IF(MONTH(V50+1)=$P$45,V50+1,""),"")</f>
        <v/>
      </c>
      <c r="Q51" s="127" t="str">
        <f t="shared" si="21"/>
        <v/>
      </c>
      <c r="R51" s="127" t="str">
        <f t="shared" si="21"/>
        <v/>
      </c>
      <c r="S51" s="127" t="str">
        <f t="shared" si="21"/>
        <v/>
      </c>
      <c r="T51" s="127" t="str">
        <f t="shared" si="21"/>
        <v/>
      </c>
      <c r="U51" s="127" t="str">
        <f t="shared" si="21"/>
        <v/>
      </c>
      <c r="V51" s="128" t="str">
        <f t="shared" si="21"/>
        <v/>
      </c>
      <c r="W51" s="159">
        <f>COUNTIFS(入力用２年!B:B,"&gt;="&amp;MIN(P51:V51),入力用２年!B:B,"&lt;="&amp;MAX(P51:V51),入力用２年!J:J,"○",入力用２年!E:E,"",入力用２年!D:D,"休日")</f>
        <v>0</v>
      </c>
      <c r="X51" s="112">
        <f>COUNTIFS(入力用２年!$B:$B,"&gt;="&amp;MIN(P51:V51),入力用２年!$B:$B,"&lt;="&amp;MAX(P51:V51),入力用２年!$J:$J,"○",入力用２年!$E:$E,"",入力用２年!$F:$F,"休工")</f>
        <v>0</v>
      </c>
      <c r="Y51" s="160" t="str" cm="1">
        <f t="array" ref="Y51">_xlfn.IFS(W51=0,"",W51=0,"-",X51&gt;=W51,"〇",X51&lt;=W51,"×")</f>
        <v/>
      </c>
      <c r="Z51" s="151"/>
      <c r="AB51" s="142">
        <f>IFERROR(IF(MONTH(AH50+1)=$AB$45,AH50+1,""),"")</f>
        <v>46110</v>
      </c>
      <c r="AC51" s="127">
        <f t="shared" si="22"/>
        <v>46111</v>
      </c>
      <c r="AD51" s="127">
        <f t="shared" si="22"/>
        <v>46112</v>
      </c>
      <c r="AE51" s="127" t="str">
        <f t="shared" si="22"/>
        <v/>
      </c>
      <c r="AF51" s="127" t="str">
        <f t="shared" si="22"/>
        <v/>
      </c>
      <c r="AG51" s="127" t="str">
        <f t="shared" si="22"/>
        <v/>
      </c>
      <c r="AH51" s="128" t="str">
        <f t="shared" si="22"/>
        <v/>
      </c>
      <c r="AI51" s="159">
        <f>COUNTIFS(入力用２年!B:B,"&gt;="&amp;MIN(AB51:AH51),入力用２年!B:B,"&lt;="&amp;MAX(AB51:AH51),入力用２年!J:J,"○",入力用２年!E:E,"",入力用２年!D:D,"休日")</f>
        <v>1</v>
      </c>
      <c r="AJ51" s="112">
        <f>COUNTIFS(入力用２年!$B:$B,"&gt;="&amp;MIN(AB51:AH51),入力用２年!$B:$B,"&lt;="&amp;MAX(AB51:AH51),入力用２年!$J:$J,"○",入力用２年!$E:$E,"",入力用２年!$F:$F,"休工")</f>
        <v>1</v>
      </c>
      <c r="AK51" s="160" t="str" cm="1">
        <f t="array" ref="AK51">_xlfn.IFS(AI51=0,"",AI51=0,"-",AJ51&gt;=AI51,"〇",AJ51&lt;=AI51,"×")</f>
        <v>〇</v>
      </c>
    </row>
    <row r="52" spans="2:38" s="131" customFormat="1" ht="15.75" customHeight="1" thickBot="1" x14ac:dyDescent="0.45">
      <c r="D52" s="144" t="str">
        <f>IFERROR(IF(MONTH(J51+1)=$D$45,J51+1,""),"")</f>
        <v/>
      </c>
      <c r="E52" s="129" t="str">
        <f t="shared" si="20"/>
        <v/>
      </c>
      <c r="F52" s="129" t="str">
        <f t="shared" si="20"/>
        <v/>
      </c>
      <c r="G52" s="129" t="str">
        <f t="shared" si="20"/>
        <v/>
      </c>
      <c r="H52" s="129" t="str">
        <f t="shared" si="20"/>
        <v/>
      </c>
      <c r="I52" s="129" t="str">
        <f t="shared" si="20"/>
        <v/>
      </c>
      <c r="J52" s="130" t="str">
        <f t="shared" si="20"/>
        <v/>
      </c>
      <c r="K52" s="161">
        <f>COUNTIFS(入力用２年!B:B,"&gt;="&amp;MIN(D52:J52),入力用２年!B:B,"&lt;="&amp;MAX(D52:J52),入力用２年!J:J,"○",入力用２年!E:E,"",入力用２年!D:D,"休日")</f>
        <v>0</v>
      </c>
      <c r="L52" s="171">
        <f>COUNTIFS(入力用２年!$B:$B,"&gt;="&amp;MIN(D52:J52),入力用２年!$B:$B,"&lt;="&amp;MAX(D52:J52),入力用２年!$J:$J,"○",入力用２年!$E:$E,"",入力用２年!$F:$F,"休工")</f>
        <v>0</v>
      </c>
      <c r="M52" s="162" t="str" cm="1">
        <f t="array" ref="M52">_xlfn.IFS(K52=0,"",K52=0,"-",L52&gt;=K52,"〇",L52&lt;=K52,"×")</f>
        <v/>
      </c>
      <c r="N52" s="151"/>
      <c r="P52" s="144" t="str">
        <f>IFERROR(IF(MONTH(V51+1)=$P$45,V51+1,""),"")</f>
        <v/>
      </c>
      <c r="Q52" s="129" t="str">
        <f t="shared" si="21"/>
        <v/>
      </c>
      <c r="R52" s="129" t="str">
        <f t="shared" si="21"/>
        <v/>
      </c>
      <c r="S52" s="129" t="str">
        <f t="shared" si="21"/>
        <v/>
      </c>
      <c r="T52" s="129" t="str">
        <f t="shared" si="21"/>
        <v/>
      </c>
      <c r="U52" s="129" t="str">
        <f t="shared" si="21"/>
        <v/>
      </c>
      <c r="V52" s="130" t="str">
        <f t="shared" si="21"/>
        <v/>
      </c>
      <c r="W52" s="161">
        <f>COUNTIFS(入力用２年!B:B,"&gt;="&amp;MIN(P52:V52),入力用２年!B:B,"&lt;="&amp;MAX(P52:V52),入力用２年!J:J,"○",入力用２年!E:E,"",入力用２年!D:D,"休日")</f>
        <v>0</v>
      </c>
      <c r="X52" s="123">
        <f>COUNTIFS(入力用２年!$B:$B,"&gt;="&amp;MIN(P52:V52),入力用２年!$B:$B,"&lt;="&amp;MAX(P52:V52),入力用２年!$J:$J,"○",入力用２年!$E:$E,"",入力用２年!$F:$F,"休工")</f>
        <v>0</v>
      </c>
      <c r="Y52" s="162" t="str" cm="1">
        <f t="array" ref="Y52">_xlfn.IFS(W52=0,"",W52=0,"-",X52&gt;=W52,"〇",X52&lt;=W52,"×")</f>
        <v/>
      </c>
      <c r="Z52" s="151"/>
      <c r="AB52" s="144" t="str">
        <f>IFERROR(IF(MONTH(AH51+1)=$AB$45,AH51+1,""),"")</f>
        <v/>
      </c>
      <c r="AC52" s="129" t="str">
        <f t="shared" si="22"/>
        <v/>
      </c>
      <c r="AD52" s="129" t="str">
        <f t="shared" si="22"/>
        <v/>
      </c>
      <c r="AE52" s="129" t="str">
        <f t="shared" si="22"/>
        <v/>
      </c>
      <c r="AF52" s="129" t="str">
        <f t="shared" si="22"/>
        <v/>
      </c>
      <c r="AG52" s="129" t="str">
        <f t="shared" si="22"/>
        <v/>
      </c>
      <c r="AH52" s="130" t="str">
        <f t="shared" si="22"/>
        <v/>
      </c>
      <c r="AI52" s="161">
        <f>COUNTIFS(入力用２年!B:B,"&gt;="&amp;MIN(AB52:AH52),入力用２年!B:B,"&lt;="&amp;MAX(AB52:AH52),入力用２年!J:J,"○",入力用２年!E:E,"",入力用２年!D:D,"休日")</f>
        <v>0</v>
      </c>
      <c r="AJ52" s="171">
        <f>COUNTIFS(入力用２年!$B:$B,"&gt;="&amp;MIN(AB52:AH52),入力用２年!$B:$B,"&lt;="&amp;MAX(AB52:AH52),入力用２年!$J:$J,"○",入力用２年!$E:$E,"",入力用２年!$F:$F,"休工")</f>
        <v>0</v>
      </c>
      <c r="AK52" s="162" t="str" cm="1">
        <f t="array" ref="AK52">_xlfn.IFS(AI52=0,"",AI52=0,"-",AJ52&gt;=AI52,"〇",AJ52&lt;=AI52,"×")</f>
        <v/>
      </c>
    </row>
    <row r="53" spans="2:38" s="192" customFormat="1" ht="18.75" customHeight="1" x14ac:dyDescent="0.4">
      <c r="D53" s="247"/>
      <c r="E53" s="247"/>
      <c r="F53" s="247"/>
      <c r="G53" s="193"/>
      <c r="H53" s="194"/>
      <c r="I53" s="247"/>
      <c r="J53" s="194"/>
      <c r="K53" s="195">
        <f>SUM(K47:K52)</f>
        <v>9</v>
      </c>
      <c r="L53" s="194"/>
      <c r="M53" s="195"/>
      <c r="N53" s="195"/>
      <c r="O53" s="247"/>
      <c r="P53" s="247"/>
      <c r="Q53" s="247"/>
      <c r="R53" s="247"/>
      <c r="S53" s="193"/>
      <c r="T53" s="194"/>
      <c r="U53" s="247"/>
      <c r="V53" s="194"/>
      <c r="W53" s="195">
        <f>SUM(W47:W52)</f>
        <v>8</v>
      </c>
      <c r="X53" s="195"/>
      <c r="Y53" s="195"/>
      <c r="Z53" s="195"/>
      <c r="AA53" s="247"/>
      <c r="AB53" s="247"/>
      <c r="AC53" s="247"/>
      <c r="AD53" s="247"/>
      <c r="AE53" s="193"/>
      <c r="AF53" s="194"/>
      <c r="AG53" s="247"/>
      <c r="AH53" s="194"/>
      <c r="AI53" s="195">
        <f>SUM(AI47:AI52)</f>
        <v>9</v>
      </c>
      <c r="AJ53" s="193"/>
      <c r="AK53" s="247"/>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Y9vchhPycLAnNIm6Dn21EFL61X95oe2SBF5RVO9zmwYNU/1ruCyqkyyxZ1CeR5zcwpKcCGPSh04WkKExj+MI4Q==" saltValue="4Y0WjTS5KdBxBpsb65JYiw==" spinCount="100000" sheet="1" formatCells="0" formatColumns="0" formatRows="0" sort="0" autoFilter="0"/>
  <mergeCells count="68">
    <mergeCell ref="AC7:AD7"/>
    <mergeCell ref="I9:K9"/>
    <mergeCell ref="I10:K10"/>
    <mergeCell ref="AI35:AK35"/>
    <mergeCell ref="K15:M15"/>
    <mergeCell ref="O34:P34"/>
    <mergeCell ref="AA34:AB34"/>
    <mergeCell ref="AD14:AE14"/>
    <mergeCell ref="R34:S34"/>
    <mergeCell ref="AD34:AE34"/>
    <mergeCell ref="AD24:AE24"/>
    <mergeCell ref="O14:P14"/>
    <mergeCell ref="Z8:AD8"/>
    <mergeCell ref="R24:S24"/>
    <mergeCell ref="O24:P24"/>
    <mergeCell ref="R14:S14"/>
    <mergeCell ref="B6:C6"/>
    <mergeCell ref="W25:Y25"/>
    <mergeCell ref="W35:Y35"/>
    <mergeCell ref="W15:Y15"/>
    <mergeCell ref="AI3:AK3"/>
    <mergeCell ref="AI4:AK4"/>
    <mergeCell ref="AI5:AK5"/>
    <mergeCell ref="AI6:AK6"/>
    <mergeCell ref="AI7:AK7"/>
    <mergeCell ref="D5:G5"/>
    <mergeCell ref="I5:L5"/>
    <mergeCell ref="C14:D14"/>
    <mergeCell ref="C8:G8"/>
    <mergeCell ref="F14:G14"/>
    <mergeCell ref="H14:J14"/>
    <mergeCell ref="AI8:AK8"/>
    <mergeCell ref="T14:V14"/>
    <mergeCell ref="T24:V24"/>
    <mergeCell ref="AI15:AK15"/>
    <mergeCell ref="AI25:AK25"/>
    <mergeCell ref="AA44:AB44"/>
    <mergeCell ref="AA14:AB14"/>
    <mergeCell ref="AA24:AB24"/>
    <mergeCell ref="AF14:AH14"/>
    <mergeCell ref="AF24:AH24"/>
    <mergeCell ref="AF34:AH34"/>
    <mergeCell ref="AF44:AH44"/>
    <mergeCell ref="AD44:AE44"/>
    <mergeCell ref="H34:J34"/>
    <mergeCell ref="H44:J44"/>
    <mergeCell ref="K25:M25"/>
    <mergeCell ref="K35:M35"/>
    <mergeCell ref="AI45:AK45"/>
    <mergeCell ref="O44:P44"/>
    <mergeCell ref="T34:V34"/>
    <mergeCell ref="T44:V44"/>
    <mergeCell ref="AF3:AH3"/>
    <mergeCell ref="W45:Y45"/>
    <mergeCell ref="Z11:AB11"/>
    <mergeCell ref="C9:F9"/>
    <mergeCell ref="C10:F10"/>
    <mergeCell ref="C11:F11"/>
    <mergeCell ref="R44:S44"/>
    <mergeCell ref="Z10:AD10"/>
    <mergeCell ref="K45:M45"/>
    <mergeCell ref="C24:D24"/>
    <mergeCell ref="C34:D34"/>
    <mergeCell ref="F24:G24"/>
    <mergeCell ref="F34:G34"/>
    <mergeCell ref="C44:D44"/>
    <mergeCell ref="F44:G44"/>
    <mergeCell ref="H24:J24"/>
  </mergeCells>
  <phoneticPr fontId="1"/>
  <conditionalFormatting sqref="D17 D19:J22 E18:J18 F17:J17">
    <cfRule type="expression" dxfId="583" priority="570">
      <formula>MONTH(D17)&lt;&gt;$D$15</formula>
    </cfRule>
  </conditionalFormatting>
  <conditionalFormatting sqref="D27:J32">
    <cfRule type="expression" dxfId="582" priority="580">
      <formula>MONTH(D27)&lt;&gt;$D$25</formula>
    </cfRule>
  </conditionalFormatting>
  <conditionalFormatting sqref="D37:J42">
    <cfRule type="expression" dxfId="581" priority="577">
      <formula>MONTH(D37)&lt;&gt;$D$35</formula>
    </cfRule>
  </conditionalFormatting>
  <conditionalFormatting sqref="D47:J52">
    <cfRule type="expression" dxfId="580" priority="574">
      <formula>MONTH(D47)&lt;&gt;$D$45</formula>
    </cfRule>
  </conditionalFormatting>
  <conditionalFormatting sqref="P17:V22">
    <cfRule type="expression" dxfId="579" priority="582">
      <formula>MONTH(P17)&lt;&gt;$P$15</formula>
    </cfRule>
  </conditionalFormatting>
  <conditionalFormatting sqref="P27:V32">
    <cfRule type="expression" dxfId="578" priority="579">
      <formula>MONTH(P27)&lt;&gt;$P$25</formula>
    </cfRule>
  </conditionalFormatting>
  <conditionalFormatting sqref="P37:V42">
    <cfRule type="expression" dxfId="577" priority="576">
      <formula>MONTH(P37)&lt;&gt;$P$35</formula>
    </cfRule>
  </conditionalFormatting>
  <conditionalFormatting sqref="P47:V52">
    <cfRule type="expression" dxfId="576" priority="573">
      <formula>MONTH(P47)&lt;&gt;$P$45</formula>
    </cfRule>
  </conditionalFormatting>
  <conditionalFormatting sqref="AB17:AH22">
    <cfRule type="expression" dxfId="575" priority="581">
      <formula>MONTH(AB17)&lt;&gt;$AB$15</formula>
    </cfRule>
  </conditionalFormatting>
  <conditionalFormatting sqref="AB27:AH32">
    <cfRule type="expression" dxfId="574" priority="578">
      <formula>MONTH(AB27)&lt;&gt;$AB$25</formula>
    </cfRule>
  </conditionalFormatting>
  <conditionalFormatting sqref="AB37:AH42">
    <cfRule type="expression" dxfId="573" priority="575">
      <formula>MONTH(AB37)&lt;&gt;$AB$35</formula>
    </cfRule>
  </conditionalFormatting>
  <conditionalFormatting sqref="AB47:AH52">
    <cfRule type="expression" dxfId="572" priority="572">
      <formula>MONTH(AB47)&lt;&gt;$AB$45</formula>
    </cfRule>
  </conditionalFormatting>
  <conditionalFormatting sqref="E14 Q14 AC14 E24 Q24 AC24 E34 Q34 AC34 E44 Q44 AC44">
    <cfRule type="expression" dxfId="571" priority="571">
      <formula>E14="○"</formula>
    </cfRule>
  </conditionalFormatting>
  <conditionalFormatting sqref="D18">
    <cfRule type="expression" dxfId="570" priority="276">
      <formula>MONTH(D18)&lt;&gt;$D$15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569" priority="496">
      <formula>SUBTOTAL(102, $C$15:$AK$52)</formula>
    </cfRule>
  </conditionalFormatting>
  <conditionalFormatting sqref="E17">
    <cfRule type="expression" dxfId="568" priority="264">
      <formula>MONTH(E17)&lt;&gt;$D$15</formula>
    </cfRule>
  </conditionalFormatting>
  <conditionalFormatting sqref="W17:W22">
    <cfRule type="expression" dxfId="567" priority="252">
      <formula>MONTH(W17)&lt;&gt;$D$15</formula>
    </cfRule>
  </conditionalFormatting>
  <conditionalFormatting sqref="AI17:AI22">
    <cfRule type="expression" dxfId="566" priority="240">
      <formula>MONTH(AI17)&lt;&gt;$D$15</formula>
    </cfRule>
  </conditionalFormatting>
  <conditionalFormatting sqref="AI27:AI32">
    <cfRule type="expression" dxfId="565" priority="228">
      <formula>MONTH(AI27)&lt;&gt;$D$15</formula>
    </cfRule>
  </conditionalFormatting>
  <conditionalFormatting sqref="W27:W32">
    <cfRule type="expression" dxfId="564" priority="204">
      <formula>MONTH(W27)&lt;&gt;$D$15</formula>
    </cfRule>
  </conditionalFormatting>
  <conditionalFormatting sqref="K27:K32">
    <cfRule type="expression" dxfId="563" priority="167">
      <formula>MONTH(K27)&lt;&gt;$D$15</formula>
    </cfRule>
  </conditionalFormatting>
  <conditionalFormatting sqref="K37:K42">
    <cfRule type="expression" dxfId="562" priority="164">
      <formula>MONTH(K37)&lt;&gt;$D$15</formula>
    </cfRule>
  </conditionalFormatting>
  <conditionalFormatting sqref="AI37:AI42">
    <cfRule type="expression" dxfId="561" priority="163">
      <formula>MONTH(AI37)&lt;&gt;$D$15</formula>
    </cfRule>
  </conditionalFormatting>
  <conditionalFormatting sqref="D17:J22 P17:V22 AB17:AH22 D27:J32 P27:V32 AB27:AH32 D37:J42 P37:V42 AB37:AH42 D47:J52 P47:V52 AB47:AH52">
    <cfRule type="containsBlanks" dxfId="560" priority="288">
      <formula>LEN(TRIM(D17))=0</formula>
    </cfRule>
  </conditionalFormatting>
  <conditionalFormatting sqref="Z11">
    <cfRule type="expression" dxfId="559" priority="13">
      <formula>$Z$11&lt;ROUNDDOWN((8/28)*100,1)</formula>
    </cfRule>
  </conditionalFormatting>
  <pageMargins left="0.25" right="0.25" top="0.75" bottom="0.75" header="0.3" footer="0.3"/>
  <pageSetup paperSize="9" scale="6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78" id="{D089FE88-594C-418D-AB9A-88F607A7B7FB}">
            <xm:f>IF(VLOOKUP(C16,入力用２年!$B:$J,1,FALSE)=基本情報!$C$9,TRUE,FALSE)</xm:f>
            <x14:dxf>
              <font>
                <b/>
                <i/>
                <strike val="0"/>
              </font>
              <fill>
                <patternFill>
                  <bgColor rgb="FFFFC000"/>
                </patternFill>
              </fill>
              <border>
                <vertical/>
                <horizontal/>
              </border>
            </x14:dxf>
          </x14:cfRule>
          <x14:cfRule type="expression" priority="485" id="{91FA38D5-425C-47A6-9C25-92C413C757CA}">
            <xm:f>IF(VLOOKUP(C16,入力用２年!$B:$J,1,FALSE)=基本情報!$E$9,TRUE,FALSE)</xm:f>
            <x14:dxf>
              <font>
                <b/>
                <i/>
                <strike val="0"/>
              </font>
              <fill>
                <patternFill>
                  <bgColor rgb="FFFFC000"/>
                </patternFill>
              </fill>
              <border>
                <vertical/>
                <horizontal/>
              </border>
            </x14:dxf>
          </x14:cfRule>
          <x14:cfRule type="expression" priority="493" id="{97796BC5-CEF2-4D65-9183-999102EA51EE}">
            <xm:f>IF(VLOOKUP(C16,入力用２年!$B:$J,1,FALSE)=基本情報!$C$8,TRUE,FALSE)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94" id="{0F4A850C-5DC3-4238-9989-F72B21848289}">
            <xm:f>IF(VLOOKUP(C16,入力用２年!$B:$J,1,FALSE)=基本情報!$E$8,TRUE,FALSE)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C16:J16 C18 E18:J18 C17:D17 F17:J17 L23:V23 X23:AH23 L33:V33 X33:AH33 L43:V43 X43:AH43 N16:V22 Z16:AH22 Z25:AH32 Z35:AH42 Z45:AH52 N25:V32 X24 L24 L34 N35:V42 X34 C19:J23 L44 N45:V52 X44 Z24:AG24 N24:U24 C25:J33 C24:I24 C35:J43 C34:I34 C45:J52 C44:I44 N34:U34 N44:U44 Z34:AG34 Z44:AG44</xm:sqref>
        </x14:conditionalFormatting>
        <x14:conditionalFormatting xmlns:xm="http://schemas.microsoft.com/office/excel/2006/main">
          <x14:cfRule type="expression" priority="491" id="{17B6C8B7-72FD-400A-9230-CCA52319A1EC}">
            <xm:f>VLOOKUP(C17,入力用２年!$B:$I,4,FALSE)&lt;&gt;""</xm:f>
            <x14:dxf>
              <fill>
                <patternFill>
                  <bgColor theme="8"/>
                </patternFill>
              </fill>
            </x14:dxf>
          </x14:cfRule>
          <x14:cfRule type="expression" priority="492" id="{593A2544-4C4C-4983-888D-DFCDB7CF6CA5}">
            <xm:f>VLOOKUP(C17,入力用２年!$B:$I,5,FALSE)="休工"</xm:f>
            <x14:dxf>
              <fill>
                <patternFill>
                  <bgColor theme="0" tint="-0.24994659260841701"/>
                </patternFill>
              </fill>
            </x14:dxf>
          </x14:cfRule>
          <x14:cfRule type="expression" priority="495" id="{C8D0C2DC-2B93-4E6C-8A87-7C81C580E26A}">
            <xm:f>COUNTIF(祝日!$B:$B,C17)=1</xm:f>
            <x14:dxf>
              <font>
                <b/>
                <i val="0"/>
                <color rgb="FF00B050"/>
              </font>
              <fill>
                <patternFill patternType="none">
                  <bgColor auto="1"/>
                </patternFill>
              </fill>
            </x14:dxf>
          </x14:cfRule>
          <xm:sqref>X24 C25:J26 L24 C35:J36 L34 X34 C45:J46 L44 X44 Z25:AH26 N25:V26 N35:V36 Z35:AH36 Z45:AH46 N45:V46 Z24:AG24 N24:U24 C24:I24 C34:I34 C44:I44 N34:U34 N44:U44 Z34:AG34 Z44:AG44 C17:AH23 C27:AH33 C37:AH43 C47:AH52</xm:sqref>
        </x14:conditionalFormatting>
        <x14:conditionalFormatting xmlns:xm="http://schemas.microsoft.com/office/excel/2006/main">
          <x14:cfRule type="expression" priority="466" id="{32B82DBD-7132-4FE5-B382-6C2B09228BF3}">
            <xm:f>D17&gt;基本情報!$E$9</xm:f>
            <x14:dxf>
              <fill>
                <patternFill>
                  <bgColor theme="8"/>
                </patternFill>
              </fill>
            </x14:dxf>
          </x14:cfRule>
          <x14:cfRule type="expression" priority="468" id="{D3480A47-1392-4AE3-A686-0FFC4ED05223}">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142" id="{4EE30006-8ACF-4C7A-AE9A-805DB44B4C9B}">
            <xm:f>IF(VLOOKUP(K16,入力用1年!$B:$J,1,FALSE)=基本情報!$E$9,TRUE,FALSE)</xm:f>
            <x14:dxf>
              <font>
                <b/>
                <i/>
                <strike val="0"/>
              </font>
              <fill>
                <patternFill>
                  <bgColor rgb="FFFFC000"/>
                </patternFill>
              </fill>
              <border>
                <vertical/>
                <horizontal/>
              </border>
            </x14:dxf>
          </x14:cfRule>
          <x14:cfRule type="expression" priority="143" id="{58900237-6929-4574-94B2-F734C2D4AD98}">
            <xm:f>IF(VLOOKUP(K16,入力用1年!$B:$J,1,FALSE)=基本情報!$C$9,TRUE,FALSE)</xm:f>
            <x14:dxf>
              <font>
                <b/>
                <i/>
                <strike val="0"/>
              </font>
              <fill>
                <patternFill>
                  <bgColor rgb="FFFFC000"/>
                </patternFill>
              </fill>
              <border>
                <vertical/>
                <horizontal/>
              </border>
            </x14:dxf>
          </x14:cfRule>
          <x14:cfRule type="expression" priority="144" id="{50F71F89-7772-4AD9-8A62-CA3D8038CB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5" id="{280A265A-1074-464C-884D-02AB1B42E703}">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138" id="{7E56D4FC-9EEF-4F20-A3C1-01C8CEDD664D}">
            <xm:f>IF(VLOOKUP(W16,入力用1年!$B:$J,1,FALSE)=基本情報!$E$9,TRUE,FALSE)</xm:f>
            <x14:dxf>
              <font>
                <b/>
                <i/>
                <strike val="0"/>
              </font>
              <fill>
                <patternFill>
                  <bgColor rgb="FFFFC000"/>
                </patternFill>
              </fill>
              <border>
                <vertical/>
                <horizontal/>
              </border>
            </x14:dxf>
          </x14:cfRule>
          <x14:cfRule type="expression" priority="139" id="{8EF64953-CE5B-4BEF-BB73-8F9E3BEA16A4}">
            <xm:f>IF(VLOOKUP(W16,入力用1年!$B:$J,1,FALSE)=基本情報!$C$9,TRUE,FALSE)</xm:f>
            <x14:dxf>
              <font>
                <b/>
                <i/>
                <strike val="0"/>
              </font>
              <fill>
                <patternFill>
                  <bgColor rgb="FFFFC000"/>
                </patternFill>
              </fill>
              <border>
                <vertical/>
                <horizontal/>
              </border>
            </x14:dxf>
          </x14:cfRule>
          <x14:cfRule type="expression" priority="140" id="{598B4640-495B-47A9-860E-36BDEB022964}">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1" id="{083D1A75-62E5-4DAC-81EC-8EE2061DA3C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134" id="{86FF1CFD-D592-43A3-B417-469021EFFC2D}">
            <xm:f>IF(VLOOKUP(AI16,入力用1年!$B:$J,1,FALSE)=基本情報!$E$9,TRUE,FALSE)</xm:f>
            <x14:dxf>
              <font>
                <b/>
                <i/>
                <strike val="0"/>
              </font>
              <fill>
                <patternFill>
                  <bgColor rgb="FFFFC000"/>
                </patternFill>
              </fill>
              <border>
                <vertical/>
                <horizontal/>
              </border>
            </x14:dxf>
          </x14:cfRule>
          <x14:cfRule type="expression" priority="135" id="{07F6A164-1AC4-489D-AFED-56CF71BC4EB2}">
            <xm:f>IF(VLOOKUP(AI16,入力用1年!$B:$J,1,FALSE)=基本情報!$C$9,TRUE,FALSE)</xm:f>
            <x14:dxf>
              <font>
                <b/>
                <i/>
                <strike val="0"/>
              </font>
              <fill>
                <patternFill>
                  <bgColor rgb="FFFFC000"/>
                </patternFill>
              </fill>
              <border>
                <vertical/>
                <horizontal/>
              </border>
            </x14:dxf>
          </x14:cfRule>
          <x14:cfRule type="expression" priority="136" id="{41B698B0-752D-4A7B-BC1E-D005876C276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7" id="{AD6E9793-3A0F-428A-9F0D-B5F12EFB5015}">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130" id="{B569426D-0E72-448E-8AE2-6ED5DAD4F33C}">
            <xm:f>IF(VLOOKUP(K26,入力用1年!$B:$J,1,FALSE)=基本情報!$E$9,TRUE,FALSE)</xm:f>
            <x14:dxf>
              <font>
                <b/>
                <i/>
                <strike val="0"/>
              </font>
              <fill>
                <patternFill>
                  <bgColor rgb="FFFFC000"/>
                </patternFill>
              </fill>
              <border>
                <vertical/>
                <horizontal/>
              </border>
            </x14:dxf>
          </x14:cfRule>
          <x14:cfRule type="expression" priority="131" id="{16DDD3EE-0786-464A-A790-57CF51F07055}">
            <xm:f>IF(VLOOKUP(K26,入力用1年!$B:$J,1,FALSE)=基本情報!$C$9,TRUE,FALSE)</xm:f>
            <x14:dxf>
              <font>
                <b/>
                <i/>
                <strike val="0"/>
              </font>
              <fill>
                <patternFill>
                  <bgColor rgb="FFFFC000"/>
                </patternFill>
              </fill>
              <border>
                <vertical/>
                <horizontal/>
              </border>
            </x14:dxf>
          </x14:cfRule>
          <x14:cfRule type="expression" priority="132" id="{1548520E-1105-4330-93C0-EC4A04710F26}">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3" id="{64B8DA8B-6C79-40DA-B507-E3AF5178E3B1}">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126" id="{6AD4ED7E-CCB2-4648-9420-CABE80C334A2}">
            <xm:f>IF(VLOOKUP(W26,入力用1年!$B:$J,1,FALSE)=基本情報!$E$9,TRUE,FALSE)</xm:f>
            <x14:dxf>
              <font>
                <b/>
                <i/>
                <strike val="0"/>
              </font>
              <fill>
                <patternFill>
                  <bgColor rgb="FFFFC000"/>
                </patternFill>
              </fill>
              <border>
                <vertical/>
                <horizontal/>
              </border>
            </x14:dxf>
          </x14:cfRule>
          <x14:cfRule type="expression" priority="127" id="{DAE632B6-A779-4A0C-AC24-63870A39EBE5}">
            <xm:f>IF(VLOOKUP(W26,入力用1年!$B:$J,1,FALSE)=基本情報!$C$9,TRUE,FALSE)</xm:f>
            <x14:dxf>
              <font>
                <b/>
                <i/>
                <strike val="0"/>
              </font>
              <fill>
                <patternFill>
                  <bgColor rgb="FFFFC000"/>
                </patternFill>
              </fill>
              <border>
                <vertical/>
                <horizontal/>
              </border>
            </x14:dxf>
          </x14:cfRule>
          <x14:cfRule type="expression" priority="128" id="{B5B7C460-BA9B-4CF5-870D-B05DC68EEB83}">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9" id="{2E021244-3BD4-42E9-BF5E-0F01B9CB5C21}">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122" id="{4A378EF2-1B7D-48EF-828B-62F9C5067C07}">
            <xm:f>IF(VLOOKUP(AI26,入力用1年!$B:$J,1,FALSE)=基本情報!$E$9,TRUE,FALSE)</xm:f>
            <x14:dxf>
              <font>
                <b/>
                <i/>
                <strike val="0"/>
              </font>
              <fill>
                <patternFill>
                  <bgColor rgb="FFFFC000"/>
                </patternFill>
              </fill>
              <border>
                <vertical/>
                <horizontal/>
              </border>
            </x14:dxf>
          </x14:cfRule>
          <x14:cfRule type="expression" priority="123" id="{7DCC7349-9E7C-4222-B6A0-4ACDD107C29E}">
            <xm:f>IF(VLOOKUP(AI26,入力用1年!$B:$J,1,FALSE)=基本情報!$C$9,TRUE,FALSE)</xm:f>
            <x14:dxf>
              <font>
                <b/>
                <i/>
                <strike val="0"/>
              </font>
              <fill>
                <patternFill>
                  <bgColor rgb="FFFFC000"/>
                </patternFill>
              </fill>
              <border>
                <vertical/>
                <horizontal/>
              </border>
            </x14:dxf>
          </x14:cfRule>
          <x14:cfRule type="expression" priority="124" id="{FAFA933C-E7B2-445A-80AF-916705313F5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5" id="{CB3732FF-3572-4304-B517-8634286138E7}">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118" id="{21D351DE-76F7-48DE-89A9-11485E3726DB}">
            <xm:f>IF(VLOOKUP(K36,入力用1年!$B:$J,1,FALSE)=基本情報!$E$9,TRUE,FALSE)</xm:f>
            <x14:dxf>
              <font>
                <b/>
                <i/>
                <strike val="0"/>
              </font>
              <fill>
                <patternFill>
                  <bgColor rgb="FFFFC000"/>
                </patternFill>
              </fill>
              <border>
                <vertical/>
                <horizontal/>
              </border>
            </x14:dxf>
          </x14:cfRule>
          <x14:cfRule type="expression" priority="119" id="{2D1F16C1-8BF3-4410-ACBA-556A92A71ED9}">
            <xm:f>IF(VLOOKUP(K36,入力用1年!$B:$J,1,FALSE)=基本情報!$C$9,TRUE,FALSE)</xm:f>
            <x14:dxf>
              <font>
                <b/>
                <i/>
                <strike val="0"/>
              </font>
              <fill>
                <patternFill>
                  <bgColor rgb="FFFFC000"/>
                </patternFill>
              </fill>
              <border>
                <vertical/>
                <horizontal/>
              </border>
            </x14:dxf>
          </x14:cfRule>
          <x14:cfRule type="expression" priority="120" id="{0B2C8AAB-9524-4DEC-B61C-2A92FD0EB55A}">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1" id="{63AAB751-BE6B-43D8-9D7A-867CD1FE232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114" id="{96489854-40FB-41E9-9309-E8FA6E00F265}">
            <xm:f>IF(VLOOKUP(W36,入力用1年!$B:$J,1,FALSE)=基本情報!$E$9,TRUE,FALSE)</xm:f>
            <x14:dxf>
              <font>
                <b/>
                <i/>
                <strike val="0"/>
              </font>
              <fill>
                <patternFill>
                  <bgColor rgb="FFFFC000"/>
                </patternFill>
              </fill>
              <border>
                <vertical/>
                <horizontal/>
              </border>
            </x14:dxf>
          </x14:cfRule>
          <x14:cfRule type="expression" priority="115" id="{A02DC0A1-0BE9-472C-AAFC-69D89445EF69}">
            <xm:f>IF(VLOOKUP(W36,入力用1年!$B:$J,1,FALSE)=基本情報!$C$9,TRUE,FALSE)</xm:f>
            <x14:dxf>
              <font>
                <b/>
                <i/>
                <strike val="0"/>
              </font>
              <fill>
                <patternFill>
                  <bgColor rgb="FFFFC000"/>
                </patternFill>
              </fill>
              <border>
                <vertical/>
                <horizontal/>
              </border>
            </x14:dxf>
          </x14:cfRule>
          <x14:cfRule type="expression" priority="116" id="{99A45894-FD7F-4A69-9258-A1A3247D2956}">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7" id="{FFC5E5BC-3709-49E7-A7B4-9E3ACEB632F0}">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10" id="{5A3C3703-3693-41FA-827B-00E8F6F86BFA}">
            <xm:f>IF(VLOOKUP(AI36,入力用1年!$B:$J,1,FALSE)=基本情報!$E$9,TRUE,FALSE)</xm:f>
            <x14:dxf>
              <font>
                <b/>
                <i/>
                <strike val="0"/>
              </font>
              <fill>
                <patternFill>
                  <bgColor rgb="FFFFC000"/>
                </patternFill>
              </fill>
              <border>
                <vertical/>
                <horizontal/>
              </border>
            </x14:dxf>
          </x14:cfRule>
          <x14:cfRule type="expression" priority="111" id="{2F7FC6E7-6142-4881-B959-1F4AA028DB06}">
            <xm:f>IF(VLOOKUP(AI36,入力用1年!$B:$J,1,FALSE)=基本情報!$C$9,TRUE,FALSE)</xm:f>
            <x14:dxf>
              <font>
                <b/>
                <i/>
                <strike val="0"/>
              </font>
              <fill>
                <patternFill>
                  <bgColor rgb="FFFFC000"/>
                </patternFill>
              </fill>
              <border>
                <vertical/>
                <horizontal/>
              </border>
            </x14:dxf>
          </x14:cfRule>
          <x14:cfRule type="expression" priority="112" id="{DA920C0F-CE69-4F81-81A8-F6A3F8BD01F0}">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3" id="{D26DBF6C-1C18-41EE-AF98-D6FB5E2CD21A}">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06" id="{774F57D6-EC86-430F-9DA0-3346118561D7}">
            <xm:f>IF(VLOOKUP(AI46,入力用1年!$B:$J,1,FALSE)=基本情報!$E$9,TRUE,FALSE)</xm:f>
            <x14:dxf>
              <font>
                <b/>
                <i/>
                <strike val="0"/>
              </font>
              <fill>
                <patternFill>
                  <bgColor rgb="FFFFC000"/>
                </patternFill>
              </fill>
              <border>
                <vertical/>
                <horizontal/>
              </border>
            </x14:dxf>
          </x14:cfRule>
          <x14:cfRule type="expression" priority="107" id="{89C94319-CA6A-4247-929B-7DFADF84BFC6}">
            <xm:f>IF(VLOOKUP(AI46,入力用1年!$B:$J,1,FALSE)=基本情報!$C$9,TRUE,FALSE)</xm:f>
            <x14:dxf>
              <font>
                <b/>
                <i/>
                <strike val="0"/>
              </font>
              <fill>
                <patternFill>
                  <bgColor rgb="FFFFC000"/>
                </patternFill>
              </fill>
              <border>
                <vertical/>
                <horizontal/>
              </border>
            </x14:dxf>
          </x14:cfRule>
          <x14:cfRule type="expression" priority="108" id="{E8D19EF0-6E53-4EC8-94B0-FD9B94FB693F}">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9" id="{F71DB57E-67BC-499A-8443-A795CF82742C}">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102" id="{6EEC64BF-D79E-453C-9310-7E5255115C8D}">
            <xm:f>IF(VLOOKUP(W46,入力用1年!$B:$J,1,FALSE)=基本情報!$E$9,TRUE,FALSE)</xm:f>
            <x14:dxf>
              <font>
                <b/>
                <i/>
                <strike val="0"/>
              </font>
              <fill>
                <patternFill>
                  <bgColor rgb="FFFFC000"/>
                </patternFill>
              </fill>
              <border>
                <vertical/>
                <horizontal/>
              </border>
            </x14:dxf>
          </x14:cfRule>
          <x14:cfRule type="expression" priority="103" id="{68D8F812-508F-446E-BF98-134933E68935}">
            <xm:f>IF(VLOOKUP(W46,入力用1年!$B:$J,1,FALSE)=基本情報!$C$9,TRUE,FALSE)</xm:f>
            <x14:dxf>
              <font>
                <b/>
                <i/>
                <strike val="0"/>
              </font>
              <fill>
                <patternFill>
                  <bgColor rgb="FFFFC000"/>
                </patternFill>
              </fill>
              <border>
                <vertical/>
                <horizontal/>
              </border>
            </x14:dxf>
          </x14:cfRule>
          <x14:cfRule type="expression" priority="104" id="{897A13BA-221B-4CCA-B382-80624418ECCC}">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5" id="{C5B18583-37D5-4764-8537-AC2FB3376F66}">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98" id="{45290861-7CC8-4092-AA2A-7D9AC2BFAA55}">
            <xm:f>IF(VLOOKUP(K46,入力用1年!$B:$J,1,FALSE)=基本情報!$E$9,TRUE,FALSE)</xm:f>
            <x14:dxf>
              <font>
                <b/>
                <i/>
                <strike val="0"/>
              </font>
              <fill>
                <patternFill>
                  <bgColor rgb="FFFFC000"/>
                </patternFill>
              </fill>
              <border>
                <vertical/>
                <horizontal/>
              </border>
            </x14:dxf>
          </x14:cfRule>
          <x14:cfRule type="expression" priority="99" id="{C3AEBA6F-6B8E-4EC4-876C-94ADCB34466A}">
            <xm:f>IF(VLOOKUP(K46,入力用1年!$B:$J,1,FALSE)=基本情報!$C$9,TRUE,FALSE)</xm:f>
            <x14:dxf>
              <font>
                <b/>
                <i/>
                <strike val="0"/>
              </font>
              <fill>
                <patternFill>
                  <bgColor rgb="FFFFC000"/>
                </patternFill>
              </fill>
              <border>
                <vertical/>
                <horizontal/>
              </border>
            </x14:dxf>
          </x14:cfRule>
          <x14:cfRule type="expression" priority="100" id="{B5B0A7ED-7E4F-4182-8D28-60EFE78DE9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1" id="{8C534190-E1FB-4AA0-8EDC-6758E47768C1}">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10" id="{09B95AEE-7580-4D67-935C-9B600646C9DC}">
            <xm:f>VLOOKUP(AJ17,入力用２年!$B:$I,4,FALSE)&lt;&gt;""</xm:f>
            <x14:dxf>
              <fill>
                <patternFill>
                  <bgColor theme="8"/>
                </patternFill>
              </fill>
            </x14:dxf>
          </x14:cfRule>
          <x14:cfRule type="expression" priority="11" id="{74062F15-D207-45EB-AB7D-EF660ADCB7DB}">
            <xm:f>VLOOKUP(AJ17,入力用２年!$B:$I,5,FALSE)="休工"</xm:f>
            <x14:dxf>
              <fill>
                <patternFill>
                  <bgColor theme="0" tint="-0.24994659260841701"/>
                </patternFill>
              </fill>
            </x14:dxf>
          </x14:cfRule>
          <x14:cfRule type="expression" priority="12" id="{C6CA9B50-2C9E-4661-A02E-20F8DE75622A}">
            <xm:f>COUNTIF(祝日!$B:$B,AJ17)=1</xm:f>
            <x14:dxf>
              <font>
                <b/>
                <i val="0"/>
                <color rgb="FF00B050"/>
              </font>
              <fill>
                <patternFill patternType="none">
                  <bgColor auto="1"/>
                </patternFill>
              </fill>
            </x14:dxf>
          </x14:cfRule>
          <xm:sqref>AJ17:AJ22</xm:sqref>
        </x14:conditionalFormatting>
        <x14:conditionalFormatting xmlns:xm="http://schemas.microsoft.com/office/excel/2006/main">
          <x14:cfRule type="expression" priority="7" id="{4D305475-3687-4D39-920C-FA61EBC5C631}">
            <xm:f>VLOOKUP(AJ27,入力用２年!$B:$I,4,FALSE)&lt;&gt;""</xm:f>
            <x14:dxf>
              <fill>
                <patternFill>
                  <bgColor theme="8"/>
                </patternFill>
              </fill>
            </x14:dxf>
          </x14:cfRule>
          <x14:cfRule type="expression" priority="8" id="{65214E2D-CECB-41E1-9219-B041A08C1F0B}">
            <xm:f>VLOOKUP(AJ27,入力用２年!$B:$I,5,FALSE)="休工"</xm:f>
            <x14:dxf>
              <fill>
                <patternFill>
                  <bgColor theme="0" tint="-0.24994659260841701"/>
                </patternFill>
              </fill>
            </x14:dxf>
          </x14:cfRule>
          <x14:cfRule type="expression" priority="9" id="{FF4DFC01-D92E-485C-AFB3-01709DDD3170}">
            <xm:f>COUNTIF(祝日!$B:$B,AJ27)=1</xm:f>
            <x14:dxf>
              <font>
                <b/>
                <i val="0"/>
                <color rgb="FF00B050"/>
              </font>
              <fill>
                <patternFill patternType="none">
                  <bgColor auto="1"/>
                </patternFill>
              </fill>
            </x14:dxf>
          </x14:cfRule>
          <xm:sqref>AJ27:AJ32</xm:sqref>
        </x14:conditionalFormatting>
        <x14:conditionalFormatting xmlns:xm="http://schemas.microsoft.com/office/excel/2006/main">
          <x14:cfRule type="expression" priority="4" id="{B15AFB6A-9193-4EBC-B699-4F118996EE95}">
            <xm:f>VLOOKUP(AJ37,入力用２年!$B:$I,4,FALSE)&lt;&gt;""</xm:f>
            <x14:dxf>
              <fill>
                <patternFill>
                  <bgColor theme="8"/>
                </patternFill>
              </fill>
            </x14:dxf>
          </x14:cfRule>
          <x14:cfRule type="expression" priority="5" id="{AE7A55EB-3D79-48EE-B211-889FD65F4A51}">
            <xm:f>VLOOKUP(AJ37,入力用２年!$B:$I,5,FALSE)="休工"</xm:f>
            <x14:dxf>
              <fill>
                <patternFill>
                  <bgColor theme="0" tint="-0.24994659260841701"/>
                </patternFill>
              </fill>
            </x14:dxf>
          </x14:cfRule>
          <x14:cfRule type="expression" priority="6" id="{7DE06202-FD60-4C0F-B778-DC31A47BB8D1}">
            <xm:f>COUNTIF(祝日!$B:$B,AJ37)=1</xm:f>
            <x14:dxf>
              <font>
                <b/>
                <i val="0"/>
                <color rgb="FF00B050"/>
              </font>
              <fill>
                <patternFill patternType="none">
                  <bgColor auto="1"/>
                </patternFill>
              </fill>
            </x14:dxf>
          </x14:cfRule>
          <xm:sqref>AJ37:AJ42</xm:sqref>
        </x14:conditionalFormatting>
        <x14:conditionalFormatting xmlns:xm="http://schemas.microsoft.com/office/excel/2006/main">
          <x14:cfRule type="expression" priority="1" id="{DCDC6016-5840-4634-997A-205966CAEA43}">
            <xm:f>VLOOKUP(AJ47,入力用２年!$B:$I,4,FALSE)&lt;&gt;""</xm:f>
            <x14:dxf>
              <fill>
                <patternFill>
                  <bgColor theme="8"/>
                </patternFill>
              </fill>
            </x14:dxf>
          </x14:cfRule>
          <x14:cfRule type="expression" priority="2" id="{7EB39DCF-E497-4C85-9658-9ED96B01B037}">
            <xm:f>VLOOKUP(AJ47,入力用２年!$B:$I,5,FALSE)="休工"</xm:f>
            <x14:dxf>
              <fill>
                <patternFill>
                  <bgColor theme="0" tint="-0.24994659260841701"/>
                </patternFill>
              </fill>
            </x14:dxf>
          </x14:cfRule>
          <x14:cfRule type="expression" priority="3" id="{0405314B-5A3D-4622-841E-57596F220FF8}">
            <xm:f>COUNTIF(祝日!$B:$B,AJ47)=1</xm:f>
            <x14:dxf>
              <font>
                <b/>
                <i val="0"/>
                <color rgb="FF00B050"/>
              </font>
              <fill>
                <patternFill patternType="none">
                  <bgColor auto="1"/>
                </patternFill>
              </fill>
            </x14:dxf>
          </x14:cfRule>
          <xm:sqref>AJ47:AJ52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CF36-F16D-4A04-9313-CF94AAD96757}">
  <sheetPr codeName="Sheet9">
    <tabColor theme="9" tint="0.59999389629810485"/>
    <pageSetUpPr fitToPage="1"/>
  </sheetPr>
  <dimension ref="A2:AQ58"/>
  <sheetViews>
    <sheetView view="pageBreakPreview" zoomScale="85" zoomScaleNormal="70" zoomScaleSheetLayoutView="85" workbookViewId="0">
      <selection activeCell="T14" sqref="T14:V14"/>
    </sheetView>
  </sheetViews>
  <sheetFormatPr defaultColWidth="9" defaultRowHeight="13.5" x14ac:dyDescent="0.4"/>
  <cols>
    <col min="1" max="1" width="3.5" style="49" customWidth="1"/>
    <col min="2" max="2" width="9.25" style="208" customWidth="1"/>
    <col min="3" max="3" width="4.625" style="208" customWidth="1"/>
    <col min="4" max="10" width="3.25" style="208" customWidth="1"/>
    <col min="11" max="11" width="6" style="208" customWidth="1"/>
    <col min="12" max="12" width="5.625" style="208" bestFit="1" customWidth="1"/>
    <col min="13" max="13" width="6" style="208" customWidth="1"/>
    <col min="14" max="14" width="5.125" style="208" customWidth="1"/>
    <col min="15" max="15" width="5.625" style="208" customWidth="1"/>
    <col min="16" max="22" width="3.25" style="208" customWidth="1"/>
    <col min="23" max="23" width="6" style="208" customWidth="1"/>
    <col min="24" max="24" width="6.25" style="208" bestFit="1" customWidth="1"/>
    <col min="25" max="25" width="6" style="208" customWidth="1"/>
    <col min="26" max="26" width="3.25" style="208" customWidth="1"/>
    <col min="27" max="27" width="4.5" style="208" customWidth="1"/>
    <col min="28" max="34" width="3.125" style="208" customWidth="1"/>
    <col min="35" max="35" width="5.625" style="49" customWidth="1"/>
    <col min="36" max="37" width="5.625" style="49" bestFit="1" customWidth="1"/>
    <col min="38" max="38" width="4.625" style="208" customWidth="1"/>
    <col min="39" max="39" width="9.375" style="49" hidden="1" customWidth="1"/>
    <col min="40" max="40" width="0" style="49" hidden="1" customWidth="1"/>
    <col min="41" max="43" width="4.75" style="49" hidden="1" customWidth="1"/>
    <col min="44" max="16384" width="9" style="49"/>
  </cols>
  <sheetData>
    <row r="2" spans="1:38" ht="19.5" x14ac:dyDescent="0.4">
      <c r="B2" s="209" t="s">
        <v>39</v>
      </c>
      <c r="C2" s="209">
        <v>0</v>
      </c>
      <c r="E2" s="209"/>
      <c r="F2" s="209"/>
      <c r="G2" s="209"/>
      <c r="H2" s="209"/>
      <c r="I2" s="209"/>
      <c r="K2" s="210"/>
      <c r="AI2" s="208"/>
      <c r="AJ2" s="208"/>
      <c r="AK2" s="208"/>
    </row>
    <row r="3" spans="1:38" ht="19.5" x14ac:dyDescent="0.4">
      <c r="B3" s="211" t="s">
        <v>42</v>
      </c>
      <c r="C3" s="212">
        <v>0</v>
      </c>
      <c r="D3" s="211"/>
      <c r="E3" s="211"/>
      <c r="F3" s="211"/>
      <c r="G3" s="211"/>
      <c r="H3" s="211"/>
      <c r="I3" s="211"/>
      <c r="K3" s="210"/>
      <c r="AF3" s="294" t="s">
        <v>12</v>
      </c>
      <c r="AG3" s="294"/>
      <c r="AH3" s="294"/>
      <c r="AI3" s="291" t="s">
        <v>52</v>
      </c>
      <c r="AJ3" s="291"/>
      <c r="AK3" s="291"/>
    </row>
    <row r="4" spans="1:38" ht="18.75" customHeight="1" thickBot="1" x14ac:dyDescent="0.45">
      <c r="B4" s="211" t="s">
        <v>43</v>
      </c>
      <c r="C4" s="212">
        <v>0</v>
      </c>
      <c r="D4" s="212"/>
      <c r="E4" s="211"/>
      <c r="F4" s="211"/>
      <c r="G4" s="211"/>
      <c r="H4" s="211"/>
      <c r="I4" s="211"/>
      <c r="K4" s="210"/>
      <c r="AH4" s="131"/>
      <c r="AI4" s="290" t="s">
        <v>17</v>
      </c>
      <c r="AJ4" s="290"/>
      <c r="AK4" s="290"/>
    </row>
    <row r="5" spans="1:38" ht="18.75" customHeight="1" thickTop="1" thickBot="1" x14ac:dyDescent="0.45">
      <c r="B5" s="213" t="s">
        <v>46</v>
      </c>
      <c r="C5" s="213"/>
      <c r="D5" s="305">
        <v>45388</v>
      </c>
      <c r="E5" s="305"/>
      <c r="F5" s="305"/>
      <c r="G5" s="305"/>
      <c r="H5" s="214" t="s">
        <v>38</v>
      </c>
      <c r="I5" s="306">
        <v>46456</v>
      </c>
      <c r="J5" s="306"/>
      <c r="K5" s="306"/>
      <c r="L5" s="306"/>
      <c r="AH5" s="215"/>
      <c r="AI5" s="287" t="s">
        <v>1</v>
      </c>
      <c r="AJ5" s="288"/>
      <c r="AK5" s="289"/>
    </row>
    <row r="6" spans="1:38" s="53" customFormat="1" ht="30" customHeight="1" thickTop="1" x14ac:dyDescent="0.15">
      <c r="B6" s="308" t="str">
        <f>B13</f>
        <v>2026年度</v>
      </c>
      <c r="C6" s="308"/>
      <c r="D6" s="243" t="s">
        <v>59</v>
      </c>
      <c r="E6" s="244"/>
      <c r="F6" s="244"/>
      <c r="G6" s="244"/>
      <c r="H6" s="201"/>
      <c r="I6" s="245"/>
      <c r="J6" s="245"/>
      <c r="K6" s="245"/>
      <c r="L6" s="245"/>
      <c r="M6" s="208"/>
      <c r="N6" s="208"/>
      <c r="O6" s="208"/>
      <c r="P6" s="208"/>
      <c r="Q6" s="208"/>
      <c r="R6" s="208"/>
      <c r="S6" s="208"/>
      <c r="T6" s="208"/>
      <c r="U6" s="208"/>
      <c r="V6" s="208"/>
      <c r="W6" s="208"/>
      <c r="X6" s="131"/>
      <c r="Y6" s="131"/>
      <c r="Z6" s="131"/>
      <c r="AA6" s="131"/>
      <c r="AB6" s="131"/>
      <c r="AC6" s="131"/>
      <c r="AD6" s="208"/>
      <c r="AE6" s="208"/>
      <c r="AF6" s="208"/>
      <c r="AG6" s="208"/>
      <c r="AH6" s="131"/>
      <c r="AI6" s="285" t="s">
        <v>18</v>
      </c>
      <c r="AJ6" s="285"/>
      <c r="AK6" s="285"/>
      <c r="AL6" s="131"/>
    </row>
    <row r="7" spans="1:38" s="53" customFormat="1" ht="18.75" customHeight="1" x14ac:dyDescent="0.4">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307"/>
      <c r="AD7" s="307"/>
      <c r="AE7" s="152"/>
      <c r="AF7" s="131"/>
      <c r="AG7" s="131"/>
      <c r="AH7" s="219"/>
      <c r="AI7" s="286" t="s">
        <v>50</v>
      </c>
      <c r="AJ7" s="286"/>
      <c r="AK7" s="286"/>
      <c r="AL7" s="131"/>
    </row>
    <row r="8" spans="1:38" s="53" customFormat="1" ht="18.75" customHeight="1" x14ac:dyDescent="0.4">
      <c r="B8" s="131"/>
      <c r="C8" s="266" t="s">
        <v>96</v>
      </c>
      <c r="D8" s="267"/>
      <c r="E8" s="267"/>
      <c r="F8" s="267"/>
      <c r="G8" s="268"/>
      <c r="H8" s="131"/>
      <c r="I8" s="220" t="s">
        <v>58</v>
      </c>
      <c r="J8" s="221"/>
      <c r="K8" s="222"/>
      <c r="L8" s="223"/>
      <c r="M8" s="131"/>
      <c r="N8" s="224" t="s">
        <v>45</v>
      </c>
      <c r="O8" s="225"/>
      <c r="P8" s="226"/>
      <c r="Q8" s="225">
        <f>I5-D5+1</f>
        <v>1069</v>
      </c>
      <c r="R8" s="225"/>
      <c r="S8" s="227" t="s">
        <v>5</v>
      </c>
      <c r="T8" s="131"/>
      <c r="U8" s="220" t="s">
        <v>49</v>
      </c>
      <c r="V8" s="228"/>
      <c r="W8" s="228"/>
      <c r="X8" s="223"/>
      <c r="Y8" s="131"/>
      <c r="Z8" s="266" t="s">
        <v>47</v>
      </c>
      <c r="AA8" s="267"/>
      <c r="AB8" s="267"/>
      <c r="AC8" s="267"/>
      <c r="AD8" s="268"/>
      <c r="AE8" s="219"/>
      <c r="AF8" s="219"/>
      <c r="AG8" s="219"/>
      <c r="AH8" s="219"/>
      <c r="AI8" s="284" t="s">
        <v>86</v>
      </c>
      <c r="AJ8" s="284"/>
      <c r="AK8" s="284"/>
      <c r="AL8" s="131"/>
    </row>
    <row r="9" spans="1:38" s="131" customFormat="1" ht="18.75" customHeight="1" x14ac:dyDescent="0.4">
      <c r="B9" s="229" t="s">
        <v>56</v>
      </c>
      <c r="C9" s="266" t="s">
        <v>25</v>
      </c>
      <c r="D9" s="267"/>
      <c r="E9" s="267"/>
      <c r="F9" s="268"/>
      <c r="G9" s="68" t="str">
        <f>IF(AND(W9=W10,'１(計画)'!G9="○",'２(計画)'!G9="○"),"○","-")</f>
        <v>○</v>
      </c>
      <c r="I9" s="272" t="s">
        <v>57</v>
      </c>
      <c r="J9" s="273"/>
      <c r="K9" s="274"/>
      <c r="L9" s="200" t="str">
        <f>IF(L10="-","○","-")</f>
        <v>○</v>
      </c>
      <c r="N9" s="230" t="s">
        <v>30</v>
      </c>
      <c r="O9" s="148"/>
      <c r="P9" s="231"/>
      <c r="Q9" s="219">
        <f>COUNTIF(入力用３年!J:J,"○")-(COUNTA(入力用３年!E:E)-3)</f>
        <v>338</v>
      </c>
      <c r="R9" s="148"/>
      <c r="S9" s="232" t="s">
        <v>5</v>
      </c>
      <c r="U9" s="230" t="s">
        <v>20</v>
      </c>
      <c r="V9" s="148"/>
      <c r="W9" s="151">
        <f>W10+W11</f>
        <v>12</v>
      </c>
      <c r="X9" s="232" t="s">
        <v>21</v>
      </c>
      <c r="Z9" s="220" t="s">
        <v>53</v>
      </c>
      <c r="AA9" s="228"/>
      <c r="AB9" s="228">
        <f>L14+X14+AJ14+L24+X24+AJ24+L34+X34+AJ34+L44+X44+AJ44</f>
        <v>97</v>
      </c>
      <c r="AC9" s="228"/>
      <c r="AD9" s="233" t="s">
        <v>5</v>
      </c>
      <c r="AE9" s="219"/>
      <c r="AF9" s="219"/>
      <c r="AG9" s="151"/>
      <c r="AH9" s="152"/>
    </row>
    <row r="10" spans="1:38" s="131" customFormat="1" ht="18.75" customHeight="1" x14ac:dyDescent="0.4">
      <c r="B10" s="148"/>
      <c r="C10" s="266" t="s">
        <v>26</v>
      </c>
      <c r="D10" s="267"/>
      <c r="E10" s="267"/>
      <c r="F10" s="268"/>
      <c r="G10" s="68" t="str">
        <f>IF(AND(G9="-",Z11&gt;=ROUNDDOWN(8/28*100,1)),"○","-")</f>
        <v>-</v>
      </c>
      <c r="I10" s="266" t="s">
        <v>27</v>
      </c>
      <c r="J10" s="267"/>
      <c r="K10" s="268"/>
      <c r="L10" s="75" t="str">
        <f>IF(SUM(AO17:AQ20)&gt;0,"○","-")</f>
        <v>-</v>
      </c>
      <c r="N10" s="230" t="s">
        <v>61</v>
      </c>
      <c r="O10" s="148"/>
      <c r="P10" s="231"/>
      <c r="Q10" s="219">
        <f>COUNTIF(入力用３年!J:J,"-")</f>
        <v>0</v>
      </c>
      <c r="R10" s="148"/>
      <c r="S10" s="232" t="s">
        <v>5</v>
      </c>
      <c r="U10" s="230" t="s">
        <v>22</v>
      </c>
      <c r="V10" s="148"/>
      <c r="W10" s="151">
        <f>COUNTIF(D13:AK51,"OK")</f>
        <v>12</v>
      </c>
      <c r="X10" s="232" t="s">
        <v>21</v>
      </c>
      <c r="Z10" s="266" t="s">
        <v>48</v>
      </c>
      <c r="AA10" s="267"/>
      <c r="AB10" s="267"/>
      <c r="AC10" s="267"/>
      <c r="AD10" s="268"/>
      <c r="AE10" s="219"/>
      <c r="AF10" s="219"/>
      <c r="AG10" s="151"/>
      <c r="AH10" s="152"/>
    </row>
    <row r="11" spans="1:38" s="131" customFormat="1" ht="18.75" customHeight="1" x14ac:dyDescent="0.4">
      <c r="C11" s="298" t="s">
        <v>27</v>
      </c>
      <c r="D11" s="299"/>
      <c r="E11" s="299"/>
      <c r="F11" s="300"/>
      <c r="G11" s="75" t="str">
        <f>IF(AND(G9="-",G10="-"),"○","-")</f>
        <v>-</v>
      </c>
      <c r="N11" s="235" t="s">
        <v>62</v>
      </c>
      <c r="O11" s="236"/>
      <c r="P11" s="237"/>
      <c r="Q11" s="236">
        <f>COUNTA(入力用３年!E:E)-3</f>
        <v>0</v>
      </c>
      <c r="R11" s="236"/>
      <c r="S11" s="238" t="s">
        <v>5</v>
      </c>
      <c r="U11" s="235" t="s">
        <v>23</v>
      </c>
      <c r="V11" s="236"/>
      <c r="W11" s="236">
        <f>COUNTIF(D13:AK51,"NG")</f>
        <v>0</v>
      </c>
      <c r="X11" s="238" t="s">
        <v>21</v>
      </c>
      <c r="Y11" s="246"/>
      <c r="Z11" s="266">
        <f>ROUNDDOWN(AB9/Q9*100,1)</f>
        <v>28.6</v>
      </c>
      <c r="AA11" s="267"/>
      <c r="AB11" s="267"/>
      <c r="AC11" s="228" t="s">
        <v>11</v>
      </c>
      <c r="AD11" s="223"/>
      <c r="AF11" s="219"/>
      <c r="AG11" s="219"/>
      <c r="AH11" s="152"/>
    </row>
    <row r="12" spans="1:38" s="208" customFormat="1" ht="18.75" customHeight="1" x14ac:dyDescent="0.4">
      <c r="B12" s="131"/>
      <c r="C12" s="131"/>
      <c r="D12" s="131"/>
      <c r="E12" s="131"/>
      <c r="F12" s="131"/>
      <c r="G12" s="131"/>
      <c r="H12" s="131"/>
      <c r="I12" s="131"/>
      <c r="J12" s="131"/>
      <c r="K12" s="131"/>
      <c r="L12" s="131"/>
      <c r="M12" s="131"/>
      <c r="N12" s="131"/>
      <c r="O12" s="131"/>
      <c r="P12" s="148"/>
      <c r="Q12" s="131"/>
      <c r="R12" s="131"/>
      <c r="S12" s="131"/>
      <c r="T12" s="131"/>
      <c r="U12" s="131"/>
      <c r="V12" s="131"/>
      <c r="W12" s="131"/>
      <c r="X12" s="131"/>
      <c r="Y12" s="131"/>
      <c r="Z12" s="131"/>
      <c r="AA12" s="131"/>
      <c r="AB12" s="131"/>
      <c r="AC12" s="131"/>
      <c r="AD12" s="131"/>
      <c r="AE12" s="131"/>
      <c r="AF12" s="152"/>
      <c r="AG12" s="131"/>
      <c r="AH12" s="131"/>
      <c r="AI12" s="131"/>
      <c r="AJ12" s="131"/>
      <c r="AK12" s="131"/>
    </row>
    <row r="13" spans="1:38" s="208" customFormat="1" ht="18.75" customHeight="1" x14ac:dyDescent="0.4">
      <c r="B13" s="208" t="s">
        <v>102</v>
      </c>
      <c r="E13" s="240"/>
      <c r="F13" s="240"/>
      <c r="G13" s="240"/>
      <c r="H13" s="240"/>
      <c r="I13" s="240"/>
      <c r="J13" s="240"/>
      <c r="K13" s="240"/>
      <c r="L13" s="240"/>
      <c r="M13" s="239"/>
      <c r="N13" s="239"/>
      <c r="O13" s="240"/>
      <c r="P13" s="240"/>
      <c r="Q13" s="240"/>
      <c r="R13" s="240"/>
      <c r="S13" s="240"/>
      <c r="T13" s="240"/>
    </row>
    <row r="14" spans="1:38" s="131" customFormat="1" ht="18.75" customHeight="1" thickBot="1" x14ac:dyDescent="0.45">
      <c r="C14" s="302" t="s">
        <v>14</v>
      </c>
      <c r="D14" s="302"/>
      <c r="E14" s="131" t="str">
        <f>IF(H14="-","-",IF(OR(H14&gt;=ROUNDDOWN(8/28,3),L14&gt;=K23),"OK","NG"))</f>
        <v>OK</v>
      </c>
      <c r="F14" s="301" t="s">
        <v>54</v>
      </c>
      <c r="G14" s="301"/>
      <c r="H14" s="303">
        <f>IFERROR(ROUNDDOWN(L14/(COUNTIFS(入力用３年!B:B,"&gt;="&amp;MIN(D17:J22),入力用３年!B:B,"&lt;="&amp;MAX(D17:J22),入力用３年!J:J,"○")-COUNTIFS(入力用３年!B:B,"&gt;="&amp;MIN(D17:J22),入力用３年!B:B,"&lt;="&amp;MAX(D17:J22),入力用３年!J:J,"○",入力用３年!E:E,"&lt;&gt;")),3),"-")</f>
        <v>0.26600000000000001</v>
      </c>
      <c r="I14" s="303"/>
      <c r="J14" s="303"/>
      <c r="K14" s="148" t="s">
        <v>89</v>
      </c>
      <c r="L14" s="135">
        <f>COUNTIFS(入力用３年!B:B,"&gt;="&amp;MIN(D17:J22),入力用３年!B:B,"&lt;="&amp;MAX(D17:J22),入力用３年!J:J,"○",入力用３年!F:F,"休工",入力用３年!E:E,"")</f>
        <v>8</v>
      </c>
      <c r="M14" s="115"/>
      <c r="N14" s="115"/>
      <c r="O14" s="302" t="s">
        <v>14</v>
      </c>
      <c r="P14" s="302"/>
      <c r="Q14" s="131" t="str">
        <f>IF(T14="-","-",IF(OR(T14&gt;=ROUNDDOWN(8/28,3),X14&gt;=W23),"OK","NG"))</f>
        <v>OK</v>
      </c>
      <c r="R14" s="301" t="s">
        <v>54</v>
      </c>
      <c r="S14" s="301"/>
      <c r="T14" s="303">
        <f>IFERROR(ROUNDDOWN(X14/(COUNTIFS(入力用３年!B:B,"&gt;="&amp;MIN(P17:V22),入力用３年!B:B,"&lt;="&amp;MAX(P17:V22),入力用３年!J:J,"○")-COUNTIFS(入力用３年!B:B,"&gt;="&amp;MIN(P17:V22),入力用３年!B:B,"&lt;="&amp;MAX(P17:V22),入力用３年!J:J,"○",入力用３年!E:E,"&lt;&gt;")),3),"-")</f>
        <v>0.35399999999999998</v>
      </c>
      <c r="U14" s="303"/>
      <c r="V14" s="303"/>
      <c r="W14" s="148" t="s">
        <v>89</v>
      </c>
      <c r="X14" s="135">
        <f>COUNTIFS(入力用３年!B:B,"&gt;="&amp;MIN(P17:V22),入力用３年!B:B,"&lt;="&amp;MAX(P17:V22),入力用３年!J:J,"○",入力用３年!F:F,"休工",入力用３年!E:E,"")</f>
        <v>11</v>
      </c>
      <c r="Y14" s="115"/>
      <c r="Z14" s="115"/>
      <c r="AA14" s="302" t="s">
        <v>14</v>
      </c>
      <c r="AB14" s="302"/>
      <c r="AC14" s="131" t="str">
        <f>IF(AF14="-","-",IF(OR(AF14&gt;=ROUNDDOWN(8/28,3),AJ14&gt;=AI23),"OK","NG"))</f>
        <v>OK</v>
      </c>
      <c r="AD14" s="301" t="s">
        <v>54</v>
      </c>
      <c r="AE14" s="301"/>
      <c r="AF14" s="303">
        <f>IFERROR(ROUNDDOWN(AJ14/(COUNTIFS(入力用３年!B:B,"&gt;="&amp;MIN(AB17:AH22),入力用３年!B:B,"&lt;="&amp;MAX(AB17:AH22),入力用３年!J:J,"○")-COUNTIFS(入力用３年!B:B,"&gt;="&amp;MIN(AB17:AH22),入力用３年!B:B,"&lt;="&amp;MAX(AB17:AH22),入力用３年!J:J,"○",入力用３年!E:E,"&lt;&gt;")),3),"-")</f>
        <v>0.26600000000000001</v>
      </c>
      <c r="AG14" s="303"/>
      <c r="AH14" s="303"/>
      <c r="AI14" s="148" t="s">
        <v>89</v>
      </c>
      <c r="AJ14" s="135">
        <f>COUNTIFS(入力用３年!B:B,"&gt;="&amp;MIN(AB17:AH22),入力用３年!B:B,"&lt;="&amp;MAX(AB17:AH22),入力用３年!J:J,"○",入力用３年!F:F,"休工",入力用３年!E:E,"")</f>
        <v>8</v>
      </c>
      <c r="AK14" s="115"/>
    </row>
    <row r="15" spans="1:38" s="131" customFormat="1" ht="18.75" customHeight="1" x14ac:dyDescent="0.4">
      <c r="D15" s="132">
        <v>4</v>
      </c>
      <c r="E15" s="133" t="s">
        <v>4</v>
      </c>
      <c r="F15" s="133"/>
      <c r="G15" s="133"/>
      <c r="H15" s="133"/>
      <c r="I15" s="133"/>
      <c r="J15" s="157"/>
      <c r="K15" s="295" t="s">
        <v>60</v>
      </c>
      <c r="L15" s="296"/>
      <c r="M15" s="297"/>
      <c r="N15" s="135"/>
      <c r="P15" s="132">
        <v>5</v>
      </c>
      <c r="Q15" s="133" t="s">
        <v>4</v>
      </c>
      <c r="R15" s="133"/>
      <c r="S15" s="133"/>
      <c r="T15" s="133"/>
      <c r="U15" s="133"/>
      <c r="V15" s="157"/>
      <c r="W15" s="295" t="s">
        <v>60</v>
      </c>
      <c r="X15" s="296"/>
      <c r="Y15" s="297"/>
      <c r="Z15" s="135"/>
      <c r="AB15" s="132">
        <v>6</v>
      </c>
      <c r="AC15" s="133" t="s">
        <v>4</v>
      </c>
      <c r="AD15" s="133"/>
      <c r="AE15" s="133"/>
      <c r="AF15" s="133"/>
      <c r="AG15" s="133"/>
      <c r="AH15" s="157"/>
      <c r="AI15" s="295" t="s">
        <v>60</v>
      </c>
      <c r="AJ15" s="296"/>
      <c r="AK15" s="297"/>
    </row>
    <row r="16" spans="1:38" s="131" customFormat="1" ht="27" x14ac:dyDescent="0.4">
      <c r="A16" s="242"/>
      <c r="D16" s="136" t="s">
        <v>5</v>
      </c>
      <c r="E16" s="137" t="s">
        <v>3</v>
      </c>
      <c r="F16" s="137" t="s">
        <v>6</v>
      </c>
      <c r="G16" s="137" t="s">
        <v>7</v>
      </c>
      <c r="H16" s="137" t="s">
        <v>8</v>
      </c>
      <c r="I16" s="137" t="s">
        <v>9</v>
      </c>
      <c r="J16" s="158" t="s">
        <v>10</v>
      </c>
      <c r="K16" s="139" t="s">
        <v>50</v>
      </c>
      <c r="L16" s="140" t="s">
        <v>89</v>
      </c>
      <c r="M16" s="141" t="s">
        <v>51</v>
      </c>
      <c r="N16" s="201"/>
      <c r="P16" s="136" t="s">
        <v>5</v>
      </c>
      <c r="Q16" s="137" t="s">
        <v>3</v>
      </c>
      <c r="R16" s="137" t="s">
        <v>6</v>
      </c>
      <c r="S16" s="137" t="s">
        <v>7</v>
      </c>
      <c r="T16" s="137" t="s">
        <v>8</v>
      </c>
      <c r="U16" s="137" t="s">
        <v>9</v>
      </c>
      <c r="V16" s="158" t="s">
        <v>10</v>
      </c>
      <c r="W16" s="139" t="s">
        <v>50</v>
      </c>
      <c r="X16" s="140" t="s">
        <v>89</v>
      </c>
      <c r="Y16" s="141" t="s">
        <v>51</v>
      </c>
      <c r="Z16" s="201"/>
      <c r="AB16" s="136" t="s">
        <v>5</v>
      </c>
      <c r="AC16" s="137" t="s">
        <v>3</v>
      </c>
      <c r="AD16" s="137" t="s">
        <v>6</v>
      </c>
      <c r="AE16" s="137" t="s">
        <v>7</v>
      </c>
      <c r="AF16" s="137" t="s">
        <v>8</v>
      </c>
      <c r="AG16" s="137" t="s">
        <v>9</v>
      </c>
      <c r="AH16" s="158" t="s">
        <v>10</v>
      </c>
      <c r="AI16" s="139" t="s">
        <v>50</v>
      </c>
      <c r="AJ16" s="140" t="s">
        <v>89</v>
      </c>
      <c r="AK16" s="141" t="s">
        <v>51</v>
      </c>
    </row>
    <row r="17" spans="3:43" s="131" customFormat="1" ht="15.75" customHeight="1" x14ac:dyDescent="0.4">
      <c r="D17" s="142" t="s">
        <v>103</v>
      </c>
      <c r="E17" s="127" t="s">
        <v>103</v>
      </c>
      <c r="F17" s="127" t="s">
        <v>103</v>
      </c>
      <c r="G17" s="127">
        <v>46113</v>
      </c>
      <c r="H17" s="127">
        <v>46114</v>
      </c>
      <c r="I17" s="127">
        <v>46115</v>
      </c>
      <c r="J17" s="128">
        <f>IF(I17&lt;&gt;"",I17+1,IF(TEXT(入力用２年!$B$8,"aaa")=J16,入力用２年!$B$8,""))</f>
        <v>46116</v>
      </c>
      <c r="K17" s="159">
        <f>COUNTIFS(入力用３年!B:B,"&gt;="&amp;MIN(D17:J17),入力用３年!B:B,"&lt;="&amp;MAX(D17:J17),入力用３年!J:J,"○",入力用３年!E:E,"",入力用３年!D:D,"休日")</f>
        <v>1</v>
      </c>
      <c r="L17" s="112">
        <f>COUNTIFS(入力用３年!$B:$B,"&gt;="&amp;MIN(D17:J17),入力用３年!$B:$B,"&lt;="&amp;MAX(D17:J17),入力用３年!$J:$J,"○",入力用３年!$E:$E,"",入力用３年!$F:$F,"休工")</f>
        <v>1</v>
      </c>
      <c r="M17" s="160" t="str" cm="1">
        <f t="array" ref="M17">_xlfn.IFS(K17=0,"",K17=0,"-",L17&gt;=K17,"〇",L17&lt;=K17,"×")</f>
        <v>〇</v>
      </c>
      <c r="N17" s="143"/>
      <c r="P17" s="142" t="str">
        <f t="shared" ref="P17:V17" si="0">IF(O17&lt;&gt;"",O17+1,IF(TEXT(EDATE(MIN($D$17:$J$17),1),"aaa")=P16,EDATE(MIN($D$17:$J$17),1),""))</f>
        <v/>
      </c>
      <c r="Q17" s="127" t="str">
        <f t="shared" si="0"/>
        <v/>
      </c>
      <c r="R17" s="127" t="str">
        <f t="shared" si="0"/>
        <v/>
      </c>
      <c r="S17" s="127" t="str">
        <f t="shared" si="0"/>
        <v/>
      </c>
      <c r="T17" s="127" t="str">
        <f t="shared" si="0"/>
        <v/>
      </c>
      <c r="U17" s="127">
        <f t="shared" si="0"/>
        <v>46143</v>
      </c>
      <c r="V17" s="128">
        <f t="shared" si="0"/>
        <v>46144</v>
      </c>
      <c r="W17" s="159">
        <f>COUNTIFS(入力用３年!B:B,"&gt;="&amp;MIN(P17:V17),入力用３年!B:B,"&lt;="&amp;MAX(P17:V17),入力用３年!J:J,"○",入力用３年!E:E,"",入力用３年!D:D,"休日")</f>
        <v>1</v>
      </c>
      <c r="X17" s="112">
        <f>COUNTIFS(入力用３年!$B:$B,"&gt;="&amp;MIN(P17:V17),入力用３年!$B:$B,"&lt;="&amp;MAX(P17:V17),入力用３年!$J:$J,"○",入力用３年!$E:$E,"",入力用３年!$F:$F,"休工")</f>
        <v>1</v>
      </c>
      <c r="Y17" s="160" t="str" cm="1">
        <f t="array" ref="Y17">_xlfn.IFS(W17=0,"",W17=0,"-",X17&gt;=W17,"〇",X17&lt;=W17,"×")</f>
        <v>〇</v>
      </c>
      <c r="Z17" s="143"/>
      <c r="AB17" s="142" t="str">
        <f t="shared" ref="AB17:AH17" si="1">IF(AA17&lt;&gt;"",AA17+1,IF(TEXT(EDATE(MIN($P$17:$V$17),1),"aaa")=AB16,EDATE(MIN($P$17:$V$17),1),""))</f>
        <v/>
      </c>
      <c r="AC17" s="127">
        <f t="shared" si="1"/>
        <v>46174</v>
      </c>
      <c r="AD17" s="127">
        <f t="shared" si="1"/>
        <v>46175</v>
      </c>
      <c r="AE17" s="127">
        <f t="shared" si="1"/>
        <v>46176</v>
      </c>
      <c r="AF17" s="127">
        <f t="shared" si="1"/>
        <v>46177</v>
      </c>
      <c r="AG17" s="127">
        <f t="shared" si="1"/>
        <v>46178</v>
      </c>
      <c r="AH17" s="128">
        <f t="shared" si="1"/>
        <v>46179</v>
      </c>
      <c r="AI17" s="159">
        <f>COUNTIFS(入力用３年!B:B,"&gt;="&amp;MIN(AB17:AH17),入力用３年!B:B,"&lt;="&amp;MAX(AB17:AH17),入力用３年!J:J,"○",入力用３年!E:E,"",入力用３年!D:D,"休日")</f>
        <v>1</v>
      </c>
      <c r="AJ17" s="112">
        <f>COUNTIFS(入力用３年!$B:$B,"&gt;="&amp;MIN(AB17:AH17),入力用３年!$B:$B,"&lt;="&amp;MAX(AB17:AH17),入力用３年!$J:$J,"○",入力用３年!$E:$E,"",入力用３年!$F:$F,"休工")</f>
        <v>1</v>
      </c>
      <c r="AK17" s="160" t="str" cm="1">
        <f t="array" ref="AK17">_xlfn.IFS(AI17=0,"",AI17=0,"-",AJ17&gt;=AI17,"〇",AJ17&lt;=AI17,"×")</f>
        <v>〇</v>
      </c>
      <c r="AN17" s="131" t="s">
        <v>87</v>
      </c>
      <c r="AO17" s="112">
        <f>COUNTIF($M$17:$M$22,"×")</f>
        <v>0</v>
      </c>
      <c r="AP17" s="112">
        <f>COUNTIF($Y$17:$Y$22,"×")</f>
        <v>0</v>
      </c>
      <c r="AQ17" s="112">
        <f>COUNTIF($AK$17:$AK$22,"×")</f>
        <v>0</v>
      </c>
    </row>
    <row r="18" spans="3:43" s="131" customFormat="1" ht="15.75" customHeight="1" x14ac:dyDescent="0.4">
      <c r="D18" s="142">
        <f>IFERROR(IF(MONTH(J17+1)=$D$15,J17+1,""),"")</f>
        <v>46117</v>
      </c>
      <c r="E18" s="127">
        <f t="shared" ref="E18:J22" si="2">IFERROR(IF(MONTH(D18+1)=$D$15,D18+1,""),"")</f>
        <v>46118</v>
      </c>
      <c r="F18" s="127">
        <f t="shared" si="2"/>
        <v>46119</v>
      </c>
      <c r="G18" s="127">
        <f t="shared" si="2"/>
        <v>46120</v>
      </c>
      <c r="H18" s="127">
        <f t="shared" si="2"/>
        <v>46121</v>
      </c>
      <c r="I18" s="127">
        <f t="shared" si="2"/>
        <v>46122</v>
      </c>
      <c r="J18" s="128">
        <f t="shared" si="2"/>
        <v>46123</v>
      </c>
      <c r="K18" s="159">
        <f>COUNTIFS(入力用３年!B:B,"&gt;="&amp;MIN(D18:J18),入力用３年!B:B,"&lt;="&amp;MAX(D18:J18),入力用３年!J:J,"○",入力用３年!E:E,"",入力用３年!D:D,"休日")</f>
        <v>2</v>
      </c>
      <c r="L18" s="112">
        <f>COUNTIFS(入力用３年!$B:$B,"&gt;="&amp;MIN(D18:J18),入力用３年!$B:$B,"&lt;="&amp;MAX(D18:J18),入力用３年!$J:$J,"○",入力用３年!$E:$E,"",入力用３年!$F:$F,"休工")</f>
        <v>2</v>
      </c>
      <c r="M18" s="160" t="str" cm="1">
        <f t="array" ref="M18">_xlfn.IFS(K18=0,"",K18=0,"-",L18&gt;=K18,"〇",L18&lt;=K18,"×")</f>
        <v>〇</v>
      </c>
      <c r="N18" s="143"/>
      <c r="P18" s="142">
        <f>IFERROR(IF(MONTH(V17+1)=$P$15,V17+1,""),"")</f>
        <v>46145</v>
      </c>
      <c r="Q18" s="127">
        <f t="shared" ref="Q18:V22" si="3">IFERROR(IF(MONTH(P18+1)=$P$15,P18+1,""),"")</f>
        <v>46146</v>
      </c>
      <c r="R18" s="127">
        <f t="shared" si="3"/>
        <v>46147</v>
      </c>
      <c r="S18" s="127">
        <f t="shared" si="3"/>
        <v>46148</v>
      </c>
      <c r="T18" s="127">
        <f t="shared" si="3"/>
        <v>46149</v>
      </c>
      <c r="U18" s="127">
        <f t="shared" si="3"/>
        <v>46150</v>
      </c>
      <c r="V18" s="128">
        <f t="shared" si="3"/>
        <v>46151</v>
      </c>
      <c r="W18" s="159">
        <f>COUNTIFS(入力用３年!B:B,"&gt;="&amp;MIN(P18:V18),入力用３年!B:B,"&lt;="&amp;MAX(P18:V18),入力用３年!J:J,"○",入力用３年!E:E,"",入力用３年!D:D,"休日")</f>
        <v>3</v>
      </c>
      <c r="X18" s="112">
        <f>COUNTIFS(入力用３年!$B:$B,"&gt;="&amp;MIN(P18:V18),入力用３年!$B:$B,"&lt;="&amp;MAX(P18:V18),入力用３年!$J:$J,"○",入力用３年!$E:$E,"",入力用３年!$F:$F,"休工")</f>
        <v>3</v>
      </c>
      <c r="Y18" s="160" t="str" cm="1">
        <f t="array" ref="Y18">_xlfn.IFS(W18=0,"",W18=0,"-",X18&gt;=W18,"〇",X18&lt;=W18,"×")</f>
        <v>〇</v>
      </c>
      <c r="Z18" s="143"/>
      <c r="AB18" s="142">
        <f>IFERROR(IF(MONTH(AH17+1)=$AB$15,AH17+1,""),"")</f>
        <v>46180</v>
      </c>
      <c r="AC18" s="127">
        <f t="shared" ref="AC18:AH22" si="4">IFERROR(IF(MONTH(AB18+1)=$AB$15,AB18+1,""),"")</f>
        <v>46181</v>
      </c>
      <c r="AD18" s="127">
        <f t="shared" si="4"/>
        <v>46182</v>
      </c>
      <c r="AE18" s="127">
        <f t="shared" si="4"/>
        <v>46183</v>
      </c>
      <c r="AF18" s="127">
        <f t="shared" si="4"/>
        <v>46184</v>
      </c>
      <c r="AG18" s="127">
        <f t="shared" si="4"/>
        <v>46185</v>
      </c>
      <c r="AH18" s="128">
        <f t="shared" si="4"/>
        <v>46186</v>
      </c>
      <c r="AI18" s="159">
        <f>COUNTIFS(入力用３年!B:B,"&gt;="&amp;MIN(AB18:AH18),入力用３年!B:B,"&lt;="&amp;MAX(AB18:AH18),入力用３年!J:J,"○",入力用３年!E:E,"",入力用３年!D:D,"休日")</f>
        <v>2</v>
      </c>
      <c r="AJ18" s="112">
        <f>COUNTIFS(入力用３年!$B:$B,"&gt;="&amp;MIN(AB18:AH18),入力用３年!$B:$B,"&lt;="&amp;MAX(AB18:AH18),入力用３年!$J:$J,"○",入力用３年!$E:$E,"",入力用３年!$F:$F,"休工")</f>
        <v>2</v>
      </c>
      <c r="AK18" s="160" t="str" cm="1">
        <f t="array" ref="AK18">_xlfn.IFS(AI18=0,"",AI18=0,"-",AJ18&gt;=AI18,"〇",AJ18&lt;=AI18,"×")</f>
        <v>〇</v>
      </c>
      <c r="AN18" s="131" t="s">
        <v>88</v>
      </c>
      <c r="AO18" s="112">
        <f>COUNTIF($M$27:$M$32,"×")</f>
        <v>0</v>
      </c>
      <c r="AP18" s="112">
        <f>COUNTIF($Y$27:$Y$32,"×")</f>
        <v>0</v>
      </c>
      <c r="AQ18" s="112">
        <f>COUNTIF($AK$27:$AK$32,"×")</f>
        <v>0</v>
      </c>
    </row>
    <row r="19" spans="3:43" s="131" customFormat="1" ht="15.75" customHeight="1" x14ac:dyDescent="0.4">
      <c r="D19" s="142">
        <f>IFERROR(IF(MONTH(J18+1)=$D$15,J18+1,""),"")</f>
        <v>46124</v>
      </c>
      <c r="E19" s="127">
        <f t="shared" si="2"/>
        <v>46125</v>
      </c>
      <c r="F19" s="127">
        <f t="shared" si="2"/>
        <v>46126</v>
      </c>
      <c r="G19" s="127">
        <f t="shared" si="2"/>
        <v>46127</v>
      </c>
      <c r="H19" s="127">
        <f t="shared" si="2"/>
        <v>46128</v>
      </c>
      <c r="I19" s="127">
        <f t="shared" si="2"/>
        <v>46129</v>
      </c>
      <c r="J19" s="128">
        <f t="shared" si="2"/>
        <v>46130</v>
      </c>
      <c r="K19" s="159">
        <f>COUNTIFS(入力用３年!B:B,"&gt;="&amp;MIN(D19:J19),入力用３年!B:B,"&lt;="&amp;MAX(D19:J19),入力用３年!J:J,"○",入力用３年!E:E,"",入力用３年!D:D,"休日")</f>
        <v>2</v>
      </c>
      <c r="L19" s="112">
        <f>COUNTIFS(入力用３年!$B:$B,"&gt;="&amp;MIN(D19:J19),入力用３年!$B:$B,"&lt;="&amp;MAX(D19:J19),入力用３年!$J:$J,"○",入力用３年!$E:$E,"",入力用３年!$F:$F,"休工")</f>
        <v>2</v>
      </c>
      <c r="M19" s="160" t="str" cm="1">
        <f t="array" ref="M19">_xlfn.IFS(K19=0,"",K19=0,"-",L19&gt;=K19,"〇",L19&lt;=K19,"×")</f>
        <v>〇</v>
      </c>
      <c r="N19" s="143"/>
      <c r="P19" s="142">
        <f>IFERROR(IF(MONTH(V18+1)=$P$15,V18+1,""),"")</f>
        <v>46152</v>
      </c>
      <c r="Q19" s="127">
        <f t="shared" si="3"/>
        <v>46153</v>
      </c>
      <c r="R19" s="127">
        <f t="shared" si="3"/>
        <v>46154</v>
      </c>
      <c r="S19" s="127">
        <f t="shared" si="3"/>
        <v>46155</v>
      </c>
      <c r="T19" s="127">
        <f t="shared" si="3"/>
        <v>46156</v>
      </c>
      <c r="U19" s="127">
        <f t="shared" si="3"/>
        <v>46157</v>
      </c>
      <c r="V19" s="128">
        <f t="shared" si="3"/>
        <v>46158</v>
      </c>
      <c r="W19" s="159">
        <f>COUNTIFS(入力用３年!B:B,"&gt;="&amp;MIN(P19:V19),入力用３年!B:B,"&lt;="&amp;MAX(P19:V19),入力用３年!J:J,"○",入力用３年!E:E,"",入力用３年!D:D,"休日")</f>
        <v>2</v>
      </c>
      <c r="X19" s="112">
        <f>COUNTIFS(入力用３年!$B:$B,"&gt;="&amp;MIN(P19:V19),入力用３年!$B:$B,"&lt;="&amp;MAX(P19:V19),入力用３年!$J:$J,"○",入力用３年!$E:$E,"",入力用３年!$F:$F,"休工")</f>
        <v>2</v>
      </c>
      <c r="Y19" s="160" t="str" cm="1">
        <f t="array" ref="Y19">_xlfn.IFS(W19=0,"",W19=0,"-",X19&gt;=W19,"〇",X19&lt;=W19,"×")</f>
        <v>〇</v>
      </c>
      <c r="Z19" s="143"/>
      <c r="AB19" s="142">
        <f>IFERROR(IF(MONTH(AH18+1)=$AB$15,AH18+1,""),"")</f>
        <v>46187</v>
      </c>
      <c r="AC19" s="127">
        <f t="shared" si="4"/>
        <v>46188</v>
      </c>
      <c r="AD19" s="127">
        <f t="shared" si="4"/>
        <v>46189</v>
      </c>
      <c r="AE19" s="127">
        <f t="shared" si="4"/>
        <v>46190</v>
      </c>
      <c r="AF19" s="127">
        <f t="shared" si="4"/>
        <v>46191</v>
      </c>
      <c r="AG19" s="127">
        <f t="shared" si="4"/>
        <v>46192</v>
      </c>
      <c r="AH19" s="128">
        <f t="shared" si="4"/>
        <v>46193</v>
      </c>
      <c r="AI19" s="159">
        <f>COUNTIFS(入力用３年!B:B,"&gt;="&amp;MIN(AB19:AH19),入力用３年!B:B,"&lt;="&amp;MAX(AB19:AH19),入力用３年!J:J,"○",入力用３年!E:E,"",入力用３年!D:D,"休日")</f>
        <v>2</v>
      </c>
      <c r="AJ19" s="112">
        <f>COUNTIFS(入力用３年!$B:$B,"&gt;="&amp;MIN(AB19:AH19),入力用３年!$B:$B,"&lt;="&amp;MAX(AB19:AH19),入力用３年!$J:$J,"○",入力用３年!$E:$E,"",入力用３年!$F:$F,"休工")</f>
        <v>2</v>
      </c>
      <c r="AK19" s="160" t="str" cm="1">
        <f t="array" ref="AK19">_xlfn.IFS(AI19=0,"",AI19=0,"-",AJ19&gt;=AI19,"〇",AJ19&lt;=AI19,"×")</f>
        <v>〇</v>
      </c>
      <c r="AO19" s="112">
        <f>COUNTIF($M$37:$M$42,"×")</f>
        <v>0</v>
      </c>
      <c r="AP19" s="112">
        <f>COUNTIF($Y$37:$Y$42,"×")</f>
        <v>0</v>
      </c>
      <c r="AQ19" s="112">
        <f>COUNTIF($AK$37:$AK$42,"×")</f>
        <v>0</v>
      </c>
    </row>
    <row r="20" spans="3:43" s="131" customFormat="1" ht="15.75" customHeight="1" x14ac:dyDescent="0.4">
      <c r="D20" s="142">
        <f>IFERROR(IF(MONTH(J19+1)=$D$15,J19+1,""),"")</f>
        <v>46131</v>
      </c>
      <c r="E20" s="127">
        <f t="shared" si="2"/>
        <v>46132</v>
      </c>
      <c r="F20" s="127">
        <f t="shared" si="2"/>
        <v>46133</v>
      </c>
      <c r="G20" s="127">
        <f t="shared" si="2"/>
        <v>46134</v>
      </c>
      <c r="H20" s="127">
        <f t="shared" si="2"/>
        <v>46135</v>
      </c>
      <c r="I20" s="127">
        <f t="shared" si="2"/>
        <v>46136</v>
      </c>
      <c r="J20" s="128">
        <f t="shared" si="2"/>
        <v>46137</v>
      </c>
      <c r="K20" s="159">
        <f>COUNTIFS(入力用３年!B:B,"&gt;="&amp;MIN(D20:J20),入力用３年!B:B,"&lt;="&amp;MAX(D20:J20),入力用３年!J:J,"○",入力用３年!E:E,"",入力用３年!D:D,"休日")</f>
        <v>2</v>
      </c>
      <c r="L20" s="112">
        <f>COUNTIFS(入力用３年!$B:$B,"&gt;="&amp;MIN(D20:J20),入力用３年!$B:$B,"&lt;="&amp;MAX(D20:J20),入力用３年!$J:$J,"○",入力用３年!$E:$E,"",入力用３年!$F:$F,"休工")</f>
        <v>2</v>
      </c>
      <c r="M20" s="160" t="str" cm="1">
        <f t="array" ref="M20">_xlfn.IFS(K20=0,"",K20=0,"-",L20&gt;=K20,"〇",L20&lt;=K20,"×")</f>
        <v>〇</v>
      </c>
      <c r="N20" s="143"/>
      <c r="P20" s="142">
        <f>IFERROR(IF(MONTH(V19+1)=$P$15,V19+1,""),"")</f>
        <v>46159</v>
      </c>
      <c r="Q20" s="127">
        <f t="shared" si="3"/>
        <v>46160</v>
      </c>
      <c r="R20" s="127">
        <f t="shared" si="3"/>
        <v>46161</v>
      </c>
      <c r="S20" s="127">
        <f t="shared" si="3"/>
        <v>46162</v>
      </c>
      <c r="T20" s="127">
        <f t="shared" si="3"/>
        <v>46163</v>
      </c>
      <c r="U20" s="127">
        <f t="shared" si="3"/>
        <v>46164</v>
      </c>
      <c r="V20" s="128">
        <f t="shared" si="3"/>
        <v>46165</v>
      </c>
      <c r="W20" s="159">
        <f>COUNTIFS(入力用３年!B:B,"&gt;="&amp;MIN(P20:V20),入力用３年!B:B,"&lt;="&amp;MAX(P20:V20),入力用３年!J:J,"○",入力用３年!E:E,"",入力用３年!D:D,"休日")</f>
        <v>2</v>
      </c>
      <c r="X20" s="112">
        <f>COUNTIFS(入力用３年!$B:$B,"&gt;="&amp;MIN(P20:V20),入力用３年!$B:$B,"&lt;="&amp;MAX(P20:V20),入力用３年!$J:$J,"○",入力用３年!$E:$E,"",入力用３年!$F:$F,"休工")</f>
        <v>2</v>
      </c>
      <c r="Y20" s="160" t="str" cm="1">
        <f t="array" ref="Y20">_xlfn.IFS(W20=0,"",W20=0,"-",X20&gt;=W20,"〇",X20&lt;=W20,"×")</f>
        <v>〇</v>
      </c>
      <c r="Z20" s="143"/>
      <c r="AB20" s="142">
        <f>IFERROR(IF(MONTH(AH19+1)=$AB$15,AH19+1,""),"")</f>
        <v>46194</v>
      </c>
      <c r="AC20" s="127">
        <f t="shared" si="4"/>
        <v>46195</v>
      </c>
      <c r="AD20" s="127">
        <f t="shared" si="4"/>
        <v>46196</v>
      </c>
      <c r="AE20" s="127">
        <f t="shared" si="4"/>
        <v>46197</v>
      </c>
      <c r="AF20" s="127">
        <f t="shared" si="4"/>
        <v>46198</v>
      </c>
      <c r="AG20" s="127">
        <f t="shared" si="4"/>
        <v>46199</v>
      </c>
      <c r="AH20" s="128">
        <f t="shared" si="4"/>
        <v>46200</v>
      </c>
      <c r="AI20" s="159">
        <f>COUNTIFS(入力用３年!B:B,"&gt;="&amp;MIN(AB20:AH20),入力用３年!B:B,"&lt;="&amp;MAX(AB20:AH20),入力用３年!J:J,"○",入力用３年!E:E,"",入力用３年!D:D,"休日")</f>
        <v>2</v>
      </c>
      <c r="AJ20" s="112">
        <f>COUNTIFS(入力用３年!$B:$B,"&gt;="&amp;MIN(AB20:AH20),入力用３年!$B:$B,"&lt;="&amp;MAX(AB20:AH20),入力用３年!$J:$J,"○",入力用３年!$E:$E,"",入力用３年!$F:$F,"休工")</f>
        <v>2</v>
      </c>
      <c r="AK20" s="160" t="str" cm="1">
        <f t="array" ref="AK20">_xlfn.IFS(AI20=0,"",AI20=0,"-",AJ20&gt;=AI20,"〇",AJ20&lt;=AI20,"×")</f>
        <v>〇</v>
      </c>
      <c r="AO20" s="112">
        <f>COUNTIF($M$47:$M$52,"×")</f>
        <v>0</v>
      </c>
      <c r="AP20" s="112">
        <f>COUNTIF($Y$47:$Y$52,"×")</f>
        <v>0</v>
      </c>
      <c r="AQ20" s="112">
        <f>COUNTIF($AK$47:$AK$52,"×")</f>
        <v>0</v>
      </c>
    </row>
    <row r="21" spans="3:43" s="131" customFormat="1" ht="15.75" customHeight="1" x14ac:dyDescent="0.4">
      <c r="D21" s="142">
        <f>IFERROR(IF(MONTH(J20+1)=$D$15,J20+1,""),"")</f>
        <v>46138</v>
      </c>
      <c r="E21" s="127">
        <f t="shared" si="2"/>
        <v>46139</v>
      </c>
      <c r="F21" s="127">
        <f t="shared" si="2"/>
        <v>46140</v>
      </c>
      <c r="G21" s="127">
        <f t="shared" si="2"/>
        <v>46141</v>
      </c>
      <c r="H21" s="127">
        <f t="shared" si="2"/>
        <v>46142</v>
      </c>
      <c r="I21" s="127" t="str">
        <f t="shared" si="2"/>
        <v/>
      </c>
      <c r="J21" s="128" t="str">
        <f t="shared" si="2"/>
        <v/>
      </c>
      <c r="K21" s="159">
        <f>COUNTIFS(入力用３年!B:B,"&gt;="&amp;MIN(D21:J21),入力用３年!B:B,"&lt;="&amp;MAX(D21:J21),入力用３年!J:J,"○",入力用３年!E:E,"",入力用３年!D:D,"休日")</f>
        <v>1</v>
      </c>
      <c r="L21" s="112">
        <f>COUNTIFS(入力用３年!$B:$B,"&gt;="&amp;MIN(D21:J21),入力用３年!$B:$B,"&lt;="&amp;MAX(D21:J21),入力用３年!$J:$J,"○",入力用３年!$E:$E,"",入力用３年!$F:$F,"休工")</f>
        <v>1</v>
      </c>
      <c r="M21" s="160" t="str" cm="1">
        <f t="array" ref="M21">_xlfn.IFS(K21=0,"",K21=0,"-",L21&gt;=K21,"〇",L21&lt;=K21,"×")</f>
        <v>〇</v>
      </c>
      <c r="N21" s="143"/>
      <c r="P21" s="142">
        <f>IFERROR(IF(MONTH(V20+1)=$P$15,V20+1,""),"")</f>
        <v>46166</v>
      </c>
      <c r="Q21" s="127">
        <f t="shared" si="3"/>
        <v>46167</v>
      </c>
      <c r="R21" s="127">
        <f t="shared" si="3"/>
        <v>46168</v>
      </c>
      <c r="S21" s="127">
        <f t="shared" si="3"/>
        <v>46169</v>
      </c>
      <c r="T21" s="127">
        <f t="shared" si="3"/>
        <v>46170</v>
      </c>
      <c r="U21" s="127">
        <f t="shared" si="3"/>
        <v>46171</v>
      </c>
      <c r="V21" s="128">
        <f t="shared" si="3"/>
        <v>46172</v>
      </c>
      <c r="W21" s="159">
        <f>COUNTIFS(入力用３年!B:B,"&gt;="&amp;MIN(P21:V21),入力用３年!B:B,"&lt;="&amp;MAX(P21:V21),入力用３年!J:J,"○",入力用３年!E:E,"",入力用３年!D:D,"休日")</f>
        <v>2</v>
      </c>
      <c r="X21" s="112">
        <f>COUNTIFS(入力用３年!$B:$B,"&gt;="&amp;MIN(P21:V21),入力用３年!$B:$B,"&lt;="&amp;MAX(P21:V21),入力用３年!$J:$J,"○",入力用３年!$E:$E,"",入力用３年!$F:$F,"休工")</f>
        <v>2</v>
      </c>
      <c r="Y21" s="160" t="str" cm="1">
        <f t="array" ref="Y21">_xlfn.IFS(W21=0,"",W21=0,"-",X21&gt;=W21,"〇",X21&lt;=W21,"×")</f>
        <v>〇</v>
      </c>
      <c r="Z21" s="143"/>
      <c r="AB21" s="142">
        <f>IFERROR(IF(MONTH(AH20+1)=$AB$15,AH20+1,""),"")</f>
        <v>46201</v>
      </c>
      <c r="AC21" s="127">
        <f t="shared" si="4"/>
        <v>46202</v>
      </c>
      <c r="AD21" s="127">
        <f t="shared" si="4"/>
        <v>46203</v>
      </c>
      <c r="AE21" s="127" t="str">
        <f t="shared" si="4"/>
        <v/>
      </c>
      <c r="AF21" s="127" t="str">
        <f t="shared" si="4"/>
        <v/>
      </c>
      <c r="AG21" s="127" t="str">
        <f t="shared" si="4"/>
        <v/>
      </c>
      <c r="AH21" s="128" t="str">
        <f t="shared" si="4"/>
        <v/>
      </c>
      <c r="AI21" s="159">
        <f>COUNTIFS(入力用３年!B:B,"&gt;="&amp;MIN(AB21:AH21),入力用３年!B:B,"&lt;="&amp;MAX(AB21:AH21),入力用３年!J:J,"○",入力用３年!E:E,"",入力用３年!D:D,"休日")</f>
        <v>1</v>
      </c>
      <c r="AJ21" s="112">
        <f>COUNTIFS(入力用３年!$B:$B,"&gt;="&amp;MIN(AB21:AH21),入力用３年!$B:$B,"&lt;="&amp;MAX(AB21:AH21),入力用３年!$J:$J,"○",入力用３年!$E:$E,"",入力用３年!$F:$F,"休工")</f>
        <v>1</v>
      </c>
      <c r="AK21" s="160" t="str" cm="1">
        <f t="array" ref="AK21">_xlfn.IFS(AI21=0,"",AI21=0,"-",AJ21&gt;=AI21,"〇",AJ21&lt;=AI21,"×")</f>
        <v>〇</v>
      </c>
    </row>
    <row r="22" spans="3:43" s="131" customFormat="1" ht="15.75" customHeight="1" thickBot="1" x14ac:dyDescent="0.45">
      <c r="D22" s="144" t="str">
        <f>IFERROR(IF(MONTH(J21+1)=$D$15,J21+1,""),"")</f>
        <v/>
      </c>
      <c r="E22" s="129" t="str">
        <f t="shared" si="2"/>
        <v/>
      </c>
      <c r="F22" s="129" t="str">
        <f t="shared" si="2"/>
        <v/>
      </c>
      <c r="G22" s="129" t="str">
        <f t="shared" si="2"/>
        <v/>
      </c>
      <c r="H22" s="129" t="str">
        <f t="shared" si="2"/>
        <v/>
      </c>
      <c r="I22" s="129" t="str">
        <f t="shared" si="2"/>
        <v/>
      </c>
      <c r="J22" s="130" t="str">
        <f t="shared" si="2"/>
        <v/>
      </c>
      <c r="K22" s="161">
        <f>COUNTIFS(入力用３年!B:B,"&gt;="&amp;MIN(D22:J22),入力用３年!B:B,"&lt;="&amp;MAX(D22:J22),入力用３年!J:J,"○",入力用３年!E:E,"",入力用３年!D:D,"休日")</f>
        <v>0</v>
      </c>
      <c r="L22" s="171">
        <f>COUNTIFS(入力用３年!$B:$B,"&gt;="&amp;MIN(D22:J22),入力用３年!$B:$B,"&lt;="&amp;MAX(D22:J22),入力用３年!$J:$J,"○",入力用３年!$E:$E,"",入力用３年!$F:$F,"休工")</f>
        <v>0</v>
      </c>
      <c r="M22" s="162" t="str" cm="1">
        <f t="array" ref="M22">_xlfn.IFS(K22=0,"",K22=0,"-",L22&gt;=K22,"〇",L22&lt;=K22,"×")</f>
        <v/>
      </c>
      <c r="N22" s="143"/>
      <c r="P22" s="144">
        <f>IFERROR(IF(MONTH(V21+1)=$P$15,V21+1,""),"")</f>
        <v>46173</v>
      </c>
      <c r="Q22" s="129" t="str">
        <f t="shared" si="3"/>
        <v/>
      </c>
      <c r="R22" s="129" t="str">
        <f t="shared" si="3"/>
        <v/>
      </c>
      <c r="S22" s="129" t="str">
        <f t="shared" si="3"/>
        <v/>
      </c>
      <c r="T22" s="129" t="str">
        <f t="shared" si="3"/>
        <v/>
      </c>
      <c r="U22" s="129" t="str">
        <f t="shared" si="3"/>
        <v/>
      </c>
      <c r="V22" s="130" t="str">
        <f t="shared" si="3"/>
        <v/>
      </c>
      <c r="W22" s="161">
        <f>COUNTIFS(入力用３年!B:B,"&gt;="&amp;MIN(P22:V22),入力用３年!B:B,"&lt;="&amp;MAX(P22:V22),入力用３年!J:J,"○",入力用３年!E:E,"",入力用３年!D:D,"休日")</f>
        <v>1</v>
      </c>
      <c r="X22" s="171">
        <f>COUNTIFS(入力用３年!$B:$B,"&gt;="&amp;MIN(P22:V22),入力用３年!$B:$B,"&lt;="&amp;MAX(P22:V22),入力用３年!$J:$J,"○",入力用３年!$E:$E,"",入力用３年!$F:$F,"休工")</f>
        <v>1</v>
      </c>
      <c r="Y22" s="162" t="str" cm="1">
        <f t="array" ref="Y22">_xlfn.IFS(W22=0,"",W22=0,"-",X22&gt;=W22,"〇",X22&lt;=W22,"×")</f>
        <v>〇</v>
      </c>
      <c r="Z22" s="143"/>
      <c r="AB22" s="144" t="str">
        <f>IFERROR(IF(MONTH(AH21+1)=$AB$15,AH21+1,""),"")</f>
        <v/>
      </c>
      <c r="AC22" s="129" t="str">
        <f t="shared" si="4"/>
        <v/>
      </c>
      <c r="AD22" s="129" t="str">
        <f t="shared" si="4"/>
        <v/>
      </c>
      <c r="AE22" s="129" t="str">
        <f t="shared" si="4"/>
        <v/>
      </c>
      <c r="AF22" s="129" t="str">
        <f t="shared" si="4"/>
        <v/>
      </c>
      <c r="AG22" s="129" t="str">
        <f t="shared" si="4"/>
        <v/>
      </c>
      <c r="AH22" s="130" t="str">
        <f t="shared" si="4"/>
        <v/>
      </c>
      <c r="AI22" s="161">
        <f>COUNTIFS(入力用３年!B:B,"&gt;="&amp;MIN(AB22:AH22),入力用３年!B:B,"&lt;="&amp;MAX(AB22:AH22),入力用３年!J:J,"○",入力用３年!E:E,"",入力用３年!D:D,"休日")</f>
        <v>0</v>
      </c>
      <c r="AJ22" s="171">
        <f>COUNTIFS(入力用３年!$B:$B,"&gt;="&amp;MIN(AB22:AH22),入力用３年!$B:$B,"&lt;="&amp;MAX(AB22:AH22),入力用３年!$J:$J,"○",入力用３年!$E:$E,"",入力用３年!$F:$F,"休工")</f>
        <v>0</v>
      </c>
      <c r="AK22" s="162" t="str" cm="1">
        <f t="array" ref="AK22">_xlfn.IFS(AI22=0,"",AI22=0,"-",AJ22&gt;=AI22,"〇",AJ22&lt;=AI22,"×")</f>
        <v/>
      </c>
    </row>
    <row r="23" spans="3:43" s="192" customFormat="1" ht="18.75" customHeight="1" x14ac:dyDescent="0.4">
      <c r="E23" s="197"/>
      <c r="F23" s="198"/>
      <c r="G23" s="193"/>
      <c r="H23" s="194"/>
      <c r="J23" s="194"/>
      <c r="K23" s="195">
        <f>SUM(K17:K22)</f>
        <v>8</v>
      </c>
      <c r="L23" s="194"/>
      <c r="M23" s="196"/>
      <c r="N23" s="196"/>
      <c r="S23" s="193"/>
      <c r="T23" s="194"/>
      <c r="V23" s="194"/>
      <c r="W23" s="195">
        <f>SUM(W17:W22)</f>
        <v>11</v>
      </c>
      <c r="X23" s="194"/>
      <c r="Y23" s="196"/>
      <c r="Z23" s="196"/>
      <c r="AE23" s="193"/>
      <c r="AF23" s="194"/>
      <c r="AH23" s="194"/>
      <c r="AI23" s="195">
        <f>SUM(AI17:AI22)</f>
        <v>8</v>
      </c>
      <c r="AJ23" s="193"/>
    </row>
    <row r="24" spans="3:43" s="131" customFormat="1" ht="18.75" customHeight="1" thickBot="1" x14ac:dyDescent="0.45">
      <c r="C24" s="302" t="s">
        <v>14</v>
      </c>
      <c r="D24" s="302"/>
      <c r="E24" s="131" t="str">
        <f>IF(H24="-","-",IF(OR(H24&gt;=ROUNDDOWN(8/28,3),L24&gt;=K33),"OK","NG"))</f>
        <v>OK</v>
      </c>
      <c r="F24" s="301" t="s">
        <v>54</v>
      </c>
      <c r="G24" s="301"/>
      <c r="H24" s="303">
        <f>IFERROR(ROUNDDOWN(L24/(COUNTIFS(入力用３年!B:B,"&gt;="&amp;MIN(D27:J32),入力用３年!B:B,"&lt;="&amp;MAX(D27:J32),入力用３年!J:J,"○")-COUNTIFS(入力用３年!B:B,"&gt;="&amp;MIN(D27:J32),入力用３年!B:B,"&lt;="&amp;MAX(D27:J32),入力用３年!J:J,"○",入力用３年!E:E,"&lt;&gt;")),3),"-")</f>
        <v>0.25800000000000001</v>
      </c>
      <c r="I24" s="303"/>
      <c r="J24" s="303"/>
      <c r="K24" s="148" t="s">
        <v>89</v>
      </c>
      <c r="L24" s="135">
        <f>COUNTIFS(入力用３年!B:B,"&gt;="&amp;MIN(D27:J32),入力用３年!B:B,"&lt;="&amp;MAX(D27:J32),入力用３年!J:J,"○",入力用３年!F:F,"休工",入力用３年!E:E,"")</f>
        <v>8</v>
      </c>
      <c r="M24" s="115"/>
      <c r="N24" s="115"/>
      <c r="O24" s="302" t="s">
        <v>14</v>
      </c>
      <c r="P24" s="302"/>
      <c r="Q24" s="131" t="str">
        <f>IF(T24="-","-",IF(OR(T24&gt;=ROUNDDOWN(8/28,3),X24&gt;=W33),"OK","NG"))</f>
        <v>OK</v>
      </c>
      <c r="R24" s="301" t="s">
        <v>54</v>
      </c>
      <c r="S24" s="301"/>
      <c r="T24" s="303">
        <f>IFERROR(ROUNDDOWN(X24/(COUNTIFS(入力用３年!B:B,"&gt;="&amp;MIN(P27:V32),入力用３年!B:B,"&lt;="&amp;MAX(P27:V32),入力用３年!J:J,"○")-COUNTIFS(入力用３年!B:B,"&gt;="&amp;MIN(P27:V32),入力用３年!B:B,"&lt;="&amp;MAX(P27:V32),入力用３年!J:J,"○",入力用３年!E:E,"&lt;&gt;")),3),"-")</f>
        <v>0.32200000000000001</v>
      </c>
      <c r="U24" s="303"/>
      <c r="V24" s="303"/>
      <c r="W24" s="148" t="s">
        <v>89</v>
      </c>
      <c r="X24" s="135">
        <f>COUNTIFS(入力用３年!B:B,"&gt;="&amp;MIN(P27:V32),入力用３年!B:B,"&lt;="&amp;MAX(P27:V32),入力用３年!J:J,"○",入力用３年!F:F,"休工",入力用３年!E:E,"")</f>
        <v>10</v>
      </c>
      <c r="Y24" s="115"/>
      <c r="Z24" s="115"/>
      <c r="AA24" s="302" t="s">
        <v>14</v>
      </c>
      <c r="AB24" s="302"/>
      <c r="AC24" s="131" t="str">
        <f>IF(AF24="-","-",IF(OR(AF24&gt;=ROUNDDOWN(8/28,3),AJ24&gt;=AI33),"OK","NG"))</f>
        <v>OK</v>
      </c>
      <c r="AD24" s="301" t="s">
        <v>54</v>
      </c>
      <c r="AE24" s="301"/>
      <c r="AF24" s="303">
        <f>IFERROR(ROUNDDOWN(AJ24/(COUNTIFS(入力用３年!B:B,"&gt;="&amp;MIN(AB27:AH32),入力用３年!B:B,"&lt;="&amp;MAX(AB27:AH32),入力用３年!J:J,"○")-COUNTIFS(入力用３年!B:B,"&gt;="&amp;MIN(AB27:AH32),入力用３年!B:B,"&lt;="&amp;MAX(AB27:AH32),入力用３年!J:J,"○",入力用３年!E:E,"&lt;&gt;")),3),"-")</f>
        <v>0.26600000000000001</v>
      </c>
      <c r="AG24" s="303"/>
      <c r="AH24" s="303"/>
      <c r="AI24" s="148" t="s">
        <v>89</v>
      </c>
      <c r="AJ24" s="135">
        <f>COUNTIFS(入力用３年!B:B,"&gt;="&amp;MIN(AB27:AH32),入力用３年!B:B,"&lt;="&amp;MAX(AB27:AH32),入力用３年!J:J,"○",入力用３年!F:F,"休工",入力用３年!E:E,"")</f>
        <v>8</v>
      </c>
      <c r="AK24" s="115"/>
    </row>
    <row r="25" spans="3:43" s="131" customFormat="1" ht="18.75" customHeight="1" x14ac:dyDescent="0.4">
      <c r="D25" s="132">
        <v>7</v>
      </c>
      <c r="E25" s="133" t="s">
        <v>4</v>
      </c>
      <c r="F25" s="133"/>
      <c r="G25" s="133"/>
      <c r="H25" s="133"/>
      <c r="I25" s="133"/>
      <c r="J25" s="157"/>
      <c r="K25" s="295" t="s">
        <v>60</v>
      </c>
      <c r="L25" s="296"/>
      <c r="M25" s="297"/>
      <c r="N25" s="135"/>
      <c r="P25" s="132">
        <v>8</v>
      </c>
      <c r="Q25" s="133" t="s">
        <v>4</v>
      </c>
      <c r="R25" s="133"/>
      <c r="S25" s="133"/>
      <c r="T25" s="133"/>
      <c r="U25" s="133"/>
      <c r="V25" s="157"/>
      <c r="W25" s="295" t="s">
        <v>60</v>
      </c>
      <c r="X25" s="296"/>
      <c r="Y25" s="297"/>
      <c r="Z25" s="135"/>
      <c r="AB25" s="132">
        <v>9</v>
      </c>
      <c r="AC25" s="133" t="s">
        <v>4</v>
      </c>
      <c r="AD25" s="133"/>
      <c r="AE25" s="133"/>
      <c r="AF25" s="133"/>
      <c r="AG25" s="133"/>
      <c r="AH25" s="157"/>
      <c r="AI25" s="295" t="s">
        <v>60</v>
      </c>
      <c r="AJ25" s="296"/>
      <c r="AK25" s="297"/>
    </row>
    <row r="26" spans="3:43" s="131" customFormat="1" ht="27" x14ac:dyDescent="0.4">
      <c r="D26" s="136" t="s">
        <v>5</v>
      </c>
      <c r="E26" s="137" t="s">
        <v>3</v>
      </c>
      <c r="F26" s="137" t="s">
        <v>6</v>
      </c>
      <c r="G26" s="137" t="s">
        <v>7</v>
      </c>
      <c r="H26" s="137" t="s">
        <v>8</v>
      </c>
      <c r="I26" s="137" t="s">
        <v>9</v>
      </c>
      <c r="J26" s="158" t="s">
        <v>10</v>
      </c>
      <c r="K26" s="139" t="s">
        <v>50</v>
      </c>
      <c r="L26" s="140" t="s">
        <v>89</v>
      </c>
      <c r="M26" s="141" t="s">
        <v>51</v>
      </c>
      <c r="N26" s="201"/>
      <c r="P26" s="136" t="s">
        <v>5</v>
      </c>
      <c r="Q26" s="137" t="s">
        <v>3</v>
      </c>
      <c r="R26" s="137" t="s">
        <v>6</v>
      </c>
      <c r="S26" s="137" t="s">
        <v>7</v>
      </c>
      <c r="T26" s="137" t="s">
        <v>8</v>
      </c>
      <c r="U26" s="137" t="s">
        <v>9</v>
      </c>
      <c r="V26" s="158" t="s">
        <v>10</v>
      </c>
      <c r="W26" s="139" t="s">
        <v>50</v>
      </c>
      <c r="X26" s="140" t="s">
        <v>89</v>
      </c>
      <c r="Y26" s="141" t="s">
        <v>51</v>
      </c>
      <c r="Z26" s="201"/>
      <c r="AB26" s="136" t="s">
        <v>5</v>
      </c>
      <c r="AC26" s="137" t="s">
        <v>3</v>
      </c>
      <c r="AD26" s="137" t="s">
        <v>6</v>
      </c>
      <c r="AE26" s="137" t="s">
        <v>7</v>
      </c>
      <c r="AF26" s="137" t="s">
        <v>8</v>
      </c>
      <c r="AG26" s="137" t="s">
        <v>9</v>
      </c>
      <c r="AH26" s="158" t="s">
        <v>10</v>
      </c>
      <c r="AI26" s="139" t="s">
        <v>50</v>
      </c>
      <c r="AJ26" s="140" t="s">
        <v>89</v>
      </c>
      <c r="AK26" s="141" t="s">
        <v>51</v>
      </c>
    </row>
    <row r="27" spans="3:43" s="131" customFormat="1" ht="15.75" customHeight="1" x14ac:dyDescent="0.4">
      <c r="D27" s="142" t="str">
        <f>IF(B27&lt;&gt;"",B27+1,IF(TEXT(EDATE(MIN($AB$17:$AH$17),1),"aaa")=D26,EDATE(MIN($AB$17:$AH$17),1),""))</f>
        <v/>
      </c>
      <c r="E27" s="127" t="str">
        <f t="shared" ref="E27:J27" si="5">IF(D27&lt;&gt;"",D27+1,IF(TEXT(EDATE(MIN($AB$17:$AH$17),1),"aaa")=E26,EDATE(MIN($AB$17:$AH$17),1),""))</f>
        <v/>
      </c>
      <c r="F27" s="127" t="str">
        <f t="shared" si="5"/>
        <v/>
      </c>
      <c r="G27" s="127">
        <f t="shared" si="5"/>
        <v>46204</v>
      </c>
      <c r="H27" s="127">
        <f t="shared" si="5"/>
        <v>46205</v>
      </c>
      <c r="I27" s="127">
        <f t="shared" si="5"/>
        <v>46206</v>
      </c>
      <c r="J27" s="128">
        <f t="shared" si="5"/>
        <v>46207</v>
      </c>
      <c r="K27" s="159">
        <f>COUNTIFS(入力用３年!B:B,"&gt;="&amp;MIN(D27:J27),入力用３年!B:B,"&lt;="&amp;MAX(D27:J27),入力用３年!J:J,"○",入力用３年!E:E,"",入力用３年!D:D,"休日")</f>
        <v>1</v>
      </c>
      <c r="L27" s="112">
        <f>COUNTIFS(入力用３年!$B:$B,"&gt;="&amp;MIN(D27:J27),入力用３年!$B:$B,"&lt;="&amp;MAX(D27:J27),入力用３年!$J:$J,"○",入力用３年!$E:$E,"",入力用３年!$F:$F,"休工")</f>
        <v>1</v>
      </c>
      <c r="M27" s="160" t="str" cm="1">
        <f t="array" ref="M27">_xlfn.IFS(K27=0,"",K27=0,"-",L27&gt;=K27,"〇",L27&lt;=K27,"×")</f>
        <v>〇</v>
      </c>
      <c r="N27" s="143"/>
      <c r="P27" s="142" t="str">
        <f t="shared" ref="P27:V27" si="6">IF(O27&lt;&gt;"",O27+1,IF(TEXT(EDATE(MIN($D$27:$J$27),1),"aaa")=P26,EDATE(MIN($D$27:$J$27),1),""))</f>
        <v/>
      </c>
      <c r="Q27" s="127" t="str">
        <f t="shared" si="6"/>
        <v/>
      </c>
      <c r="R27" s="127" t="str">
        <f t="shared" si="6"/>
        <v/>
      </c>
      <c r="S27" s="127" t="str">
        <f t="shared" si="6"/>
        <v/>
      </c>
      <c r="T27" s="127" t="str">
        <f t="shared" si="6"/>
        <v/>
      </c>
      <c r="U27" s="127" t="str">
        <f t="shared" si="6"/>
        <v/>
      </c>
      <c r="V27" s="128">
        <f t="shared" si="6"/>
        <v>46235</v>
      </c>
      <c r="W27" s="159">
        <f>COUNTIFS(入力用３年!B:B,"&gt;="&amp;MIN(P27:V27),入力用３年!B:B,"&lt;="&amp;MAX(P27:V27),入力用３年!J:J,"○",入力用３年!E:E,"",入力用３年!D:D,"休日")</f>
        <v>1</v>
      </c>
      <c r="X27" s="112">
        <f>COUNTIFS(入力用３年!$B:$B,"&gt;="&amp;MIN(P27:V27),入力用３年!$B:$B,"&lt;="&amp;MAX(P27:V27),入力用３年!$J:$J,"○",入力用３年!$E:$E,"",入力用３年!$F:$F,"休工")</f>
        <v>1</v>
      </c>
      <c r="Y27" s="160" t="str" cm="1">
        <f t="array" ref="Y27">_xlfn.IFS(W27=0,"",W27=0,"-",X27&gt;=W27,"〇",X27&lt;=W27,"×")</f>
        <v>〇</v>
      </c>
      <c r="Z27" s="143"/>
      <c r="AB27" s="142" t="str">
        <f t="shared" ref="AB27:AH27" si="7">IF(AA27&lt;&gt;"",AA27+1,IF(TEXT(EDATE(MIN($P$27:$V$27),1),"aaa")=AB26,EDATE(MIN($P$27:$V$27),1),""))</f>
        <v/>
      </c>
      <c r="AC27" s="127" t="str">
        <f t="shared" si="7"/>
        <v/>
      </c>
      <c r="AD27" s="127">
        <f t="shared" si="7"/>
        <v>46266</v>
      </c>
      <c r="AE27" s="127">
        <f t="shared" si="7"/>
        <v>46267</v>
      </c>
      <c r="AF27" s="127">
        <f t="shared" si="7"/>
        <v>46268</v>
      </c>
      <c r="AG27" s="127">
        <f t="shared" si="7"/>
        <v>46269</v>
      </c>
      <c r="AH27" s="128">
        <f t="shared" si="7"/>
        <v>46270</v>
      </c>
      <c r="AI27" s="159">
        <f>COUNTIFS(入力用３年!B:B,"&gt;="&amp;MIN(AB27:AH27),入力用３年!B:B,"&lt;="&amp;MAX(AB27:AH27),入力用３年!J:J,"○",入力用３年!E:E,"",入力用３年!D:D,"休日")</f>
        <v>1</v>
      </c>
      <c r="AJ27" s="112">
        <f>COUNTIFS(入力用３年!$B:$B,"&gt;="&amp;MIN(AB27:AH27),入力用３年!$B:$B,"&lt;="&amp;MAX(AB27:AH27),入力用３年!$J:$J,"○",入力用３年!$E:$E,"",入力用３年!$F:$F,"休工")</f>
        <v>1</v>
      </c>
      <c r="AK27" s="160" t="str" cm="1">
        <f t="array" ref="AK27">_xlfn.IFS(AI27=0,"",AI27=0,"-",AJ27&gt;=AI27,"〇",AJ27&lt;=AI27,"×")</f>
        <v>〇</v>
      </c>
    </row>
    <row r="28" spans="3:43" s="131" customFormat="1" ht="15.75" customHeight="1" x14ac:dyDescent="0.4">
      <c r="D28" s="142">
        <f>IFERROR(IF(MONTH(J27+1)=$D$25,J27+1,""),"")</f>
        <v>46208</v>
      </c>
      <c r="E28" s="127">
        <f t="shared" ref="E28:J32" si="8">IFERROR(IF(MONTH(D28+1)=$D$25,D28+1,""),"")</f>
        <v>46209</v>
      </c>
      <c r="F28" s="127">
        <f t="shared" si="8"/>
        <v>46210</v>
      </c>
      <c r="G28" s="127">
        <f t="shared" si="8"/>
        <v>46211</v>
      </c>
      <c r="H28" s="127">
        <f t="shared" si="8"/>
        <v>46212</v>
      </c>
      <c r="I28" s="127">
        <f t="shared" si="8"/>
        <v>46213</v>
      </c>
      <c r="J28" s="128">
        <f t="shared" si="8"/>
        <v>46214</v>
      </c>
      <c r="K28" s="159">
        <f>COUNTIFS(入力用３年!B:B,"&gt;="&amp;MIN(D28:J28),入力用３年!B:B,"&lt;="&amp;MAX(D28:J28),入力用３年!J:J,"○",入力用３年!E:E,"",入力用３年!D:D,"休日")</f>
        <v>2</v>
      </c>
      <c r="L28" s="112">
        <f>COUNTIFS(入力用３年!$B:$B,"&gt;="&amp;MIN(D28:J28),入力用３年!$B:$B,"&lt;="&amp;MAX(D28:J28),入力用３年!$J:$J,"○",入力用３年!$E:$E,"",入力用３年!$F:$F,"休工")</f>
        <v>2</v>
      </c>
      <c r="M28" s="160" t="str" cm="1">
        <f t="array" ref="M28">_xlfn.IFS(K28=0,"",K28=0,"-",L28&gt;=K28,"〇",L28&lt;=K28,"×")</f>
        <v>〇</v>
      </c>
      <c r="N28" s="143"/>
      <c r="P28" s="142">
        <f>IFERROR(IF(MONTH(V27+1)=$P$25,V27+1,""),"")</f>
        <v>46236</v>
      </c>
      <c r="Q28" s="127">
        <f t="shared" ref="Q28:V32" si="9">IFERROR(IF(MONTH(P28+1)=$P$25,P28+1,""),"")</f>
        <v>46237</v>
      </c>
      <c r="R28" s="127">
        <f t="shared" si="9"/>
        <v>46238</v>
      </c>
      <c r="S28" s="127">
        <f t="shared" si="9"/>
        <v>46239</v>
      </c>
      <c r="T28" s="127">
        <f t="shared" si="9"/>
        <v>46240</v>
      </c>
      <c r="U28" s="127">
        <f t="shared" si="9"/>
        <v>46241</v>
      </c>
      <c r="V28" s="128">
        <f t="shared" si="9"/>
        <v>46242</v>
      </c>
      <c r="W28" s="159">
        <f>COUNTIFS(入力用３年!B:B,"&gt;="&amp;MIN(P28:V28),入力用３年!B:B,"&lt;="&amp;MAX(P28:V28),入力用３年!J:J,"○",入力用３年!E:E,"",入力用３年!D:D,"休日")</f>
        <v>2</v>
      </c>
      <c r="X28" s="112">
        <f>COUNTIFS(入力用３年!$B:$B,"&gt;="&amp;MIN(P28:V28),入力用３年!$B:$B,"&lt;="&amp;MAX(P28:V28),入力用３年!$J:$J,"○",入力用３年!$E:$E,"",入力用３年!$F:$F,"休工")</f>
        <v>2</v>
      </c>
      <c r="Y28" s="160" t="str" cm="1">
        <f t="array" ref="Y28">_xlfn.IFS(W28=0,"",W28=0,"-",X28&gt;=W28,"〇",X28&lt;=W28,"×")</f>
        <v>〇</v>
      </c>
      <c r="Z28" s="143"/>
      <c r="AB28" s="142">
        <f>IFERROR(IF(MONTH(AH27+1)=$AB$25,AH27+1,""),"")</f>
        <v>46271</v>
      </c>
      <c r="AC28" s="127">
        <f t="shared" ref="AC28:AH32" si="10">IFERROR(IF(MONTH(AB28+1)=$AB$25,AB28+1,""),"")</f>
        <v>46272</v>
      </c>
      <c r="AD28" s="127">
        <f t="shared" si="10"/>
        <v>46273</v>
      </c>
      <c r="AE28" s="127">
        <f t="shared" si="10"/>
        <v>46274</v>
      </c>
      <c r="AF28" s="127">
        <f t="shared" si="10"/>
        <v>46275</v>
      </c>
      <c r="AG28" s="127">
        <f t="shared" si="10"/>
        <v>46276</v>
      </c>
      <c r="AH28" s="128">
        <f t="shared" si="10"/>
        <v>46277</v>
      </c>
      <c r="AI28" s="159">
        <f>COUNTIFS(入力用３年!B:B,"&gt;="&amp;MIN(AB28:AH28),入力用３年!B:B,"&lt;="&amp;MAX(AB28:AH28),入力用３年!J:J,"○",入力用３年!E:E,"",入力用３年!D:D,"休日")</f>
        <v>2</v>
      </c>
      <c r="AJ28" s="112">
        <f>COUNTIFS(入力用３年!$B:$B,"&gt;="&amp;MIN(AB28:AH28),入力用３年!$B:$B,"&lt;="&amp;MAX(AB28:AH28),入力用３年!$J:$J,"○",入力用３年!$E:$E,"",入力用３年!$F:$F,"休工")</f>
        <v>2</v>
      </c>
      <c r="AK28" s="160" t="str" cm="1">
        <f t="array" ref="AK28">_xlfn.IFS(AI28=0,"",AI28=0,"-",AJ28&gt;=AI28,"〇",AJ28&lt;=AI28,"×")</f>
        <v>〇</v>
      </c>
    </row>
    <row r="29" spans="3:43" s="131" customFormat="1" ht="15.75" customHeight="1" x14ac:dyDescent="0.4">
      <c r="D29" s="142">
        <f>IFERROR(IF(MONTH(J28+1)=$D$25,J28+1,""),"")</f>
        <v>46215</v>
      </c>
      <c r="E29" s="127">
        <f t="shared" si="8"/>
        <v>46216</v>
      </c>
      <c r="F29" s="127">
        <f t="shared" si="8"/>
        <v>46217</v>
      </c>
      <c r="G29" s="127">
        <f t="shared" si="8"/>
        <v>46218</v>
      </c>
      <c r="H29" s="127">
        <f t="shared" si="8"/>
        <v>46219</v>
      </c>
      <c r="I29" s="127">
        <f t="shared" si="8"/>
        <v>46220</v>
      </c>
      <c r="J29" s="128">
        <f t="shared" si="8"/>
        <v>46221</v>
      </c>
      <c r="K29" s="159">
        <f>COUNTIFS(入力用３年!B:B,"&gt;="&amp;MIN(D29:J29),入力用３年!B:B,"&lt;="&amp;MAX(D29:J29),入力用３年!J:J,"○",入力用３年!E:E,"",入力用３年!D:D,"休日")</f>
        <v>2</v>
      </c>
      <c r="L29" s="112">
        <f>COUNTIFS(入力用３年!$B:$B,"&gt;="&amp;MIN(D29:J29),入力用３年!$B:$B,"&lt;="&amp;MAX(D29:J29),入力用３年!$J:$J,"○",入力用３年!$E:$E,"",入力用３年!$F:$F,"休工")</f>
        <v>2</v>
      </c>
      <c r="M29" s="160" t="str" cm="1">
        <f t="array" ref="M29">_xlfn.IFS(K29=0,"",K29=0,"-",L29&gt;=K29,"〇",L29&lt;=K29,"×")</f>
        <v>〇</v>
      </c>
      <c r="N29" s="143"/>
      <c r="P29" s="142">
        <f>IFERROR(IF(MONTH(V28+1)=$P$25,V28+1,""),"")</f>
        <v>46243</v>
      </c>
      <c r="Q29" s="127">
        <f t="shared" si="9"/>
        <v>46244</v>
      </c>
      <c r="R29" s="127">
        <f t="shared" si="9"/>
        <v>46245</v>
      </c>
      <c r="S29" s="127">
        <f t="shared" si="9"/>
        <v>46246</v>
      </c>
      <c r="T29" s="127">
        <f t="shared" si="9"/>
        <v>46247</v>
      </c>
      <c r="U29" s="127">
        <f t="shared" si="9"/>
        <v>46248</v>
      </c>
      <c r="V29" s="128">
        <f t="shared" si="9"/>
        <v>46249</v>
      </c>
      <c r="W29" s="159">
        <f>COUNTIFS(入力用３年!B:B,"&gt;="&amp;MIN(P29:V29),入力用３年!B:B,"&lt;="&amp;MAX(P29:V29),入力用３年!J:J,"○",入力用３年!E:E,"",入力用３年!D:D,"休日")</f>
        <v>2</v>
      </c>
      <c r="X29" s="112">
        <f>COUNTIFS(入力用３年!$B:$B,"&gt;="&amp;MIN(P29:V29),入力用３年!$B:$B,"&lt;="&amp;MAX(P29:V29),入力用３年!$J:$J,"○",入力用３年!$E:$E,"",入力用３年!$F:$F,"休工")</f>
        <v>2</v>
      </c>
      <c r="Y29" s="160" t="str" cm="1">
        <f t="array" ref="Y29">_xlfn.IFS(W29=0,"",W29=0,"-",X29&gt;=W29,"〇",X29&lt;=W29,"×")</f>
        <v>〇</v>
      </c>
      <c r="Z29" s="143"/>
      <c r="AB29" s="142">
        <f>IFERROR(IF(MONTH(AH28+1)=$AB$25,AH28+1,""),"")</f>
        <v>46278</v>
      </c>
      <c r="AC29" s="127">
        <f t="shared" si="10"/>
        <v>46279</v>
      </c>
      <c r="AD29" s="127">
        <f t="shared" si="10"/>
        <v>46280</v>
      </c>
      <c r="AE29" s="127">
        <f t="shared" si="10"/>
        <v>46281</v>
      </c>
      <c r="AF29" s="127">
        <f t="shared" si="10"/>
        <v>46282</v>
      </c>
      <c r="AG29" s="127">
        <f t="shared" si="10"/>
        <v>46283</v>
      </c>
      <c r="AH29" s="128">
        <f t="shared" si="10"/>
        <v>46284</v>
      </c>
      <c r="AI29" s="159">
        <f>COUNTIFS(入力用３年!B:B,"&gt;="&amp;MIN(AB29:AH29),入力用３年!B:B,"&lt;="&amp;MAX(AB29:AH29),入力用３年!J:J,"○",入力用３年!E:E,"",入力用３年!D:D,"休日")</f>
        <v>2</v>
      </c>
      <c r="AJ29" s="112">
        <f>COUNTIFS(入力用３年!$B:$B,"&gt;="&amp;MIN(AB29:AH29),入力用３年!$B:$B,"&lt;="&amp;MAX(AB29:AH29),入力用３年!$J:$J,"○",入力用３年!$E:$E,"",入力用３年!$F:$F,"休工")</f>
        <v>2</v>
      </c>
      <c r="AK29" s="160" t="str" cm="1">
        <f t="array" ref="AK29">_xlfn.IFS(AI29=0,"",AI29=0,"-",AJ29&gt;=AI29,"〇",AJ29&lt;=AI29,"×")</f>
        <v>〇</v>
      </c>
    </row>
    <row r="30" spans="3:43" s="131" customFormat="1" ht="15.75" customHeight="1" x14ac:dyDescent="0.4">
      <c r="D30" s="142">
        <f>IFERROR(IF(MONTH(J29+1)=$D$25,J29+1,""),"")</f>
        <v>46222</v>
      </c>
      <c r="E30" s="127">
        <f t="shared" si="8"/>
        <v>46223</v>
      </c>
      <c r="F30" s="127">
        <f t="shared" si="8"/>
        <v>46224</v>
      </c>
      <c r="G30" s="127">
        <f t="shared" si="8"/>
        <v>46225</v>
      </c>
      <c r="H30" s="127">
        <f t="shared" si="8"/>
        <v>46226</v>
      </c>
      <c r="I30" s="127">
        <f t="shared" si="8"/>
        <v>46227</v>
      </c>
      <c r="J30" s="128">
        <f t="shared" si="8"/>
        <v>46228</v>
      </c>
      <c r="K30" s="159">
        <f>COUNTIFS(入力用３年!B:B,"&gt;="&amp;MIN(D30:J30),入力用３年!B:B,"&lt;="&amp;MAX(D30:J30),入力用３年!J:J,"○",入力用３年!E:E,"",入力用３年!D:D,"休日")</f>
        <v>2</v>
      </c>
      <c r="L30" s="112">
        <f>COUNTIFS(入力用３年!$B:$B,"&gt;="&amp;MIN(D30:J30),入力用３年!$B:$B,"&lt;="&amp;MAX(D30:J30),入力用３年!$J:$J,"○",入力用３年!$E:$E,"",入力用３年!$F:$F,"休工")</f>
        <v>2</v>
      </c>
      <c r="M30" s="160" t="str" cm="1">
        <f t="array" ref="M30">_xlfn.IFS(K30=0,"",K30=0,"-",L30&gt;=K30,"〇",L30&lt;=K30,"×")</f>
        <v>〇</v>
      </c>
      <c r="N30" s="143"/>
      <c r="P30" s="142">
        <f>IFERROR(IF(MONTH(V29+1)=$P$25,V29+1,""),"")</f>
        <v>46250</v>
      </c>
      <c r="Q30" s="127">
        <f t="shared" si="9"/>
        <v>46251</v>
      </c>
      <c r="R30" s="127">
        <f t="shared" si="9"/>
        <v>46252</v>
      </c>
      <c r="S30" s="127">
        <f t="shared" si="9"/>
        <v>46253</v>
      </c>
      <c r="T30" s="127">
        <f t="shared" si="9"/>
        <v>46254</v>
      </c>
      <c r="U30" s="127">
        <f t="shared" si="9"/>
        <v>46255</v>
      </c>
      <c r="V30" s="128">
        <f t="shared" si="9"/>
        <v>46256</v>
      </c>
      <c r="W30" s="159">
        <f>COUNTIFS(入力用３年!B:B,"&gt;="&amp;MIN(P30:V30),入力用３年!B:B,"&lt;="&amp;MAX(P30:V30),入力用３年!J:J,"○",入力用３年!E:E,"",入力用３年!D:D,"休日")</f>
        <v>2</v>
      </c>
      <c r="X30" s="112">
        <f>COUNTIFS(入力用３年!$B:$B,"&gt;="&amp;MIN(P30:V30),入力用３年!$B:$B,"&lt;="&amp;MAX(P30:V30),入力用３年!$J:$J,"○",入力用３年!$E:$E,"",入力用３年!$F:$F,"休工")</f>
        <v>2</v>
      </c>
      <c r="Y30" s="160" t="str" cm="1">
        <f t="array" ref="Y30">_xlfn.IFS(W30=0,"",W30=0,"-",X30&gt;=W30,"〇",X30&lt;=W30,"×")</f>
        <v>〇</v>
      </c>
      <c r="Z30" s="143"/>
      <c r="AB30" s="142">
        <f>IFERROR(IF(MONTH(AH29+1)=$AB$25,AH29+1,""),"")</f>
        <v>46285</v>
      </c>
      <c r="AC30" s="127">
        <f t="shared" si="10"/>
        <v>46286</v>
      </c>
      <c r="AD30" s="127">
        <f t="shared" si="10"/>
        <v>46287</v>
      </c>
      <c r="AE30" s="127">
        <f t="shared" si="10"/>
        <v>46288</v>
      </c>
      <c r="AF30" s="127">
        <f t="shared" si="10"/>
        <v>46289</v>
      </c>
      <c r="AG30" s="127">
        <f t="shared" si="10"/>
        <v>46290</v>
      </c>
      <c r="AH30" s="128">
        <f t="shared" si="10"/>
        <v>46291</v>
      </c>
      <c r="AI30" s="159">
        <f>COUNTIFS(入力用３年!B:B,"&gt;="&amp;MIN(AB30:AH30),入力用３年!B:B,"&lt;="&amp;MAX(AB30:AH30),入力用３年!J:J,"○",入力用３年!E:E,"",入力用３年!D:D,"休日")</f>
        <v>2</v>
      </c>
      <c r="AJ30" s="112">
        <f>COUNTIFS(入力用３年!$B:$B,"&gt;="&amp;MIN(AB30:AH30),入力用３年!$B:$B,"&lt;="&amp;MAX(AB30:AH30),入力用３年!$J:$J,"○",入力用３年!$E:$E,"",入力用３年!$F:$F,"休工")</f>
        <v>2</v>
      </c>
      <c r="AK30" s="160" t="str" cm="1">
        <f t="array" ref="AK30">_xlfn.IFS(AI30=0,"",AI30=0,"-",AJ30&gt;=AI30,"〇",AJ30&lt;=AI30,"×")</f>
        <v>〇</v>
      </c>
    </row>
    <row r="31" spans="3:43" s="131" customFormat="1" ht="15.75" customHeight="1" x14ac:dyDescent="0.4">
      <c r="D31" s="142">
        <f>IFERROR(IF(MONTH(J30+1)=$D$25,J30+1,""),"")</f>
        <v>46229</v>
      </c>
      <c r="E31" s="127">
        <f t="shared" si="8"/>
        <v>46230</v>
      </c>
      <c r="F31" s="127">
        <f t="shared" si="8"/>
        <v>46231</v>
      </c>
      <c r="G31" s="127">
        <f t="shared" si="8"/>
        <v>46232</v>
      </c>
      <c r="H31" s="127">
        <f t="shared" si="8"/>
        <v>46233</v>
      </c>
      <c r="I31" s="127">
        <f t="shared" si="8"/>
        <v>46234</v>
      </c>
      <c r="J31" s="128" t="str">
        <f t="shared" si="8"/>
        <v/>
      </c>
      <c r="K31" s="159">
        <f>COUNTIFS(入力用３年!B:B,"&gt;="&amp;MIN(D31:J31),入力用３年!B:B,"&lt;="&amp;MAX(D31:J31),入力用３年!J:J,"○",入力用３年!E:E,"",入力用３年!D:D,"休日")</f>
        <v>1</v>
      </c>
      <c r="L31" s="112">
        <f>COUNTIFS(入力用３年!$B:$B,"&gt;="&amp;MIN(D31:J31),入力用３年!$B:$B,"&lt;="&amp;MAX(D31:J31),入力用３年!$J:$J,"○",入力用３年!$E:$E,"",入力用３年!$F:$F,"休工")</f>
        <v>1</v>
      </c>
      <c r="M31" s="160" t="str" cm="1">
        <f t="array" ref="M31">_xlfn.IFS(K31=0,"",K31=0,"-",L31&gt;=K31,"〇",L31&lt;=K31,"×")</f>
        <v>〇</v>
      </c>
      <c r="N31" s="143"/>
      <c r="P31" s="142">
        <f>IFERROR(IF(MONTH(V30+1)=$P$25,V30+1,""),"")</f>
        <v>46257</v>
      </c>
      <c r="Q31" s="127">
        <f t="shared" si="9"/>
        <v>46258</v>
      </c>
      <c r="R31" s="127">
        <f t="shared" si="9"/>
        <v>46259</v>
      </c>
      <c r="S31" s="127">
        <f t="shared" si="9"/>
        <v>46260</v>
      </c>
      <c r="T31" s="127">
        <f t="shared" si="9"/>
        <v>46261</v>
      </c>
      <c r="U31" s="127">
        <f t="shared" si="9"/>
        <v>46262</v>
      </c>
      <c r="V31" s="128">
        <f t="shared" si="9"/>
        <v>46263</v>
      </c>
      <c r="W31" s="159">
        <f>COUNTIFS(入力用３年!B:B,"&gt;="&amp;MIN(P31:V31),入力用３年!B:B,"&lt;="&amp;MAX(P31:V31),入力用３年!J:J,"○",入力用３年!E:E,"",入力用３年!D:D,"休日")</f>
        <v>2</v>
      </c>
      <c r="X31" s="112">
        <f>COUNTIFS(入力用３年!$B:$B,"&gt;="&amp;MIN(P31:V31),入力用３年!$B:$B,"&lt;="&amp;MAX(P31:V31),入力用３年!$J:$J,"○",入力用３年!$E:$E,"",入力用３年!$F:$F,"休工")</f>
        <v>2</v>
      </c>
      <c r="Y31" s="160" t="str" cm="1">
        <f t="array" ref="Y31">_xlfn.IFS(W31=0,"",W31=0,"-",X31&gt;=W31,"〇",X31&lt;=W31,"×")</f>
        <v>〇</v>
      </c>
      <c r="Z31" s="143"/>
      <c r="AB31" s="142">
        <f>IFERROR(IF(MONTH(AH30+1)=$AB$25,AH30+1,""),"")</f>
        <v>46292</v>
      </c>
      <c r="AC31" s="127">
        <f t="shared" si="10"/>
        <v>46293</v>
      </c>
      <c r="AD31" s="127">
        <f t="shared" si="10"/>
        <v>46294</v>
      </c>
      <c r="AE31" s="127">
        <f t="shared" si="10"/>
        <v>46295</v>
      </c>
      <c r="AF31" s="127" t="str">
        <f t="shared" si="10"/>
        <v/>
      </c>
      <c r="AG31" s="127" t="str">
        <f t="shared" si="10"/>
        <v/>
      </c>
      <c r="AH31" s="128" t="str">
        <f t="shared" si="10"/>
        <v/>
      </c>
      <c r="AI31" s="159">
        <f>COUNTIFS(入力用３年!B:B,"&gt;="&amp;MIN(AB31:AH31),入力用３年!B:B,"&lt;="&amp;MAX(AB31:AH31),入力用３年!J:J,"○",入力用３年!E:E,"",入力用３年!D:D,"休日")</f>
        <v>1</v>
      </c>
      <c r="AJ31" s="112">
        <f>COUNTIFS(入力用３年!$B:$B,"&gt;="&amp;MIN(AB31:AH31),入力用３年!$B:$B,"&lt;="&amp;MAX(AB31:AH31),入力用３年!$J:$J,"○",入力用３年!$E:$E,"",入力用３年!$F:$F,"休工")</f>
        <v>1</v>
      </c>
      <c r="AK31" s="160" t="str" cm="1">
        <f t="array" ref="AK31">_xlfn.IFS(AI31=0,"",AI31=0,"-",AJ31&gt;=AI31,"〇",AJ31&lt;=AI31,"×")</f>
        <v>〇</v>
      </c>
    </row>
    <row r="32" spans="3:43" s="131" customFormat="1" ht="15.75" customHeight="1" thickBot="1" x14ac:dyDescent="0.45">
      <c r="D32" s="144" t="str">
        <f>IFERROR(IF(MONTH(J31+1)=$D$25,J31+1,""),"")</f>
        <v/>
      </c>
      <c r="E32" s="129" t="str">
        <f t="shared" si="8"/>
        <v/>
      </c>
      <c r="F32" s="129" t="str">
        <f t="shared" si="8"/>
        <v/>
      </c>
      <c r="G32" s="129" t="str">
        <f t="shared" si="8"/>
        <v/>
      </c>
      <c r="H32" s="129" t="str">
        <f t="shared" si="8"/>
        <v/>
      </c>
      <c r="I32" s="129" t="str">
        <f t="shared" si="8"/>
        <v/>
      </c>
      <c r="J32" s="130" t="str">
        <f t="shared" si="8"/>
        <v/>
      </c>
      <c r="K32" s="161">
        <f>COUNTIFS(入力用３年!B:B,"&gt;="&amp;MIN(D32:J32),入力用３年!B:B,"&lt;="&amp;MAX(D32:J32),入力用３年!J:J,"○",入力用３年!E:E,"",入力用３年!D:D,"休日")</f>
        <v>0</v>
      </c>
      <c r="L32" s="123">
        <f>COUNTIFS(入力用３年!$B:$B,"&gt;="&amp;MIN(D32:J32),入力用３年!$B:$B,"&lt;="&amp;MAX(D32:J32),入力用３年!$J:$J,"○",入力用３年!$E:$E,"",入力用３年!$F:$F,"休工")</f>
        <v>0</v>
      </c>
      <c r="M32" s="162" t="str" cm="1">
        <f t="array" ref="M32">_xlfn.IFS(K32=0,"",K32=0,"-",L32&gt;=K32,"〇",L32&lt;=K32,"×")</f>
        <v/>
      </c>
      <c r="N32" s="143"/>
      <c r="P32" s="144">
        <f>IFERROR(IF(MONTH(V31+1)=$P$25,V31+1,""),"")</f>
        <v>46264</v>
      </c>
      <c r="Q32" s="129">
        <f t="shared" si="9"/>
        <v>46265</v>
      </c>
      <c r="R32" s="129" t="str">
        <f t="shared" si="9"/>
        <v/>
      </c>
      <c r="S32" s="129" t="str">
        <f t="shared" si="9"/>
        <v/>
      </c>
      <c r="T32" s="129" t="str">
        <f t="shared" si="9"/>
        <v/>
      </c>
      <c r="U32" s="129" t="str">
        <f t="shared" si="9"/>
        <v/>
      </c>
      <c r="V32" s="130" t="str">
        <f t="shared" si="9"/>
        <v/>
      </c>
      <c r="W32" s="161">
        <f>COUNTIFS(入力用３年!B:B,"&gt;="&amp;MIN(P32:V32),入力用３年!B:B,"&lt;="&amp;MAX(P32:V32),入力用３年!J:J,"○",入力用３年!E:E,"",入力用３年!D:D,"休日")</f>
        <v>1</v>
      </c>
      <c r="X32" s="171">
        <f>COUNTIFS(入力用３年!$B:$B,"&gt;="&amp;MIN(P32:V32),入力用３年!$B:$B,"&lt;="&amp;MAX(P32:V32),入力用３年!$J:$J,"○",入力用３年!$E:$E,"",入力用３年!$F:$F,"休工")</f>
        <v>1</v>
      </c>
      <c r="Y32" s="162" t="str" cm="1">
        <f t="array" ref="Y32">_xlfn.IFS(W32=0,"",W32=0,"-",X32&gt;=W32,"〇",X32&lt;=W32,"×")</f>
        <v>〇</v>
      </c>
      <c r="Z32" s="143"/>
      <c r="AB32" s="144" t="str">
        <f>IFERROR(IF(MONTH(AH31+1)=$AB$25,AH31+1,""),"")</f>
        <v/>
      </c>
      <c r="AC32" s="129" t="str">
        <f t="shared" si="10"/>
        <v/>
      </c>
      <c r="AD32" s="129" t="str">
        <f t="shared" si="10"/>
        <v/>
      </c>
      <c r="AE32" s="129" t="str">
        <f t="shared" si="10"/>
        <v/>
      </c>
      <c r="AF32" s="129" t="str">
        <f t="shared" si="10"/>
        <v/>
      </c>
      <c r="AG32" s="129" t="str">
        <f t="shared" si="10"/>
        <v/>
      </c>
      <c r="AH32" s="130" t="str">
        <f t="shared" si="10"/>
        <v/>
      </c>
      <c r="AI32" s="205">
        <f>COUNTIFS(入力用３年!B:B,"&gt;="&amp;MIN(AB32:AH32),入力用３年!B:B,"&lt;="&amp;MAX(AB32:AH32),入力用３年!J:J,"○",入力用３年!E:E,"",入力用３年!D:D,"休日")</f>
        <v>0</v>
      </c>
      <c r="AJ32" s="206">
        <f>COUNTIFS(入力用３年!$B:$B,"&gt;="&amp;MIN(AB32:AH32),入力用３年!$B:$B,"&lt;="&amp;MAX(AB32:AH32),入力用３年!$J:$J,"○",入力用３年!$E:$E,"",入力用３年!$F:$F,"休工")</f>
        <v>0</v>
      </c>
      <c r="AK32" s="162" t="str" cm="1">
        <f t="array" ref="AK32">_xlfn.IFS(AI32=0,"",AI32=0,"-",AJ32&gt;=AI32,"〇",AJ32&lt;=AI32,"×")</f>
        <v/>
      </c>
    </row>
    <row r="33" spans="3:37" s="192" customFormat="1" ht="18.75" customHeight="1" x14ac:dyDescent="0.4">
      <c r="G33" s="193"/>
      <c r="H33" s="194"/>
      <c r="J33" s="194"/>
      <c r="K33" s="195">
        <f>SUM(K27:K32)</f>
        <v>8</v>
      </c>
      <c r="L33" s="196"/>
      <c r="M33" s="196"/>
      <c r="N33" s="196"/>
      <c r="S33" s="193"/>
      <c r="T33" s="194"/>
      <c r="V33" s="194"/>
      <c r="W33" s="195">
        <f>SUM(W27:W32)</f>
        <v>10</v>
      </c>
      <c r="X33" s="194"/>
      <c r="Y33" s="196"/>
      <c r="Z33" s="196"/>
      <c r="AE33" s="193"/>
      <c r="AF33" s="194"/>
      <c r="AH33" s="194"/>
      <c r="AI33" s="195">
        <f>SUM(AI27:AI32)</f>
        <v>8</v>
      </c>
      <c r="AJ33" s="193"/>
    </row>
    <row r="34" spans="3:37" s="131" customFormat="1" ht="18.75" customHeight="1" thickBot="1" x14ac:dyDescent="0.45">
      <c r="C34" s="302" t="s">
        <v>14</v>
      </c>
      <c r="D34" s="302"/>
      <c r="E34" s="131" t="str">
        <f>IF(H34="-","-",IF(OR(H34&gt;=ROUNDDOWN(8/28,3),L34&gt;=K43),"OK","NG"))</f>
        <v>OK</v>
      </c>
      <c r="F34" s="301" t="s">
        <v>54</v>
      </c>
      <c r="G34" s="301"/>
      <c r="H34" s="303">
        <f>IFERROR(ROUNDDOWN(L34/(COUNTIFS(入力用３年!B:B,"&gt;="&amp;MIN(D37:J42),入力用３年!B:B,"&lt;="&amp;MAX(D37:J42),入力用３年!J:J,"○")-COUNTIFS(入力用３年!B:B,"&gt;="&amp;MIN(D37:J42),入力用３年!B:B,"&lt;="&amp;MAX(D37:J42),入力用３年!J:J,"○",入力用３年!E:E,"&lt;&gt;")),3),"-")</f>
        <v>0.28999999999999998</v>
      </c>
      <c r="I34" s="303"/>
      <c r="J34" s="303"/>
      <c r="K34" s="148" t="s">
        <v>89</v>
      </c>
      <c r="L34" s="135">
        <f>COUNTIFS(入力用３年!B:B,"&gt;="&amp;MIN(D37:J42),入力用３年!B:B,"&lt;="&amp;MAX(D37:J42),入力用３年!J:J,"○",入力用３年!F:F,"休工",入力用３年!E:E,"")</f>
        <v>9</v>
      </c>
      <c r="M34" s="115"/>
      <c r="N34" s="115"/>
      <c r="O34" s="302" t="s">
        <v>14</v>
      </c>
      <c r="P34" s="302"/>
      <c r="Q34" s="131" t="str">
        <f>IF(T34="-","-",IF(OR(T34&gt;=ROUNDDOWN(8/28,3),X34&gt;=W43),"OK","NG"))</f>
        <v>OK</v>
      </c>
      <c r="R34" s="301" t="s">
        <v>54</v>
      </c>
      <c r="S34" s="301"/>
      <c r="T34" s="303">
        <f>IFERROR(ROUNDDOWN(X34/(COUNTIFS(入力用３年!B:B,"&gt;="&amp;MIN(P37:V42),入力用３年!B:B,"&lt;="&amp;MAX(P37:V42),入力用３年!J:J,"○")-COUNTIFS(入力用３年!B:B,"&gt;="&amp;MIN(P37:V42),入力用３年!B:B,"&lt;="&amp;MAX(P37:V42),入力用３年!J:J,"○",入力用３年!E:E,"&lt;&gt;")),3),"-")</f>
        <v>0.3</v>
      </c>
      <c r="U34" s="303"/>
      <c r="V34" s="303"/>
      <c r="W34" s="148" t="s">
        <v>89</v>
      </c>
      <c r="X34" s="135">
        <f>COUNTIFS(入力用３年!B:B,"&gt;="&amp;MIN(P37:V42),入力用３年!B:B,"&lt;="&amp;MAX(P37:V42),入力用３年!J:J,"○",入力用３年!F:F,"休工",入力用３年!E:E,"")</f>
        <v>9</v>
      </c>
      <c r="Y34" s="115"/>
      <c r="Z34" s="115"/>
      <c r="AA34" s="302" t="s">
        <v>14</v>
      </c>
      <c r="AB34" s="302"/>
      <c r="AC34" s="131" t="str">
        <f>IF(AF34="-","-",IF(OR(AF34&gt;=ROUNDDOWN(8/28,3),AJ34&gt;=AI43),"OK","NG"))</f>
        <v>OK</v>
      </c>
      <c r="AD34" s="301" t="s">
        <v>54</v>
      </c>
      <c r="AE34" s="301"/>
      <c r="AF34" s="303">
        <f>IFERROR(ROUNDDOWN(AJ34/(COUNTIFS(入力用３年!B:B,"&gt;="&amp;MIN(AB37:AH42),入力用３年!B:B,"&lt;="&amp;MAX(AB37:AH42),入力用３年!J:J,"○")-COUNTIFS(入力用３年!B:B,"&gt;="&amp;MIN(AB37:AH42),入力用３年!B:B,"&lt;="&amp;MAX(AB37:AH42),入力用３年!J:J,"○",入力用３年!E:E,"&lt;&gt;")),3),"-")</f>
        <v>0.25800000000000001</v>
      </c>
      <c r="AG34" s="303"/>
      <c r="AH34" s="303"/>
      <c r="AI34" s="148" t="s">
        <v>89</v>
      </c>
      <c r="AJ34" s="135">
        <f>COUNTIFS(入力用３年!B:B,"&gt;="&amp;MIN(AB37:AH42),入力用３年!B:B,"&lt;="&amp;MAX(AB37:AH42),入力用３年!J:J,"○",入力用３年!F:F,"休工",入力用３年!E:E,"")</f>
        <v>8</v>
      </c>
      <c r="AK34" s="115"/>
    </row>
    <row r="35" spans="3:37" s="131" customFormat="1" ht="18.75" customHeight="1" x14ac:dyDescent="0.4">
      <c r="D35" s="132">
        <v>10</v>
      </c>
      <c r="E35" s="133" t="s">
        <v>4</v>
      </c>
      <c r="F35" s="133"/>
      <c r="G35" s="133"/>
      <c r="H35" s="133"/>
      <c r="I35" s="133"/>
      <c r="J35" s="157"/>
      <c r="K35" s="295" t="s">
        <v>60</v>
      </c>
      <c r="L35" s="296"/>
      <c r="M35" s="297"/>
      <c r="N35" s="135"/>
      <c r="P35" s="132">
        <v>11</v>
      </c>
      <c r="Q35" s="133" t="s">
        <v>4</v>
      </c>
      <c r="R35" s="133"/>
      <c r="S35" s="133"/>
      <c r="T35" s="133"/>
      <c r="U35" s="133"/>
      <c r="V35" s="157"/>
      <c r="W35" s="295" t="s">
        <v>60</v>
      </c>
      <c r="X35" s="296"/>
      <c r="Y35" s="297"/>
      <c r="Z35" s="135"/>
      <c r="AB35" s="132">
        <v>12</v>
      </c>
      <c r="AC35" s="133" t="s">
        <v>4</v>
      </c>
      <c r="AD35" s="133"/>
      <c r="AE35" s="133"/>
      <c r="AF35" s="133"/>
      <c r="AG35" s="133"/>
      <c r="AH35" s="157"/>
      <c r="AI35" s="295" t="s">
        <v>60</v>
      </c>
      <c r="AJ35" s="296"/>
      <c r="AK35" s="297"/>
    </row>
    <row r="36" spans="3:37" s="131" customFormat="1" ht="27" x14ac:dyDescent="0.4">
      <c r="D36" s="136" t="s">
        <v>5</v>
      </c>
      <c r="E36" s="137" t="s">
        <v>3</v>
      </c>
      <c r="F36" s="137" t="s">
        <v>6</v>
      </c>
      <c r="G36" s="137" t="s">
        <v>7</v>
      </c>
      <c r="H36" s="137" t="s">
        <v>8</v>
      </c>
      <c r="I36" s="137" t="s">
        <v>9</v>
      </c>
      <c r="J36" s="158" t="s">
        <v>10</v>
      </c>
      <c r="K36" s="139" t="s">
        <v>50</v>
      </c>
      <c r="L36" s="140" t="s">
        <v>89</v>
      </c>
      <c r="M36" s="141" t="s">
        <v>51</v>
      </c>
      <c r="N36" s="201"/>
      <c r="P36" s="136" t="s">
        <v>5</v>
      </c>
      <c r="Q36" s="137" t="s">
        <v>3</v>
      </c>
      <c r="R36" s="137" t="s">
        <v>6</v>
      </c>
      <c r="S36" s="137" t="s">
        <v>7</v>
      </c>
      <c r="T36" s="137" t="s">
        <v>8</v>
      </c>
      <c r="U36" s="137" t="s">
        <v>9</v>
      </c>
      <c r="V36" s="158" t="s">
        <v>10</v>
      </c>
      <c r="W36" s="139" t="s">
        <v>50</v>
      </c>
      <c r="X36" s="140" t="s">
        <v>89</v>
      </c>
      <c r="Y36" s="141" t="s">
        <v>51</v>
      </c>
      <c r="Z36" s="201"/>
      <c r="AB36" s="136" t="s">
        <v>5</v>
      </c>
      <c r="AC36" s="137" t="s">
        <v>3</v>
      </c>
      <c r="AD36" s="137" t="s">
        <v>6</v>
      </c>
      <c r="AE36" s="137" t="s">
        <v>7</v>
      </c>
      <c r="AF36" s="137" t="s">
        <v>8</v>
      </c>
      <c r="AG36" s="137" t="s">
        <v>9</v>
      </c>
      <c r="AH36" s="158" t="s">
        <v>10</v>
      </c>
      <c r="AI36" s="139" t="s">
        <v>50</v>
      </c>
      <c r="AJ36" s="140" t="s">
        <v>89</v>
      </c>
      <c r="AK36" s="141" t="s">
        <v>51</v>
      </c>
    </row>
    <row r="37" spans="3:37" s="131" customFormat="1" ht="15.75" customHeight="1" x14ac:dyDescent="0.4">
      <c r="D37" s="142" t="str">
        <f>IF(B37&lt;&gt;"",B37+1,IF(TEXT(EDATE(MIN($AB$27:$AH$27),1),"aaa")=D36,EDATE(MIN($AB$27:$AH$27),1),""))</f>
        <v/>
      </c>
      <c r="E37" s="127" t="str">
        <f t="shared" ref="E37:J37" si="11">IF(D37&lt;&gt;"",D37+1,IF(TEXT(EDATE(MIN($AB$27:$AH$27),1),"aaa")=E36,EDATE(MIN($AB$27:$AH$27),1),""))</f>
        <v/>
      </c>
      <c r="F37" s="127" t="str">
        <f t="shared" si="11"/>
        <v/>
      </c>
      <c r="G37" s="127" t="str">
        <f t="shared" si="11"/>
        <v/>
      </c>
      <c r="H37" s="127">
        <f t="shared" si="11"/>
        <v>46296</v>
      </c>
      <c r="I37" s="127">
        <f t="shared" si="11"/>
        <v>46297</v>
      </c>
      <c r="J37" s="128">
        <f t="shared" si="11"/>
        <v>46298</v>
      </c>
      <c r="K37" s="159">
        <f>COUNTIFS(入力用３年!B:B,"&gt;="&amp;MIN(D37:J37),入力用３年!B:B,"&lt;="&amp;MAX(D37:J37),入力用３年!J:J,"○",入力用３年!E:E,"",入力用３年!D:D,"休日")</f>
        <v>1</v>
      </c>
      <c r="L37" s="112">
        <f>COUNTIFS(入力用３年!$B:$B,"&gt;="&amp;MIN(D37:J37),入力用３年!$B:$B,"&lt;="&amp;MAX(D37:J37),入力用３年!$J:$J,"○",入力用３年!$E:$E,"",入力用３年!$F:$F,"休工")</f>
        <v>1</v>
      </c>
      <c r="M37" s="160" t="str" cm="1">
        <f t="array" ref="M37">_xlfn.IFS(K37=0,"",K37=0,"-",L37&gt;=K37,"〇",L37&lt;=K37,"×")</f>
        <v>〇</v>
      </c>
      <c r="N37" s="143"/>
      <c r="P37" s="142">
        <f t="shared" ref="P37:V37" si="12">IF(O37&lt;&gt;"",O37+1,IF(TEXT(EDATE(MIN($D$37:$J$37),1),"aaa")=P36,EDATE(MIN($D$37:$J$37),1),""))</f>
        <v>46327</v>
      </c>
      <c r="Q37" s="127">
        <f t="shared" si="12"/>
        <v>46328</v>
      </c>
      <c r="R37" s="127">
        <f t="shared" si="12"/>
        <v>46329</v>
      </c>
      <c r="S37" s="127">
        <f t="shared" si="12"/>
        <v>46330</v>
      </c>
      <c r="T37" s="127">
        <f t="shared" si="12"/>
        <v>46331</v>
      </c>
      <c r="U37" s="127">
        <f t="shared" si="12"/>
        <v>46332</v>
      </c>
      <c r="V37" s="128">
        <f t="shared" si="12"/>
        <v>46333</v>
      </c>
      <c r="W37" s="159">
        <f>COUNTIFS(入力用３年!B:B,"&gt;="&amp;MIN(P37:V37),入力用３年!B:B,"&lt;="&amp;MAX(P37:V37),入力用３年!J:J,"○",入力用３年!E:E,"",入力用３年!D:D,"休日")</f>
        <v>2</v>
      </c>
      <c r="X37" s="112">
        <f>COUNTIFS(入力用３年!$B:$B,"&gt;="&amp;MIN(P37:V37),入力用３年!$B:$B,"&lt;="&amp;MAX(P37:V37),入力用３年!$J:$J,"○",入力用３年!$E:$E,"",入力用３年!$F:$F,"休工")</f>
        <v>2</v>
      </c>
      <c r="Y37" s="160" t="str" cm="1">
        <f t="array" ref="Y37">_xlfn.IFS(W37=0,"",W37=0,"-",X37&gt;=W37,"〇",X37&lt;=W37,"×")</f>
        <v>〇</v>
      </c>
      <c r="Z37" s="143"/>
      <c r="AB37" s="142" t="str">
        <f t="shared" ref="AB37:AH37" si="13">IF(AA37&lt;&gt;"",AA37+1,IF(TEXT(EDATE(MIN($P$37:$V$37),1),"aaa")=AB36,EDATE(MIN($P$37:$V$37),1),""))</f>
        <v/>
      </c>
      <c r="AC37" s="127" t="str">
        <f t="shared" si="13"/>
        <v/>
      </c>
      <c r="AD37" s="127">
        <f t="shared" si="13"/>
        <v>46357</v>
      </c>
      <c r="AE37" s="127">
        <f t="shared" si="13"/>
        <v>46358</v>
      </c>
      <c r="AF37" s="127">
        <f t="shared" si="13"/>
        <v>46359</v>
      </c>
      <c r="AG37" s="127">
        <f t="shared" si="13"/>
        <v>46360</v>
      </c>
      <c r="AH37" s="128">
        <f t="shared" si="13"/>
        <v>46361</v>
      </c>
      <c r="AI37" s="159">
        <f>COUNTIFS(入力用３年!B:B,"&gt;="&amp;MIN(AB37:AH37),入力用３年!B:B,"&lt;="&amp;MAX(AB37:AH37),入力用３年!J:J,"○",入力用３年!E:E,"",入力用３年!D:D,"休日")</f>
        <v>1</v>
      </c>
      <c r="AJ37" s="112">
        <f>COUNTIFS(入力用３年!$B:$B,"&gt;="&amp;MIN(AB37:AH37),入力用３年!$B:$B,"&lt;="&amp;MAX(AB37:AH37),入力用３年!$J:$J,"○",入力用３年!$E:$E,"",入力用３年!$F:$F,"休工")</f>
        <v>1</v>
      </c>
      <c r="AK37" s="160" t="str" cm="1">
        <f t="array" ref="AK37">_xlfn.IFS(AI37=0,"",AI37=0,"-",AJ37&gt;=AI37,"〇",AJ37&lt;=AI37,"×")</f>
        <v>〇</v>
      </c>
    </row>
    <row r="38" spans="3:37" s="131" customFormat="1" ht="15.75" customHeight="1" x14ac:dyDescent="0.4">
      <c r="D38" s="142">
        <f>IFERROR(IF(MONTH(J37+1)=$D$35,J37+1,""),"")</f>
        <v>46299</v>
      </c>
      <c r="E38" s="127">
        <f t="shared" ref="E38:J42" si="14">IFERROR(IF(MONTH(D38+1)=$D$35,D38+1,""),"")</f>
        <v>46300</v>
      </c>
      <c r="F38" s="127">
        <f t="shared" si="14"/>
        <v>46301</v>
      </c>
      <c r="G38" s="127">
        <f t="shared" si="14"/>
        <v>46302</v>
      </c>
      <c r="H38" s="127">
        <f t="shared" si="14"/>
        <v>46303</v>
      </c>
      <c r="I38" s="127">
        <f t="shared" si="14"/>
        <v>46304</v>
      </c>
      <c r="J38" s="128">
        <f t="shared" si="14"/>
        <v>46305</v>
      </c>
      <c r="K38" s="159">
        <f>COUNTIFS(入力用３年!B:B,"&gt;="&amp;MIN(D38:J38),入力用３年!B:B,"&lt;="&amp;MAX(D38:J38),入力用３年!J:J,"○",入力用３年!E:E,"",入力用３年!D:D,"休日")</f>
        <v>2</v>
      </c>
      <c r="L38" s="112">
        <f>COUNTIFS(入力用３年!$B:$B,"&gt;="&amp;MIN(D38:J38),入力用３年!$B:$B,"&lt;="&amp;MAX(D38:J38),入力用３年!$J:$J,"○",入力用３年!$E:$E,"",入力用３年!$F:$F,"休工")</f>
        <v>2</v>
      </c>
      <c r="M38" s="160" t="str" cm="1">
        <f t="array" ref="M38">_xlfn.IFS(K38=0,"",K38=0,"-",L38&gt;=K38,"〇",L38&lt;=K38,"×")</f>
        <v>〇</v>
      </c>
      <c r="N38" s="143"/>
      <c r="P38" s="142">
        <f>IFERROR(IF(MONTH(V37+1)=$P$35,V37+1,""),"")</f>
        <v>46334</v>
      </c>
      <c r="Q38" s="127">
        <f t="shared" ref="Q38:V42" si="15">IFERROR(IF(MONTH(P38+1)=$P$35,P38+1,""),"")</f>
        <v>46335</v>
      </c>
      <c r="R38" s="127">
        <f t="shared" si="15"/>
        <v>46336</v>
      </c>
      <c r="S38" s="127">
        <f t="shared" si="15"/>
        <v>46337</v>
      </c>
      <c r="T38" s="127">
        <f t="shared" si="15"/>
        <v>46338</v>
      </c>
      <c r="U38" s="127">
        <f t="shared" si="15"/>
        <v>46339</v>
      </c>
      <c r="V38" s="128">
        <f t="shared" si="15"/>
        <v>46340</v>
      </c>
      <c r="W38" s="159">
        <f>COUNTIFS(入力用３年!B:B,"&gt;="&amp;MIN(P38:V38),入力用３年!B:B,"&lt;="&amp;MAX(P38:V38),入力用３年!J:J,"○",入力用３年!E:E,"",入力用３年!D:D,"休日")</f>
        <v>2</v>
      </c>
      <c r="X38" s="112">
        <f>COUNTIFS(入力用３年!$B:$B,"&gt;="&amp;MIN(P38:V38),入力用３年!$B:$B,"&lt;="&amp;MAX(P38:V38),入力用３年!$J:$J,"○",入力用３年!$E:$E,"",入力用３年!$F:$F,"休工")</f>
        <v>2</v>
      </c>
      <c r="Y38" s="160" t="str" cm="1">
        <f t="array" ref="Y38">_xlfn.IFS(W38=0,"",W38=0,"-",X38&gt;=W38,"〇",X38&lt;=W38,"×")</f>
        <v>〇</v>
      </c>
      <c r="Z38" s="143"/>
      <c r="AB38" s="142">
        <f>IFERROR(IF(MONTH(AH37+1)=$AB$35,AH37+1,""),"")</f>
        <v>46362</v>
      </c>
      <c r="AC38" s="127">
        <f t="shared" ref="AC38:AH42" si="16">IFERROR(IF(MONTH(AB38+1)=$AB$35,AB38+1,""),"")</f>
        <v>46363</v>
      </c>
      <c r="AD38" s="127">
        <f t="shared" si="16"/>
        <v>46364</v>
      </c>
      <c r="AE38" s="127">
        <f t="shared" si="16"/>
        <v>46365</v>
      </c>
      <c r="AF38" s="127">
        <f t="shared" si="16"/>
        <v>46366</v>
      </c>
      <c r="AG38" s="127">
        <f t="shared" si="16"/>
        <v>46367</v>
      </c>
      <c r="AH38" s="128">
        <f t="shared" si="16"/>
        <v>46368</v>
      </c>
      <c r="AI38" s="159">
        <f>COUNTIFS(入力用３年!B:B,"&gt;="&amp;MIN(AB38:AH38),入力用３年!B:B,"&lt;="&amp;MAX(AB38:AH38),入力用３年!J:J,"○",入力用３年!E:E,"",入力用３年!D:D,"休日")</f>
        <v>2</v>
      </c>
      <c r="AJ38" s="112">
        <f>COUNTIFS(入力用３年!$B:$B,"&gt;="&amp;MIN(AB38:AH38),入力用３年!$B:$B,"&lt;="&amp;MAX(AB38:AH38),入力用３年!$J:$J,"○",入力用３年!$E:$E,"",入力用３年!$F:$F,"休工")</f>
        <v>2</v>
      </c>
      <c r="AK38" s="160" t="str" cm="1">
        <f t="array" ref="AK38">_xlfn.IFS(AI38=0,"",AI38=0,"-",AJ38&gt;=AI38,"〇",AJ38&lt;=AI38,"×")</f>
        <v>〇</v>
      </c>
    </row>
    <row r="39" spans="3:37" s="131" customFormat="1" ht="15.75" customHeight="1" x14ac:dyDescent="0.4">
      <c r="D39" s="142">
        <f>IFERROR(IF(MONTH(J38+1)=$D$35,J38+1,""),"")</f>
        <v>46306</v>
      </c>
      <c r="E39" s="127">
        <f t="shared" si="14"/>
        <v>46307</v>
      </c>
      <c r="F39" s="127">
        <f t="shared" si="14"/>
        <v>46308</v>
      </c>
      <c r="G39" s="127">
        <f t="shared" si="14"/>
        <v>46309</v>
      </c>
      <c r="H39" s="127">
        <f t="shared" si="14"/>
        <v>46310</v>
      </c>
      <c r="I39" s="127">
        <f t="shared" si="14"/>
        <v>46311</v>
      </c>
      <c r="J39" s="128">
        <f t="shared" si="14"/>
        <v>46312</v>
      </c>
      <c r="K39" s="159">
        <f>COUNTIFS(入力用３年!B:B,"&gt;="&amp;MIN(D39:J39),入力用３年!B:B,"&lt;="&amp;MAX(D39:J39),入力用３年!J:J,"○",入力用３年!E:E,"",入力用３年!D:D,"休日")</f>
        <v>2</v>
      </c>
      <c r="L39" s="112">
        <f>COUNTIFS(入力用３年!$B:$B,"&gt;="&amp;MIN(D39:J39),入力用３年!$B:$B,"&lt;="&amp;MAX(D39:J39),入力用３年!$J:$J,"○",入力用３年!$E:$E,"",入力用３年!$F:$F,"休工")</f>
        <v>2</v>
      </c>
      <c r="M39" s="160" t="str" cm="1">
        <f t="array" ref="M39">_xlfn.IFS(K39=0,"",K39=0,"-",L39&gt;=K39,"〇",L39&lt;=K39,"×")</f>
        <v>〇</v>
      </c>
      <c r="N39" s="143"/>
      <c r="P39" s="142">
        <f>IFERROR(IF(MONTH(V38+1)=$P$35,V38+1,""),"")</f>
        <v>46341</v>
      </c>
      <c r="Q39" s="127">
        <f t="shared" si="15"/>
        <v>46342</v>
      </c>
      <c r="R39" s="127">
        <f t="shared" si="15"/>
        <v>46343</v>
      </c>
      <c r="S39" s="127">
        <f t="shared" si="15"/>
        <v>46344</v>
      </c>
      <c r="T39" s="127">
        <f t="shared" si="15"/>
        <v>46345</v>
      </c>
      <c r="U39" s="127">
        <f t="shared" si="15"/>
        <v>46346</v>
      </c>
      <c r="V39" s="128">
        <f t="shared" si="15"/>
        <v>46347</v>
      </c>
      <c r="W39" s="159">
        <f>COUNTIFS(入力用３年!B:B,"&gt;="&amp;MIN(P39:V39),入力用３年!B:B,"&lt;="&amp;MAX(P39:V39),入力用３年!J:J,"○",入力用３年!E:E,"",入力用３年!D:D,"休日")</f>
        <v>2</v>
      </c>
      <c r="X39" s="112">
        <f>COUNTIFS(入力用３年!$B:$B,"&gt;="&amp;MIN(P39:V39),入力用３年!$B:$B,"&lt;="&amp;MAX(P39:V39),入力用３年!$J:$J,"○",入力用３年!$E:$E,"",入力用３年!$F:$F,"休工")</f>
        <v>2</v>
      </c>
      <c r="Y39" s="160" t="str" cm="1">
        <f t="array" ref="Y39">_xlfn.IFS(W39=0,"",W39=0,"-",X39&gt;=W39,"〇",X39&lt;=W39,"×")</f>
        <v>〇</v>
      </c>
      <c r="Z39" s="143"/>
      <c r="AB39" s="142">
        <f>IFERROR(IF(MONTH(AH38+1)=$AB$35,AH38+1,""),"")</f>
        <v>46369</v>
      </c>
      <c r="AC39" s="127">
        <f t="shared" si="16"/>
        <v>46370</v>
      </c>
      <c r="AD39" s="127">
        <f t="shared" si="16"/>
        <v>46371</v>
      </c>
      <c r="AE39" s="127">
        <f t="shared" si="16"/>
        <v>46372</v>
      </c>
      <c r="AF39" s="127">
        <f t="shared" si="16"/>
        <v>46373</v>
      </c>
      <c r="AG39" s="127">
        <f t="shared" si="16"/>
        <v>46374</v>
      </c>
      <c r="AH39" s="128">
        <f t="shared" si="16"/>
        <v>46375</v>
      </c>
      <c r="AI39" s="159">
        <f>COUNTIFS(入力用３年!B:B,"&gt;="&amp;MIN(AB39:AH39),入力用３年!B:B,"&lt;="&amp;MAX(AB39:AH39),入力用３年!J:J,"○",入力用３年!E:E,"",入力用３年!D:D,"休日")</f>
        <v>2</v>
      </c>
      <c r="AJ39" s="112">
        <f>COUNTIFS(入力用３年!$B:$B,"&gt;="&amp;MIN(AB39:AH39),入力用３年!$B:$B,"&lt;="&amp;MAX(AB39:AH39),入力用３年!$J:$J,"○",入力用３年!$E:$E,"",入力用３年!$F:$F,"休工")</f>
        <v>2</v>
      </c>
      <c r="AK39" s="160" t="str" cm="1">
        <f t="array" ref="AK39">_xlfn.IFS(AI39=0,"",AI39=0,"-",AJ39&gt;=AI39,"〇",AJ39&lt;=AI39,"×")</f>
        <v>〇</v>
      </c>
    </row>
    <row r="40" spans="3:37" s="131" customFormat="1" ht="15.75" customHeight="1" x14ac:dyDescent="0.4">
      <c r="D40" s="142">
        <f>IFERROR(IF(MONTH(J39+1)=$D$35,J39+1,""),"")</f>
        <v>46313</v>
      </c>
      <c r="E40" s="127">
        <f t="shared" si="14"/>
        <v>46314</v>
      </c>
      <c r="F40" s="127">
        <f t="shared" si="14"/>
        <v>46315</v>
      </c>
      <c r="G40" s="127">
        <f t="shared" si="14"/>
        <v>46316</v>
      </c>
      <c r="H40" s="127">
        <f t="shared" si="14"/>
        <v>46317</v>
      </c>
      <c r="I40" s="127">
        <f t="shared" si="14"/>
        <v>46318</v>
      </c>
      <c r="J40" s="128">
        <f t="shared" si="14"/>
        <v>46319</v>
      </c>
      <c r="K40" s="159">
        <f>COUNTIFS(入力用３年!B:B,"&gt;="&amp;MIN(D40:J40),入力用３年!B:B,"&lt;="&amp;MAX(D40:J40),入力用３年!J:J,"○",入力用３年!E:E,"",入力用３年!D:D,"休日")</f>
        <v>2</v>
      </c>
      <c r="L40" s="112">
        <f>COUNTIFS(入力用３年!$B:$B,"&gt;="&amp;MIN(D40:J40),入力用３年!$B:$B,"&lt;="&amp;MAX(D40:J40),入力用３年!$J:$J,"○",入力用３年!$E:$E,"",入力用３年!$F:$F,"休工")</f>
        <v>2</v>
      </c>
      <c r="M40" s="160" t="str" cm="1">
        <f t="array" ref="M40">_xlfn.IFS(K40=0,"",K40=0,"-",L40&gt;=K40,"〇",L40&lt;=K40,"×")</f>
        <v>〇</v>
      </c>
      <c r="N40" s="143"/>
      <c r="P40" s="142">
        <f>IFERROR(IF(MONTH(V39+1)=$P$35,V39+1,""),"")</f>
        <v>46348</v>
      </c>
      <c r="Q40" s="127">
        <f t="shared" si="15"/>
        <v>46349</v>
      </c>
      <c r="R40" s="127">
        <f t="shared" si="15"/>
        <v>46350</v>
      </c>
      <c r="S40" s="127">
        <f t="shared" si="15"/>
        <v>46351</v>
      </c>
      <c r="T40" s="127">
        <f t="shared" si="15"/>
        <v>46352</v>
      </c>
      <c r="U40" s="127">
        <f t="shared" si="15"/>
        <v>46353</v>
      </c>
      <c r="V40" s="128">
        <f t="shared" si="15"/>
        <v>46354</v>
      </c>
      <c r="W40" s="159">
        <f>COUNTIFS(入力用３年!B:B,"&gt;="&amp;MIN(P40:V40),入力用３年!B:B,"&lt;="&amp;MAX(P40:V40),入力用３年!J:J,"○",入力用３年!E:E,"",入力用３年!D:D,"休日")</f>
        <v>2</v>
      </c>
      <c r="X40" s="112">
        <f>COUNTIFS(入力用３年!$B:$B,"&gt;="&amp;MIN(P40:V40),入力用３年!$B:$B,"&lt;="&amp;MAX(P40:V40),入力用３年!$J:$J,"○",入力用３年!$E:$E,"",入力用３年!$F:$F,"休工")</f>
        <v>2</v>
      </c>
      <c r="Y40" s="160" t="str" cm="1">
        <f t="array" ref="Y40">_xlfn.IFS(W40=0,"",W40=0,"-",X40&gt;=W40,"〇",X40&lt;=W40,"×")</f>
        <v>〇</v>
      </c>
      <c r="Z40" s="143"/>
      <c r="AB40" s="142">
        <f>IFERROR(IF(MONTH(AH39+1)=$AB$35,AH39+1,""),"")</f>
        <v>46376</v>
      </c>
      <c r="AC40" s="127">
        <f t="shared" si="16"/>
        <v>46377</v>
      </c>
      <c r="AD40" s="127">
        <f t="shared" si="16"/>
        <v>46378</v>
      </c>
      <c r="AE40" s="127">
        <f t="shared" si="16"/>
        <v>46379</v>
      </c>
      <c r="AF40" s="127">
        <f t="shared" si="16"/>
        <v>46380</v>
      </c>
      <c r="AG40" s="127">
        <f t="shared" si="16"/>
        <v>46381</v>
      </c>
      <c r="AH40" s="128">
        <f t="shared" si="16"/>
        <v>46382</v>
      </c>
      <c r="AI40" s="159">
        <f>COUNTIFS(入力用３年!B:B,"&gt;="&amp;MIN(AB40:AH40),入力用３年!B:B,"&lt;="&amp;MAX(AB40:AH40),入力用３年!J:J,"○",入力用３年!E:E,"",入力用３年!D:D,"休日")</f>
        <v>2</v>
      </c>
      <c r="AJ40" s="112">
        <f>COUNTIFS(入力用３年!$B:$B,"&gt;="&amp;MIN(AB40:AH40),入力用３年!$B:$B,"&lt;="&amp;MAX(AB40:AH40),入力用３年!$J:$J,"○",入力用３年!$E:$E,"",入力用３年!$F:$F,"休工")</f>
        <v>2</v>
      </c>
      <c r="AK40" s="160" t="str" cm="1">
        <f t="array" ref="AK40">_xlfn.IFS(AI40=0,"",AI40=0,"-",AJ40&gt;=AI40,"〇",AJ40&lt;=AI40,"×")</f>
        <v>〇</v>
      </c>
    </row>
    <row r="41" spans="3:37" s="131" customFormat="1" ht="15.75" customHeight="1" x14ac:dyDescent="0.4">
      <c r="D41" s="142">
        <f>IFERROR(IF(MONTH(J40+1)=$D$35,J40+1,""),"")</f>
        <v>46320</v>
      </c>
      <c r="E41" s="127">
        <f t="shared" si="14"/>
        <v>46321</v>
      </c>
      <c r="F41" s="127">
        <f t="shared" si="14"/>
        <v>46322</v>
      </c>
      <c r="G41" s="127">
        <f t="shared" si="14"/>
        <v>46323</v>
      </c>
      <c r="H41" s="127">
        <f t="shared" si="14"/>
        <v>46324</v>
      </c>
      <c r="I41" s="127">
        <f t="shared" si="14"/>
        <v>46325</v>
      </c>
      <c r="J41" s="128">
        <f t="shared" si="14"/>
        <v>46326</v>
      </c>
      <c r="K41" s="159">
        <f>COUNTIFS(入力用３年!B:B,"&gt;="&amp;MIN(D41:J41),入力用３年!B:B,"&lt;="&amp;MAX(D41:J41),入力用３年!J:J,"○",入力用３年!E:E,"",入力用３年!D:D,"休日")</f>
        <v>2</v>
      </c>
      <c r="L41" s="112">
        <f>COUNTIFS(入力用３年!$B:$B,"&gt;="&amp;MIN(D41:J41),入力用３年!$B:$B,"&lt;="&amp;MAX(D41:J41),入力用３年!$J:$J,"○",入力用３年!$E:$E,"",入力用３年!$F:$F,"休工")</f>
        <v>2</v>
      </c>
      <c r="M41" s="160" t="str" cm="1">
        <f t="array" ref="M41">_xlfn.IFS(K41=0,"",K41=0,"-",L41&gt;=K41,"〇",L41&lt;=K41,"×")</f>
        <v>〇</v>
      </c>
      <c r="N41" s="143"/>
      <c r="P41" s="142">
        <f>IFERROR(IF(MONTH(V40+1)=$P$35,V40+1,""),"")</f>
        <v>46355</v>
      </c>
      <c r="Q41" s="127">
        <f t="shared" si="15"/>
        <v>46356</v>
      </c>
      <c r="R41" s="127" t="str">
        <f t="shared" si="15"/>
        <v/>
      </c>
      <c r="S41" s="127" t="str">
        <f t="shared" si="15"/>
        <v/>
      </c>
      <c r="T41" s="127" t="str">
        <f t="shared" si="15"/>
        <v/>
      </c>
      <c r="U41" s="127" t="str">
        <f t="shared" si="15"/>
        <v/>
      </c>
      <c r="V41" s="128" t="str">
        <f t="shared" si="15"/>
        <v/>
      </c>
      <c r="W41" s="159">
        <f>COUNTIFS(入力用３年!B:B,"&gt;="&amp;MIN(P41:V41),入力用３年!B:B,"&lt;="&amp;MAX(P41:V41),入力用３年!J:J,"○",入力用３年!E:E,"",入力用３年!D:D,"休日")</f>
        <v>1</v>
      </c>
      <c r="X41" s="112">
        <f>COUNTIFS(入力用３年!$B:$B,"&gt;="&amp;MIN(P41:V41),入力用３年!$B:$B,"&lt;="&amp;MAX(P41:V41),入力用３年!$J:$J,"○",入力用３年!$E:$E,"",入力用３年!$F:$F,"休工")</f>
        <v>1</v>
      </c>
      <c r="Y41" s="160" t="str" cm="1">
        <f t="array" ref="Y41">_xlfn.IFS(W41=0,"",W41=0,"-",X41&gt;=W41,"〇",X41&lt;=W41,"×")</f>
        <v>〇</v>
      </c>
      <c r="Z41" s="143"/>
      <c r="AB41" s="142">
        <f>IFERROR(IF(MONTH(AH40+1)=$AB$35,AH40+1,""),"")</f>
        <v>46383</v>
      </c>
      <c r="AC41" s="127">
        <f t="shared" si="16"/>
        <v>46384</v>
      </c>
      <c r="AD41" s="127">
        <f t="shared" si="16"/>
        <v>46385</v>
      </c>
      <c r="AE41" s="127">
        <f t="shared" si="16"/>
        <v>46386</v>
      </c>
      <c r="AF41" s="127">
        <f t="shared" si="16"/>
        <v>46387</v>
      </c>
      <c r="AG41" s="127" t="str">
        <f t="shared" si="16"/>
        <v/>
      </c>
      <c r="AH41" s="128" t="str">
        <f t="shared" si="16"/>
        <v/>
      </c>
      <c r="AI41" s="159">
        <f>COUNTIFS(入力用３年!B:B,"&gt;="&amp;MIN(AB41:AH41),入力用３年!B:B,"&lt;="&amp;MAX(AB41:AH41),入力用３年!J:J,"○",入力用３年!E:E,"",入力用３年!D:D,"休日")</f>
        <v>1</v>
      </c>
      <c r="AJ41" s="112">
        <f>COUNTIFS(入力用３年!$B:$B,"&gt;="&amp;MIN(AB41:AH41),入力用３年!$B:$B,"&lt;="&amp;MAX(AB41:AH41),入力用３年!$J:$J,"○",入力用３年!$E:$E,"",入力用３年!$F:$F,"休工")</f>
        <v>1</v>
      </c>
      <c r="AK41" s="160" t="str" cm="1">
        <f t="array" ref="AK41">_xlfn.IFS(AI41=0,"",AI41=0,"-",AJ41&gt;=AI41,"〇",AJ41&lt;=AI41,"×")</f>
        <v>〇</v>
      </c>
    </row>
    <row r="42" spans="3:37" s="131" customFormat="1" ht="15.75" customHeight="1" thickBot="1" x14ac:dyDescent="0.45">
      <c r="D42" s="144" t="str">
        <f>IFERROR(IF(MONTH(J41+1)=$D$35,J41+1,""),"")</f>
        <v/>
      </c>
      <c r="E42" s="129" t="str">
        <f t="shared" si="14"/>
        <v/>
      </c>
      <c r="F42" s="129" t="str">
        <f t="shared" si="14"/>
        <v/>
      </c>
      <c r="G42" s="129" t="str">
        <f t="shared" si="14"/>
        <v/>
      </c>
      <c r="H42" s="129" t="str">
        <f t="shared" si="14"/>
        <v/>
      </c>
      <c r="I42" s="129" t="str">
        <f t="shared" si="14"/>
        <v/>
      </c>
      <c r="J42" s="130" t="str">
        <f t="shared" si="14"/>
        <v/>
      </c>
      <c r="K42" s="161">
        <f>COUNTIFS(入力用３年!B:B,"&gt;="&amp;MIN(D42:J42),入力用３年!B:B,"&lt;="&amp;MAX(D42:J42),入力用３年!J:J,"○",入力用３年!E:E,"",入力用３年!D:D,"休日")</f>
        <v>0</v>
      </c>
      <c r="L42" s="171">
        <f>COUNTIFS(入力用３年!$B:$B,"&gt;="&amp;MIN(D42:J42),入力用３年!$B:$B,"&lt;="&amp;MAX(D42:J42),入力用３年!$J:$J,"○",入力用３年!$E:$E,"",入力用３年!$F:$F,"休工")</f>
        <v>0</v>
      </c>
      <c r="M42" s="162" t="str" cm="1">
        <f t="array" ref="M42">_xlfn.IFS(K42=0,"",K42=0,"-",L42&gt;=K42,"〇",L42&lt;=K42,"×")</f>
        <v/>
      </c>
      <c r="N42" s="143"/>
      <c r="P42" s="144" t="str">
        <f>IFERROR(IF(MONTH(V41+1)=$P$35,V41+1,""),"")</f>
        <v/>
      </c>
      <c r="Q42" s="129" t="str">
        <f t="shared" si="15"/>
        <v/>
      </c>
      <c r="R42" s="129" t="str">
        <f t="shared" si="15"/>
        <v/>
      </c>
      <c r="S42" s="129" t="str">
        <f t="shared" si="15"/>
        <v/>
      </c>
      <c r="T42" s="129" t="str">
        <f t="shared" si="15"/>
        <v/>
      </c>
      <c r="U42" s="129" t="str">
        <f t="shared" si="15"/>
        <v/>
      </c>
      <c r="V42" s="130" t="str">
        <f t="shared" si="15"/>
        <v/>
      </c>
      <c r="W42" s="161">
        <f>COUNTIFS(入力用３年!B:B,"&gt;="&amp;MIN(P42:V42),入力用３年!B:B,"&lt;="&amp;MAX(P42:V42),入力用３年!J:J,"○",入力用３年!E:E,"",入力用３年!D:D,"休日")</f>
        <v>0</v>
      </c>
      <c r="X42" s="171">
        <f>COUNTIFS(入力用３年!$B:$B,"&gt;="&amp;MIN(P42:V42),入力用３年!$B:$B,"&lt;="&amp;MAX(P42:V42),入力用３年!$J:$J,"○",入力用３年!$E:$E,"",入力用３年!$F:$F,"休工")</f>
        <v>0</v>
      </c>
      <c r="Y42" s="162" t="str" cm="1">
        <f t="array" ref="Y42">_xlfn.IFS(W42=0,"",W42=0,"-",X42&gt;=W42,"〇",X42&lt;=W42,"×")</f>
        <v/>
      </c>
      <c r="Z42" s="143"/>
      <c r="AB42" s="144" t="str">
        <f>IFERROR(IF(MONTH(AH41+1)=$AB$35,AH41+1,""),"")</f>
        <v/>
      </c>
      <c r="AC42" s="129" t="str">
        <f t="shared" si="16"/>
        <v/>
      </c>
      <c r="AD42" s="129" t="str">
        <f t="shared" si="16"/>
        <v/>
      </c>
      <c r="AE42" s="129" t="str">
        <f t="shared" si="16"/>
        <v/>
      </c>
      <c r="AF42" s="129" t="str">
        <f t="shared" si="16"/>
        <v/>
      </c>
      <c r="AG42" s="129" t="str">
        <f t="shared" si="16"/>
        <v/>
      </c>
      <c r="AH42" s="130" t="str">
        <f t="shared" si="16"/>
        <v/>
      </c>
      <c r="AI42" s="161">
        <f>COUNTIFS(入力用３年!B:B,"&gt;="&amp;MIN(AB42:AH42),入力用３年!B:B,"&lt;="&amp;MAX(AB42:AH42),入力用３年!J:J,"○",入力用３年!E:E,"",入力用３年!D:D,"休日")</f>
        <v>0</v>
      </c>
      <c r="AJ42" s="123">
        <f>COUNTIFS(入力用３年!$B:$B,"&gt;="&amp;MIN(AB42:AH42),入力用３年!$B:$B,"&lt;="&amp;MAX(AB42:AH42),入力用３年!$J:$J,"○",入力用３年!$E:$E,"",入力用３年!$F:$F,"休工")</f>
        <v>0</v>
      </c>
      <c r="AK42" s="162" t="str" cm="1">
        <f t="array" ref="AK42">_xlfn.IFS(AI42=0,"",AI42=0,"-",AJ42&gt;=AI42,"〇",AJ42&lt;=AI42,"×")</f>
        <v/>
      </c>
    </row>
    <row r="43" spans="3:37" s="192" customFormat="1" ht="18.75" customHeight="1" x14ac:dyDescent="0.4">
      <c r="G43" s="193"/>
      <c r="H43" s="194"/>
      <c r="J43" s="194"/>
      <c r="K43" s="195">
        <f>SUM(K37:K42)</f>
        <v>9</v>
      </c>
      <c r="L43" s="194"/>
      <c r="M43" s="196"/>
      <c r="N43" s="196"/>
      <c r="S43" s="193"/>
      <c r="T43" s="194"/>
      <c r="V43" s="194"/>
      <c r="W43" s="195">
        <f>SUM(W37:W42)</f>
        <v>9</v>
      </c>
      <c r="X43" s="194"/>
      <c r="Y43" s="196"/>
      <c r="Z43" s="196"/>
      <c r="AE43" s="193"/>
      <c r="AF43" s="194"/>
      <c r="AH43" s="194"/>
      <c r="AI43" s="195">
        <f>SUM(AI37:AI42)</f>
        <v>8</v>
      </c>
    </row>
    <row r="44" spans="3:37" s="131" customFormat="1" ht="18.75" customHeight="1" thickBot="1" x14ac:dyDescent="0.45">
      <c r="C44" s="302" t="s">
        <v>14</v>
      </c>
      <c r="D44" s="302"/>
      <c r="E44" s="131" t="str">
        <f>IF(H44="-","-",IF(OR(H44&gt;=ROUNDDOWN(8/28,3),L44&gt;=K53),"OK","NG"))</f>
        <v>OK</v>
      </c>
      <c r="F44" s="301" t="s">
        <v>54</v>
      </c>
      <c r="G44" s="301"/>
      <c r="H44" s="303">
        <f>IFERROR(ROUNDDOWN(L44/(COUNTIFS(入力用３年!B:B,"&gt;="&amp;MIN(D47:J52),入力用３年!B:B,"&lt;="&amp;MAX(D47:J52),入力用３年!J:J,"○")-COUNTIFS(入力用３年!B:B,"&gt;="&amp;MIN(D47:J52),入力用３年!B:B,"&lt;="&amp;MAX(D47:J52),入力用３年!J:J,"○",入力用３年!E:E,"&lt;&gt;")),3),"-")</f>
        <v>0.32200000000000001</v>
      </c>
      <c r="I44" s="303"/>
      <c r="J44" s="303"/>
      <c r="K44" s="148" t="s">
        <v>89</v>
      </c>
      <c r="L44" s="135">
        <f>COUNTIFS(入力用３年!B:B,"&gt;="&amp;MIN(D47:J52),入力用３年!B:B,"&lt;="&amp;MAX(D47:J52),入力用３年!J:J,"○",入力用３年!F:F,"休工",入力用３年!E:E,"")</f>
        <v>10</v>
      </c>
      <c r="M44" s="115"/>
      <c r="N44" s="115"/>
      <c r="O44" s="302" t="s">
        <v>14</v>
      </c>
      <c r="P44" s="302"/>
      <c r="Q44" s="131" t="str">
        <f>IF(T44="-","-",IF(OR(T44&gt;=ROUNDDOWN(8/28,3),X44&gt;=W53),"OK","NG"))</f>
        <v>OK</v>
      </c>
      <c r="R44" s="301" t="s">
        <v>54</v>
      </c>
      <c r="S44" s="301"/>
      <c r="T44" s="303">
        <f>IFERROR(ROUNDDOWN(X44/(COUNTIFS(入力用３年!B:B,"&gt;="&amp;MIN(P47:V52),入力用３年!B:B,"&lt;="&amp;MAX(P47:V52),入力用３年!J:J,"○")-COUNTIFS(入力用３年!B:B,"&gt;="&amp;MIN(P47:V52),入力用３年!B:B,"&lt;="&amp;MAX(P47:V52),入力用３年!J:J,"○",入力用３年!E:E,"&lt;&gt;")),3),"-")</f>
        <v>0.28499999999999998</v>
      </c>
      <c r="U44" s="303"/>
      <c r="V44" s="303"/>
      <c r="W44" s="148" t="s">
        <v>89</v>
      </c>
      <c r="X44" s="135">
        <f>COUNTIFS(入力用３年!B:B,"&gt;="&amp;MIN(P47:V52),入力用３年!B:B,"&lt;="&amp;MAX(P47:V52),入力用３年!J:J,"○",入力用３年!F:F,"休工",入力用３年!E:E,"")</f>
        <v>8</v>
      </c>
      <c r="Y44" s="115"/>
      <c r="Z44" s="115"/>
      <c r="AA44" s="302" t="s">
        <v>14</v>
      </c>
      <c r="AB44" s="302"/>
      <c r="AC44" s="131" t="str">
        <f>IF(AF44="-","-",IF(OR(AF44&gt;=ROUNDDOWN(8/28,3),AJ44&gt;=AI53),"OK","NG"))</f>
        <v>OK</v>
      </c>
      <c r="AD44" s="301" t="s">
        <v>54</v>
      </c>
      <c r="AE44" s="301"/>
      <c r="AF44" s="303">
        <f>IFERROR(ROUNDDOWN(AJ44/(COUNTIFS(入力用３年!B:B,"&gt;="&amp;MIN(AB47:AH52),入力用３年!B:B,"&lt;="&amp;MAX(AB47:AH52),入力用３年!J:J,"○")-COUNTIFS(入力用３年!B:B,"&gt;="&amp;MIN(AB47:AH52),入力用３年!B:B,"&lt;="&amp;MAX(AB47:AH52),入力用３年!J:J,"○",入力用３年!E:E,"&lt;&gt;")),3),"-")</f>
        <v>0</v>
      </c>
      <c r="AG44" s="303"/>
      <c r="AH44" s="303"/>
      <c r="AI44" s="148" t="s">
        <v>89</v>
      </c>
      <c r="AJ44" s="135">
        <f>COUNTIFS(入力用３年!B:B,"&gt;="&amp;MIN(AB47:AH52),入力用３年!B:B,"&lt;="&amp;MAX(AB47:AH52),入力用３年!J:J,"○",入力用３年!F:F,"休工",入力用３年!E:E,"")</f>
        <v>0</v>
      </c>
      <c r="AK44" s="115"/>
    </row>
    <row r="45" spans="3:37" s="131" customFormat="1" ht="18.75" customHeight="1" x14ac:dyDescent="0.4">
      <c r="D45" s="132">
        <v>1</v>
      </c>
      <c r="E45" s="133" t="s">
        <v>4</v>
      </c>
      <c r="F45" s="133"/>
      <c r="G45" s="133"/>
      <c r="H45" s="133"/>
      <c r="I45" s="133"/>
      <c r="J45" s="157"/>
      <c r="K45" s="295" t="s">
        <v>60</v>
      </c>
      <c r="L45" s="296"/>
      <c r="M45" s="297"/>
      <c r="N45" s="135"/>
      <c r="P45" s="132">
        <v>2</v>
      </c>
      <c r="Q45" s="133" t="s">
        <v>4</v>
      </c>
      <c r="R45" s="133"/>
      <c r="S45" s="133"/>
      <c r="T45" s="133"/>
      <c r="U45" s="133"/>
      <c r="V45" s="157"/>
      <c r="W45" s="295" t="s">
        <v>60</v>
      </c>
      <c r="X45" s="296"/>
      <c r="Y45" s="297"/>
      <c r="Z45" s="135"/>
      <c r="AB45" s="132">
        <v>3</v>
      </c>
      <c r="AC45" s="133" t="s">
        <v>4</v>
      </c>
      <c r="AD45" s="133"/>
      <c r="AE45" s="133"/>
      <c r="AF45" s="133"/>
      <c r="AG45" s="133"/>
      <c r="AH45" s="157"/>
      <c r="AI45" s="295" t="s">
        <v>60</v>
      </c>
      <c r="AJ45" s="296"/>
      <c r="AK45" s="297"/>
    </row>
    <row r="46" spans="3:37" s="131" customFormat="1" ht="27" x14ac:dyDescent="0.4">
      <c r="D46" s="136" t="s">
        <v>5</v>
      </c>
      <c r="E46" s="137" t="s">
        <v>3</v>
      </c>
      <c r="F46" s="137" t="s">
        <v>6</v>
      </c>
      <c r="G46" s="137" t="s">
        <v>7</v>
      </c>
      <c r="H46" s="137" t="s">
        <v>8</v>
      </c>
      <c r="I46" s="137" t="s">
        <v>9</v>
      </c>
      <c r="J46" s="158" t="s">
        <v>10</v>
      </c>
      <c r="K46" s="139" t="s">
        <v>50</v>
      </c>
      <c r="L46" s="140" t="s">
        <v>89</v>
      </c>
      <c r="M46" s="141" t="s">
        <v>51</v>
      </c>
      <c r="N46" s="201"/>
      <c r="P46" s="136" t="s">
        <v>5</v>
      </c>
      <c r="Q46" s="137" t="s">
        <v>3</v>
      </c>
      <c r="R46" s="137" t="s">
        <v>6</v>
      </c>
      <c r="S46" s="137" t="s">
        <v>7</v>
      </c>
      <c r="T46" s="137" t="s">
        <v>8</v>
      </c>
      <c r="U46" s="137" t="s">
        <v>9</v>
      </c>
      <c r="V46" s="158" t="s">
        <v>10</v>
      </c>
      <c r="W46" s="139" t="s">
        <v>50</v>
      </c>
      <c r="X46" s="140" t="s">
        <v>89</v>
      </c>
      <c r="Y46" s="141" t="s">
        <v>51</v>
      </c>
      <c r="Z46" s="201"/>
      <c r="AB46" s="136" t="s">
        <v>5</v>
      </c>
      <c r="AC46" s="137" t="s">
        <v>3</v>
      </c>
      <c r="AD46" s="137" t="s">
        <v>6</v>
      </c>
      <c r="AE46" s="137" t="s">
        <v>7</v>
      </c>
      <c r="AF46" s="137" t="s">
        <v>8</v>
      </c>
      <c r="AG46" s="137" t="s">
        <v>9</v>
      </c>
      <c r="AH46" s="158" t="s">
        <v>10</v>
      </c>
      <c r="AI46" s="139" t="s">
        <v>50</v>
      </c>
      <c r="AJ46" s="140" t="s">
        <v>89</v>
      </c>
      <c r="AK46" s="141" t="s">
        <v>51</v>
      </c>
    </row>
    <row r="47" spans="3:37" s="131" customFormat="1" ht="15.75" customHeight="1" x14ac:dyDescent="0.4">
      <c r="D47" s="142" t="str">
        <f>IF(B47&lt;&gt;"",B47+1,IF(TEXT(EDATE(MIN($AB$37:$AH$37),1),"aaa")=D46,EDATE(MIN($AB$37:$AH$37),1),""))</f>
        <v/>
      </c>
      <c r="E47" s="127" t="str">
        <f t="shared" ref="E47:J47" si="17">IF(D47&lt;&gt;"",D47+1,IF(TEXT(EDATE(MIN($AB$37:$AH$37),1),"aaa")=E46,EDATE(MIN($AB$37:$AH$37),1),""))</f>
        <v/>
      </c>
      <c r="F47" s="127" t="str">
        <f t="shared" si="17"/>
        <v/>
      </c>
      <c r="G47" s="127" t="str">
        <f t="shared" si="17"/>
        <v/>
      </c>
      <c r="H47" s="127" t="str">
        <f t="shared" si="17"/>
        <v/>
      </c>
      <c r="I47" s="127">
        <f t="shared" si="17"/>
        <v>46388</v>
      </c>
      <c r="J47" s="128">
        <f t="shared" si="17"/>
        <v>46389</v>
      </c>
      <c r="K47" s="159">
        <f>COUNTIFS(入力用３年!B:B,"&gt;="&amp;MIN(D47:J47),入力用３年!B:B,"&lt;="&amp;MAX(D47:J47),入力用３年!J:J,"○",入力用３年!E:E,"",入力用３年!D:D,"休日")</f>
        <v>1</v>
      </c>
      <c r="L47" s="112">
        <f>COUNTIFS(入力用３年!$B:$B,"&gt;="&amp;MIN(D47:J47),入力用３年!$B:$B,"&lt;="&amp;MAX(D47:J47),入力用３年!$J:$J,"○",入力用３年!$E:$E,"",入力用３年!$F:$F,"休工")</f>
        <v>1</v>
      </c>
      <c r="M47" s="160" t="str" cm="1">
        <f t="array" ref="M47">_xlfn.IFS(K47=0,"",K47=0,"-",L47&gt;=K47,"〇",L47&lt;=K47,"×")</f>
        <v>〇</v>
      </c>
      <c r="N47" s="143"/>
      <c r="P47" s="142" t="str">
        <f t="shared" ref="P47:V47" si="18">IF(O47&lt;&gt;"",O47+1,IF(TEXT(EDATE(MIN($D$47:$J$47),1),"aaa")=P46,EDATE(MIN($D$47:$J$47),1),""))</f>
        <v/>
      </c>
      <c r="Q47" s="127">
        <f t="shared" si="18"/>
        <v>46419</v>
      </c>
      <c r="R47" s="127">
        <f t="shared" si="18"/>
        <v>46420</v>
      </c>
      <c r="S47" s="127">
        <f t="shared" si="18"/>
        <v>46421</v>
      </c>
      <c r="T47" s="127">
        <f t="shared" si="18"/>
        <v>46422</v>
      </c>
      <c r="U47" s="127">
        <f t="shared" si="18"/>
        <v>46423</v>
      </c>
      <c r="V47" s="128">
        <f t="shared" si="18"/>
        <v>46424</v>
      </c>
      <c r="W47" s="159">
        <f>COUNTIFS(入力用３年!B:B,"&gt;="&amp;MIN(P47:V47),入力用３年!B:B,"&lt;="&amp;MAX(P47:V47),入力用３年!J:J,"○",入力用３年!E:E,"",入力用３年!D:D,"休日")</f>
        <v>1</v>
      </c>
      <c r="X47" s="112">
        <f>COUNTIFS(入力用３年!$B:$B,"&gt;="&amp;MIN(P47:V47),入力用３年!$B:$B,"&lt;="&amp;MAX(P47:V47),入力用３年!$J:$J,"○",入力用３年!$E:$E,"",入力用３年!$F:$F,"休工")</f>
        <v>1</v>
      </c>
      <c r="Y47" s="160" t="str" cm="1">
        <f t="array" ref="Y47">_xlfn.IFS(W47=0,"",W47=0,"-",X47&gt;=W47,"〇",X47&lt;=W47,"×")</f>
        <v>〇</v>
      </c>
      <c r="Z47" s="143"/>
      <c r="AB47" s="142" t="str">
        <f t="shared" ref="AB47:AH47" si="19">IF(AA47&lt;&gt;"",AA47+1,IF(TEXT(EDATE(MIN($P$47:$V$47),1),"aaa")=AB46,EDATE(MIN($P$47:$V$47),1),""))</f>
        <v/>
      </c>
      <c r="AC47" s="127">
        <f t="shared" si="19"/>
        <v>46447</v>
      </c>
      <c r="AD47" s="127">
        <f t="shared" si="19"/>
        <v>46448</v>
      </c>
      <c r="AE47" s="127">
        <f t="shared" si="19"/>
        <v>46449</v>
      </c>
      <c r="AF47" s="127">
        <f t="shared" si="19"/>
        <v>46450</v>
      </c>
      <c r="AG47" s="127">
        <f t="shared" si="19"/>
        <v>46451</v>
      </c>
      <c r="AH47" s="128">
        <f t="shared" si="19"/>
        <v>46452</v>
      </c>
      <c r="AI47" s="159">
        <f>COUNTIFS(入力用３年!B:B,"&gt;="&amp;MIN(AB47:AH47),入力用３年!B:B,"&lt;="&amp;MAX(AB47:AH47),入力用３年!J:J,"○",入力用３年!E:E,"",入力用３年!D:D,"休日")</f>
        <v>0</v>
      </c>
      <c r="AJ47" s="112">
        <f>COUNTIFS(入力用３年!$B:$B,"&gt;="&amp;MIN(AB47:AH47),入力用３年!$B:$B,"&lt;="&amp;MAX(AB47:AH47),入力用３年!$J:$J,"○",入力用３年!$E:$E,"",入力用３年!$F:$F,"休工")</f>
        <v>0</v>
      </c>
      <c r="AK47" s="160" t="str" cm="1">
        <f t="array" ref="AK47">_xlfn.IFS(AI47=0,"",AI47=0,"-",AJ47&gt;=AI47,"〇",AJ47&lt;=AI47,"×")</f>
        <v/>
      </c>
    </row>
    <row r="48" spans="3:37" s="131" customFormat="1" ht="15.75" customHeight="1" x14ac:dyDescent="0.4">
      <c r="D48" s="142">
        <f>IFERROR(IF(MONTH(J47+1)=$D$45,J47+1,""),"")</f>
        <v>46390</v>
      </c>
      <c r="E48" s="127">
        <f t="shared" ref="E48:J52" si="20">IFERROR(IF(MONTH(D48+1)=$D$45,D48+1,""),"")</f>
        <v>46391</v>
      </c>
      <c r="F48" s="127">
        <f t="shared" si="20"/>
        <v>46392</v>
      </c>
      <c r="G48" s="127">
        <f t="shared" si="20"/>
        <v>46393</v>
      </c>
      <c r="H48" s="127">
        <f t="shared" si="20"/>
        <v>46394</v>
      </c>
      <c r="I48" s="127">
        <f t="shared" si="20"/>
        <v>46395</v>
      </c>
      <c r="J48" s="128">
        <f t="shared" si="20"/>
        <v>46396</v>
      </c>
      <c r="K48" s="159">
        <f>COUNTIFS(入力用３年!B:B,"&gt;="&amp;MIN(D48:J48),入力用３年!B:B,"&lt;="&amp;MAX(D48:J48),入力用３年!J:J,"○",入力用３年!E:E,"",入力用３年!D:D,"休日")</f>
        <v>2</v>
      </c>
      <c r="L48" s="112">
        <f>COUNTIFS(入力用３年!$B:$B,"&gt;="&amp;MIN(D48:J48),入力用３年!$B:$B,"&lt;="&amp;MAX(D48:J48),入力用３年!$J:$J,"○",入力用３年!$E:$E,"",入力用３年!$F:$F,"休工")</f>
        <v>2</v>
      </c>
      <c r="M48" s="160" t="str" cm="1">
        <f t="array" ref="M48">_xlfn.IFS(K48=0,"",K48=0,"-",L48&gt;=K48,"〇",L48&lt;=K48,"×")</f>
        <v>〇</v>
      </c>
      <c r="N48" s="143"/>
      <c r="P48" s="142">
        <f>IFERROR(IF(MONTH(V47+1)=$P$45,V47+1,""),"")</f>
        <v>46425</v>
      </c>
      <c r="Q48" s="127">
        <f t="shared" ref="Q48:V52" si="21">IFERROR(IF(MONTH(P48+1)=$P$45,P48+1,""),"")</f>
        <v>46426</v>
      </c>
      <c r="R48" s="127">
        <f t="shared" si="21"/>
        <v>46427</v>
      </c>
      <c r="S48" s="127">
        <f t="shared" si="21"/>
        <v>46428</v>
      </c>
      <c r="T48" s="127">
        <f t="shared" si="21"/>
        <v>46429</v>
      </c>
      <c r="U48" s="127">
        <f t="shared" si="21"/>
        <v>46430</v>
      </c>
      <c r="V48" s="128">
        <f t="shared" si="21"/>
        <v>46431</v>
      </c>
      <c r="W48" s="159">
        <f>COUNTIFS(入力用３年!B:B,"&gt;="&amp;MIN(P48:V48),入力用３年!B:B,"&lt;="&amp;MAX(P48:V48),入力用３年!J:J,"○",入力用３年!E:E,"",入力用３年!D:D,"休日")</f>
        <v>2</v>
      </c>
      <c r="X48" s="112">
        <f>COUNTIFS(入力用３年!$B:$B,"&gt;="&amp;MIN(P48:V48),入力用３年!$B:$B,"&lt;="&amp;MAX(P48:V48),入力用３年!$J:$J,"○",入力用３年!$E:$E,"",入力用３年!$F:$F,"休工")</f>
        <v>2</v>
      </c>
      <c r="Y48" s="160" t="str" cm="1">
        <f t="array" ref="Y48">_xlfn.IFS(W48=0,"",W48=0,"-",X48&gt;=W48,"〇",X48&lt;=W48,"×")</f>
        <v>〇</v>
      </c>
      <c r="Z48" s="143"/>
      <c r="AB48" s="142">
        <f>IFERROR(IF(MONTH(AH47+1)=$AB$45,AH47+1,""),"")</f>
        <v>46453</v>
      </c>
      <c r="AC48" s="127">
        <f t="shared" ref="AC48:AH52" si="22">IFERROR(IF(MONTH(AB48+1)=$AB$45,AB48+1,""),"")</f>
        <v>46454</v>
      </c>
      <c r="AD48" s="127">
        <f t="shared" si="22"/>
        <v>46455</v>
      </c>
      <c r="AE48" s="127">
        <f t="shared" si="22"/>
        <v>46456</v>
      </c>
      <c r="AF48" s="127">
        <f t="shared" si="22"/>
        <v>46457</v>
      </c>
      <c r="AG48" s="127">
        <f t="shared" si="22"/>
        <v>46458</v>
      </c>
      <c r="AH48" s="128">
        <f t="shared" si="22"/>
        <v>46459</v>
      </c>
      <c r="AI48" s="159">
        <f>COUNTIFS(入力用３年!B:B,"&gt;="&amp;MIN(AB48:AH48),入力用３年!B:B,"&lt;="&amp;MAX(AB48:AH48),入力用３年!J:J,"○",入力用３年!E:E,"",入力用３年!D:D,"休日")</f>
        <v>0</v>
      </c>
      <c r="AJ48" s="112">
        <f>COUNTIFS(入力用３年!$B:$B,"&gt;="&amp;MIN(AB48:AH48),入力用３年!$B:$B,"&lt;="&amp;MAX(AB48:AH48),入力用３年!$J:$J,"○",入力用３年!$E:$E,"",入力用３年!$F:$F,"休工")</f>
        <v>0</v>
      </c>
      <c r="AK48" s="160" t="str" cm="1">
        <f t="array" ref="AK48">_xlfn.IFS(AI48=0,"",AI48=0,"-",AJ48&gt;=AI48,"〇",AJ48&lt;=AI48,"×")</f>
        <v/>
      </c>
    </row>
    <row r="49" spans="2:38" s="131" customFormat="1" ht="15.75" customHeight="1" x14ac:dyDescent="0.4">
      <c r="D49" s="142">
        <f>IFERROR(IF(MONTH(J48+1)=$D$45,J48+1,""),"")</f>
        <v>46397</v>
      </c>
      <c r="E49" s="127">
        <f t="shared" si="20"/>
        <v>46398</v>
      </c>
      <c r="F49" s="127">
        <f t="shared" si="20"/>
        <v>46399</v>
      </c>
      <c r="G49" s="127">
        <f t="shared" si="20"/>
        <v>46400</v>
      </c>
      <c r="H49" s="127">
        <f t="shared" si="20"/>
        <v>46401</v>
      </c>
      <c r="I49" s="127">
        <f t="shared" si="20"/>
        <v>46402</v>
      </c>
      <c r="J49" s="128">
        <f t="shared" si="20"/>
        <v>46403</v>
      </c>
      <c r="K49" s="159">
        <f>COUNTIFS(入力用３年!B:B,"&gt;="&amp;MIN(D49:J49),入力用３年!B:B,"&lt;="&amp;MAX(D49:J49),入力用３年!J:J,"○",入力用３年!E:E,"",入力用３年!D:D,"休日")</f>
        <v>2</v>
      </c>
      <c r="L49" s="112">
        <f>COUNTIFS(入力用３年!$B:$B,"&gt;="&amp;MIN(D49:J49),入力用３年!$B:$B,"&lt;="&amp;MAX(D49:J49),入力用３年!$J:$J,"○",入力用３年!$E:$E,"",入力用３年!$F:$F,"休工")</f>
        <v>2</v>
      </c>
      <c r="M49" s="160" t="str" cm="1">
        <f t="array" ref="M49">_xlfn.IFS(K49=0,"",K49=0,"-",L49&gt;=K49,"〇",L49&lt;=K49,"×")</f>
        <v>〇</v>
      </c>
      <c r="N49" s="143"/>
      <c r="P49" s="142">
        <f>IFERROR(IF(MONTH(V48+1)=$P$45,V48+1,""),"")</f>
        <v>46432</v>
      </c>
      <c r="Q49" s="127">
        <f t="shared" si="21"/>
        <v>46433</v>
      </c>
      <c r="R49" s="127">
        <f t="shared" si="21"/>
        <v>46434</v>
      </c>
      <c r="S49" s="127">
        <f t="shared" si="21"/>
        <v>46435</v>
      </c>
      <c r="T49" s="127">
        <f t="shared" si="21"/>
        <v>46436</v>
      </c>
      <c r="U49" s="127">
        <f t="shared" si="21"/>
        <v>46437</v>
      </c>
      <c r="V49" s="128">
        <f t="shared" si="21"/>
        <v>46438</v>
      </c>
      <c r="W49" s="159">
        <f>COUNTIFS(入力用３年!B:B,"&gt;="&amp;MIN(P49:V49),入力用３年!B:B,"&lt;="&amp;MAX(P49:V49),入力用３年!J:J,"○",入力用３年!E:E,"",入力用３年!D:D,"休日")</f>
        <v>2</v>
      </c>
      <c r="X49" s="112">
        <f>COUNTIFS(入力用３年!$B:$B,"&gt;="&amp;MIN(P49:V49),入力用３年!$B:$B,"&lt;="&amp;MAX(P49:V49),入力用３年!$J:$J,"○",入力用３年!$E:$E,"",入力用３年!$F:$F,"休工")</f>
        <v>2</v>
      </c>
      <c r="Y49" s="160" t="str" cm="1">
        <f t="array" ref="Y49">_xlfn.IFS(W49=0,"",W49=0,"-",X49&gt;=W49,"〇",X49&lt;=W49,"×")</f>
        <v>〇</v>
      </c>
      <c r="Z49" s="143"/>
      <c r="AB49" s="142">
        <f>IFERROR(IF(MONTH(AH48+1)=$AB$45,AH48+1,""),"")</f>
        <v>46460</v>
      </c>
      <c r="AC49" s="127">
        <f t="shared" si="22"/>
        <v>46461</v>
      </c>
      <c r="AD49" s="127">
        <f t="shared" si="22"/>
        <v>46462</v>
      </c>
      <c r="AE49" s="127">
        <f t="shared" si="22"/>
        <v>46463</v>
      </c>
      <c r="AF49" s="127">
        <f t="shared" si="22"/>
        <v>46464</v>
      </c>
      <c r="AG49" s="127">
        <f t="shared" si="22"/>
        <v>46465</v>
      </c>
      <c r="AH49" s="128">
        <f t="shared" si="22"/>
        <v>46466</v>
      </c>
      <c r="AI49" s="159">
        <f>COUNTIFS(入力用３年!B:B,"&gt;="&amp;MIN(AB49:AH49),入力用３年!B:B,"&lt;="&amp;MAX(AB49:AH49),入力用３年!J:J,"○",入力用３年!E:E,"",入力用３年!D:D,"休日")</f>
        <v>0</v>
      </c>
      <c r="AJ49" s="112">
        <f>COUNTIFS(入力用３年!$B:$B,"&gt;="&amp;MIN(AB49:AH49),入力用３年!$B:$B,"&lt;="&amp;MAX(AB49:AH49),入力用３年!$J:$J,"○",入力用３年!$E:$E,"",入力用３年!$F:$F,"休工")</f>
        <v>0</v>
      </c>
      <c r="AK49" s="160" t="str" cm="1">
        <f t="array" ref="AK49">_xlfn.IFS(AI49=0,"",AI49=0,"-",AJ49&gt;=AI49,"〇",AJ49&lt;=AI49,"×")</f>
        <v/>
      </c>
    </row>
    <row r="50" spans="2:38" s="131" customFormat="1" ht="15.75" customHeight="1" x14ac:dyDescent="0.4">
      <c r="D50" s="142">
        <f>IFERROR(IF(MONTH(J49+1)=$D$45,J49+1,""),"")</f>
        <v>46404</v>
      </c>
      <c r="E50" s="127">
        <f t="shared" si="20"/>
        <v>46405</v>
      </c>
      <c r="F50" s="127">
        <f t="shared" si="20"/>
        <v>46406</v>
      </c>
      <c r="G50" s="127">
        <f t="shared" si="20"/>
        <v>46407</v>
      </c>
      <c r="H50" s="127">
        <f t="shared" si="20"/>
        <v>46408</v>
      </c>
      <c r="I50" s="127">
        <f t="shared" si="20"/>
        <v>46409</v>
      </c>
      <c r="J50" s="128">
        <f t="shared" si="20"/>
        <v>46410</v>
      </c>
      <c r="K50" s="159">
        <f>COUNTIFS(入力用３年!B:B,"&gt;="&amp;MIN(D50:J50),入力用３年!B:B,"&lt;="&amp;MAX(D50:J50),入力用３年!J:J,"○",入力用３年!E:E,"",入力用３年!D:D,"休日")</f>
        <v>2</v>
      </c>
      <c r="L50" s="112">
        <f>COUNTIFS(入力用３年!$B:$B,"&gt;="&amp;MIN(D50:J50),入力用３年!$B:$B,"&lt;="&amp;MAX(D50:J50),入力用３年!$J:$J,"○",入力用３年!$E:$E,"",入力用３年!$F:$F,"休工")</f>
        <v>2</v>
      </c>
      <c r="M50" s="160" t="str" cm="1">
        <f t="array" ref="M50">_xlfn.IFS(K50=0,"",K50=0,"-",L50&gt;=K50,"〇",L50&lt;=K50,"×")</f>
        <v>〇</v>
      </c>
      <c r="N50" s="143"/>
      <c r="P50" s="142">
        <f>IFERROR(IF(MONTH(V49+1)=$P$45,V49+1,""),"")</f>
        <v>46439</v>
      </c>
      <c r="Q50" s="127">
        <f t="shared" si="21"/>
        <v>46440</v>
      </c>
      <c r="R50" s="127">
        <f t="shared" si="21"/>
        <v>46441</v>
      </c>
      <c r="S50" s="127">
        <f t="shared" si="21"/>
        <v>46442</v>
      </c>
      <c r="T50" s="127">
        <f t="shared" si="21"/>
        <v>46443</v>
      </c>
      <c r="U50" s="127">
        <f t="shared" si="21"/>
        <v>46444</v>
      </c>
      <c r="V50" s="128">
        <f t="shared" si="21"/>
        <v>46445</v>
      </c>
      <c r="W50" s="159">
        <f>COUNTIFS(入力用３年!B:B,"&gt;="&amp;MIN(P50:V50),入力用３年!B:B,"&lt;="&amp;MAX(P50:V50),入力用３年!J:J,"○",入力用３年!E:E,"",入力用３年!D:D,"休日")</f>
        <v>2</v>
      </c>
      <c r="X50" s="112">
        <f>COUNTIFS(入力用３年!$B:$B,"&gt;="&amp;MIN(P50:V50),入力用３年!$B:$B,"&lt;="&amp;MAX(P50:V50),入力用３年!$J:$J,"○",入力用３年!$E:$E,"",入力用３年!$F:$F,"休工")</f>
        <v>2</v>
      </c>
      <c r="Y50" s="160" t="str" cm="1">
        <f t="array" ref="Y50">_xlfn.IFS(W50=0,"",W50=0,"-",X50&gt;=W50,"〇",X50&lt;=W50,"×")</f>
        <v>〇</v>
      </c>
      <c r="Z50" s="143"/>
      <c r="AB50" s="142">
        <f>IFERROR(IF(MONTH(AH49+1)=$AB$45,AH49+1,""),"")</f>
        <v>46467</v>
      </c>
      <c r="AC50" s="127">
        <f t="shared" si="22"/>
        <v>46468</v>
      </c>
      <c r="AD50" s="127">
        <f t="shared" si="22"/>
        <v>46469</v>
      </c>
      <c r="AE50" s="127">
        <f t="shared" si="22"/>
        <v>46470</v>
      </c>
      <c r="AF50" s="127">
        <f t="shared" si="22"/>
        <v>46471</v>
      </c>
      <c r="AG50" s="127">
        <f t="shared" si="22"/>
        <v>46472</v>
      </c>
      <c r="AH50" s="128">
        <f t="shared" si="22"/>
        <v>46473</v>
      </c>
      <c r="AI50" s="159">
        <f>COUNTIFS(入力用３年!B:B,"&gt;="&amp;MIN(AB50:AH50),入力用３年!B:B,"&lt;="&amp;MAX(AB50:AH50),入力用３年!J:J,"○",入力用３年!E:E,"",入力用３年!D:D,"休日")</f>
        <v>0</v>
      </c>
      <c r="AJ50" s="112">
        <f>COUNTIFS(入力用３年!$B:$B,"&gt;="&amp;MIN(AB50:AH50),入力用３年!$B:$B,"&lt;="&amp;MAX(AB50:AH50),入力用３年!$J:$J,"○",入力用３年!$E:$E,"",入力用３年!$F:$F,"休工")</f>
        <v>0</v>
      </c>
      <c r="AK50" s="160" t="str" cm="1">
        <f t="array" ref="AK50">_xlfn.IFS(AI50=0,"",AI50=0,"-",AJ50&gt;=AI50,"〇",AJ50&lt;=AI50,"×")</f>
        <v/>
      </c>
    </row>
    <row r="51" spans="2:38" s="131" customFormat="1" ht="15.75" customHeight="1" x14ac:dyDescent="0.4">
      <c r="D51" s="142">
        <f>IFERROR(IF(MONTH(J50+1)=$D$45,J50+1,""),"")</f>
        <v>46411</v>
      </c>
      <c r="E51" s="127">
        <f t="shared" si="20"/>
        <v>46412</v>
      </c>
      <c r="F51" s="127">
        <f t="shared" si="20"/>
        <v>46413</v>
      </c>
      <c r="G51" s="127">
        <f t="shared" si="20"/>
        <v>46414</v>
      </c>
      <c r="H51" s="127">
        <f t="shared" si="20"/>
        <v>46415</v>
      </c>
      <c r="I51" s="127">
        <f t="shared" si="20"/>
        <v>46416</v>
      </c>
      <c r="J51" s="128">
        <f t="shared" si="20"/>
        <v>46417</v>
      </c>
      <c r="K51" s="159">
        <f>COUNTIFS(入力用３年!B:B,"&gt;="&amp;MIN(D51:J51),入力用３年!B:B,"&lt;="&amp;MAX(D51:J51),入力用３年!J:J,"○",入力用３年!E:E,"",入力用３年!D:D,"休日")</f>
        <v>2</v>
      </c>
      <c r="L51" s="112">
        <f>COUNTIFS(入力用３年!$B:$B,"&gt;="&amp;MIN(D51:J51),入力用３年!$B:$B,"&lt;="&amp;MAX(D51:J51),入力用３年!$J:$J,"○",入力用３年!$E:$E,"",入力用３年!$F:$F,"休工")</f>
        <v>2</v>
      </c>
      <c r="M51" s="160" t="str" cm="1">
        <f t="array" ref="M51">_xlfn.IFS(K51=0,"",K51=0,"-",L51&gt;=K51,"〇",L51&lt;=K51,"×")</f>
        <v>〇</v>
      </c>
      <c r="N51" s="143"/>
      <c r="P51" s="142">
        <f>IFERROR(IF(MONTH(V50+1)=$P$45,V50+1,""),"")</f>
        <v>46446</v>
      </c>
      <c r="Q51" s="127" t="str">
        <f t="shared" si="21"/>
        <v/>
      </c>
      <c r="R51" s="127" t="str">
        <f t="shared" si="21"/>
        <v/>
      </c>
      <c r="S51" s="127" t="str">
        <f t="shared" si="21"/>
        <v/>
      </c>
      <c r="T51" s="127" t="str">
        <f t="shared" si="21"/>
        <v/>
      </c>
      <c r="U51" s="127" t="str">
        <f t="shared" si="21"/>
        <v/>
      </c>
      <c r="V51" s="128" t="str">
        <f t="shared" si="21"/>
        <v/>
      </c>
      <c r="W51" s="159">
        <f>COUNTIFS(入力用３年!B:B,"&gt;="&amp;MIN(P51:V51),入力用３年!B:B,"&lt;="&amp;MAX(P51:V51),入力用３年!J:J,"○",入力用３年!E:E,"",入力用３年!D:D,"休日")</f>
        <v>1</v>
      </c>
      <c r="X51" s="112">
        <f>COUNTIFS(入力用３年!$B:$B,"&gt;="&amp;MIN(P51:V51),入力用３年!$B:$B,"&lt;="&amp;MAX(P51:V51),入力用３年!$J:$J,"○",入力用３年!$E:$E,"",入力用３年!$F:$F,"休工")</f>
        <v>1</v>
      </c>
      <c r="Y51" s="160" t="str" cm="1">
        <f t="array" ref="Y51">_xlfn.IFS(W51=0,"",W51=0,"-",X51&gt;=W51,"〇",X51&lt;=W51,"×")</f>
        <v>〇</v>
      </c>
      <c r="Z51" s="143"/>
      <c r="AB51" s="142">
        <f>IFERROR(IF(MONTH(AH50+1)=$AB$45,AH50+1,""),"")</f>
        <v>46474</v>
      </c>
      <c r="AC51" s="127">
        <f t="shared" si="22"/>
        <v>46475</v>
      </c>
      <c r="AD51" s="127">
        <f t="shared" si="22"/>
        <v>46476</v>
      </c>
      <c r="AE51" s="127">
        <f t="shared" si="22"/>
        <v>46477</v>
      </c>
      <c r="AF51" s="127" t="str">
        <f t="shared" si="22"/>
        <v/>
      </c>
      <c r="AG51" s="127" t="str">
        <f t="shared" si="22"/>
        <v/>
      </c>
      <c r="AH51" s="128" t="str">
        <f t="shared" si="22"/>
        <v/>
      </c>
      <c r="AI51" s="159">
        <f>COUNTIFS(入力用３年!B:B,"&gt;="&amp;MIN(AB51:AH51),入力用３年!B:B,"&lt;="&amp;MAX(AB51:AH51),入力用３年!J:J,"○",入力用３年!E:E,"",入力用３年!D:D,"休日")</f>
        <v>0</v>
      </c>
      <c r="AJ51" s="112">
        <f>COUNTIFS(入力用３年!$B:$B,"&gt;="&amp;MIN(AB51:AH51),入力用３年!$B:$B,"&lt;="&amp;MAX(AB51:AH51),入力用３年!$J:$J,"○",入力用３年!$E:$E,"",入力用３年!$F:$F,"休工")</f>
        <v>0</v>
      </c>
      <c r="AK51" s="160" t="str" cm="1">
        <f t="array" ref="AK51">_xlfn.IFS(AI51=0,"",AI51=0,"-",AJ51&gt;=AI51,"〇",AJ51&lt;=AI51,"×")</f>
        <v/>
      </c>
    </row>
    <row r="52" spans="2:38" s="131" customFormat="1" ht="15.75" customHeight="1" thickBot="1" x14ac:dyDescent="0.45">
      <c r="D52" s="144">
        <f>IFERROR(IF(MONTH(J51+1)=$D$45,J51+1,""),"")</f>
        <v>46418</v>
      </c>
      <c r="E52" s="129" t="str">
        <f t="shared" si="20"/>
        <v/>
      </c>
      <c r="F52" s="129" t="str">
        <f t="shared" si="20"/>
        <v/>
      </c>
      <c r="G52" s="129" t="str">
        <f t="shared" si="20"/>
        <v/>
      </c>
      <c r="H52" s="129" t="str">
        <f t="shared" si="20"/>
        <v/>
      </c>
      <c r="I52" s="129" t="str">
        <f t="shared" si="20"/>
        <v/>
      </c>
      <c r="J52" s="130" t="str">
        <f t="shared" si="20"/>
        <v/>
      </c>
      <c r="K52" s="161">
        <f>COUNTIFS(入力用３年!B:B,"&gt;="&amp;MIN(D52:J52),入力用３年!B:B,"&lt;="&amp;MAX(D52:J52),入力用３年!J:J,"○",入力用３年!E:E,"",入力用３年!D:D,"休日")</f>
        <v>1</v>
      </c>
      <c r="L52" s="171">
        <f>COUNTIFS(入力用３年!$B:$B,"&gt;="&amp;MIN(D52:J52),入力用３年!$B:$B,"&lt;="&amp;MAX(D52:J52),入力用３年!$J:$J,"○",入力用３年!$E:$E,"",入力用３年!$F:$F,"休工")</f>
        <v>1</v>
      </c>
      <c r="M52" s="162" t="str" cm="1">
        <f t="array" ref="M52">_xlfn.IFS(K52=0,"",K52=0,"-",L52&gt;=K52,"〇",L52&lt;=K52,"×")</f>
        <v>〇</v>
      </c>
      <c r="N52" s="143"/>
      <c r="P52" s="144" t="str">
        <f>IFERROR(IF(MONTH(V51+1)=$P$45,V51+1,""),"")</f>
        <v/>
      </c>
      <c r="Q52" s="129" t="str">
        <f t="shared" si="21"/>
        <v/>
      </c>
      <c r="R52" s="129" t="str">
        <f t="shared" si="21"/>
        <v/>
      </c>
      <c r="S52" s="129" t="str">
        <f t="shared" si="21"/>
        <v/>
      </c>
      <c r="T52" s="129" t="str">
        <f t="shared" si="21"/>
        <v/>
      </c>
      <c r="U52" s="129" t="str">
        <f t="shared" si="21"/>
        <v/>
      </c>
      <c r="V52" s="130" t="str">
        <f t="shared" si="21"/>
        <v/>
      </c>
      <c r="W52" s="161">
        <f>COUNTIFS(入力用３年!B:B,"&gt;="&amp;MIN(P52:V52),入力用３年!B:B,"&lt;="&amp;MAX(P52:V52),入力用３年!J:J,"○",入力用３年!E:E,"",入力用３年!D:D,"休日")</f>
        <v>0</v>
      </c>
      <c r="X52" s="171">
        <f>COUNTIFS(入力用３年!$B:$B,"&gt;="&amp;MIN(P52:V52),入力用３年!$B:$B,"&lt;="&amp;MAX(P52:V52),入力用３年!$J:$J,"○",入力用３年!$E:$E,"",入力用３年!$F:$F,"休工")</f>
        <v>0</v>
      </c>
      <c r="Y52" s="162" t="str" cm="1">
        <f t="array" ref="Y52">_xlfn.IFS(W52=0,"",W52=0,"-",X52&gt;=W52,"〇",X52&lt;=W52,"×")</f>
        <v/>
      </c>
      <c r="Z52" s="143"/>
      <c r="AB52" s="144" t="str">
        <f>IFERROR(IF(MONTH(AH51+1)=$AB$45,AH51+1,""),"")</f>
        <v/>
      </c>
      <c r="AC52" s="129" t="str">
        <f t="shared" si="22"/>
        <v/>
      </c>
      <c r="AD52" s="129" t="str">
        <f t="shared" si="22"/>
        <v/>
      </c>
      <c r="AE52" s="129" t="str">
        <f t="shared" si="22"/>
        <v/>
      </c>
      <c r="AF52" s="129" t="str">
        <f t="shared" si="22"/>
        <v/>
      </c>
      <c r="AG52" s="129" t="str">
        <f t="shared" si="22"/>
        <v/>
      </c>
      <c r="AH52" s="130" t="str">
        <f t="shared" si="22"/>
        <v/>
      </c>
      <c r="AI52" s="161">
        <f>COUNTIFS(入力用３年!B:B,"&gt;="&amp;MIN(AB52:AH52),入力用３年!B:B,"&lt;="&amp;MAX(AB52:AH52),入力用３年!J:J,"○",入力用３年!E:E,"",入力用３年!D:D,"休日")</f>
        <v>0</v>
      </c>
      <c r="AJ52" s="171">
        <f>COUNTIFS(入力用３年!$B:$B,"&gt;="&amp;MIN(AB52:AH52),入力用３年!$B:$B,"&lt;="&amp;MAX(AB52:AH52),入力用３年!$J:$J,"○",入力用３年!$E:$E,"",入力用３年!$F:$F,"休工")</f>
        <v>0</v>
      </c>
      <c r="AK52" s="162" t="str" cm="1">
        <f t="array" ref="AK52">_xlfn.IFS(AI52=0,"",AI52=0,"-",AJ52&gt;=AI52,"〇",AJ52&lt;=AI52,"×")</f>
        <v/>
      </c>
    </row>
    <row r="53" spans="2:38" s="192" customFormat="1" ht="18.75" customHeight="1" x14ac:dyDescent="0.4">
      <c r="G53" s="193"/>
      <c r="H53" s="194"/>
      <c r="J53" s="194"/>
      <c r="K53" s="195">
        <f>SUM(K47:K52)</f>
        <v>10</v>
      </c>
      <c r="L53" s="194"/>
      <c r="M53" s="196"/>
      <c r="N53" s="196"/>
      <c r="S53" s="193"/>
      <c r="T53" s="194"/>
      <c r="V53" s="194"/>
      <c r="W53" s="195">
        <f>SUM(W47:W52)</f>
        <v>8</v>
      </c>
      <c r="X53" s="194"/>
      <c r="Y53" s="196"/>
      <c r="Z53" s="196"/>
      <c r="AE53" s="193"/>
      <c r="AF53" s="194"/>
      <c r="AH53" s="194"/>
      <c r="AI53" s="195">
        <f>SUM(AI47:AI52)</f>
        <v>0</v>
      </c>
      <c r="AJ53" s="194"/>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OhuK1UEaVRe46rScwviqJvq0dzCAQE6qSgv2HISOocm5Gru1y13W0sWnZVp5NUE8lKJyaJonWNlk6v8eJF88Hw==" saltValue="9MiAEGrE0WCABauqgB4G7g==" spinCount="100000" sheet="1" formatCells="0" formatColumns="0" formatRows="0" sort="0" autoFilter="0"/>
  <mergeCells count="68">
    <mergeCell ref="AF34:AH34"/>
    <mergeCell ref="AF24:AH24"/>
    <mergeCell ref="W25:Y25"/>
    <mergeCell ref="AA44:AB44"/>
    <mergeCell ref="AD44:AE44"/>
    <mergeCell ref="H44:J44"/>
    <mergeCell ref="AD24:AE24"/>
    <mergeCell ref="C34:D34"/>
    <mergeCell ref="F34:G34"/>
    <mergeCell ref="O34:P34"/>
    <mergeCell ref="R34:S34"/>
    <mergeCell ref="AA34:AB34"/>
    <mergeCell ref="AD34:AE34"/>
    <mergeCell ref="H34:J34"/>
    <mergeCell ref="T34:V34"/>
    <mergeCell ref="C44:D44"/>
    <mergeCell ref="F44:G44"/>
    <mergeCell ref="O44:P44"/>
    <mergeCell ref="R44:S44"/>
    <mergeCell ref="T24:V24"/>
    <mergeCell ref="H24:J24"/>
    <mergeCell ref="AI35:AK35"/>
    <mergeCell ref="AI45:AK45"/>
    <mergeCell ref="C14:D14"/>
    <mergeCell ref="F14:G14"/>
    <mergeCell ref="O14:P14"/>
    <mergeCell ref="R14:S14"/>
    <mergeCell ref="AA14:AB14"/>
    <mergeCell ref="AD14:AE14"/>
    <mergeCell ref="C24:D24"/>
    <mergeCell ref="F24:G24"/>
    <mergeCell ref="K35:M35"/>
    <mergeCell ref="K45:M45"/>
    <mergeCell ref="W45:Y45"/>
    <mergeCell ref="W35:Y35"/>
    <mergeCell ref="AF44:AH44"/>
    <mergeCell ref="T44:V44"/>
    <mergeCell ref="K25:M25"/>
    <mergeCell ref="O24:P24"/>
    <mergeCell ref="R24:S24"/>
    <mergeCell ref="AA24:AB24"/>
    <mergeCell ref="AI15:AK15"/>
    <mergeCell ref="AI25:AK25"/>
    <mergeCell ref="C11:F11"/>
    <mergeCell ref="Z11:AB11"/>
    <mergeCell ref="K15:M15"/>
    <mergeCell ref="W15:Y15"/>
    <mergeCell ref="AF14:AH14"/>
    <mergeCell ref="T14:V14"/>
    <mergeCell ref="H14:J14"/>
    <mergeCell ref="AF3:AH3"/>
    <mergeCell ref="AI3:AK3"/>
    <mergeCell ref="AI4:AK4"/>
    <mergeCell ref="D5:G5"/>
    <mergeCell ref="I5:L5"/>
    <mergeCell ref="AI5:AK5"/>
    <mergeCell ref="AI6:AK6"/>
    <mergeCell ref="C9:F9"/>
    <mergeCell ref="I9:K9"/>
    <mergeCell ref="C10:F10"/>
    <mergeCell ref="I10:K10"/>
    <mergeCell ref="B6:C6"/>
    <mergeCell ref="AC7:AD7"/>
    <mergeCell ref="AI7:AK7"/>
    <mergeCell ref="C8:G8"/>
    <mergeCell ref="AI8:AK8"/>
    <mergeCell ref="Z8:AD8"/>
    <mergeCell ref="Z10:AD10"/>
  </mergeCells>
  <phoneticPr fontId="1"/>
  <conditionalFormatting sqref="D17 N17:N22 D19:J22 E18:J18 F17:I17">
    <cfRule type="expression" dxfId="489" priority="367">
      <formula>MONTH(D17)&lt;&gt;$D$15</formula>
    </cfRule>
  </conditionalFormatting>
  <conditionalFormatting sqref="D27:J32 N27:N32">
    <cfRule type="expression" dxfId="488" priority="376">
      <formula>MONTH(D27)&lt;&gt;$D$25</formula>
    </cfRule>
  </conditionalFormatting>
  <conditionalFormatting sqref="D37:J42 N37:N42">
    <cfRule type="expression" dxfId="487" priority="373">
      <formula>MONTH(D37)&lt;&gt;$D$35</formula>
    </cfRule>
  </conditionalFormatting>
  <conditionalFormatting sqref="D47:J52 N47:N52">
    <cfRule type="expression" dxfId="486" priority="370">
      <formula>MONTH(D47)&lt;&gt;$D$45</formula>
    </cfRule>
  </conditionalFormatting>
  <conditionalFormatting sqref="P17:V22 Z17:Z22">
    <cfRule type="expression" dxfId="485" priority="378">
      <formula>MONTH(P17)&lt;&gt;$P$15</formula>
    </cfRule>
  </conditionalFormatting>
  <conditionalFormatting sqref="P27:V32 Z27:Z32">
    <cfRule type="expression" dxfId="484" priority="375">
      <formula>MONTH(P27)&lt;&gt;$P$25</formula>
    </cfRule>
  </conditionalFormatting>
  <conditionalFormatting sqref="P37:V42 Z37:Z42">
    <cfRule type="expression" dxfId="483" priority="372">
      <formula>MONTH(P37)&lt;&gt;$P$35</formula>
    </cfRule>
  </conditionalFormatting>
  <conditionalFormatting sqref="P47:V52 Z47:Z52">
    <cfRule type="expression" dxfId="482" priority="369">
      <formula>MONTH(P47)&lt;&gt;$P$45</formula>
    </cfRule>
  </conditionalFormatting>
  <conditionalFormatting sqref="AB17:AH22">
    <cfRule type="expression" dxfId="481" priority="377">
      <formula>MONTH(AB17)&lt;&gt;$AB$15</formula>
    </cfRule>
  </conditionalFormatting>
  <conditionalFormatting sqref="AB27:AH32">
    <cfRule type="expression" dxfId="480" priority="374">
      <formula>MONTH(AB27)&lt;&gt;$AB$25</formula>
    </cfRule>
  </conditionalFormatting>
  <conditionalFormatting sqref="AB37:AH42">
    <cfRule type="expression" dxfId="479" priority="371">
      <formula>MONTH(AB37)&lt;&gt;$AB$35</formula>
    </cfRule>
  </conditionalFormatting>
  <conditionalFormatting sqref="AB47:AH52">
    <cfRule type="expression" dxfId="478" priority="368">
      <formula>MONTH(AB47)&lt;&gt;$AB$45</formula>
    </cfRule>
  </conditionalFormatting>
  <conditionalFormatting sqref="D17 P17:V22 AB17:AH22 D27:J32 P27:V32 AB27:AH32 D37:J42 P37:V42 AB37:AH42 D47:J52 P47:V52 AB47:AH52 D19:J22 E18:J18 F17:I17">
    <cfRule type="containsBlanks" dxfId="477" priority="345">
      <formula>LEN(TRIM(D17))=0</formula>
    </cfRule>
  </conditionalFormatting>
  <conditionalFormatting sqref="D18">
    <cfRule type="expression" dxfId="476" priority="344">
      <formula>MONTH(D18)&lt;&gt;$D$15</formula>
    </cfRule>
  </conditionalFormatting>
  <conditionalFormatting sqref="E17">
    <cfRule type="expression" dxfId="475" priority="342">
      <formula>MONTH(E17)&lt;&gt;$D$15</formula>
    </cfRule>
  </conditionalFormatting>
  <conditionalFormatting sqref="K47:K52">
    <cfRule type="expression" dxfId="474" priority="341">
      <formula>MONTH(K47)&lt;&gt;$D$15</formula>
    </cfRule>
  </conditionalFormatting>
  <conditionalFormatting sqref="W47:W52">
    <cfRule type="expression" dxfId="473" priority="340">
      <formula>MONTH(W47)&lt;&gt;$D$15</formula>
    </cfRule>
  </conditionalFormatting>
  <conditionalFormatting sqref="AI47:AI52">
    <cfRule type="expression" dxfId="472" priority="339">
      <formula>MONTH(AI47)&lt;&gt;$D$15</formula>
    </cfRule>
  </conditionalFormatting>
  <conditionalFormatting sqref="AI37:AI42">
    <cfRule type="expression" dxfId="471" priority="338">
      <formula>MONTH(AI37)&lt;&gt;$D$15</formula>
    </cfRule>
  </conditionalFormatting>
  <conditionalFormatting sqref="W37:W42">
    <cfRule type="expression" dxfId="470" priority="337">
      <formula>MONTH(W37)&lt;&gt;$D$15</formula>
    </cfRule>
  </conditionalFormatting>
  <conditionalFormatting sqref="K37:K42">
    <cfRule type="expression" dxfId="469" priority="336">
      <formula>MONTH(K37)&lt;&gt;$D$15</formula>
    </cfRule>
  </conditionalFormatting>
  <conditionalFormatting sqref="K27:K32">
    <cfRule type="expression" dxfId="468" priority="335">
      <formula>MONTH(K27)&lt;&gt;$D$15</formula>
    </cfRule>
  </conditionalFormatting>
  <conditionalFormatting sqref="W27:W32">
    <cfRule type="expression" dxfId="467" priority="334">
      <formula>MONTH(W27)&lt;&gt;$D$15</formula>
    </cfRule>
  </conditionalFormatting>
  <conditionalFormatting sqref="AI27:AI32">
    <cfRule type="expression" dxfId="466" priority="333">
      <formula>MONTH(AI27)&lt;&gt;$D$15</formula>
    </cfRule>
  </conditionalFormatting>
  <conditionalFormatting sqref="AI17:AI22">
    <cfRule type="expression" dxfId="465" priority="332">
      <formula>MONTH(AI17)&lt;&gt;$D$15</formula>
    </cfRule>
  </conditionalFormatting>
  <conditionalFormatting sqref="W17:W22">
    <cfRule type="expression" dxfId="464" priority="331">
      <formula>MONTH(W17)&lt;&gt;$D$15</formula>
    </cfRule>
  </conditionalFormatting>
  <conditionalFormatting sqref="K17:K22">
    <cfRule type="expression" dxfId="463" priority="330">
      <formula>MONTH(K17)&lt;&gt;$D$15</formula>
    </cfRule>
  </conditionalFormatting>
  <conditionalFormatting sqref="J17">
    <cfRule type="expression" dxfId="462" priority="317">
      <formula>MONTH(J17)&lt;&gt;$D$15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461" priority="316">
      <formula>SUBTOTAL(102, $C$15:$AK$52)</formula>
    </cfRule>
  </conditionalFormatting>
  <conditionalFormatting sqref="E14 E34 Q14 AC14 E24 Q24 AC24 Q34 AC34 AC44 Q44 E44">
    <cfRule type="expression" dxfId="460" priority="302">
      <formula>E14="○"</formula>
    </cfRule>
  </conditionalFormatting>
  <conditionalFormatting sqref="D17:J22 P17:V22 AB17:AH22 D27:J32 P27:V32 AB27:AH32 D37:J42 P37:V42 AB37:AH42 D47:J52 P47:V52 AB47:AH52">
    <cfRule type="containsBlanks" dxfId="459" priority="306">
      <formula>LEN(TRIM(D17))=0</formula>
    </cfRule>
  </conditionalFormatting>
  <conditionalFormatting sqref="Z11">
    <cfRule type="expression" dxfId="458" priority="29">
      <formula>$Z$11&lt;ROUNDDOWN((8/28)*100,1)</formula>
    </cfRule>
  </conditionalFormatting>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11" id="{850F2B26-C270-4B37-A422-252EA317B517}">
            <xm:f>VLOOKUP(C17,入力用３年!$B:$I,4,FALSE)&lt;&gt;""</xm:f>
            <x14:dxf>
              <fill>
                <patternFill>
                  <bgColor theme="8"/>
                </patternFill>
              </fill>
            </x14:dxf>
          </x14:cfRule>
          <x14:cfRule type="expression" priority="312" id="{65A8156A-7D25-4137-980F-54775EFF7525}">
            <xm:f>VLOOKUP(C17,入力用３年!$B:$I,5,FALSE)="休工"</xm:f>
            <x14:dxf>
              <fill>
                <patternFill>
                  <bgColor theme="0" tint="-0.24994659260841701"/>
                </patternFill>
              </fill>
            </x14:dxf>
          </x14:cfRule>
          <x14:cfRule type="expression" priority="315" id="{03E314A0-4ACC-45C4-B391-2B6D421AEF36}">
            <xm:f>COUNTIF(祝日!$B:$B,C17)=1</xm:f>
            <x14:dxf>
              <font>
                <b/>
                <i val="0"/>
                <color rgb="FF00B050"/>
              </font>
              <fill>
                <patternFill patternType="none">
                  <bgColor auto="1"/>
                </patternFill>
              </fill>
            </x14:dxf>
          </x14:cfRule>
          <xm:sqref>Z25:AH26 Z35:AH36 Z45:AH46 C45:J46 L44 C35:J36 L34 C25:J26 L24 N25:V26 X24 N35:V36 X34 N45:V46 X44 Z44:AE44 N44:S44 N34:S34 Z34:AE34 C34:G34 C44:G44 C24:G24 Z24:AE24 N24:S24 C17:AH23 C27:AH33 C37:AH43 C47:AH52</xm:sqref>
        </x14:conditionalFormatting>
        <x14:conditionalFormatting xmlns:xm="http://schemas.microsoft.com/office/excel/2006/main">
          <x14:cfRule type="expression" priority="307" id="{B7B9CD79-E51E-49A7-9F2F-C0DB667224D7}">
            <xm:f>D17&gt;基本情報!$E$9</xm:f>
            <x14:dxf>
              <fill>
                <patternFill>
                  <bgColor theme="8"/>
                </patternFill>
              </fill>
            </x14:dxf>
          </x14:cfRule>
          <x14:cfRule type="expression" priority="308" id="{754C1119-C3D2-4078-A367-93BDC61893EE}">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309" id="{9CED7FC7-31AD-4F4D-A92D-12569078CFC9}">
            <xm:f>IF(VLOOKUP(C15,入力用３年!$B:$J,1,FALSE)=基本情報!$C$9,TRUE,FALSE)</xm:f>
            <x14:dxf>
              <font>
                <b/>
                <i/>
                <strike val="0"/>
              </font>
              <fill>
                <patternFill>
                  <bgColor rgb="FFFFC000"/>
                </patternFill>
              </fill>
              <border>
                <vertical/>
                <horizontal/>
              </border>
            </x14:dxf>
          </x14:cfRule>
          <x14:cfRule type="expression" priority="310" id="{27905A64-4984-4387-AE9C-01797C415FBB}">
            <xm:f>IF(VLOOKUP(C15,入力用３年!$B:$J,1,FALSE)=基本情報!$E$9,TRUE,FALSE)</xm:f>
            <x14:dxf>
              <font>
                <b/>
                <i/>
                <strike val="0"/>
              </font>
              <fill>
                <patternFill>
                  <bgColor rgb="FFFFC000"/>
                </patternFill>
              </fill>
              <border>
                <vertical/>
                <horizontal/>
              </border>
            </x14:dxf>
          </x14:cfRule>
          <x14:cfRule type="expression" priority="313" id="{4FF7E97D-C76B-458D-B105-62247DC0C713}">
            <xm:f>IF(VLOOKUP(C15,入力用３年!$B:$J,1,FALSE)=基本情報!$C$8,TRUE,FALSE)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14" id="{5AA6FF5A-AC5D-4889-84FD-38D954738B56}">
            <xm:f>IF(VLOOKUP(C15,入力用３年!$B:$J,1,FALSE)=基本情報!$E$8,TRUE,FALSE)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C15:J16 N15:V16 Z15:AH16 Z25:AH26 Z35:AH36 Z45:AH46 C45:J46 L44 C35:J36 L34 C25:J26 L24 N25:V26 X24 N35:V36 X34 N45:V46 X44 Z44:AE44 N44:S44 N34:S34 Z34:AE34 C34:G34 C44:G44 C24:G24 Z24:AE24 N24:S24 C17:AH23 C27:AH33 C37:AH43 C47:AH52</xm:sqref>
        </x14:conditionalFormatting>
        <x14:conditionalFormatting xmlns:xm="http://schemas.microsoft.com/office/excel/2006/main">
          <x14:cfRule type="expression" priority="298" id="{84F4B3C8-7A91-43DA-B9A3-1AD15EC94301}">
            <xm:f>IF(VLOOKUP(K16,入力用1年!$B:$J,1,FALSE)=基本情報!$E$9,TRUE,FALSE)</xm:f>
            <x14:dxf>
              <font>
                <b/>
                <i/>
                <strike val="0"/>
              </font>
              <fill>
                <patternFill>
                  <bgColor rgb="FFFFC000"/>
                </patternFill>
              </fill>
              <border>
                <vertical/>
                <horizontal/>
              </border>
            </x14:dxf>
          </x14:cfRule>
          <x14:cfRule type="expression" priority="299" id="{CE33E2E2-06B5-40C2-A4E0-FEF948054A1A}">
            <xm:f>IF(VLOOKUP(K16,入力用1年!$B:$J,1,FALSE)=基本情報!$C$9,TRUE,FALSE)</xm:f>
            <x14:dxf>
              <font>
                <b/>
                <i/>
                <strike val="0"/>
              </font>
              <fill>
                <patternFill>
                  <bgColor rgb="FFFFC000"/>
                </patternFill>
              </fill>
              <border>
                <vertical/>
                <horizontal/>
              </border>
            </x14:dxf>
          </x14:cfRule>
          <x14:cfRule type="expression" priority="300" id="{AF49EEDB-5C59-4446-9613-8E3CB341210E}">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1" id="{8EC1CFA8-AC6F-4205-9186-9B178030A244}">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94" id="{D00DF81A-07A9-4905-8EE4-B97FC89A7F42}">
            <xm:f>IF(VLOOKUP(W16,入力用1年!$B:$J,1,FALSE)=基本情報!$E$9,TRUE,FALSE)</xm:f>
            <x14:dxf>
              <font>
                <b/>
                <i/>
                <strike val="0"/>
              </font>
              <fill>
                <patternFill>
                  <bgColor rgb="FFFFC000"/>
                </patternFill>
              </fill>
              <border>
                <vertical/>
                <horizontal/>
              </border>
            </x14:dxf>
          </x14:cfRule>
          <x14:cfRule type="expression" priority="295" id="{302F5B1A-CFF4-476C-BB97-F0C57F65C0BA}">
            <xm:f>IF(VLOOKUP(W16,入力用1年!$B:$J,1,FALSE)=基本情報!$C$9,TRUE,FALSE)</xm:f>
            <x14:dxf>
              <font>
                <b/>
                <i/>
                <strike val="0"/>
              </font>
              <fill>
                <patternFill>
                  <bgColor rgb="FFFFC000"/>
                </patternFill>
              </fill>
              <border>
                <vertical/>
                <horizontal/>
              </border>
            </x14:dxf>
          </x14:cfRule>
          <x14:cfRule type="expression" priority="296" id="{5D58D411-5EF9-42A7-A49B-6C90A7E522D1}">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7" id="{4E0C3393-7D63-4BBD-A760-2A4AF288ED36}">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90" id="{822B200C-A2DA-46A9-81B8-B4CCFC3260AE}">
            <xm:f>IF(VLOOKUP(AI16,入力用1年!$B:$J,1,FALSE)=基本情報!$E$9,TRUE,FALSE)</xm:f>
            <x14:dxf>
              <font>
                <b/>
                <i/>
                <strike val="0"/>
              </font>
              <fill>
                <patternFill>
                  <bgColor rgb="FFFFC000"/>
                </patternFill>
              </fill>
              <border>
                <vertical/>
                <horizontal/>
              </border>
            </x14:dxf>
          </x14:cfRule>
          <x14:cfRule type="expression" priority="291" id="{4211510F-E029-4321-9FD2-388852226C9F}">
            <xm:f>IF(VLOOKUP(AI16,入力用1年!$B:$J,1,FALSE)=基本情報!$C$9,TRUE,FALSE)</xm:f>
            <x14:dxf>
              <font>
                <b/>
                <i/>
                <strike val="0"/>
              </font>
              <fill>
                <patternFill>
                  <bgColor rgb="FFFFC000"/>
                </patternFill>
              </fill>
              <border>
                <vertical/>
                <horizontal/>
              </border>
            </x14:dxf>
          </x14:cfRule>
          <x14:cfRule type="expression" priority="292" id="{A055CB5F-5639-496B-924C-98175A94D5B7}">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3" id="{45518F56-9866-4B96-BA6A-4BC0AFFEDAC8}">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286" id="{FAD6F924-0943-407C-99E8-3389984069DF}">
            <xm:f>IF(VLOOKUP(AI26,入力用1年!$B:$J,1,FALSE)=基本情報!$E$9,TRUE,FALSE)</xm:f>
            <x14:dxf>
              <font>
                <b/>
                <i/>
                <strike val="0"/>
              </font>
              <fill>
                <patternFill>
                  <bgColor rgb="FFFFC000"/>
                </patternFill>
              </fill>
              <border>
                <vertical/>
                <horizontal/>
              </border>
            </x14:dxf>
          </x14:cfRule>
          <x14:cfRule type="expression" priority="287" id="{F78B3AD1-2F09-4165-AD39-96304A6A2E46}">
            <xm:f>IF(VLOOKUP(AI26,入力用1年!$B:$J,1,FALSE)=基本情報!$C$9,TRUE,FALSE)</xm:f>
            <x14:dxf>
              <font>
                <b/>
                <i/>
                <strike val="0"/>
              </font>
              <fill>
                <patternFill>
                  <bgColor rgb="FFFFC000"/>
                </patternFill>
              </fill>
              <border>
                <vertical/>
                <horizontal/>
              </border>
            </x14:dxf>
          </x14:cfRule>
          <x14:cfRule type="expression" priority="288" id="{9173F17A-787F-45F9-8F20-C6C6FA921366}">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9" id="{D0503605-8391-415D-B33D-E37DA90CCF58}">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282" id="{DD431C41-BAD5-499B-8B98-E3AC3650C485}">
            <xm:f>IF(VLOOKUP(W26,入力用1年!$B:$J,1,FALSE)=基本情報!$E$9,TRUE,FALSE)</xm:f>
            <x14:dxf>
              <font>
                <b/>
                <i/>
                <strike val="0"/>
              </font>
              <fill>
                <patternFill>
                  <bgColor rgb="FFFFC000"/>
                </patternFill>
              </fill>
              <border>
                <vertical/>
                <horizontal/>
              </border>
            </x14:dxf>
          </x14:cfRule>
          <x14:cfRule type="expression" priority="283" id="{D169C106-4F03-43AF-8070-02EF37BFEBB2}">
            <xm:f>IF(VLOOKUP(W26,入力用1年!$B:$J,1,FALSE)=基本情報!$C$9,TRUE,FALSE)</xm:f>
            <x14:dxf>
              <font>
                <b/>
                <i/>
                <strike val="0"/>
              </font>
              <fill>
                <patternFill>
                  <bgColor rgb="FFFFC000"/>
                </patternFill>
              </fill>
              <border>
                <vertical/>
                <horizontal/>
              </border>
            </x14:dxf>
          </x14:cfRule>
          <x14:cfRule type="expression" priority="284" id="{D94F6A7D-A9E3-4D13-9BAB-784FF596DA25}">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5" id="{A848D78F-FE78-47D2-ADBD-2A4325E330EB}">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78" id="{D4275597-C473-4109-A4E9-9690FB6769BC}">
            <xm:f>IF(VLOOKUP(K26,入力用1年!$B:$J,1,FALSE)=基本情報!$E$9,TRUE,FALSE)</xm:f>
            <x14:dxf>
              <font>
                <b/>
                <i/>
                <strike val="0"/>
              </font>
              <fill>
                <patternFill>
                  <bgColor rgb="FFFFC000"/>
                </patternFill>
              </fill>
              <border>
                <vertical/>
                <horizontal/>
              </border>
            </x14:dxf>
          </x14:cfRule>
          <x14:cfRule type="expression" priority="279" id="{8F919751-472A-4F55-B429-0B345812226B}">
            <xm:f>IF(VLOOKUP(K26,入力用1年!$B:$J,1,FALSE)=基本情報!$C$9,TRUE,FALSE)</xm:f>
            <x14:dxf>
              <font>
                <b/>
                <i/>
                <strike val="0"/>
              </font>
              <fill>
                <patternFill>
                  <bgColor rgb="FFFFC000"/>
                </patternFill>
              </fill>
              <border>
                <vertical/>
                <horizontal/>
              </border>
            </x14:dxf>
          </x14:cfRule>
          <x14:cfRule type="expression" priority="280" id="{0CCDD85F-3861-434A-B77C-4F4F91D53BEE}">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1" id="{1665C6FF-D48C-4FAE-8614-73817DD2C1E5}">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274" id="{B41EDD8F-3124-4C50-A8A4-61BE2751AAC2}">
            <xm:f>IF(VLOOKUP(K36,入力用1年!$B:$J,1,FALSE)=基本情報!$E$9,TRUE,FALSE)</xm:f>
            <x14:dxf>
              <font>
                <b/>
                <i/>
                <strike val="0"/>
              </font>
              <fill>
                <patternFill>
                  <bgColor rgb="FFFFC000"/>
                </patternFill>
              </fill>
              <border>
                <vertical/>
                <horizontal/>
              </border>
            </x14:dxf>
          </x14:cfRule>
          <x14:cfRule type="expression" priority="275" id="{532D7C06-06A8-4017-B4E8-E324F025FCFD}">
            <xm:f>IF(VLOOKUP(K36,入力用1年!$B:$J,1,FALSE)=基本情報!$C$9,TRUE,FALSE)</xm:f>
            <x14:dxf>
              <font>
                <b/>
                <i/>
                <strike val="0"/>
              </font>
              <fill>
                <patternFill>
                  <bgColor rgb="FFFFC000"/>
                </patternFill>
              </fill>
              <border>
                <vertical/>
                <horizontal/>
              </border>
            </x14:dxf>
          </x14:cfRule>
          <x14:cfRule type="expression" priority="276" id="{36AEADD5-3799-4DED-A4FD-63062EB57316}">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7" id="{771FD96A-ABA0-4AE0-B81F-20E89FFBA28F}">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70" id="{E8F926C5-C2EF-4F0C-8BC7-39FDE42354B7}">
            <xm:f>IF(VLOOKUP(W36,入力用1年!$B:$J,1,FALSE)=基本情報!$E$9,TRUE,FALSE)</xm:f>
            <x14:dxf>
              <font>
                <b/>
                <i/>
                <strike val="0"/>
              </font>
              <fill>
                <patternFill>
                  <bgColor rgb="FFFFC000"/>
                </patternFill>
              </fill>
              <border>
                <vertical/>
                <horizontal/>
              </border>
            </x14:dxf>
          </x14:cfRule>
          <x14:cfRule type="expression" priority="271" id="{B080A448-5F1A-4511-A3B3-7B6213B6FAE4}">
            <xm:f>IF(VLOOKUP(W36,入力用1年!$B:$J,1,FALSE)=基本情報!$C$9,TRUE,FALSE)</xm:f>
            <x14:dxf>
              <font>
                <b/>
                <i/>
                <strike val="0"/>
              </font>
              <fill>
                <patternFill>
                  <bgColor rgb="FFFFC000"/>
                </patternFill>
              </fill>
              <border>
                <vertical/>
                <horizontal/>
              </border>
            </x14:dxf>
          </x14:cfRule>
          <x14:cfRule type="expression" priority="272" id="{C3097208-C658-4B84-B9C2-DCBF7E85F155}">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3" id="{CF33C34A-47A4-4435-9942-858580294808}">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266" id="{52FB2BC5-DCF6-404C-8496-BBBD35C14B6B}">
            <xm:f>IF(VLOOKUP(AI36,入力用1年!$B:$J,1,FALSE)=基本情報!$E$9,TRUE,FALSE)</xm:f>
            <x14:dxf>
              <font>
                <b/>
                <i/>
                <strike val="0"/>
              </font>
              <fill>
                <patternFill>
                  <bgColor rgb="FFFFC000"/>
                </patternFill>
              </fill>
              <border>
                <vertical/>
                <horizontal/>
              </border>
            </x14:dxf>
          </x14:cfRule>
          <x14:cfRule type="expression" priority="267" id="{0C6B54CD-CA59-424F-B7EC-6762C0AB9F20}">
            <xm:f>IF(VLOOKUP(AI36,入力用1年!$B:$J,1,FALSE)=基本情報!$C$9,TRUE,FALSE)</xm:f>
            <x14:dxf>
              <font>
                <b/>
                <i/>
                <strike val="0"/>
              </font>
              <fill>
                <patternFill>
                  <bgColor rgb="FFFFC000"/>
                </patternFill>
              </fill>
              <border>
                <vertical/>
                <horizontal/>
              </border>
            </x14:dxf>
          </x14:cfRule>
          <x14:cfRule type="expression" priority="268" id="{FA180F26-9426-4702-B07E-C5FF5390F658}">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9" id="{56A539D0-D235-41B3-AE20-93A4A80ED94B}">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262" id="{2CA7F9B9-91F3-4207-8716-5C484DF09292}">
            <xm:f>IF(VLOOKUP(AI46,入力用1年!$B:$J,1,FALSE)=基本情報!$E$9,TRUE,FALSE)</xm:f>
            <x14:dxf>
              <font>
                <b/>
                <i/>
                <strike val="0"/>
              </font>
              <fill>
                <patternFill>
                  <bgColor rgb="FFFFC000"/>
                </patternFill>
              </fill>
              <border>
                <vertical/>
                <horizontal/>
              </border>
            </x14:dxf>
          </x14:cfRule>
          <x14:cfRule type="expression" priority="263" id="{037B642E-764B-4AD9-A6C6-369E960D5EAE}">
            <xm:f>IF(VLOOKUP(AI46,入力用1年!$B:$J,1,FALSE)=基本情報!$C$9,TRUE,FALSE)</xm:f>
            <x14:dxf>
              <font>
                <b/>
                <i/>
                <strike val="0"/>
              </font>
              <fill>
                <patternFill>
                  <bgColor rgb="FFFFC000"/>
                </patternFill>
              </fill>
              <border>
                <vertical/>
                <horizontal/>
              </border>
            </x14:dxf>
          </x14:cfRule>
          <x14:cfRule type="expression" priority="264" id="{B589DFFB-B04D-4316-A89A-778EDE67598D}">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5" id="{31263C03-02DC-4080-AF98-E7713AABBDE8}">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258" id="{46E9A33C-74D8-42A2-AD59-B0838F0FA013}">
            <xm:f>IF(VLOOKUP(W46,入力用1年!$B:$J,1,FALSE)=基本情報!$E$9,TRUE,FALSE)</xm:f>
            <x14:dxf>
              <font>
                <b/>
                <i/>
                <strike val="0"/>
              </font>
              <fill>
                <patternFill>
                  <bgColor rgb="FFFFC000"/>
                </patternFill>
              </fill>
              <border>
                <vertical/>
                <horizontal/>
              </border>
            </x14:dxf>
          </x14:cfRule>
          <x14:cfRule type="expression" priority="259" id="{06B2966E-D43B-49DA-A532-13C084C2C861}">
            <xm:f>IF(VLOOKUP(W46,入力用1年!$B:$J,1,FALSE)=基本情報!$C$9,TRUE,FALSE)</xm:f>
            <x14:dxf>
              <font>
                <b/>
                <i/>
                <strike val="0"/>
              </font>
              <fill>
                <patternFill>
                  <bgColor rgb="FFFFC000"/>
                </patternFill>
              </fill>
              <border>
                <vertical/>
                <horizontal/>
              </border>
            </x14:dxf>
          </x14:cfRule>
          <x14:cfRule type="expression" priority="260" id="{A221AC49-DA0B-4536-9793-F9B4271520E0}">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7B818C91-24BB-4DE6-8B0B-5BCE81C291F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254" id="{DD30E626-E441-4CBA-ACE6-1F370F6F5608}">
            <xm:f>IF(VLOOKUP(K46,入力用1年!$B:$J,1,FALSE)=基本情報!$E$9,TRUE,FALSE)</xm:f>
            <x14:dxf>
              <font>
                <b/>
                <i/>
                <strike val="0"/>
              </font>
              <fill>
                <patternFill>
                  <bgColor rgb="FFFFC000"/>
                </patternFill>
              </fill>
              <border>
                <vertical/>
                <horizontal/>
              </border>
            </x14:dxf>
          </x14:cfRule>
          <x14:cfRule type="expression" priority="255" id="{B898E9A3-BD37-439F-A3E9-4828BE9977FF}">
            <xm:f>IF(VLOOKUP(K46,入力用1年!$B:$J,1,FALSE)=基本情報!$C$9,TRUE,FALSE)</xm:f>
            <x14:dxf>
              <font>
                <b/>
                <i/>
                <strike val="0"/>
              </font>
              <fill>
                <patternFill>
                  <bgColor rgb="FFFFC000"/>
                </patternFill>
              </fill>
              <border>
                <vertical/>
                <horizontal/>
              </border>
            </x14:dxf>
          </x14:cfRule>
          <x14:cfRule type="expression" priority="256" id="{0FA51F76-B201-499C-A7E4-D5FD69E7CD53}">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7786CA6D-5DA8-4479-85CD-69AEE421AE99}">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4" id="{2EA952FC-47F5-46AA-A56C-89D28059DC6A}">
            <xm:f>VLOOKUP(AJ17,入力用３年!$B:$I,4,FALSE)&lt;&gt;""</xm:f>
            <x14:dxf>
              <fill>
                <patternFill>
                  <bgColor theme="8"/>
                </patternFill>
              </fill>
            </x14:dxf>
          </x14:cfRule>
          <x14:cfRule type="expression" priority="25" id="{0CEDB814-BAC9-47DD-BD2B-C5A11A12B590}">
            <xm:f>VLOOKUP(AJ17,入力用３年!$B:$I,5,FALSE)="休工"</xm:f>
            <x14:dxf>
              <fill>
                <patternFill>
                  <bgColor theme="0" tint="-0.24994659260841701"/>
                </patternFill>
              </fill>
            </x14:dxf>
          </x14:cfRule>
          <x14:cfRule type="expression" priority="28" id="{6A6068DC-B31F-4370-AC1A-6771DA5E084F}">
            <xm:f>COUNTIF(祝日!$B:$B,AJ17)=1</xm:f>
            <x14:dxf>
              <font>
                <b/>
                <i val="0"/>
                <color rgb="FF00B050"/>
              </font>
              <fill>
                <patternFill patternType="none">
                  <bgColor auto="1"/>
                </patternFill>
              </fill>
            </x14:dxf>
          </x14:cfRule>
          <xm:sqref>AJ17:AJ22</xm:sqref>
        </x14:conditionalFormatting>
        <x14:conditionalFormatting xmlns:xm="http://schemas.microsoft.com/office/excel/2006/main">
          <x14:cfRule type="expression" priority="22" id="{4E0A34C2-FB59-4DA6-B60B-D7FCD87AA193}">
            <xm:f>IF(VLOOKUP(AJ17,入力用３年!$B:$J,1,FALSE)=基本情報!$C$9,TRUE,FALSE)</xm:f>
            <x14:dxf>
              <font>
                <b/>
                <i/>
                <strike val="0"/>
              </font>
              <fill>
                <patternFill>
                  <bgColor rgb="FFFFC000"/>
                </patternFill>
              </fill>
              <border>
                <vertical/>
                <horizontal/>
              </border>
            </x14:dxf>
          </x14:cfRule>
          <x14:cfRule type="expression" priority="23" id="{008EBABE-BF24-4F0D-B1A5-1D964A008535}">
            <xm:f>IF(VLOOKUP(AJ17,入力用３年!$B:$J,1,FALSE)=基本情報!$E$9,TRUE,FALSE)</xm:f>
            <x14:dxf>
              <font>
                <b/>
                <i/>
                <strike val="0"/>
              </font>
              <fill>
                <patternFill>
                  <bgColor rgb="FFFFC000"/>
                </patternFill>
              </fill>
              <border>
                <vertical/>
                <horizontal/>
              </border>
            </x14:dxf>
          </x14:cfRule>
          <x14:cfRule type="expression" priority="26" id="{2EA72105-689F-493D-BE01-E8895AB7F7FA}">
            <xm:f>IF(VLOOKUP(AJ17,入力用３年!$B:$J,1,FALSE)=基本情報!$C$8,TRUE,FALSE)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 id="{B96CFEDA-9081-4BCF-ACF2-6902AD008D81}">
            <xm:f>IF(VLOOKUP(AJ17,入力用３年!$B:$J,1,FALSE)=基本情報!$E$8,TRUE,FALSE)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AJ17:AJ22</xm:sqref>
        </x14:conditionalFormatting>
        <x14:conditionalFormatting xmlns:xm="http://schemas.microsoft.com/office/excel/2006/main">
          <x14:cfRule type="expression" priority="17" id="{62036A05-DC16-4D36-A0E1-626FA80DC7CC}">
            <xm:f>VLOOKUP(AJ27,入力用３年!$B:$I,4,FALSE)&lt;&gt;""</xm:f>
            <x14:dxf>
              <fill>
                <patternFill>
                  <bgColor theme="8"/>
                </patternFill>
              </fill>
            </x14:dxf>
          </x14:cfRule>
          <x14:cfRule type="expression" priority="18" id="{BE604C84-1CC7-444D-ACF9-A6DD3C5636E2}">
            <xm:f>VLOOKUP(AJ27,入力用３年!$B:$I,5,FALSE)="休工"</xm:f>
            <x14:dxf>
              <fill>
                <patternFill>
                  <bgColor theme="0" tint="-0.24994659260841701"/>
                </patternFill>
              </fill>
            </x14:dxf>
          </x14:cfRule>
          <x14:cfRule type="expression" priority="21" id="{0426C5BA-5EA5-415F-89C9-EB21D92FBDE8}">
            <xm:f>COUNTIF(祝日!$B:$B,AJ27)=1</xm:f>
            <x14:dxf>
              <font>
                <b/>
                <i val="0"/>
                <color rgb="FF00B050"/>
              </font>
              <fill>
                <patternFill patternType="none">
                  <bgColor auto="1"/>
                </patternFill>
              </fill>
            </x14:dxf>
          </x14:cfRule>
          <xm:sqref>AJ27:AJ32</xm:sqref>
        </x14:conditionalFormatting>
        <x14:conditionalFormatting xmlns:xm="http://schemas.microsoft.com/office/excel/2006/main">
          <x14:cfRule type="expression" priority="15" id="{CDD591D0-D80C-4F43-9B34-B0283964B99C}">
            <xm:f>IF(VLOOKUP(AJ27,入力用３年!$B:$J,1,FALSE)=基本情報!$C$9,TRUE,FALSE)</xm:f>
            <x14:dxf>
              <font>
                <b/>
                <i/>
                <strike val="0"/>
              </font>
              <fill>
                <patternFill>
                  <bgColor rgb="FFFFC000"/>
                </patternFill>
              </fill>
              <border>
                <vertical/>
                <horizontal/>
              </border>
            </x14:dxf>
          </x14:cfRule>
          <x14:cfRule type="expression" priority="16" id="{0DBF8CB0-2816-462A-B265-969086346A9D}">
            <xm:f>IF(VLOOKUP(AJ27,入力用３年!$B:$J,1,FALSE)=基本情報!$E$9,TRUE,FALSE)</xm:f>
            <x14:dxf>
              <font>
                <b/>
                <i/>
                <strike val="0"/>
              </font>
              <fill>
                <patternFill>
                  <bgColor rgb="FFFFC000"/>
                </patternFill>
              </fill>
              <border>
                <vertical/>
                <horizontal/>
              </border>
            </x14:dxf>
          </x14:cfRule>
          <x14:cfRule type="expression" priority="19" id="{4D4D0752-7EA7-46C1-95C2-A1FC8938DDEE}">
            <xm:f>IF(VLOOKUP(AJ27,入力用３年!$B:$J,1,FALSE)=基本情報!$C$8,TRUE,FALSE)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 id="{98EE67E0-6C0F-4B8F-B13F-9317B9EEF66B}">
            <xm:f>IF(VLOOKUP(AJ27,入力用３年!$B:$J,1,FALSE)=基本情報!$E$8,TRUE,FALSE)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AJ27:AJ32</xm:sqref>
        </x14:conditionalFormatting>
        <x14:conditionalFormatting xmlns:xm="http://schemas.microsoft.com/office/excel/2006/main">
          <x14:cfRule type="expression" priority="10" id="{273BC45D-A3BB-42A9-A681-F2C731C94589}">
            <xm:f>VLOOKUP(AJ37,入力用３年!$B:$I,4,FALSE)&lt;&gt;""</xm:f>
            <x14:dxf>
              <fill>
                <patternFill>
                  <bgColor theme="8"/>
                </patternFill>
              </fill>
            </x14:dxf>
          </x14:cfRule>
          <x14:cfRule type="expression" priority="11" id="{1EB82578-2269-4D53-B18A-3311DA8E08E7}">
            <xm:f>VLOOKUP(AJ37,入力用３年!$B:$I,5,FALSE)="休工"</xm:f>
            <x14:dxf>
              <fill>
                <patternFill>
                  <bgColor theme="0" tint="-0.24994659260841701"/>
                </patternFill>
              </fill>
            </x14:dxf>
          </x14:cfRule>
          <x14:cfRule type="expression" priority="14" id="{ACE4B9FF-94B6-4C1B-AE2B-F793E7220E89}">
            <xm:f>COUNTIF(祝日!$B:$B,AJ37)=1</xm:f>
            <x14:dxf>
              <font>
                <b/>
                <i val="0"/>
                <color rgb="FF00B050"/>
              </font>
              <fill>
                <patternFill patternType="none">
                  <bgColor auto="1"/>
                </patternFill>
              </fill>
            </x14:dxf>
          </x14:cfRule>
          <xm:sqref>AJ37:AJ42</xm:sqref>
        </x14:conditionalFormatting>
        <x14:conditionalFormatting xmlns:xm="http://schemas.microsoft.com/office/excel/2006/main">
          <x14:cfRule type="expression" priority="8" id="{84AE88F2-E4FF-418A-BA05-BBF0A9011856}">
            <xm:f>IF(VLOOKUP(AJ37,入力用３年!$B:$J,1,FALSE)=基本情報!$C$9,TRUE,FALSE)</xm:f>
            <x14:dxf>
              <font>
                <b/>
                <i/>
                <strike val="0"/>
              </font>
              <fill>
                <patternFill>
                  <bgColor rgb="FFFFC000"/>
                </patternFill>
              </fill>
              <border>
                <vertical/>
                <horizontal/>
              </border>
            </x14:dxf>
          </x14:cfRule>
          <x14:cfRule type="expression" priority="9" id="{885E4B70-D58B-4F80-8092-1C280170042F}">
            <xm:f>IF(VLOOKUP(AJ37,入力用３年!$B:$J,1,FALSE)=基本情報!$E$9,TRUE,FALSE)</xm:f>
            <x14:dxf>
              <font>
                <b/>
                <i/>
                <strike val="0"/>
              </font>
              <fill>
                <patternFill>
                  <bgColor rgb="FFFFC000"/>
                </patternFill>
              </fill>
              <border>
                <vertical/>
                <horizontal/>
              </border>
            </x14:dxf>
          </x14:cfRule>
          <x14:cfRule type="expression" priority="12" id="{4B083608-500F-4340-A2AE-6EB9E87914A6}">
            <xm:f>IF(VLOOKUP(AJ37,入力用３年!$B:$J,1,FALSE)=基本情報!$C$8,TRUE,FALSE)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 id="{27BFECE3-FEAA-4B27-A248-6E4EC1E2EAD2}">
            <xm:f>IF(VLOOKUP(AJ37,入力用３年!$B:$J,1,FALSE)=基本情報!$E$8,TRUE,FALSE)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AJ37:AJ42</xm:sqref>
        </x14:conditionalFormatting>
        <x14:conditionalFormatting xmlns:xm="http://schemas.microsoft.com/office/excel/2006/main">
          <x14:cfRule type="expression" priority="3" id="{277E3F52-8496-415E-832B-17A4D5149E57}">
            <xm:f>VLOOKUP(AJ47,入力用３年!$B:$I,4,FALSE)&lt;&gt;""</xm:f>
            <x14:dxf>
              <fill>
                <patternFill>
                  <bgColor theme="8"/>
                </patternFill>
              </fill>
            </x14:dxf>
          </x14:cfRule>
          <x14:cfRule type="expression" priority="4" id="{4F45B111-264C-4FD5-9478-9E54FDD32ACB}">
            <xm:f>VLOOKUP(AJ47,入力用３年!$B:$I,5,FALSE)="休工"</xm:f>
            <x14:dxf>
              <fill>
                <patternFill>
                  <bgColor theme="0" tint="-0.24994659260841701"/>
                </patternFill>
              </fill>
            </x14:dxf>
          </x14:cfRule>
          <x14:cfRule type="expression" priority="7" id="{7EF6A2ED-8FB3-47B2-B352-49C6154B6633}">
            <xm:f>COUNTIF(祝日!$B:$B,AJ47)=1</xm:f>
            <x14:dxf>
              <font>
                <b/>
                <i val="0"/>
                <color rgb="FF00B050"/>
              </font>
              <fill>
                <patternFill patternType="none">
                  <bgColor auto="1"/>
                </patternFill>
              </fill>
            </x14:dxf>
          </x14:cfRule>
          <xm:sqref>AJ47:AJ52</xm:sqref>
        </x14:conditionalFormatting>
        <x14:conditionalFormatting xmlns:xm="http://schemas.microsoft.com/office/excel/2006/main">
          <x14:cfRule type="expression" priority="1" id="{7225E44A-27EC-46DD-9203-71A273D9D941}">
            <xm:f>IF(VLOOKUP(AJ47,入力用３年!$B:$J,1,FALSE)=基本情報!$C$9,TRUE,FALSE)</xm:f>
            <x14:dxf>
              <font>
                <b/>
                <i/>
                <strike val="0"/>
              </font>
              <fill>
                <patternFill>
                  <bgColor rgb="FFFFC000"/>
                </patternFill>
              </fill>
              <border>
                <vertical/>
                <horizontal/>
              </border>
            </x14:dxf>
          </x14:cfRule>
          <x14:cfRule type="expression" priority="2" id="{D039BDBB-E325-4F71-900E-0A5D956E989B}">
            <xm:f>IF(VLOOKUP(AJ47,入力用３年!$B:$J,1,FALSE)=基本情報!$E$9,TRUE,FALSE)</xm:f>
            <x14:dxf>
              <font>
                <b/>
                <i/>
                <strike val="0"/>
              </font>
              <fill>
                <patternFill>
                  <bgColor rgb="FFFFC000"/>
                </patternFill>
              </fill>
              <border>
                <vertical/>
                <horizontal/>
              </border>
            </x14:dxf>
          </x14:cfRule>
          <x14:cfRule type="expression" priority="5" id="{10107318-65A5-40C4-ADAD-76B7048DB689}">
            <xm:f>IF(VLOOKUP(AJ47,入力用３年!$B:$J,1,FALSE)=基本情報!$C$8,TRUE,FALSE)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 id="{6E4F8AD1-A018-4F00-88CD-304AFE2D9F01}">
            <xm:f>IF(VLOOKUP(AJ47,入力用３年!$B:$J,1,FALSE)=基本情報!$E$8,TRUE,FALSE)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AJ47:AJ52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BA39E-2F8E-4480-B457-16008AA8197F}">
  <sheetPr codeName="Sheet10">
    <tabColor theme="8" tint="0.59999389629810485"/>
    <pageSetUpPr fitToPage="1"/>
  </sheetPr>
  <dimension ref="A2:AR59"/>
  <sheetViews>
    <sheetView view="pageBreakPreview" zoomScale="85" zoomScaleNormal="70" zoomScaleSheetLayoutView="85" workbookViewId="0">
      <selection activeCell="G10" sqref="G10"/>
    </sheetView>
  </sheetViews>
  <sheetFormatPr defaultColWidth="9" defaultRowHeight="13.5" x14ac:dyDescent="0.4"/>
  <cols>
    <col min="1" max="1" width="9.25" style="49" bestFit="1" customWidth="1"/>
    <col min="2" max="2" width="9.125" style="208" customWidth="1"/>
    <col min="3" max="3" width="5.375" style="208" customWidth="1"/>
    <col min="4" max="10" width="3.25" style="208" customWidth="1"/>
    <col min="11" max="11" width="5.125" style="208" bestFit="1" customWidth="1"/>
    <col min="12" max="12" width="5.625" style="208" bestFit="1" customWidth="1"/>
    <col min="13" max="13" width="6.25" style="208" customWidth="1"/>
    <col min="14" max="14" width="2.375" style="208" customWidth="1"/>
    <col min="15" max="15" width="5.625" style="208" customWidth="1"/>
    <col min="16" max="22" width="3.25" style="208" customWidth="1"/>
    <col min="23" max="23" width="6.25" style="208" bestFit="1" customWidth="1"/>
    <col min="24" max="24" width="6.375" style="208" bestFit="1" customWidth="1"/>
    <col min="25" max="25" width="6.5" style="208" customWidth="1"/>
    <col min="26" max="26" width="3" style="208" customWidth="1"/>
    <col min="27" max="27" width="5.625" style="208" customWidth="1"/>
    <col min="28" max="34" width="3.25" style="208" customWidth="1"/>
    <col min="35" max="35" width="4.5" style="49" customWidth="1"/>
    <col min="36" max="36" width="6.375" style="49" bestFit="1" customWidth="1"/>
    <col min="37" max="37" width="5.625" style="49" customWidth="1"/>
    <col min="38" max="38" width="1.75" style="208" customWidth="1"/>
    <col min="39" max="39" width="9.375" style="49" hidden="1" customWidth="1"/>
    <col min="40" max="43" width="0" style="49" hidden="1" customWidth="1"/>
    <col min="44" max="16384" width="9" style="49"/>
  </cols>
  <sheetData>
    <row r="2" spans="1:44" ht="19.5" x14ac:dyDescent="0.4">
      <c r="B2" s="209" t="s">
        <v>39</v>
      </c>
      <c r="C2" s="209">
        <f>基本情報!C2</f>
        <v>0</v>
      </c>
      <c r="E2" s="209"/>
      <c r="F2" s="209"/>
      <c r="G2" s="209"/>
      <c r="H2" s="209"/>
      <c r="I2" s="209"/>
      <c r="K2" s="210"/>
      <c r="AI2" s="208"/>
      <c r="AJ2" s="208"/>
      <c r="AK2" s="208"/>
      <c r="AM2" s="208"/>
      <c r="AN2" s="208"/>
      <c r="AO2" s="208"/>
      <c r="AP2" s="208"/>
      <c r="AQ2" s="208"/>
      <c r="AR2" s="208"/>
    </row>
    <row r="3" spans="1:44" ht="19.5" x14ac:dyDescent="0.4">
      <c r="B3" s="211" t="s">
        <v>42</v>
      </c>
      <c r="C3" s="212">
        <f>基本情報!C4</f>
        <v>0</v>
      </c>
      <c r="D3" s="211"/>
      <c r="E3" s="211"/>
      <c r="F3" s="211"/>
      <c r="G3" s="211"/>
      <c r="H3" s="211"/>
      <c r="I3" s="211"/>
      <c r="K3" s="210"/>
      <c r="AF3" s="294" t="s">
        <v>12</v>
      </c>
      <c r="AG3" s="294"/>
      <c r="AH3" s="294"/>
      <c r="AI3" s="291" t="s">
        <v>52</v>
      </c>
      <c r="AJ3" s="291"/>
      <c r="AK3" s="291"/>
    </row>
    <row r="4" spans="1:44" ht="18.75" customHeight="1" thickBot="1" x14ac:dyDescent="0.45">
      <c r="B4" s="211" t="s">
        <v>43</v>
      </c>
      <c r="C4" s="212">
        <f>基本情報!C5</f>
        <v>0</v>
      </c>
      <c r="D4" s="212"/>
      <c r="E4" s="211"/>
      <c r="F4" s="211"/>
      <c r="G4" s="211"/>
      <c r="H4" s="211"/>
      <c r="I4" s="211"/>
      <c r="K4" s="210"/>
      <c r="AH4" s="131"/>
      <c r="AI4" s="290" t="s">
        <v>17</v>
      </c>
      <c r="AJ4" s="290"/>
      <c r="AK4" s="290"/>
    </row>
    <row r="5" spans="1:44" ht="18.75" customHeight="1" thickTop="1" thickBot="1" x14ac:dyDescent="0.45">
      <c r="B5" s="213" t="s">
        <v>46</v>
      </c>
      <c r="C5" s="213"/>
      <c r="D5" s="305">
        <f>基本情報!C12</f>
        <v>45388</v>
      </c>
      <c r="E5" s="305"/>
      <c r="F5" s="305"/>
      <c r="G5" s="305"/>
      <c r="H5" s="214" t="s">
        <v>38</v>
      </c>
      <c r="I5" s="306">
        <f>基本情報!E12</f>
        <v>46456</v>
      </c>
      <c r="J5" s="306"/>
      <c r="K5" s="306"/>
      <c r="L5" s="306"/>
      <c r="AH5" s="215"/>
      <c r="AI5" s="287" t="s">
        <v>1</v>
      </c>
      <c r="AJ5" s="288"/>
      <c r="AK5" s="289"/>
    </row>
    <row r="6" spans="1:44" s="53" customFormat="1" ht="29.25" customHeight="1" thickTop="1" x14ac:dyDescent="0.15">
      <c r="B6" s="304" t="str">
        <f>B13</f>
        <v>2024年度</v>
      </c>
      <c r="C6" s="304"/>
      <c r="D6" s="216" t="s">
        <v>59</v>
      </c>
      <c r="E6" s="217"/>
      <c r="F6" s="217"/>
      <c r="G6" s="217"/>
      <c r="H6" s="151"/>
      <c r="I6" s="218"/>
      <c r="J6" s="218"/>
      <c r="K6" s="218"/>
      <c r="L6" s="218"/>
      <c r="M6" s="208"/>
      <c r="N6" s="208"/>
      <c r="O6" s="208"/>
      <c r="P6" s="208"/>
      <c r="Q6" s="208"/>
      <c r="R6" s="208"/>
      <c r="S6" s="208"/>
      <c r="T6" s="208"/>
      <c r="U6" s="208"/>
      <c r="V6" s="208"/>
      <c r="W6" s="208"/>
      <c r="X6" s="131"/>
      <c r="Y6" s="131"/>
      <c r="Z6" s="131"/>
      <c r="AA6" s="131"/>
      <c r="AB6" s="131"/>
      <c r="AC6" s="131"/>
      <c r="AD6" s="208"/>
      <c r="AE6" s="208"/>
      <c r="AF6" s="208"/>
      <c r="AG6" s="208"/>
      <c r="AH6" s="131"/>
      <c r="AI6" s="285" t="s">
        <v>18</v>
      </c>
      <c r="AJ6" s="285"/>
      <c r="AK6" s="285"/>
      <c r="AL6" s="131"/>
    </row>
    <row r="7" spans="1:44" s="131" customFormat="1" ht="18.75" customHeight="1" x14ac:dyDescent="0.4">
      <c r="AC7" s="307"/>
      <c r="AD7" s="307"/>
      <c r="AH7" s="219"/>
      <c r="AI7" s="286" t="s">
        <v>50</v>
      </c>
      <c r="AJ7" s="286"/>
      <c r="AK7" s="286"/>
    </row>
    <row r="8" spans="1:44" s="131" customFormat="1" ht="18.75" customHeight="1" x14ac:dyDescent="0.4">
      <c r="B8" s="152"/>
      <c r="C8" s="266" t="s">
        <v>96</v>
      </c>
      <c r="D8" s="267"/>
      <c r="E8" s="267"/>
      <c r="F8" s="267"/>
      <c r="G8" s="268"/>
      <c r="I8" s="220" t="s">
        <v>58</v>
      </c>
      <c r="J8" s="221"/>
      <c r="K8" s="222"/>
      <c r="L8" s="223"/>
      <c r="N8" s="224" t="s">
        <v>45</v>
      </c>
      <c r="O8" s="225"/>
      <c r="P8" s="226"/>
      <c r="Q8" s="225">
        <f>I5-D5+1</f>
        <v>1069</v>
      </c>
      <c r="R8" s="225"/>
      <c r="S8" s="227" t="s">
        <v>5</v>
      </c>
      <c r="U8" s="220" t="s">
        <v>49</v>
      </c>
      <c r="V8" s="228"/>
      <c r="W8" s="228"/>
      <c r="X8" s="223"/>
      <c r="Z8" s="266" t="s">
        <v>47</v>
      </c>
      <c r="AA8" s="267"/>
      <c r="AB8" s="267"/>
      <c r="AC8" s="267"/>
      <c r="AD8" s="268"/>
      <c r="AE8" s="219"/>
      <c r="AF8" s="219"/>
      <c r="AG8" s="219"/>
      <c r="AH8" s="219"/>
      <c r="AI8" s="284" t="s">
        <v>86</v>
      </c>
      <c r="AJ8" s="284"/>
      <c r="AK8" s="284"/>
    </row>
    <row r="9" spans="1:44" s="131" customFormat="1" ht="18.75" customHeight="1" x14ac:dyDescent="0.4">
      <c r="B9" s="229" t="s">
        <v>56</v>
      </c>
      <c r="C9" s="266" t="s">
        <v>25</v>
      </c>
      <c r="D9" s="267"/>
      <c r="E9" s="267"/>
      <c r="F9" s="268"/>
      <c r="G9" s="68" t="str">
        <f>IF(W9=W10,"○","-")</f>
        <v>○</v>
      </c>
      <c r="I9" s="272" t="s">
        <v>57</v>
      </c>
      <c r="J9" s="273"/>
      <c r="K9" s="274"/>
      <c r="L9" s="200" t="str">
        <f>IF(L10="-","○","-")</f>
        <v>○</v>
      </c>
      <c r="N9" s="230" t="s">
        <v>30</v>
      </c>
      <c r="O9" s="219"/>
      <c r="P9" s="231"/>
      <c r="Q9" s="219">
        <f>COUNTIF(入力用1年!K:K,"○")-(COUNTA(入力用1年!G:G)-3)</f>
        <v>356</v>
      </c>
      <c r="R9" s="219"/>
      <c r="S9" s="232" t="s">
        <v>5</v>
      </c>
      <c r="U9" s="230" t="s">
        <v>20</v>
      </c>
      <c r="V9" s="148"/>
      <c r="W9" s="151">
        <f>W10+W11</f>
        <v>12</v>
      </c>
      <c r="X9" s="232" t="s">
        <v>21</v>
      </c>
      <c r="Z9" s="220" t="s">
        <v>53</v>
      </c>
      <c r="AA9" s="228"/>
      <c r="AB9" s="228">
        <f>L14+X14+AJ14+L24+X24+AJ24+L34+X34+AJ34+L44+X44+AJ44</f>
        <v>116</v>
      </c>
      <c r="AC9" s="228"/>
      <c r="AD9" s="233" t="s">
        <v>5</v>
      </c>
      <c r="AE9" s="219"/>
      <c r="AF9" s="219"/>
      <c r="AG9" s="151"/>
      <c r="AH9" s="152"/>
    </row>
    <row r="10" spans="1:44" s="131" customFormat="1" ht="18.75" customHeight="1" x14ac:dyDescent="0.4">
      <c r="B10" s="219"/>
      <c r="C10" s="266" t="s">
        <v>26</v>
      </c>
      <c r="D10" s="267"/>
      <c r="E10" s="267"/>
      <c r="F10" s="268"/>
      <c r="G10" s="234" t="str">
        <f>IF(AND(G9="-",Z11&gt;=ROUNDDOWN(8/28*100,1)),"○","-")</f>
        <v>-</v>
      </c>
      <c r="I10" s="266" t="s">
        <v>27</v>
      </c>
      <c r="J10" s="267"/>
      <c r="K10" s="268"/>
      <c r="L10" s="75" t="str">
        <f>IF(SUM(AO17:AQ20)&gt;0,"○","-")</f>
        <v>-</v>
      </c>
      <c r="N10" s="230" t="s">
        <v>61</v>
      </c>
      <c r="O10" s="219"/>
      <c r="P10" s="231"/>
      <c r="Q10" s="219">
        <f>COUNTIF(入力用1年!K:K,"-")</f>
        <v>4</v>
      </c>
      <c r="R10" s="219"/>
      <c r="S10" s="232" t="s">
        <v>5</v>
      </c>
      <c r="U10" s="230" t="s">
        <v>22</v>
      </c>
      <c r="V10" s="148"/>
      <c r="W10" s="151">
        <f>COUNTIF(D13:AK51,"OK")</f>
        <v>12</v>
      </c>
      <c r="X10" s="232" t="s">
        <v>21</v>
      </c>
      <c r="Z10" s="266" t="s">
        <v>48</v>
      </c>
      <c r="AA10" s="267"/>
      <c r="AB10" s="267"/>
      <c r="AC10" s="267"/>
      <c r="AD10" s="268"/>
      <c r="AE10" s="219"/>
      <c r="AF10" s="219"/>
      <c r="AG10" s="151"/>
      <c r="AH10" s="152"/>
    </row>
    <row r="11" spans="1:44" s="131" customFormat="1" ht="18.75" customHeight="1" x14ac:dyDescent="0.4">
      <c r="B11" s="152"/>
      <c r="C11" s="266" t="s">
        <v>27</v>
      </c>
      <c r="D11" s="267"/>
      <c r="E11" s="267"/>
      <c r="F11" s="268"/>
      <c r="G11" s="68" t="str">
        <f>IF(AND(G9="-",G10="-"),"○","-")</f>
        <v>-</v>
      </c>
      <c r="N11" s="235" t="s">
        <v>62</v>
      </c>
      <c r="O11" s="236"/>
      <c r="P11" s="237"/>
      <c r="Q11" s="236">
        <f>COUNTA(入力用1年!G:G)-3</f>
        <v>0</v>
      </c>
      <c r="R11" s="236"/>
      <c r="S11" s="238" t="s">
        <v>5</v>
      </c>
      <c r="U11" s="235" t="s">
        <v>23</v>
      </c>
      <c r="V11" s="236"/>
      <c r="W11" s="236">
        <f>COUNTIF(D13:AK51,"NG")</f>
        <v>0</v>
      </c>
      <c r="X11" s="238" t="s">
        <v>21</v>
      </c>
      <c r="Z11" s="266">
        <f>ROUNDDOWN(AB9/Q9*100,1)</f>
        <v>32.5</v>
      </c>
      <c r="AA11" s="267"/>
      <c r="AB11" s="267"/>
      <c r="AC11" s="228" t="s">
        <v>11</v>
      </c>
      <c r="AD11" s="223"/>
      <c r="AF11" s="219"/>
      <c r="AG11" s="219"/>
      <c r="AH11" s="152"/>
    </row>
    <row r="12" spans="1:44" s="131" customFormat="1" ht="18.75" customHeight="1" x14ac:dyDescent="0.4">
      <c r="P12" s="148"/>
      <c r="T12" s="152"/>
      <c r="U12" s="152"/>
      <c r="V12" s="152"/>
      <c r="W12" s="152"/>
      <c r="X12" s="152"/>
      <c r="Y12" s="152"/>
      <c r="Z12" s="152"/>
      <c r="AA12" s="152"/>
      <c r="AF12" s="152"/>
    </row>
    <row r="13" spans="1:44" s="208" customFormat="1" ht="18.75" customHeight="1" x14ac:dyDescent="0.4">
      <c r="B13" s="208" t="str">
        <f>TEXT(基本情報!D3,"YYYY")&amp;"年度"</f>
        <v>2024年度</v>
      </c>
      <c r="E13" s="239" t="s">
        <v>55</v>
      </c>
      <c r="F13" s="240"/>
      <c r="G13" s="240"/>
      <c r="H13" s="240"/>
      <c r="I13" s="240"/>
      <c r="J13" s="240"/>
      <c r="K13" s="240"/>
      <c r="L13" s="241"/>
      <c r="M13" s="239"/>
      <c r="N13" s="239"/>
      <c r="O13" s="240"/>
      <c r="P13" s="240"/>
      <c r="Q13" s="240"/>
      <c r="R13" s="240"/>
      <c r="S13" s="240"/>
      <c r="T13" s="240"/>
    </row>
    <row r="14" spans="1:44" s="131" customFormat="1" ht="18.75" customHeight="1" thickBot="1" x14ac:dyDescent="0.45">
      <c r="C14" s="302" t="s">
        <v>14</v>
      </c>
      <c r="D14" s="302"/>
      <c r="E14" s="131" t="str">
        <f>IF(H14="-","-",IF(OR(H14&gt;=ROUNDDOWN(8/28,3),L14&gt;=K23),"OK","NG"))</f>
        <v>OK</v>
      </c>
      <c r="F14" s="301" t="s">
        <v>54</v>
      </c>
      <c r="G14" s="301"/>
      <c r="H14" s="303">
        <f>IFERROR(ROUNDDOWN(L14/(COUNTIFS(入力用1年!B:B,"&gt;="&amp;MIN(D17:J22),入力用1年!B:B,"&lt;="&amp;MAX(D17:J22),入力用1年!K:K,"○")-COUNTIFS(入力用1年!B:B,"&gt;="&amp;MIN(D17:J22),入力用1年!B:B,"&lt;="&amp;MAX(D17:J22),入力用1年!K:K,"○",入力用1年!G:G,"&lt;&gt;")),3),"-")</f>
        <v>0.33300000000000002</v>
      </c>
      <c r="I14" s="303"/>
      <c r="J14" s="303"/>
      <c r="K14" s="148" t="s">
        <v>89</v>
      </c>
      <c r="L14" s="135">
        <f>COUNTIFS(入力用1年!B:B,"&gt;="&amp;MIN(D17:J22),入力用1年!B:B,"&lt;="&amp;MAX(D17:J22),入力用1年!K:K,"○",入力用1年!H:H,"休工",入力用1年!G:G,"")</f>
        <v>7</v>
      </c>
      <c r="M14" s="115"/>
      <c r="N14" s="115"/>
      <c r="O14" s="302" t="s">
        <v>14</v>
      </c>
      <c r="P14" s="302"/>
      <c r="Q14" s="131" t="str">
        <f>IF(T14="-","-",IF(OR(T14&gt;=ROUNDDOWN(8/28,3),X14&gt;=W23),"OK","NG"))</f>
        <v>OK</v>
      </c>
      <c r="R14" s="301" t="s">
        <v>54</v>
      </c>
      <c r="S14" s="301"/>
      <c r="T14" s="303">
        <f>IFERROR(ROUNDDOWN(X14/(COUNTIFS(入力用1年!B:B,"&gt;="&amp;MIN(P17:V22),入力用1年!B:B,"&lt;="&amp;MAX(P17:V22),入力用1年!K:K,"○")-COUNTIFS(入力用1年!B:B,"&gt;="&amp;MIN(P17:V22),入力用1年!B:B,"&lt;="&amp;MAX(P17:V22),入力用1年!K:K,"○",入力用1年!G:G,"&lt;&gt;")),3),"-")</f>
        <v>0.32200000000000001</v>
      </c>
      <c r="U14" s="303"/>
      <c r="V14" s="303"/>
      <c r="W14" s="148" t="s">
        <v>89</v>
      </c>
      <c r="X14" s="135">
        <f>COUNTIFS(入力用1年!B:B,"&gt;="&amp;MIN(P17:V22),入力用1年!B:B,"&lt;="&amp;MAX(P17:V22),入力用1年!K:K,"○",入力用1年!H:H,"休工",入力用1年!G:G,"")</f>
        <v>10</v>
      </c>
      <c r="Y14" s="115"/>
      <c r="Z14" s="115"/>
      <c r="AA14" s="302" t="s">
        <v>14</v>
      </c>
      <c r="AB14" s="302"/>
      <c r="AC14" s="131" t="str">
        <f>IF(AF14="-","-",IF(OR(AF14&gt;=ROUNDDOWN(8/28,3),AJ14&gt;=AI23),"OK","NG"))</f>
        <v>OK</v>
      </c>
      <c r="AD14" s="301" t="s">
        <v>54</v>
      </c>
      <c r="AE14" s="301"/>
      <c r="AF14" s="303">
        <f>IFERROR(ROUNDDOWN(AJ14/(COUNTIFS(入力用1年!B:B,"&gt;="&amp;MIN(AB17:AH22),入力用1年!B:B,"&lt;="&amp;MAX(AB17:AH22),入力用1年!K:K,"○")-COUNTIFS(入力用1年!B:B,"&gt;="&amp;MIN(AB17:AH22),入力用1年!B:B,"&lt;="&amp;MAX(AB17:AH22),入力用1年!K:K,"○",入力用1年!G:G,"&lt;&gt;")),3),"-")</f>
        <v>0.33300000000000002</v>
      </c>
      <c r="AG14" s="303"/>
      <c r="AH14" s="303"/>
      <c r="AI14" s="148" t="s">
        <v>89</v>
      </c>
      <c r="AJ14" s="135">
        <f>COUNTIFS(入力用1年!B:B,"&gt;="&amp;MIN(AB17:AH22),入力用1年!B:B,"&lt;="&amp;MAX(AB17:AH22),入力用1年!K:K,"○",入力用1年!H:H,"休工",入力用1年!G:G,"")</f>
        <v>10</v>
      </c>
      <c r="AK14" s="115"/>
    </row>
    <row r="15" spans="1:44" s="131" customFormat="1" ht="18.75" customHeight="1" x14ac:dyDescent="0.4">
      <c r="D15" s="132">
        <v>4</v>
      </c>
      <c r="E15" s="133" t="s">
        <v>4</v>
      </c>
      <c r="F15" s="133"/>
      <c r="G15" s="133"/>
      <c r="H15" s="133"/>
      <c r="I15" s="133"/>
      <c r="J15" s="157"/>
      <c r="K15" s="295" t="s">
        <v>60</v>
      </c>
      <c r="L15" s="296"/>
      <c r="M15" s="297"/>
      <c r="N15" s="149"/>
      <c r="P15" s="132">
        <v>5</v>
      </c>
      <c r="Q15" s="133" t="s">
        <v>4</v>
      </c>
      <c r="R15" s="133"/>
      <c r="S15" s="133"/>
      <c r="T15" s="133"/>
      <c r="U15" s="133"/>
      <c r="V15" s="157"/>
      <c r="W15" s="295" t="s">
        <v>60</v>
      </c>
      <c r="X15" s="296"/>
      <c r="Y15" s="297"/>
      <c r="Z15" s="149"/>
      <c r="AB15" s="132">
        <v>6</v>
      </c>
      <c r="AC15" s="133" t="s">
        <v>4</v>
      </c>
      <c r="AD15" s="133"/>
      <c r="AE15" s="133"/>
      <c r="AF15" s="133"/>
      <c r="AG15" s="133"/>
      <c r="AH15" s="157"/>
      <c r="AI15" s="295" t="s">
        <v>60</v>
      </c>
      <c r="AJ15" s="296"/>
      <c r="AK15" s="297"/>
    </row>
    <row r="16" spans="1:44" s="131" customFormat="1" ht="27" customHeight="1" x14ac:dyDescent="0.4">
      <c r="A16" s="242"/>
      <c r="D16" s="136" t="s">
        <v>5</v>
      </c>
      <c r="E16" s="137" t="s">
        <v>3</v>
      </c>
      <c r="F16" s="137" t="s">
        <v>6</v>
      </c>
      <c r="G16" s="137" t="s">
        <v>7</v>
      </c>
      <c r="H16" s="137" t="s">
        <v>8</v>
      </c>
      <c r="I16" s="137" t="s">
        <v>9</v>
      </c>
      <c r="J16" s="158" t="s">
        <v>10</v>
      </c>
      <c r="K16" s="139" t="s">
        <v>50</v>
      </c>
      <c r="L16" s="140" t="s">
        <v>89</v>
      </c>
      <c r="M16" s="141" t="s">
        <v>51</v>
      </c>
      <c r="N16" s="150"/>
      <c r="P16" s="136" t="s">
        <v>5</v>
      </c>
      <c r="Q16" s="137" t="s">
        <v>3</v>
      </c>
      <c r="R16" s="137" t="s">
        <v>6</v>
      </c>
      <c r="S16" s="137" t="s">
        <v>7</v>
      </c>
      <c r="T16" s="137" t="s">
        <v>8</v>
      </c>
      <c r="U16" s="137" t="s">
        <v>9</v>
      </c>
      <c r="V16" s="158" t="s">
        <v>10</v>
      </c>
      <c r="W16" s="139" t="s">
        <v>50</v>
      </c>
      <c r="X16" s="140" t="s">
        <v>89</v>
      </c>
      <c r="Y16" s="141" t="s">
        <v>51</v>
      </c>
      <c r="Z16" s="150"/>
      <c r="AB16" s="136" t="s">
        <v>5</v>
      </c>
      <c r="AC16" s="137" t="s">
        <v>3</v>
      </c>
      <c r="AD16" s="137" t="s">
        <v>6</v>
      </c>
      <c r="AE16" s="137" t="s">
        <v>7</v>
      </c>
      <c r="AF16" s="137" t="s">
        <v>8</v>
      </c>
      <c r="AG16" s="137" t="s">
        <v>9</v>
      </c>
      <c r="AH16" s="158" t="s">
        <v>10</v>
      </c>
      <c r="AI16" s="139" t="s">
        <v>50</v>
      </c>
      <c r="AJ16" s="140" t="s">
        <v>89</v>
      </c>
      <c r="AK16" s="141" t="s">
        <v>51</v>
      </c>
    </row>
    <row r="17" spans="3:43" s="131" customFormat="1" ht="18.75" customHeight="1" x14ac:dyDescent="0.4">
      <c r="D17" s="142" t="str">
        <f>IF(B17&lt;&gt;"",B17+1,IF(TEXT(基本情報!$D$3,"aaa")=D16,基本情報!$D$3,""))</f>
        <v/>
      </c>
      <c r="E17" s="127">
        <f>IF(D17&lt;&gt;"",D17+1,IF(TEXT(基本情報!$D$3,"aaa")=E16,基本情報!$D$3,""))</f>
        <v>45383</v>
      </c>
      <c r="F17" s="127">
        <f>IF(E17&lt;&gt;"",E17+1,IF(TEXT(基本情報!$D$3,"aaa")=F16,基本情報!$D$3,""))</f>
        <v>45384</v>
      </c>
      <c r="G17" s="127">
        <f>IF(F17&lt;&gt;"",F17+1,IF(TEXT(基本情報!$D$3,"aaa")=G16,基本情報!$D$3,""))</f>
        <v>45385</v>
      </c>
      <c r="H17" s="127">
        <f>IF(G17&lt;&gt;"",G17+1,IF(TEXT(基本情報!$D$3,"aaa")=H16,基本情報!$D$3,""))</f>
        <v>45386</v>
      </c>
      <c r="I17" s="127">
        <f>IF(H17&lt;&gt;"",H17+1,IF(TEXT(基本情報!$D$3,"aaa")=I16,基本情報!$D$3,""))</f>
        <v>45387</v>
      </c>
      <c r="J17" s="128">
        <f>IF(I17&lt;&gt;"",I17+1,IF(TEXT(基本情報!$D$3,"aaa")=J16,基本情報!$D$3,""))</f>
        <v>45388</v>
      </c>
      <c r="K17" s="159">
        <f>COUNTIFS(入力用1年!B:B,"&gt;="&amp;MIN(D17:J17),入力用1年!B:B,"&lt;="&amp;MAX(D17:J17),入力用1年!K:K,"○",入力用1年!G:G,"",入力用1年!D:D,"休日")</f>
        <v>0</v>
      </c>
      <c r="L17" s="112">
        <f>COUNTIFS(入力用1年!$B:$B,"&gt;="&amp;MIN(D17:J17),入力用1年!$B:$B,"&lt;="&amp;MAX(D17:J17),入力用1年!$K:$K,"○",入力用1年!$G:$G,"",入力用1年!$H:$H,"休工")</f>
        <v>0</v>
      </c>
      <c r="M17" s="160" t="str" cm="1">
        <f t="array" ref="M17">_xlfn.IFS(K17=0,"",K17=0,"-",L17&gt;=K17,"〇",L17&lt;=K17,"×")</f>
        <v/>
      </c>
      <c r="N17" s="151"/>
      <c r="P17" s="142" t="str">
        <f t="shared" ref="P17:V17" si="0">IF(O17&lt;&gt;"",O17+1,IF(TEXT(EDATE(MIN($D$17:$J$17),1),"aaa")=P16,EDATE(MIN($D$17:$J$17),1),""))</f>
        <v/>
      </c>
      <c r="Q17" s="127" t="str">
        <f t="shared" si="0"/>
        <v/>
      </c>
      <c r="R17" s="127" t="str">
        <f t="shared" si="0"/>
        <v/>
      </c>
      <c r="S17" s="127">
        <f t="shared" si="0"/>
        <v>45413</v>
      </c>
      <c r="T17" s="127">
        <f t="shared" si="0"/>
        <v>45414</v>
      </c>
      <c r="U17" s="127">
        <f t="shared" si="0"/>
        <v>45415</v>
      </c>
      <c r="V17" s="128">
        <f t="shared" si="0"/>
        <v>45416</v>
      </c>
      <c r="W17" s="159">
        <f>COUNTIFS(入力用1年!B:B,"&gt;="&amp;MIN(P17:V17),入力用1年!B:B,"&lt;="&amp;MAX(P17:V17),入力用1年!K:K,"○",入力用1年!G:G,"",入力用1年!D:D,"休日")</f>
        <v>2</v>
      </c>
      <c r="X17" s="112">
        <f>COUNTIFS(入力用1年!$B:$B,"&gt;="&amp;MIN(P17:V17),入力用1年!$B:$B,"&lt;="&amp;MAX(P17:V17),入力用1年!$K:$K,"○",入力用1年!$G:$G,"",入力用1年!$H:$H,"休工")</f>
        <v>2</v>
      </c>
      <c r="Y17" s="160" t="str" cm="1">
        <f t="array" ref="Y17">_xlfn.IFS(W17=0,"",W17=0,"-",X17&gt;=W17,"〇",X17&lt;=W17,"×")</f>
        <v>〇</v>
      </c>
      <c r="Z17" s="151"/>
      <c r="AB17" s="142" t="str">
        <f t="shared" ref="AB17:AH17" si="1">IF(AA17&lt;&gt;"",AA17+1,IF(TEXT(EDATE(MIN($P$17:$V$17),1),"aaa")=AB16,EDATE(MIN($P$17:$V$17),1),""))</f>
        <v/>
      </c>
      <c r="AC17" s="127" t="str">
        <f t="shared" si="1"/>
        <v/>
      </c>
      <c r="AD17" s="127" t="str">
        <f t="shared" si="1"/>
        <v/>
      </c>
      <c r="AE17" s="127" t="str">
        <f t="shared" si="1"/>
        <v/>
      </c>
      <c r="AF17" s="127" t="str">
        <f t="shared" si="1"/>
        <v/>
      </c>
      <c r="AG17" s="127" t="str">
        <f t="shared" si="1"/>
        <v/>
      </c>
      <c r="AH17" s="128">
        <f t="shared" si="1"/>
        <v>45444</v>
      </c>
      <c r="AI17" s="159">
        <f>COUNTIFS(入力用1年!B:B,"&gt;="&amp;MIN(AB17:AH17),入力用1年!B:B,"&lt;="&amp;MAX(AB17:AH17),入力用1年!K:K,"○",入力用1年!G:G,"",入力用1年!D:D,"休日")</f>
        <v>1</v>
      </c>
      <c r="AJ17" s="112">
        <f>COUNTIFS(入力用1年!$B:$B,"&gt;="&amp;MIN(AB17:AH17),入力用1年!$B:$B,"&lt;="&amp;MAX(AB17:AH17),入力用1年!$K:$K,"○",入力用1年!$G:$G,"",入力用1年!$H:$H,"休工")</f>
        <v>1</v>
      </c>
      <c r="AK17" s="160" t="str" cm="1">
        <f t="array" ref="AK17">_xlfn.IFS(AI17=0,"",AI17=0,"-",AJ17&gt;=AI17,"〇",AJ17&lt;=AI17,"×")</f>
        <v>〇</v>
      </c>
      <c r="AN17" s="131" t="s">
        <v>87</v>
      </c>
      <c r="AO17" s="112">
        <f>COUNTIF($M$17:$M$22,"×")</f>
        <v>0</v>
      </c>
      <c r="AP17" s="112">
        <f>COUNTIF($Y$17:$Y$22,"×")</f>
        <v>0</v>
      </c>
      <c r="AQ17" s="112">
        <f>COUNTIF($AK$17:$AK$22,"×")</f>
        <v>0</v>
      </c>
    </row>
    <row r="18" spans="3:43" s="131" customFormat="1" ht="18.75" customHeight="1" x14ac:dyDescent="0.4">
      <c r="D18" s="142">
        <f>IFERROR(IF(MONTH(J17+1)=$D$15,J17+1,""),"")</f>
        <v>45389</v>
      </c>
      <c r="E18" s="127">
        <f t="shared" ref="E18" si="2">IFERROR(IF(MONTH(D18+1)=$D$15,D18+1,""),"")</f>
        <v>45390</v>
      </c>
      <c r="F18" s="127">
        <f t="shared" ref="E18:J22" si="3">IFERROR(IF(MONTH(E18+1)=$D$15,E18+1,""),"")</f>
        <v>45391</v>
      </c>
      <c r="G18" s="127">
        <f t="shared" si="3"/>
        <v>45392</v>
      </c>
      <c r="H18" s="127">
        <f t="shared" si="3"/>
        <v>45393</v>
      </c>
      <c r="I18" s="127">
        <f t="shared" si="3"/>
        <v>45394</v>
      </c>
      <c r="J18" s="128">
        <f t="shared" si="3"/>
        <v>45395</v>
      </c>
      <c r="K18" s="159">
        <f>COUNTIFS(入力用1年!B:B,"&gt;="&amp;MIN(D18:J18),入力用1年!B:B,"&lt;="&amp;MAX(D18:J18),入力用1年!K:K,"○",入力用1年!G:G,"",入力用1年!D:D,"休日")</f>
        <v>1</v>
      </c>
      <c r="L18" s="112">
        <f>COUNTIFS(入力用1年!$B:$B,"&gt;="&amp;MIN(D18:J18),入力用1年!$B:$B,"&lt;="&amp;MAX(D18:J18),入力用1年!$K:$K,"○",入力用1年!$G:$G,"",入力用1年!$H:$H,"休工")</f>
        <v>1</v>
      </c>
      <c r="M18" s="160" t="str" cm="1">
        <f t="array" ref="M18">_xlfn.IFS(K18=0,"",K18=0,"-",L18&gt;=K18,"〇",L18&lt;=K18,"×")</f>
        <v>〇</v>
      </c>
      <c r="N18" s="151"/>
      <c r="P18" s="142">
        <f>IFERROR(IF(MONTH(V17+1)=$P$15,V17+1,""),"")</f>
        <v>45417</v>
      </c>
      <c r="Q18" s="127">
        <f t="shared" ref="Q18:V22" si="4">IFERROR(IF(MONTH(P18+1)=$P$15,P18+1,""),"")</f>
        <v>45418</v>
      </c>
      <c r="R18" s="127">
        <f t="shared" si="4"/>
        <v>45419</v>
      </c>
      <c r="S18" s="127">
        <f t="shared" si="4"/>
        <v>45420</v>
      </c>
      <c r="T18" s="127">
        <f t="shared" si="4"/>
        <v>45421</v>
      </c>
      <c r="U18" s="127">
        <f t="shared" si="4"/>
        <v>45422</v>
      </c>
      <c r="V18" s="128">
        <f t="shared" si="4"/>
        <v>45423</v>
      </c>
      <c r="W18" s="159">
        <f>COUNTIFS(入力用1年!B:B,"&gt;="&amp;MIN(P18:V18),入力用1年!B:B,"&lt;="&amp;MAX(P18:V18),入力用1年!K:K,"○",入力用1年!G:G,"",入力用1年!D:D,"休日")</f>
        <v>3</v>
      </c>
      <c r="X18" s="112">
        <f>COUNTIFS(入力用1年!$B:$B,"&gt;="&amp;MIN(P18:V18),入力用1年!$B:$B,"&lt;="&amp;MAX(P18:V18),入力用1年!$K:$K,"○",入力用1年!$G:$G,"",入力用1年!$H:$H,"休工")</f>
        <v>3</v>
      </c>
      <c r="Y18" s="160" t="str" cm="1">
        <f t="array" ref="Y18">_xlfn.IFS(W18=0,"",W18=0,"-",X18&gt;=W18,"〇",X18&lt;=W18,"×")</f>
        <v>〇</v>
      </c>
      <c r="Z18" s="151"/>
      <c r="AB18" s="142">
        <f>IFERROR(IF(MONTH(AH17+1)=$AB$15,AH17+1,""),"")</f>
        <v>45445</v>
      </c>
      <c r="AC18" s="127">
        <f t="shared" ref="AC18:AH22" si="5">IFERROR(IF(MONTH(AB18+1)=$AB$15,AB18+1,""),"")</f>
        <v>45446</v>
      </c>
      <c r="AD18" s="127">
        <f t="shared" si="5"/>
        <v>45447</v>
      </c>
      <c r="AE18" s="127">
        <f t="shared" si="5"/>
        <v>45448</v>
      </c>
      <c r="AF18" s="127">
        <f t="shared" si="5"/>
        <v>45449</v>
      </c>
      <c r="AG18" s="127">
        <f t="shared" si="5"/>
        <v>45450</v>
      </c>
      <c r="AH18" s="128">
        <f t="shared" si="5"/>
        <v>45451</v>
      </c>
      <c r="AI18" s="159">
        <f>COUNTIFS(入力用1年!B:B,"&gt;="&amp;MIN(AB18:AH18),入力用1年!B:B,"&lt;="&amp;MAX(AB18:AH18),入力用1年!K:K,"○",入力用1年!G:G,"",入力用1年!D:D,"休日")</f>
        <v>2</v>
      </c>
      <c r="AJ18" s="112">
        <f>COUNTIFS(入力用1年!$B:$B,"&gt;="&amp;MIN(AB18:AH18),入力用1年!$B:$B,"&lt;="&amp;MAX(AB18:AH18),入力用1年!$K:$K,"○",入力用1年!$G:$G,"",入力用1年!$H:$H,"休工")</f>
        <v>2</v>
      </c>
      <c r="AK18" s="160" t="str" cm="1">
        <f t="array" ref="AK18">_xlfn.IFS(AI18=0,"",AI18=0,"-",AJ18&gt;=AI18,"〇",AJ18&lt;=AI18,"×")</f>
        <v>〇</v>
      </c>
      <c r="AN18" s="131" t="s">
        <v>88</v>
      </c>
      <c r="AO18" s="112">
        <f>COUNTIF($M$27:$M$32,"×")</f>
        <v>0</v>
      </c>
      <c r="AP18" s="112">
        <f>COUNTIF($Y$27:$Y$32,"×")</f>
        <v>0</v>
      </c>
      <c r="AQ18" s="112">
        <f>COUNTIF($AK$27:$AK$32,"×")</f>
        <v>0</v>
      </c>
    </row>
    <row r="19" spans="3:43" s="131" customFormat="1" ht="18.75" customHeight="1" x14ac:dyDescent="0.4">
      <c r="D19" s="142">
        <f>IFERROR(IF(MONTH(J18+1)=$D$15,J18+1,""),"")</f>
        <v>45396</v>
      </c>
      <c r="E19" s="127">
        <f t="shared" si="3"/>
        <v>45397</v>
      </c>
      <c r="F19" s="127">
        <f t="shared" si="3"/>
        <v>45398</v>
      </c>
      <c r="G19" s="127">
        <f t="shared" si="3"/>
        <v>45399</v>
      </c>
      <c r="H19" s="127">
        <f t="shared" si="3"/>
        <v>45400</v>
      </c>
      <c r="I19" s="127">
        <f t="shared" si="3"/>
        <v>45401</v>
      </c>
      <c r="J19" s="128">
        <f t="shared" si="3"/>
        <v>45402</v>
      </c>
      <c r="K19" s="159">
        <f>COUNTIFS(入力用1年!B:B,"&gt;="&amp;MIN(D19:J19),入力用1年!B:B,"&lt;="&amp;MAX(D19:J19),入力用1年!K:K,"○",入力用1年!G:G,"",入力用1年!D:D,"休日")</f>
        <v>2</v>
      </c>
      <c r="L19" s="112">
        <f>COUNTIFS(入力用1年!$B:$B,"&gt;="&amp;MIN(D19:J19),入力用1年!$B:$B,"&lt;="&amp;MAX(D19:J19),入力用1年!$K:$K,"○",入力用1年!$G:$G,"",入力用1年!$H:$H,"休工")</f>
        <v>2</v>
      </c>
      <c r="M19" s="160" t="str" cm="1">
        <f t="array" ref="M19">_xlfn.IFS(K19=0,"",K19=0,"-",L19&gt;=K19,"〇",L19&lt;=K19,"×")</f>
        <v>〇</v>
      </c>
      <c r="N19" s="151"/>
      <c r="P19" s="142">
        <f>IFERROR(IF(MONTH(V18+1)=$P$15,V18+1,""),"")</f>
        <v>45424</v>
      </c>
      <c r="Q19" s="127">
        <f t="shared" si="4"/>
        <v>45425</v>
      </c>
      <c r="R19" s="127">
        <f t="shared" si="4"/>
        <v>45426</v>
      </c>
      <c r="S19" s="127">
        <f t="shared" si="4"/>
        <v>45427</v>
      </c>
      <c r="T19" s="127">
        <f t="shared" si="4"/>
        <v>45428</v>
      </c>
      <c r="U19" s="127">
        <f t="shared" si="4"/>
        <v>45429</v>
      </c>
      <c r="V19" s="128">
        <f t="shared" si="4"/>
        <v>45430</v>
      </c>
      <c r="W19" s="159">
        <f>COUNTIFS(入力用1年!B:B,"&gt;="&amp;MIN(P19:V19),入力用1年!B:B,"&lt;="&amp;MAX(P19:V19),入力用1年!K:K,"○",入力用1年!G:G,"",入力用1年!D:D,"休日")</f>
        <v>2</v>
      </c>
      <c r="X19" s="112">
        <f>COUNTIFS(入力用1年!$B:$B,"&gt;="&amp;MIN(P19:V19),入力用1年!$B:$B,"&lt;="&amp;MAX(P19:V19),入力用1年!$K:$K,"○",入力用1年!$G:$G,"",入力用1年!$H:$H,"休工")</f>
        <v>2</v>
      </c>
      <c r="Y19" s="160" t="str" cm="1">
        <f t="array" ref="Y19">_xlfn.IFS(W19=0,"",W19=0,"-",X19&gt;=W19,"〇",X19&lt;=W19,"×")</f>
        <v>〇</v>
      </c>
      <c r="Z19" s="151"/>
      <c r="AB19" s="142">
        <f>IFERROR(IF(MONTH(AH18+1)=$AB$15,AH18+1,""),"")</f>
        <v>45452</v>
      </c>
      <c r="AC19" s="127">
        <f t="shared" si="5"/>
        <v>45453</v>
      </c>
      <c r="AD19" s="127">
        <f t="shared" si="5"/>
        <v>45454</v>
      </c>
      <c r="AE19" s="127">
        <f t="shared" si="5"/>
        <v>45455</v>
      </c>
      <c r="AF19" s="127">
        <f t="shared" si="5"/>
        <v>45456</v>
      </c>
      <c r="AG19" s="127">
        <f t="shared" si="5"/>
        <v>45457</v>
      </c>
      <c r="AH19" s="128">
        <f t="shared" si="5"/>
        <v>45458</v>
      </c>
      <c r="AI19" s="159">
        <f>COUNTIFS(入力用1年!B:B,"&gt;="&amp;MIN(AB19:AH19),入力用1年!B:B,"&lt;="&amp;MAX(AB19:AH19),入力用1年!K:K,"○",入力用1年!G:G,"",入力用1年!D:D,"休日")</f>
        <v>2</v>
      </c>
      <c r="AJ19" s="112">
        <f>COUNTIFS(入力用1年!$B:$B,"&gt;="&amp;MIN(AB19:AH19),入力用1年!$B:$B,"&lt;="&amp;MAX(AB19:AH19),入力用1年!$K:$K,"○",入力用1年!$G:$G,"",入力用1年!$H:$H,"休工")</f>
        <v>2</v>
      </c>
      <c r="AK19" s="160" t="str" cm="1">
        <f t="array" ref="AK19">_xlfn.IFS(AI19=0,"",AI19=0,"-",AJ19&gt;=AI19,"〇",AJ19&lt;=AI19,"×")</f>
        <v>〇</v>
      </c>
      <c r="AO19" s="112">
        <f>COUNTIF($M$37:$M$42,"×")</f>
        <v>0</v>
      </c>
      <c r="AP19" s="112">
        <f>COUNTIF($Y$37:$Y$42,"×")</f>
        <v>0</v>
      </c>
      <c r="AQ19" s="112">
        <f>COUNTIF($AK$37:$AK$42,"×")</f>
        <v>0</v>
      </c>
    </row>
    <row r="20" spans="3:43" s="131" customFormat="1" ht="18.75" customHeight="1" x14ac:dyDescent="0.4">
      <c r="D20" s="142">
        <f>IFERROR(IF(MONTH(J19+1)=$D$15,J19+1,""),"")</f>
        <v>45403</v>
      </c>
      <c r="E20" s="127">
        <f t="shared" si="3"/>
        <v>45404</v>
      </c>
      <c r="F20" s="127">
        <f t="shared" si="3"/>
        <v>45405</v>
      </c>
      <c r="G20" s="127">
        <f t="shared" si="3"/>
        <v>45406</v>
      </c>
      <c r="H20" s="127">
        <f t="shared" si="3"/>
        <v>45407</v>
      </c>
      <c r="I20" s="127">
        <f t="shared" si="3"/>
        <v>45408</v>
      </c>
      <c r="J20" s="128">
        <f t="shared" si="3"/>
        <v>45409</v>
      </c>
      <c r="K20" s="159">
        <f>COUNTIFS(入力用1年!B:B,"&gt;="&amp;MIN(D20:J20),入力用1年!B:B,"&lt;="&amp;MAX(D20:J20),入力用1年!K:K,"○",入力用1年!G:G,"",入力用1年!D:D,"休日")</f>
        <v>2</v>
      </c>
      <c r="L20" s="112">
        <f>COUNTIFS(入力用1年!$B:$B,"&gt;="&amp;MIN(D20:J20),入力用1年!$B:$B,"&lt;="&amp;MAX(D20:J20),入力用1年!$K:$K,"○",入力用1年!$G:$G,"",入力用1年!$H:$H,"休工")</f>
        <v>2</v>
      </c>
      <c r="M20" s="160" t="str" cm="1">
        <f t="array" ref="M20">_xlfn.IFS(K20=0,"",K20=0,"-",L20&gt;=K20,"〇",L20&lt;=K20,"×")</f>
        <v>〇</v>
      </c>
      <c r="N20" s="151"/>
      <c r="P20" s="142">
        <f>IFERROR(IF(MONTH(V19+1)=$P$15,V19+1,""),"")</f>
        <v>45431</v>
      </c>
      <c r="Q20" s="127">
        <f t="shared" si="4"/>
        <v>45432</v>
      </c>
      <c r="R20" s="127">
        <f t="shared" si="4"/>
        <v>45433</v>
      </c>
      <c r="S20" s="127">
        <f t="shared" si="4"/>
        <v>45434</v>
      </c>
      <c r="T20" s="127">
        <f t="shared" si="4"/>
        <v>45435</v>
      </c>
      <c r="U20" s="127">
        <f t="shared" si="4"/>
        <v>45436</v>
      </c>
      <c r="V20" s="128">
        <f t="shared" si="4"/>
        <v>45437</v>
      </c>
      <c r="W20" s="159">
        <f>COUNTIFS(入力用1年!B:B,"&gt;="&amp;MIN(P20:V20),入力用1年!B:B,"&lt;="&amp;MAX(P20:V20),入力用1年!K:K,"○",入力用1年!G:G,"",入力用1年!D:D,"休日")</f>
        <v>2</v>
      </c>
      <c r="X20" s="112">
        <f>COUNTIFS(入力用1年!$B:$B,"&gt;="&amp;MIN(P20:V20),入力用1年!$B:$B,"&lt;="&amp;MAX(P20:V20),入力用1年!$K:$K,"○",入力用1年!$G:$G,"",入力用1年!$H:$H,"休工")</f>
        <v>2</v>
      </c>
      <c r="Y20" s="160" t="str" cm="1">
        <f t="array" ref="Y20">_xlfn.IFS(W20=0,"",W20=0,"-",X20&gt;=W20,"〇",X20&lt;=W20,"×")</f>
        <v>〇</v>
      </c>
      <c r="Z20" s="151"/>
      <c r="AB20" s="142">
        <f>IFERROR(IF(MONTH(AH19+1)=$AB$15,AH19+1,""),"")</f>
        <v>45459</v>
      </c>
      <c r="AC20" s="127">
        <f t="shared" si="5"/>
        <v>45460</v>
      </c>
      <c r="AD20" s="127">
        <f t="shared" si="5"/>
        <v>45461</v>
      </c>
      <c r="AE20" s="127">
        <f t="shared" si="5"/>
        <v>45462</v>
      </c>
      <c r="AF20" s="127">
        <f t="shared" si="5"/>
        <v>45463</v>
      </c>
      <c r="AG20" s="127">
        <f t="shared" si="5"/>
        <v>45464</v>
      </c>
      <c r="AH20" s="128">
        <f t="shared" si="5"/>
        <v>45465</v>
      </c>
      <c r="AI20" s="159">
        <f>COUNTIFS(入力用1年!B:B,"&gt;="&amp;MIN(AB20:AH20),入力用1年!B:B,"&lt;="&amp;MAX(AB20:AH20),入力用1年!K:K,"○",入力用1年!G:G,"",入力用1年!D:D,"休日")</f>
        <v>2</v>
      </c>
      <c r="AJ20" s="112">
        <f>COUNTIFS(入力用1年!$B:$B,"&gt;="&amp;MIN(AB20:AH20),入力用1年!$B:$B,"&lt;="&amp;MAX(AB20:AH20),入力用1年!$K:$K,"○",入力用1年!$G:$G,"",入力用1年!$H:$H,"休工")</f>
        <v>2</v>
      </c>
      <c r="AK20" s="160" t="str" cm="1">
        <f t="array" ref="AK20">_xlfn.IFS(AI20=0,"",AI20=0,"-",AJ20&gt;=AI20,"〇",AJ20&lt;=AI20,"×")</f>
        <v>〇</v>
      </c>
      <c r="AO20" s="112">
        <f>COUNTIF($M$47:$M$52,"×")</f>
        <v>0</v>
      </c>
      <c r="AP20" s="112">
        <f>COUNTIF($Y$47:$Y$52,"×")</f>
        <v>0</v>
      </c>
      <c r="AQ20" s="112">
        <f>COUNTIF($AK$47:$AK$52,"×")</f>
        <v>0</v>
      </c>
    </row>
    <row r="21" spans="3:43" s="131" customFormat="1" ht="18.75" customHeight="1" x14ac:dyDescent="0.4">
      <c r="D21" s="142">
        <f>IFERROR(IF(MONTH(J20+1)=$D$15,J20+1,""),"")</f>
        <v>45410</v>
      </c>
      <c r="E21" s="127">
        <f t="shared" si="3"/>
        <v>45411</v>
      </c>
      <c r="F21" s="127">
        <f t="shared" si="3"/>
        <v>45412</v>
      </c>
      <c r="G21" s="127" t="str">
        <f t="shared" si="3"/>
        <v/>
      </c>
      <c r="H21" s="127" t="str">
        <f t="shared" si="3"/>
        <v/>
      </c>
      <c r="I21" s="127" t="str">
        <f t="shared" si="3"/>
        <v/>
      </c>
      <c r="J21" s="128" t="str">
        <f t="shared" si="3"/>
        <v/>
      </c>
      <c r="K21" s="159">
        <f>COUNTIFS(入力用1年!B:B,"&gt;="&amp;MIN(D21:J21),入力用1年!B:B,"&lt;="&amp;MAX(D21:J21),入力用1年!K:K,"○",入力用1年!G:G,"",入力用1年!D:D,"休日")</f>
        <v>2</v>
      </c>
      <c r="L21" s="112">
        <f>COUNTIFS(入力用1年!$B:$B,"&gt;="&amp;MIN(D21:J21),入力用1年!$B:$B,"&lt;="&amp;MAX(D21:J21),入力用1年!$K:$K,"○",入力用1年!$G:$G,"",入力用1年!$H:$H,"休工")</f>
        <v>2</v>
      </c>
      <c r="M21" s="160" t="str" cm="1">
        <f t="array" ref="M21">_xlfn.IFS(K21=0,"",K21=0,"-",L21&gt;=K21,"〇",L21&lt;=K21,"×")</f>
        <v>〇</v>
      </c>
      <c r="N21" s="151"/>
      <c r="P21" s="142">
        <f>IFERROR(IF(MONTH(V20+1)=$P$15,V20+1,""),"")</f>
        <v>45438</v>
      </c>
      <c r="Q21" s="127">
        <f t="shared" si="4"/>
        <v>45439</v>
      </c>
      <c r="R21" s="127">
        <f t="shared" si="4"/>
        <v>45440</v>
      </c>
      <c r="S21" s="127">
        <f t="shared" si="4"/>
        <v>45441</v>
      </c>
      <c r="T21" s="127">
        <f t="shared" si="4"/>
        <v>45442</v>
      </c>
      <c r="U21" s="127">
        <f t="shared" si="4"/>
        <v>45443</v>
      </c>
      <c r="V21" s="128" t="str">
        <f t="shared" si="4"/>
        <v/>
      </c>
      <c r="W21" s="159">
        <f>COUNTIFS(入力用1年!B:B,"&gt;="&amp;MIN(P21:V21),入力用1年!B:B,"&lt;="&amp;MAX(P21:V21),入力用1年!K:K,"○",入力用1年!G:G,"",入力用1年!D:D,"休日")</f>
        <v>1</v>
      </c>
      <c r="X21" s="112">
        <f>COUNTIFS(入力用1年!$B:$B,"&gt;="&amp;MIN(P21:V21),入力用1年!$B:$B,"&lt;="&amp;MAX(P21:V21),入力用1年!$K:$K,"○",入力用1年!$G:$G,"",入力用1年!$H:$H,"休工")</f>
        <v>1</v>
      </c>
      <c r="Y21" s="160" t="str" cm="1">
        <f t="array" ref="Y21">_xlfn.IFS(W21=0,"",W21=0,"-",X21&gt;=W21,"〇",X21&lt;=W21,"×")</f>
        <v>〇</v>
      </c>
      <c r="Z21" s="151"/>
      <c r="AB21" s="142">
        <f>IFERROR(IF(MONTH(AH20+1)=$AB$15,AH20+1,""),"")</f>
        <v>45466</v>
      </c>
      <c r="AC21" s="127">
        <f t="shared" si="5"/>
        <v>45467</v>
      </c>
      <c r="AD21" s="127">
        <f t="shared" si="5"/>
        <v>45468</v>
      </c>
      <c r="AE21" s="127">
        <f t="shared" si="5"/>
        <v>45469</v>
      </c>
      <c r="AF21" s="127">
        <f t="shared" si="5"/>
        <v>45470</v>
      </c>
      <c r="AG21" s="127">
        <f t="shared" si="5"/>
        <v>45471</v>
      </c>
      <c r="AH21" s="128">
        <f t="shared" si="5"/>
        <v>45472</v>
      </c>
      <c r="AI21" s="159">
        <f>COUNTIFS(入力用1年!B:B,"&gt;="&amp;MIN(AB21:AH21),入力用1年!B:B,"&lt;="&amp;MAX(AB21:AH21),入力用1年!K:K,"○",入力用1年!G:G,"",入力用1年!D:D,"休日")</f>
        <v>2</v>
      </c>
      <c r="AJ21" s="112">
        <f>COUNTIFS(入力用1年!$B:$B,"&gt;="&amp;MIN(AB21:AH21),入力用1年!$B:$B,"&lt;="&amp;MAX(AB21:AH21),入力用1年!$K:$K,"○",入力用1年!$G:$G,"",入力用1年!$H:$H,"休工")</f>
        <v>2</v>
      </c>
      <c r="AK21" s="160" t="str" cm="1">
        <f t="array" ref="AK21">_xlfn.IFS(AI21=0,"",AI21=0,"-",AJ21&gt;=AI21,"〇",AJ21&lt;=AI21,"×")</f>
        <v>〇</v>
      </c>
    </row>
    <row r="22" spans="3:43" s="131" customFormat="1" ht="18.75" customHeight="1" thickBot="1" x14ac:dyDescent="0.45">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COUNTIFS(入力用1年!B:B,"&gt;="&amp;MIN(D22:J22),入力用1年!B:B,"&lt;="&amp;MAX(D22:J22),入力用1年!K:K,"○",入力用1年!G:G,"",入力用1年!D:D,"休日")</f>
        <v>0</v>
      </c>
      <c r="L22" s="123">
        <f>COUNTIFS(入力用1年!$B:$B,"&gt;="&amp;MIN(D22:J22),入力用1年!$B:$B,"&lt;="&amp;MAX(D22:J22),入力用1年!$K:$K,"○",入力用1年!$G:$G,"",入力用1年!$H:$H,"休工")</f>
        <v>0</v>
      </c>
      <c r="M22" s="162" t="str" cm="1">
        <f t="array" ref="M22">_xlfn.IFS(K22=0,"",K22=0,"-",L22&gt;=K22,"〇",L22&lt;=K22,"×")</f>
        <v/>
      </c>
      <c r="N22" s="151"/>
      <c r="P22" s="144" t="str">
        <f>IFERROR(IF(MONTH(V21+1)=$P$15,V21+1,""),"")</f>
        <v/>
      </c>
      <c r="Q22" s="129" t="str">
        <f t="shared" si="4"/>
        <v/>
      </c>
      <c r="R22" s="129" t="str">
        <f t="shared" si="4"/>
        <v/>
      </c>
      <c r="S22" s="129" t="str">
        <f t="shared" si="4"/>
        <v/>
      </c>
      <c r="T22" s="129" t="str">
        <f t="shared" si="4"/>
        <v/>
      </c>
      <c r="U22" s="129" t="str">
        <f t="shared" si="4"/>
        <v/>
      </c>
      <c r="V22" s="130" t="str">
        <f t="shared" si="4"/>
        <v/>
      </c>
      <c r="W22" s="161">
        <f>COUNTIFS(入力用1年!B:B,"&gt;="&amp;MIN(P22:V22),入力用1年!B:B,"&lt;="&amp;MAX(P22:V22),入力用1年!K:K,"○",入力用1年!G:G,"",入力用1年!D:D,"休日")</f>
        <v>0</v>
      </c>
      <c r="X22" s="123">
        <f>COUNTIFS(入力用1年!$B:$B,"&gt;="&amp;MIN(P22:V22),入力用1年!$B:$B,"&lt;="&amp;MAX(P22:V22),入力用1年!$K:$K,"○",入力用1年!$G:$G,"",入力用1年!$H:$H,"休工")</f>
        <v>0</v>
      </c>
      <c r="Y22" s="162" t="str" cm="1">
        <f t="array" ref="Y22">_xlfn.IFS(W22=0,"",W22=0,"-",X22&gt;=W22,"〇",X22&lt;=W22,"×")</f>
        <v/>
      </c>
      <c r="Z22" s="151"/>
      <c r="AB22" s="144">
        <f>IFERROR(IF(MONTH(AH21+1)=$AB$15,AH21+1,""),"")</f>
        <v>45473</v>
      </c>
      <c r="AC22" s="129" t="str">
        <f t="shared" si="5"/>
        <v/>
      </c>
      <c r="AD22" s="129" t="str">
        <f t="shared" si="5"/>
        <v/>
      </c>
      <c r="AE22" s="129" t="str">
        <f t="shared" si="5"/>
        <v/>
      </c>
      <c r="AF22" s="129" t="str">
        <f t="shared" si="5"/>
        <v/>
      </c>
      <c r="AG22" s="129" t="str">
        <f t="shared" si="5"/>
        <v/>
      </c>
      <c r="AH22" s="130" t="str">
        <f t="shared" si="5"/>
        <v/>
      </c>
      <c r="AI22" s="161">
        <f>COUNTIFS(入力用1年!B:B,"&gt;="&amp;MIN(AB22:AH22),入力用1年!B:B,"&lt;="&amp;MAX(AB22:AH22),入力用1年!K:K,"○",入力用1年!G:G,"",入力用1年!D:D,"休日")</f>
        <v>1</v>
      </c>
      <c r="AJ22" s="123">
        <f>COUNTIFS(入力用1年!$B:$B,"&gt;="&amp;MIN(AB22:AH22),入力用1年!$B:$B,"&lt;="&amp;MAX(AB22:AH22),入力用1年!$K:$K,"○",入力用1年!$G:$G,"",入力用1年!$H:$H,"休工")</f>
        <v>1</v>
      </c>
      <c r="AK22" s="162" t="str" cm="1">
        <f t="array" ref="AK22">_xlfn.IFS(AI22=0,"",AI22=0,"-",AJ22&gt;=AI22,"〇",AJ22&lt;=AI22,"×")</f>
        <v>〇</v>
      </c>
    </row>
    <row r="23" spans="3:43" s="131" customFormat="1" ht="18.75" customHeight="1" x14ac:dyDescent="0.4">
      <c r="D23" s="152"/>
      <c r="E23" s="153"/>
      <c r="F23" s="154"/>
      <c r="G23" s="145"/>
      <c r="H23" s="146"/>
      <c r="I23" s="152"/>
      <c r="J23" s="146"/>
      <c r="K23" s="147">
        <f>SUM(K17:K22)</f>
        <v>7</v>
      </c>
      <c r="L23" s="147"/>
      <c r="M23" s="152"/>
      <c r="N23" s="152"/>
      <c r="O23" s="152"/>
      <c r="P23" s="152"/>
      <c r="Q23" s="152"/>
      <c r="R23" s="152"/>
      <c r="S23" s="145"/>
      <c r="T23" s="146"/>
      <c r="U23" s="152"/>
      <c r="V23" s="146"/>
      <c r="W23" s="147">
        <f>SUM(W17:W22)</f>
        <v>10</v>
      </c>
      <c r="X23" s="147"/>
      <c r="Y23" s="147"/>
      <c r="Z23" s="147"/>
      <c r="AA23" s="152"/>
      <c r="AB23" s="152"/>
      <c r="AC23" s="152"/>
      <c r="AD23" s="152"/>
      <c r="AE23" s="145"/>
      <c r="AF23" s="146"/>
      <c r="AG23" s="152"/>
      <c r="AH23" s="146"/>
      <c r="AI23" s="147">
        <f>SUM(AI17:AI22)</f>
        <v>10</v>
      </c>
      <c r="AK23" s="152"/>
    </row>
    <row r="24" spans="3:43" s="131" customFormat="1" ht="18.75" customHeight="1" thickBot="1" x14ac:dyDescent="0.45">
      <c r="C24" s="302" t="s">
        <v>14</v>
      </c>
      <c r="D24" s="302"/>
      <c r="E24" s="131" t="str">
        <f>IF(H24="-","-",IF(OR(H24&gt;=ROUNDDOWN(8/28,3),L24&gt;=K33),"OK","NG"))</f>
        <v>OK</v>
      </c>
      <c r="F24" s="301" t="s">
        <v>54</v>
      </c>
      <c r="G24" s="301"/>
      <c r="H24" s="303">
        <f>IFERROR(ROUNDDOWN(L24/(COUNTIFS(入力用1年!B:B,"&gt;="&amp;MIN(D27:J32),入力用1年!B:B,"&lt;="&amp;MAX(D27:J32),入力用1年!K:K,"○")-COUNTIFS(入力用1年!B:B,"&gt;="&amp;MIN(D27:J32),入力用1年!B:B,"&lt;="&amp;MAX(D27:J32),入力用1年!K:K,"○",入力用1年!G:G,"&lt;&gt;")),3),"-")</f>
        <v>0.28999999999999998</v>
      </c>
      <c r="I24" s="303"/>
      <c r="J24" s="303"/>
      <c r="K24" s="148" t="s">
        <v>89</v>
      </c>
      <c r="L24" s="135">
        <f>COUNTIFS(入力用1年!B:B,"&gt;="&amp;MIN(D27:J32),入力用1年!B:B,"&lt;="&amp;MAX(D27:J32),入力用1年!K:K,"○",入力用1年!H:H,"休工",入力用1年!G:G,"")</f>
        <v>9</v>
      </c>
      <c r="M24" s="115"/>
      <c r="N24" s="115"/>
      <c r="O24" s="302" t="s">
        <v>14</v>
      </c>
      <c r="P24" s="302"/>
      <c r="Q24" s="131" t="str">
        <f>IF(T24="-","-",IF(OR(T24&gt;=ROUNDDOWN(8/28,3),X24&gt;=W33),"OK","NG"))</f>
        <v>OK</v>
      </c>
      <c r="R24" s="301" t="s">
        <v>54</v>
      </c>
      <c r="S24" s="301"/>
      <c r="T24" s="303">
        <f>IFERROR(ROUNDDOWN(X24/(COUNTIFS(入力用1年!B:B,"&gt;="&amp;MIN(P27:V32),入力用1年!B:B,"&lt;="&amp;MAX(P27:V32),入力用1年!K:K,"○")-COUNTIFS(入力用1年!B:B,"&gt;="&amp;MIN(P27:V32),入力用1年!B:B,"&lt;="&amp;MAX(P27:V32),入力用1年!K:K,"○",入力用1年!G:G,"&lt;&gt;")),3),"-")</f>
        <v>0.32200000000000001</v>
      </c>
      <c r="U24" s="303"/>
      <c r="V24" s="303"/>
      <c r="W24" s="148" t="s">
        <v>89</v>
      </c>
      <c r="X24" s="135">
        <f>COUNTIFS(入力用1年!B:B,"&gt;="&amp;MIN(P27:V32),入力用1年!B:B,"&lt;="&amp;MAX(P27:V32),入力用1年!K:K,"○",入力用1年!H:H,"休工",入力用1年!G:G,"")</f>
        <v>10</v>
      </c>
      <c r="Y24" s="115"/>
      <c r="Z24" s="115"/>
      <c r="AA24" s="302" t="s">
        <v>14</v>
      </c>
      <c r="AB24" s="302"/>
      <c r="AC24" s="131" t="str">
        <f>IF(AF24="-","-",IF(OR(AF24&gt;=ROUNDDOWN(8/28,3),AJ24&gt;=AI33),"OK","NG"))</f>
        <v>OK</v>
      </c>
      <c r="AD24" s="301" t="s">
        <v>54</v>
      </c>
      <c r="AE24" s="301"/>
      <c r="AF24" s="303">
        <f>IFERROR(ROUNDDOWN(AJ24/(COUNTIFS(入力用1年!B:B,"&gt;="&amp;MIN(AB27:AH32),入力用1年!B:B,"&lt;="&amp;MAX(AB27:AH32),入力用1年!K:K,"○")-COUNTIFS(入力用1年!B:B,"&gt;="&amp;MIN(AB27:AH32),入力用1年!B:B,"&lt;="&amp;MAX(AB27:AH32),入力用1年!K:K,"○",入力用1年!G:G,"&lt;&gt;")),3),"-")</f>
        <v>0.36599999999999999</v>
      </c>
      <c r="AG24" s="303"/>
      <c r="AH24" s="303"/>
      <c r="AI24" s="148" t="s">
        <v>89</v>
      </c>
      <c r="AJ24" s="135">
        <f>COUNTIFS(入力用1年!B:B,"&gt;="&amp;MIN(AB27:AH32),入力用1年!B:B,"&lt;="&amp;MAX(AB27:AH32),入力用1年!K:K,"○",入力用1年!H:H,"休工",入力用1年!G:G,"")</f>
        <v>11</v>
      </c>
      <c r="AK24" s="115"/>
    </row>
    <row r="25" spans="3:43" s="131" customFormat="1" ht="18.75" customHeight="1" x14ac:dyDescent="0.4">
      <c r="D25" s="132">
        <v>7</v>
      </c>
      <c r="E25" s="133" t="s">
        <v>4</v>
      </c>
      <c r="F25" s="133"/>
      <c r="G25" s="133"/>
      <c r="H25" s="133"/>
      <c r="I25" s="133"/>
      <c r="J25" s="157"/>
      <c r="K25" s="295" t="s">
        <v>60</v>
      </c>
      <c r="L25" s="296"/>
      <c r="M25" s="297"/>
      <c r="N25" s="149"/>
      <c r="P25" s="132">
        <v>8</v>
      </c>
      <c r="Q25" s="133" t="s">
        <v>4</v>
      </c>
      <c r="R25" s="133"/>
      <c r="S25" s="133"/>
      <c r="T25" s="133"/>
      <c r="U25" s="133"/>
      <c r="V25" s="157"/>
      <c r="W25" s="295" t="s">
        <v>60</v>
      </c>
      <c r="X25" s="296"/>
      <c r="Y25" s="297"/>
      <c r="Z25" s="149"/>
      <c r="AB25" s="132">
        <v>9</v>
      </c>
      <c r="AC25" s="133" t="s">
        <v>4</v>
      </c>
      <c r="AD25" s="133"/>
      <c r="AE25" s="133"/>
      <c r="AF25" s="133"/>
      <c r="AG25" s="133"/>
      <c r="AH25" s="157"/>
      <c r="AI25" s="295" t="s">
        <v>60</v>
      </c>
      <c r="AJ25" s="296"/>
      <c r="AK25" s="297"/>
    </row>
    <row r="26" spans="3:43" s="131" customFormat="1" ht="27" customHeight="1" x14ac:dyDescent="0.4">
      <c r="D26" s="136" t="s">
        <v>5</v>
      </c>
      <c r="E26" s="137" t="s">
        <v>3</v>
      </c>
      <c r="F26" s="137" t="s">
        <v>6</v>
      </c>
      <c r="G26" s="137" t="s">
        <v>7</v>
      </c>
      <c r="H26" s="137" t="s">
        <v>8</v>
      </c>
      <c r="I26" s="137" t="s">
        <v>9</v>
      </c>
      <c r="J26" s="158" t="s">
        <v>10</v>
      </c>
      <c r="K26" s="139" t="s">
        <v>50</v>
      </c>
      <c r="L26" s="140" t="s">
        <v>89</v>
      </c>
      <c r="M26" s="141" t="s">
        <v>51</v>
      </c>
      <c r="N26" s="150"/>
      <c r="P26" s="136" t="s">
        <v>5</v>
      </c>
      <c r="Q26" s="137" t="s">
        <v>3</v>
      </c>
      <c r="R26" s="137" t="s">
        <v>6</v>
      </c>
      <c r="S26" s="137" t="s">
        <v>7</v>
      </c>
      <c r="T26" s="137" t="s">
        <v>8</v>
      </c>
      <c r="U26" s="137" t="s">
        <v>9</v>
      </c>
      <c r="V26" s="158" t="s">
        <v>10</v>
      </c>
      <c r="W26" s="139" t="s">
        <v>50</v>
      </c>
      <c r="X26" s="140" t="s">
        <v>89</v>
      </c>
      <c r="Y26" s="141" t="s">
        <v>51</v>
      </c>
      <c r="Z26" s="150"/>
      <c r="AB26" s="136" t="s">
        <v>5</v>
      </c>
      <c r="AC26" s="137" t="s">
        <v>3</v>
      </c>
      <c r="AD26" s="137" t="s">
        <v>6</v>
      </c>
      <c r="AE26" s="137" t="s">
        <v>7</v>
      </c>
      <c r="AF26" s="137" t="s">
        <v>8</v>
      </c>
      <c r="AG26" s="137" t="s">
        <v>9</v>
      </c>
      <c r="AH26" s="158" t="s">
        <v>10</v>
      </c>
      <c r="AI26" s="139" t="s">
        <v>50</v>
      </c>
      <c r="AJ26" s="140" t="s">
        <v>89</v>
      </c>
      <c r="AK26" s="141" t="s">
        <v>51</v>
      </c>
    </row>
    <row r="27" spans="3:43" s="131" customFormat="1" ht="18.75" customHeight="1" x14ac:dyDescent="0.4">
      <c r="D27" s="142" t="str">
        <f>IF(B27&lt;&gt;"",B27+1,IF(TEXT(EDATE(MIN($AB$17:$AH$17),1),"aaa")=D26,EDATE(MIN($AB$17:$AH$17),1),""))</f>
        <v/>
      </c>
      <c r="E27" s="127">
        <f t="shared" ref="E27:J27" si="6">IF(D27&lt;&gt;"",D27+1,IF(TEXT(EDATE(MIN($AB$17:$AH$17),1),"aaa")=E26,EDATE(MIN($AB$17:$AH$17),1),""))</f>
        <v>45474</v>
      </c>
      <c r="F27" s="127">
        <f t="shared" si="6"/>
        <v>45475</v>
      </c>
      <c r="G27" s="127">
        <f t="shared" si="6"/>
        <v>45476</v>
      </c>
      <c r="H27" s="127">
        <f t="shared" si="6"/>
        <v>45477</v>
      </c>
      <c r="I27" s="127">
        <f t="shared" si="6"/>
        <v>45478</v>
      </c>
      <c r="J27" s="128">
        <f t="shared" si="6"/>
        <v>45479</v>
      </c>
      <c r="K27" s="159">
        <f>COUNTIFS(入力用1年!B:B,"&gt;="&amp;MIN(D27:J27),入力用1年!B:B,"&lt;="&amp;MAX(D27:J27),入力用1年!K:K,"○",入力用1年!G:G,"",入力用1年!D:D,"休日")</f>
        <v>1</v>
      </c>
      <c r="L27" s="112">
        <f>COUNTIFS(入力用1年!$B:$B,"&gt;="&amp;MIN(D27:J27),入力用1年!$B:$B,"&lt;="&amp;MAX(D27:J27),入力用1年!$K:$K,"○",入力用1年!$G:$G,"",入力用1年!$H:$H,"休工")</f>
        <v>1</v>
      </c>
      <c r="M27" s="160" t="str" cm="1">
        <f t="array" ref="M27">_xlfn.IFS(K27=0,"",K27=0,"-",L27&gt;=K27,"〇",L27&lt;=K27,"×")</f>
        <v>〇</v>
      </c>
      <c r="N27" s="151"/>
      <c r="P27" s="142" t="str">
        <f t="shared" ref="P27:V27" si="7">IF(O27&lt;&gt;"",O27+1,IF(TEXT(EDATE(MIN($D$27:$J$27),1),"aaa")=P26,EDATE(MIN($D$27:$J$27),1),""))</f>
        <v/>
      </c>
      <c r="Q27" s="127" t="str">
        <f t="shared" si="7"/>
        <v/>
      </c>
      <c r="R27" s="127" t="str">
        <f t="shared" si="7"/>
        <v/>
      </c>
      <c r="S27" s="127" t="str">
        <f t="shared" si="7"/>
        <v/>
      </c>
      <c r="T27" s="127">
        <f t="shared" si="7"/>
        <v>45505</v>
      </c>
      <c r="U27" s="127">
        <f t="shared" si="7"/>
        <v>45506</v>
      </c>
      <c r="V27" s="128">
        <f t="shared" si="7"/>
        <v>45507</v>
      </c>
      <c r="W27" s="159">
        <f>COUNTIFS(入力用1年!B:B,"&gt;="&amp;MIN(P27:V27),入力用1年!B:B,"&lt;="&amp;MAX(P27:V27),入力用1年!K:K,"○",入力用1年!G:G,"",入力用1年!D:D,"休日")</f>
        <v>1</v>
      </c>
      <c r="X27" s="112">
        <f>COUNTIFS(入力用1年!$B:$B,"&gt;="&amp;MIN(P27:V27),入力用1年!$B:$B,"&lt;="&amp;MAX(P27:V27),入力用1年!$K:$K,"○",入力用1年!$G:$G,"",入力用1年!$H:$H,"休工")</f>
        <v>1</v>
      </c>
      <c r="Y27" s="160" t="str" cm="1">
        <f t="array" ref="Y27">_xlfn.IFS(W27=0,"",W27=0,"-",X27&gt;=W27,"〇",X27&lt;=W27,"×")</f>
        <v>〇</v>
      </c>
      <c r="Z27" s="151"/>
      <c r="AB27" s="142">
        <f t="shared" ref="AB27:AH27" si="8">IF(AA27&lt;&gt;"",AA27+1,IF(TEXT(EDATE(MIN($P$27:$V$27),1),"aaa")=AB26,EDATE(MIN($P$27:$V$27),1),""))</f>
        <v>45536</v>
      </c>
      <c r="AC27" s="127">
        <f t="shared" si="8"/>
        <v>45537</v>
      </c>
      <c r="AD27" s="127">
        <f t="shared" si="8"/>
        <v>45538</v>
      </c>
      <c r="AE27" s="127">
        <f t="shared" si="8"/>
        <v>45539</v>
      </c>
      <c r="AF27" s="127">
        <f t="shared" si="8"/>
        <v>45540</v>
      </c>
      <c r="AG27" s="127">
        <f t="shared" si="8"/>
        <v>45541</v>
      </c>
      <c r="AH27" s="128">
        <f t="shared" si="8"/>
        <v>45542</v>
      </c>
      <c r="AI27" s="159">
        <f>COUNTIFS(入力用1年!B:B,"&gt;="&amp;MIN(AB27:AH27),入力用1年!B:B,"&lt;="&amp;MAX(AB27:AH27),入力用1年!K:K,"○",入力用1年!G:G,"",入力用1年!D:D,"休日")</f>
        <v>2</v>
      </c>
      <c r="AJ27" s="112">
        <f>COUNTIFS(入力用1年!$B:$B,"&gt;="&amp;MIN(AB27:AH27),入力用1年!$B:$B,"&lt;="&amp;MAX(AB27:AH27),入力用1年!$K:$K,"○",入力用1年!$G:$G,"",入力用1年!$H:$H,"休工")</f>
        <v>2</v>
      </c>
      <c r="AK27" s="160" t="str" cm="1">
        <f t="array" ref="AK27">_xlfn.IFS(AI27=0,"",AI27=0,"-",AJ27&gt;=AI27,"〇",AJ27&lt;=AI27,"×")</f>
        <v>〇</v>
      </c>
    </row>
    <row r="28" spans="3:43" s="131" customFormat="1" ht="18.75" customHeight="1" x14ac:dyDescent="0.4">
      <c r="D28" s="142">
        <f>IFERROR(IF(MONTH(J27+1)=$D$25,J27+1,""),"")</f>
        <v>45480</v>
      </c>
      <c r="E28" s="127">
        <f t="shared" ref="E28:J32" si="9">IFERROR(IF(MONTH(D28+1)=$D$25,D28+1,""),"")</f>
        <v>45481</v>
      </c>
      <c r="F28" s="127">
        <f t="shared" si="9"/>
        <v>45482</v>
      </c>
      <c r="G28" s="127">
        <f t="shared" si="9"/>
        <v>45483</v>
      </c>
      <c r="H28" s="127">
        <f t="shared" si="9"/>
        <v>45484</v>
      </c>
      <c r="I28" s="127">
        <f t="shared" si="9"/>
        <v>45485</v>
      </c>
      <c r="J28" s="128">
        <f t="shared" si="9"/>
        <v>45486</v>
      </c>
      <c r="K28" s="159">
        <f>COUNTIFS(入力用1年!B:B,"&gt;="&amp;MIN(D28:J28),入力用1年!B:B,"&lt;="&amp;MAX(D28:J28),入力用1年!K:K,"○",入力用1年!G:G,"",入力用1年!D:D,"休日")</f>
        <v>2</v>
      </c>
      <c r="L28" s="112">
        <f>COUNTIFS(入力用1年!$B:$B,"&gt;="&amp;MIN(D28:J28),入力用1年!$B:$B,"&lt;="&amp;MAX(D28:J28),入力用1年!$K:$K,"○",入力用1年!$G:$G,"",入力用1年!$H:$H,"休工")</f>
        <v>2</v>
      </c>
      <c r="M28" s="160" t="str" cm="1">
        <f t="array" ref="M28">_xlfn.IFS(K28=0,"",K28=0,"-",L28&gt;=K28,"〇",L28&lt;=K28,"×")</f>
        <v>〇</v>
      </c>
      <c r="N28" s="151"/>
      <c r="P28" s="142">
        <f>IFERROR(IF(MONTH(V27+1)=$P$25,V27+1,""),"")</f>
        <v>45508</v>
      </c>
      <c r="Q28" s="127">
        <f t="shared" ref="Q28:V32" si="10">IFERROR(IF(MONTH(P28+1)=$P$25,P28+1,""),"")</f>
        <v>45509</v>
      </c>
      <c r="R28" s="127">
        <f t="shared" si="10"/>
        <v>45510</v>
      </c>
      <c r="S28" s="127">
        <f t="shared" si="10"/>
        <v>45511</v>
      </c>
      <c r="T28" s="127">
        <f t="shared" si="10"/>
        <v>45512</v>
      </c>
      <c r="U28" s="127">
        <f t="shared" si="10"/>
        <v>45513</v>
      </c>
      <c r="V28" s="128">
        <f t="shared" si="10"/>
        <v>45514</v>
      </c>
      <c r="W28" s="159">
        <f>COUNTIFS(入力用1年!B:B,"&gt;="&amp;MIN(P28:V28),入力用1年!B:B,"&lt;="&amp;MAX(P28:V28),入力用1年!K:K,"○",入力用1年!G:G,"",入力用1年!D:D,"休日")</f>
        <v>2</v>
      </c>
      <c r="X28" s="112">
        <f>COUNTIFS(入力用1年!$B:$B,"&gt;="&amp;MIN(P28:V28),入力用1年!$B:$B,"&lt;="&amp;MAX(P28:V28),入力用1年!$K:$K,"○",入力用1年!$G:$G,"",入力用1年!$H:$H,"休工")</f>
        <v>2</v>
      </c>
      <c r="Y28" s="160" t="str" cm="1">
        <f t="array" ref="Y28">_xlfn.IFS(W28=0,"",W28=0,"-",X28&gt;=W28,"〇",X28&lt;=W28,"×")</f>
        <v>〇</v>
      </c>
      <c r="Z28" s="151"/>
      <c r="AB28" s="142">
        <f>IFERROR(IF(MONTH(AH27+1)=$AB$25,AH27+1,""),"")</f>
        <v>45543</v>
      </c>
      <c r="AC28" s="127">
        <f t="shared" ref="AC28:AH32" si="11">IFERROR(IF(MONTH(AB28+1)=$AB$25,AB28+1,""),"")</f>
        <v>45544</v>
      </c>
      <c r="AD28" s="127">
        <f t="shared" si="11"/>
        <v>45545</v>
      </c>
      <c r="AE28" s="127">
        <f t="shared" si="11"/>
        <v>45546</v>
      </c>
      <c r="AF28" s="127">
        <f t="shared" si="11"/>
        <v>45547</v>
      </c>
      <c r="AG28" s="127">
        <f t="shared" si="11"/>
        <v>45548</v>
      </c>
      <c r="AH28" s="128">
        <f t="shared" si="11"/>
        <v>45549</v>
      </c>
      <c r="AI28" s="159">
        <f>COUNTIFS(入力用1年!B:B,"&gt;="&amp;MIN(AB28:AH28),入力用1年!B:B,"&lt;="&amp;MAX(AB28:AH28),入力用1年!K:K,"○",入力用1年!G:G,"",入力用1年!D:D,"休日")</f>
        <v>2</v>
      </c>
      <c r="AJ28" s="112">
        <f>COUNTIFS(入力用1年!$B:$B,"&gt;="&amp;MIN(AB28:AH28),入力用1年!$B:$B,"&lt;="&amp;MAX(AB28:AH28),入力用1年!$K:$K,"○",入力用1年!$G:$G,"",入力用1年!$H:$H,"休工")</f>
        <v>2</v>
      </c>
      <c r="AK28" s="160" t="str" cm="1">
        <f t="array" ref="AK28">_xlfn.IFS(AI28=0,"",AI28=0,"-",AJ28&gt;=AI28,"〇",AJ28&lt;=AI28,"×")</f>
        <v>〇</v>
      </c>
    </row>
    <row r="29" spans="3:43" s="131" customFormat="1" ht="18.75" customHeight="1" x14ac:dyDescent="0.4">
      <c r="D29" s="142">
        <f>IFERROR(IF(MONTH(J28+1)=$D$25,J28+1,""),"")</f>
        <v>45487</v>
      </c>
      <c r="E29" s="127">
        <f t="shared" si="9"/>
        <v>45488</v>
      </c>
      <c r="F29" s="127">
        <f t="shared" si="9"/>
        <v>45489</v>
      </c>
      <c r="G29" s="127">
        <f t="shared" si="9"/>
        <v>45490</v>
      </c>
      <c r="H29" s="127">
        <f t="shared" si="9"/>
        <v>45491</v>
      </c>
      <c r="I29" s="127">
        <f t="shared" si="9"/>
        <v>45492</v>
      </c>
      <c r="J29" s="128">
        <f t="shared" si="9"/>
        <v>45493</v>
      </c>
      <c r="K29" s="159">
        <f>COUNTIFS(入力用1年!B:B,"&gt;="&amp;MIN(D29:J29),入力用1年!B:B,"&lt;="&amp;MAX(D29:J29),入力用1年!K:K,"○",入力用1年!G:G,"",入力用1年!D:D,"休日")</f>
        <v>3</v>
      </c>
      <c r="L29" s="112">
        <f>COUNTIFS(入力用1年!$B:$B,"&gt;="&amp;MIN(D29:J29),入力用1年!$B:$B,"&lt;="&amp;MAX(D29:J29),入力用1年!$K:$K,"○",入力用1年!$G:$G,"",入力用1年!$H:$H,"休工")</f>
        <v>3</v>
      </c>
      <c r="M29" s="160" t="str" cm="1">
        <f t="array" ref="M29">_xlfn.IFS(K29=0,"",K29=0,"-",L29&gt;=K29,"〇",L29&lt;=K29,"×")</f>
        <v>〇</v>
      </c>
      <c r="N29" s="151"/>
      <c r="P29" s="142">
        <f>IFERROR(IF(MONTH(V28+1)=$P$25,V28+1,""),"")</f>
        <v>45515</v>
      </c>
      <c r="Q29" s="127">
        <f t="shared" si="10"/>
        <v>45516</v>
      </c>
      <c r="R29" s="127">
        <f t="shared" si="10"/>
        <v>45517</v>
      </c>
      <c r="S29" s="127">
        <f t="shared" si="10"/>
        <v>45518</v>
      </c>
      <c r="T29" s="127">
        <f t="shared" si="10"/>
        <v>45519</v>
      </c>
      <c r="U29" s="127">
        <f t="shared" si="10"/>
        <v>45520</v>
      </c>
      <c r="V29" s="128">
        <f t="shared" si="10"/>
        <v>45521</v>
      </c>
      <c r="W29" s="159">
        <f>COUNTIFS(入力用1年!B:B,"&gt;="&amp;MIN(P29:V29),入力用1年!B:B,"&lt;="&amp;MAX(P29:V29),入力用1年!K:K,"○",入力用1年!G:G,"",入力用1年!D:D,"休日")</f>
        <v>3</v>
      </c>
      <c r="X29" s="112">
        <f>COUNTIFS(入力用1年!$B:$B,"&gt;="&amp;MIN(P29:V29),入力用1年!$B:$B,"&lt;="&amp;MAX(P29:V29),入力用1年!$K:$K,"○",入力用1年!$G:$G,"",入力用1年!$H:$H,"休工")</f>
        <v>3</v>
      </c>
      <c r="Y29" s="160" t="str" cm="1">
        <f t="array" ref="Y29">_xlfn.IFS(W29=0,"",W29=0,"-",X29&gt;=W29,"〇",X29&lt;=W29,"×")</f>
        <v>〇</v>
      </c>
      <c r="Z29" s="151"/>
      <c r="AB29" s="142">
        <f>IFERROR(IF(MONTH(AH28+1)=$AB$25,AH28+1,""),"")</f>
        <v>45550</v>
      </c>
      <c r="AC29" s="127">
        <f t="shared" si="11"/>
        <v>45551</v>
      </c>
      <c r="AD29" s="127">
        <f t="shared" si="11"/>
        <v>45552</v>
      </c>
      <c r="AE29" s="127">
        <f t="shared" si="11"/>
        <v>45553</v>
      </c>
      <c r="AF29" s="127">
        <f t="shared" si="11"/>
        <v>45554</v>
      </c>
      <c r="AG29" s="127">
        <f t="shared" si="11"/>
        <v>45555</v>
      </c>
      <c r="AH29" s="128">
        <f t="shared" si="11"/>
        <v>45556</v>
      </c>
      <c r="AI29" s="159">
        <f>COUNTIFS(入力用1年!B:B,"&gt;="&amp;MIN(AB29:AH29),入力用1年!B:B,"&lt;="&amp;MAX(AB29:AH29),入力用1年!K:K,"○",入力用1年!G:G,"",入力用1年!D:D,"休日")</f>
        <v>3</v>
      </c>
      <c r="AJ29" s="112">
        <f>COUNTIFS(入力用1年!$B:$B,"&gt;="&amp;MIN(AB29:AH29),入力用1年!$B:$B,"&lt;="&amp;MAX(AB29:AH29),入力用1年!$K:$K,"○",入力用1年!$G:$G,"",入力用1年!$H:$H,"休工")</f>
        <v>3</v>
      </c>
      <c r="AK29" s="160" t="str" cm="1">
        <f t="array" ref="AK29">_xlfn.IFS(AI29=0,"",AI29=0,"-",AJ29&gt;=AI29,"〇",AJ29&lt;=AI29,"×")</f>
        <v>〇</v>
      </c>
    </row>
    <row r="30" spans="3:43" s="131" customFormat="1" ht="18.75" customHeight="1" x14ac:dyDescent="0.4">
      <c r="D30" s="142">
        <f>IFERROR(IF(MONTH(J29+1)=$D$25,J29+1,""),"")</f>
        <v>45494</v>
      </c>
      <c r="E30" s="127">
        <f t="shared" si="9"/>
        <v>45495</v>
      </c>
      <c r="F30" s="127">
        <f t="shared" si="9"/>
        <v>45496</v>
      </c>
      <c r="G30" s="127">
        <f t="shared" si="9"/>
        <v>45497</v>
      </c>
      <c r="H30" s="127">
        <f t="shared" si="9"/>
        <v>45498</v>
      </c>
      <c r="I30" s="127">
        <f t="shared" si="9"/>
        <v>45499</v>
      </c>
      <c r="J30" s="128">
        <f t="shared" si="9"/>
        <v>45500</v>
      </c>
      <c r="K30" s="159">
        <f>COUNTIFS(入力用1年!B:B,"&gt;="&amp;MIN(D30:J30),入力用1年!B:B,"&lt;="&amp;MAX(D30:J30),入力用1年!K:K,"○",入力用1年!G:G,"",入力用1年!D:D,"休日")</f>
        <v>2</v>
      </c>
      <c r="L30" s="112">
        <f>COUNTIFS(入力用1年!$B:$B,"&gt;="&amp;MIN(D30:J30),入力用1年!$B:$B,"&lt;="&amp;MAX(D30:J30),入力用1年!$K:$K,"○",入力用1年!$G:$G,"",入力用1年!$H:$H,"休工")</f>
        <v>2</v>
      </c>
      <c r="M30" s="160" t="str" cm="1">
        <f t="array" ref="M30">_xlfn.IFS(K30=0,"",K30=0,"-",L30&gt;=K30,"〇",L30&lt;=K30,"×")</f>
        <v>〇</v>
      </c>
      <c r="N30" s="151"/>
      <c r="P30" s="142">
        <f>IFERROR(IF(MONTH(V29+1)=$P$25,V29+1,""),"")</f>
        <v>45522</v>
      </c>
      <c r="Q30" s="127">
        <f t="shared" si="10"/>
        <v>45523</v>
      </c>
      <c r="R30" s="127">
        <f t="shared" si="10"/>
        <v>45524</v>
      </c>
      <c r="S30" s="127">
        <f t="shared" si="10"/>
        <v>45525</v>
      </c>
      <c r="T30" s="127">
        <f t="shared" si="10"/>
        <v>45526</v>
      </c>
      <c r="U30" s="127">
        <f t="shared" si="10"/>
        <v>45527</v>
      </c>
      <c r="V30" s="128">
        <f t="shared" si="10"/>
        <v>45528</v>
      </c>
      <c r="W30" s="159">
        <f>COUNTIFS(入力用1年!B:B,"&gt;="&amp;MIN(P30:V30),入力用1年!B:B,"&lt;="&amp;MAX(P30:V30),入力用1年!K:K,"○",入力用1年!G:G,"",入力用1年!D:D,"休日")</f>
        <v>2</v>
      </c>
      <c r="X30" s="112">
        <f>COUNTIFS(入力用1年!$B:$B,"&gt;="&amp;MIN(P30:V30),入力用1年!$B:$B,"&lt;="&amp;MAX(P30:V30),入力用1年!$K:$K,"○",入力用1年!$G:$G,"",入力用1年!$H:$H,"休工")</f>
        <v>2</v>
      </c>
      <c r="Y30" s="160" t="str" cm="1">
        <f t="array" ref="Y30">_xlfn.IFS(W30=0,"",W30=0,"-",X30&gt;=W30,"〇",X30&lt;=W30,"×")</f>
        <v>〇</v>
      </c>
      <c r="Z30" s="151"/>
      <c r="AB30" s="142">
        <f>IFERROR(IF(MONTH(AH29+1)=$AB$25,AH29+1,""),"")</f>
        <v>45557</v>
      </c>
      <c r="AC30" s="127">
        <f t="shared" si="11"/>
        <v>45558</v>
      </c>
      <c r="AD30" s="127">
        <f t="shared" si="11"/>
        <v>45559</v>
      </c>
      <c r="AE30" s="127">
        <f t="shared" si="11"/>
        <v>45560</v>
      </c>
      <c r="AF30" s="127">
        <f t="shared" si="11"/>
        <v>45561</v>
      </c>
      <c r="AG30" s="127">
        <f t="shared" si="11"/>
        <v>45562</v>
      </c>
      <c r="AH30" s="128">
        <f t="shared" si="11"/>
        <v>45563</v>
      </c>
      <c r="AI30" s="159">
        <f>COUNTIFS(入力用1年!B:B,"&gt;="&amp;MIN(AB30:AH30),入力用1年!B:B,"&lt;="&amp;MAX(AB30:AH30),入力用1年!K:K,"○",入力用1年!G:G,"",入力用1年!D:D,"休日")</f>
        <v>3</v>
      </c>
      <c r="AJ30" s="112">
        <f>COUNTIFS(入力用1年!$B:$B,"&gt;="&amp;MIN(AB30:AH30),入力用1年!$B:$B,"&lt;="&amp;MAX(AB30:AH30),入力用1年!$K:$K,"○",入力用1年!$G:$G,"",入力用1年!$H:$H,"休工")</f>
        <v>3</v>
      </c>
      <c r="AK30" s="160" t="str" cm="1">
        <f t="array" ref="AK30">_xlfn.IFS(AI30=0,"",AI30=0,"-",AJ30&gt;=AI30,"〇",AJ30&lt;=AI30,"×")</f>
        <v>〇</v>
      </c>
    </row>
    <row r="31" spans="3:43" s="131" customFormat="1" ht="18.75" customHeight="1" x14ac:dyDescent="0.4">
      <c r="D31" s="142">
        <f>IFERROR(IF(MONTH(J30+1)=$D$25,J30+1,""),"")</f>
        <v>45501</v>
      </c>
      <c r="E31" s="127">
        <f t="shared" si="9"/>
        <v>45502</v>
      </c>
      <c r="F31" s="127">
        <f t="shared" si="9"/>
        <v>45503</v>
      </c>
      <c r="G31" s="127">
        <f t="shared" si="9"/>
        <v>45504</v>
      </c>
      <c r="H31" s="127" t="str">
        <f t="shared" si="9"/>
        <v/>
      </c>
      <c r="I31" s="127" t="str">
        <f t="shared" si="9"/>
        <v/>
      </c>
      <c r="J31" s="128" t="str">
        <f t="shared" si="9"/>
        <v/>
      </c>
      <c r="K31" s="159">
        <f>COUNTIFS(入力用1年!B:B,"&gt;="&amp;MIN(D31:J31),入力用1年!B:B,"&lt;="&amp;MAX(D31:J31),入力用1年!K:K,"○",入力用1年!G:G,"",入力用1年!D:D,"休日")</f>
        <v>1</v>
      </c>
      <c r="L31" s="112">
        <f>COUNTIFS(入力用1年!$B:$B,"&gt;="&amp;MIN(D31:J31),入力用1年!$B:$B,"&lt;="&amp;MAX(D31:J31),入力用1年!$K:$K,"○",入力用1年!$G:$G,"",入力用1年!$H:$H,"休工")</f>
        <v>1</v>
      </c>
      <c r="M31" s="160" t="str" cm="1">
        <f t="array" ref="M31">_xlfn.IFS(K31=0,"",K31=0,"-",L31&gt;=K31,"〇",L31&lt;=K31,"×")</f>
        <v>〇</v>
      </c>
      <c r="N31" s="151"/>
      <c r="P31" s="142">
        <f>IFERROR(IF(MONTH(V30+1)=$P$25,V30+1,""),"")</f>
        <v>45529</v>
      </c>
      <c r="Q31" s="127">
        <f t="shared" si="10"/>
        <v>45530</v>
      </c>
      <c r="R31" s="127">
        <f t="shared" si="10"/>
        <v>45531</v>
      </c>
      <c r="S31" s="127">
        <f t="shared" si="10"/>
        <v>45532</v>
      </c>
      <c r="T31" s="127">
        <f t="shared" si="10"/>
        <v>45533</v>
      </c>
      <c r="U31" s="127">
        <f t="shared" si="10"/>
        <v>45534</v>
      </c>
      <c r="V31" s="128">
        <f t="shared" si="10"/>
        <v>45535</v>
      </c>
      <c r="W31" s="159">
        <f>COUNTIFS(入力用1年!B:B,"&gt;="&amp;MIN(P31:V31),入力用1年!B:B,"&lt;="&amp;MAX(P31:V31),入力用1年!K:K,"○",入力用1年!G:G,"",入力用1年!D:D,"休日")</f>
        <v>2</v>
      </c>
      <c r="X31" s="112">
        <f>COUNTIFS(入力用1年!$B:$B,"&gt;="&amp;MIN(P31:V31),入力用1年!$B:$B,"&lt;="&amp;MAX(P31:V31),入力用1年!$K:$K,"○",入力用1年!$G:$G,"",入力用1年!$H:$H,"休工")</f>
        <v>2</v>
      </c>
      <c r="Y31" s="160" t="str" cm="1">
        <f t="array" ref="Y31">_xlfn.IFS(W31=0,"",W31=0,"-",X31&gt;=W31,"〇",X31&lt;=W31,"×")</f>
        <v>〇</v>
      </c>
      <c r="Z31" s="151"/>
      <c r="AB31" s="142">
        <f>IFERROR(IF(MONTH(AH30+1)=$AB$25,AH30+1,""),"")</f>
        <v>45564</v>
      </c>
      <c r="AC31" s="127">
        <f t="shared" si="11"/>
        <v>45565</v>
      </c>
      <c r="AD31" s="127" t="str">
        <f t="shared" si="11"/>
        <v/>
      </c>
      <c r="AE31" s="127" t="str">
        <f t="shared" si="11"/>
        <v/>
      </c>
      <c r="AF31" s="127" t="str">
        <f t="shared" si="11"/>
        <v/>
      </c>
      <c r="AG31" s="127" t="str">
        <f t="shared" si="11"/>
        <v/>
      </c>
      <c r="AH31" s="128" t="str">
        <f t="shared" si="11"/>
        <v/>
      </c>
      <c r="AI31" s="159">
        <f>COUNTIFS(入力用1年!B:B,"&gt;="&amp;MIN(AB31:AH31),入力用1年!B:B,"&lt;="&amp;MAX(AB31:AH31),入力用1年!K:K,"○",入力用1年!G:G,"",入力用1年!D:D,"休日")</f>
        <v>1</v>
      </c>
      <c r="AJ31" s="112">
        <f>COUNTIFS(入力用1年!$B:$B,"&gt;="&amp;MIN(AB31:AH31),入力用1年!$B:$B,"&lt;="&amp;MAX(AB31:AH31),入力用1年!$K:$K,"○",入力用1年!$G:$G,"",入力用1年!$H:$H,"休工")</f>
        <v>1</v>
      </c>
      <c r="AK31" s="160" t="str" cm="1">
        <f t="array" ref="AK31">_xlfn.IFS(AI31=0,"",AI31=0,"-",AJ31&gt;=AI31,"〇",AJ31&lt;=AI31,"×")</f>
        <v>〇</v>
      </c>
    </row>
    <row r="32" spans="3:43" s="131" customFormat="1" ht="18.75" customHeight="1" thickBot="1" x14ac:dyDescent="0.45">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COUNTIFS(入力用1年!B:B,"&gt;="&amp;MIN(D32:J32),入力用1年!B:B,"&lt;="&amp;MAX(D32:J32),入力用1年!K:K,"○",入力用1年!G:G,"",入力用1年!D:D,"休日")</f>
        <v>0</v>
      </c>
      <c r="L32" s="123">
        <f>COUNTIFS(入力用1年!$B:$B,"&gt;="&amp;MIN(D32:J32),入力用1年!$B:$B,"&lt;="&amp;MAX(D32:J32),入力用1年!$K:$K,"○",入力用1年!$G:$G,"",入力用1年!$H:$H,"休工")</f>
        <v>0</v>
      </c>
      <c r="M32" s="162" t="str" cm="1">
        <f t="array" ref="M32">_xlfn.IFS(K32=0,"",K32=0,"-",L32&gt;=K32,"〇",L32&lt;=K32,"×")</f>
        <v/>
      </c>
      <c r="N32" s="151"/>
      <c r="P32" s="144" t="str">
        <f>IFERROR(IF(MONTH(V31+1)=$P$25,V31+1,""),"")</f>
        <v/>
      </c>
      <c r="Q32" s="129" t="str">
        <f t="shared" si="10"/>
        <v/>
      </c>
      <c r="R32" s="129" t="str">
        <f t="shared" si="10"/>
        <v/>
      </c>
      <c r="S32" s="129" t="str">
        <f t="shared" si="10"/>
        <v/>
      </c>
      <c r="T32" s="129" t="str">
        <f t="shared" si="10"/>
        <v/>
      </c>
      <c r="U32" s="129" t="str">
        <f t="shared" si="10"/>
        <v/>
      </c>
      <c r="V32" s="130" t="str">
        <f t="shared" si="10"/>
        <v/>
      </c>
      <c r="W32" s="161">
        <f>COUNTIFS(入力用1年!B:B,"&gt;="&amp;MIN(P32:V32),入力用1年!B:B,"&lt;="&amp;MAX(P32:V32),入力用1年!K:K,"○",入力用1年!G:G,"",入力用1年!D:D,"休日")</f>
        <v>0</v>
      </c>
      <c r="X32" s="123">
        <f>COUNTIFS(入力用1年!$B:$B,"&gt;="&amp;MIN(P32:V32),入力用1年!$B:$B,"&lt;="&amp;MAX(P32:V32),入力用1年!$K:$K,"○",入力用1年!$G:$G,"",入力用1年!$H:$H,"休工")</f>
        <v>0</v>
      </c>
      <c r="Y32" s="162" t="str" cm="1">
        <f t="array" ref="Y32">_xlfn.IFS(W32=0,"",W32=0,"-",X32&gt;=W32,"〇",X32&lt;=W32,"×")</f>
        <v/>
      </c>
      <c r="Z32" s="151"/>
      <c r="AB32" s="144" t="str">
        <f>IFERROR(IF(MONTH(AH31+1)=$AB$25,AH31+1,""),"")</f>
        <v/>
      </c>
      <c r="AC32" s="129" t="str">
        <f t="shared" si="11"/>
        <v/>
      </c>
      <c r="AD32" s="129" t="str">
        <f t="shared" si="11"/>
        <v/>
      </c>
      <c r="AE32" s="129" t="str">
        <f t="shared" si="11"/>
        <v/>
      </c>
      <c r="AF32" s="129" t="str">
        <f t="shared" si="11"/>
        <v/>
      </c>
      <c r="AG32" s="129" t="str">
        <f t="shared" si="11"/>
        <v/>
      </c>
      <c r="AH32" s="130" t="str">
        <f t="shared" si="11"/>
        <v/>
      </c>
      <c r="AI32" s="161">
        <f>COUNTIFS(入力用1年!B:B,"&gt;="&amp;MIN(AB32:AH32),入力用1年!B:B,"&lt;="&amp;MAX(AB32:AH32),入力用1年!K:K,"○",入力用1年!G:G,"",入力用1年!D:D,"休日")</f>
        <v>0</v>
      </c>
      <c r="AJ32" s="123">
        <f>COUNTIFS(入力用1年!$B:$B,"&gt;="&amp;MIN(AB32:AH32),入力用1年!$B:$B,"&lt;="&amp;MAX(AB32:AH32),入力用1年!$K:$K,"○",入力用1年!$G:$G,"",入力用1年!$H:$H,"休工")</f>
        <v>0</v>
      </c>
      <c r="AK32" s="162" t="str" cm="1">
        <f t="array" ref="AK32">_xlfn.IFS(AI32=0,"",AI32=0,"-",AJ32&gt;=AI32,"〇",AJ32&lt;=AI32,"×")</f>
        <v/>
      </c>
    </row>
    <row r="33" spans="3:37" s="131" customFormat="1" ht="18.75" customHeight="1" x14ac:dyDescent="0.4">
      <c r="D33" s="152"/>
      <c r="E33" s="152"/>
      <c r="F33" s="152"/>
      <c r="G33" s="145"/>
      <c r="H33" s="146"/>
      <c r="I33" s="152"/>
      <c r="J33" s="146"/>
      <c r="K33" s="147">
        <f>SUM(K27:K32)</f>
        <v>9</v>
      </c>
      <c r="L33" s="147"/>
      <c r="M33" s="147"/>
      <c r="N33" s="147"/>
      <c r="O33" s="152"/>
      <c r="P33" s="152"/>
      <c r="Q33" s="152"/>
      <c r="R33" s="152"/>
      <c r="S33" s="145"/>
      <c r="T33" s="146"/>
      <c r="U33" s="152"/>
      <c r="V33" s="146"/>
      <c r="W33" s="147">
        <f>SUM(W27:W32)</f>
        <v>10</v>
      </c>
      <c r="X33" s="147"/>
      <c r="Y33" s="147"/>
      <c r="Z33" s="147"/>
      <c r="AA33" s="152"/>
      <c r="AB33" s="152"/>
      <c r="AC33" s="152"/>
      <c r="AD33" s="152"/>
      <c r="AE33" s="145"/>
      <c r="AF33" s="146"/>
      <c r="AG33" s="152"/>
      <c r="AH33" s="146"/>
      <c r="AI33" s="147">
        <f>SUM(AI27:AI32)</f>
        <v>11</v>
      </c>
      <c r="AK33" s="152"/>
    </row>
    <row r="34" spans="3:37" s="131" customFormat="1" ht="18.75" customHeight="1" thickBot="1" x14ac:dyDescent="0.45">
      <c r="C34" s="302" t="s">
        <v>14</v>
      </c>
      <c r="D34" s="302"/>
      <c r="E34" s="131" t="str">
        <f>IF(H34="-","-",IF(OR(H34&gt;=ROUNDDOWN(8/28,3),L34&gt;=K43),"OK","NG"))</f>
        <v>OK</v>
      </c>
      <c r="F34" s="301" t="s">
        <v>54</v>
      </c>
      <c r="G34" s="301"/>
      <c r="H34" s="303">
        <f>IFERROR(ROUNDDOWN(L34/(COUNTIFS(入力用1年!B:B,"&gt;="&amp;MIN(D37:J42),入力用1年!B:B,"&lt;="&amp;MAX(D37:J42),入力用1年!K:K,"○")-COUNTIFS(入力用1年!B:B,"&gt;="&amp;MIN(D37:J42),入力用1年!B:B,"&lt;="&amp;MAX(D37:J42),入力用1年!K:K,"○",入力用1年!G:G,"&lt;&gt;")),3),"-")</f>
        <v>0.28999999999999998</v>
      </c>
      <c r="I34" s="303"/>
      <c r="J34" s="303"/>
      <c r="K34" s="148" t="s">
        <v>89</v>
      </c>
      <c r="L34" s="135">
        <f>COUNTIFS(入力用1年!B:B,"&gt;="&amp;MIN(D37:J42),入力用1年!B:B,"&lt;="&amp;MAX(D37:J42),入力用1年!K:K,"○",入力用1年!H:H,"休工",入力用1年!G:G,"")</f>
        <v>9</v>
      </c>
      <c r="M34" s="115"/>
      <c r="N34" s="115"/>
      <c r="O34" s="302" t="s">
        <v>14</v>
      </c>
      <c r="P34" s="302"/>
      <c r="Q34" s="131" t="str">
        <f>IF(T34="-","-",IF(OR(T34&gt;=ROUNDDOWN(8/28,3),X34&gt;=W43),"OK","NG"))</f>
        <v>OK</v>
      </c>
      <c r="R34" s="301" t="s">
        <v>54</v>
      </c>
      <c r="S34" s="301"/>
      <c r="T34" s="303">
        <f>IFERROR(ROUNDDOWN(X34/(COUNTIFS(入力用1年!B:B,"&gt;="&amp;MIN(P37:V42),入力用1年!B:B,"&lt;="&amp;MAX(P37:V42),入力用1年!K:K,"○")-COUNTIFS(入力用1年!B:B,"&gt;="&amp;MIN(P37:V42),入力用1年!B:B,"&lt;="&amp;MAX(P37:V42),入力用1年!K:K,"○",入力用1年!G:G,"&lt;&gt;")),3),"-")</f>
        <v>0.33300000000000002</v>
      </c>
      <c r="U34" s="303"/>
      <c r="V34" s="303"/>
      <c r="W34" s="148" t="s">
        <v>89</v>
      </c>
      <c r="X34" s="135">
        <f>COUNTIFS(入力用1年!B:B,"&gt;="&amp;MIN(P37:V42),入力用1年!B:B,"&lt;="&amp;MAX(P37:V42),入力用1年!K:K,"○",入力用1年!H:H,"休工",入力用1年!G:G,"")</f>
        <v>10</v>
      </c>
      <c r="Y34" s="115"/>
      <c r="Z34" s="115"/>
      <c r="AA34" s="302" t="s">
        <v>14</v>
      </c>
      <c r="AB34" s="302"/>
      <c r="AC34" s="131" t="str">
        <f>IF(AF34="-","-",IF(OR(AF34&gt;=ROUNDDOWN(8/28,3),AJ34&gt;=AI43),"OK","NG"))</f>
        <v>OK</v>
      </c>
      <c r="AD34" s="301" t="s">
        <v>54</v>
      </c>
      <c r="AE34" s="301"/>
      <c r="AF34" s="303">
        <f>IFERROR(ROUNDDOWN(AJ34/(COUNTIFS(入力用1年!B:B,"&gt;="&amp;MIN(AB37:AH42),入力用1年!B:B,"&lt;="&amp;MAX(AB37:AH42),入力用1年!K:K,"○")-COUNTIFS(入力用1年!B:B,"&gt;="&amp;MIN(AB37:AH42),入力用1年!B:B,"&lt;="&amp;MAX(AB37:AH42),入力用1年!K:K,"○",入力用1年!G:G,"&lt;&gt;")),3),"-")</f>
        <v>0.28999999999999998</v>
      </c>
      <c r="AG34" s="303"/>
      <c r="AH34" s="303"/>
      <c r="AI34" s="148" t="s">
        <v>89</v>
      </c>
      <c r="AJ34" s="135">
        <f>COUNTIFS(入力用1年!B:B,"&gt;="&amp;MIN(AB37:AH42),入力用1年!B:B,"&lt;="&amp;MAX(AB37:AH42),入力用1年!K:K,"○",入力用1年!H:H,"休工",入力用1年!G:G,"")</f>
        <v>9</v>
      </c>
      <c r="AK34" s="115"/>
    </row>
    <row r="35" spans="3:37" s="131" customFormat="1" ht="18.75" customHeight="1" x14ac:dyDescent="0.4">
      <c r="D35" s="132">
        <v>10</v>
      </c>
      <c r="E35" s="133" t="s">
        <v>4</v>
      </c>
      <c r="F35" s="133"/>
      <c r="G35" s="133"/>
      <c r="H35" s="133"/>
      <c r="I35" s="133"/>
      <c r="J35" s="157"/>
      <c r="K35" s="295" t="s">
        <v>60</v>
      </c>
      <c r="L35" s="296"/>
      <c r="M35" s="297"/>
      <c r="N35" s="149"/>
      <c r="P35" s="132">
        <v>11</v>
      </c>
      <c r="Q35" s="133" t="s">
        <v>4</v>
      </c>
      <c r="R35" s="133"/>
      <c r="S35" s="133"/>
      <c r="T35" s="133"/>
      <c r="U35" s="133"/>
      <c r="V35" s="157"/>
      <c r="W35" s="295" t="s">
        <v>60</v>
      </c>
      <c r="X35" s="296"/>
      <c r="Y35" s="297"/>
      <c r="Z35" s="149"/>
      <c r="AB35" s="132">
        <v>12</v>
      </c>
      <c r="AC35" s="133" t="s">
        <v>4</v>
      </c>
      <c r="AD35" s="133"/>
      <c r="AE35" s="133"/>
      <c r="AF35" s="133"/>
      <c r="AG35" s="133"/>
      <c r="AH35" s="157"/>
      <c r="AI35" s="295" t="s">
        <v>60</v>
      </c>
      <c r="AJ35" s="296"/>
      <c r="AK35" s="297"/>
    </row>
    <row r="36" spans="3:37" s="131" customFormat="1" ht="27" customHeight="1" x14ac:dyDescent="0.4">
      <c r="D36" s="136" t="s">
        <v>5</v>
      </c>
      <c r="E36" s="137" t="s">
        <v>3</v>
      </c>
      <c r="F36" s="137" t="s">
        <v>6</v>
      </c>
      <c r="G36" s="137" t="s">
        <v>7</v>
      </c>
      <c r="H36" s="137" t="s">
        <v>8</v>
      </c>
      <c r="I36" s="137" t="s">
        <v>9</v>
      </c>
      <c r="J36" s="158" t="s">
        <v>10</v>
      </c>
      <c r="K36" s="139" t="s">
        <v>50</v>
      </c>
      <c r="L36" s="140" t="s">
        <v>89</v>
      </c>
      <c r="M36" s="141" t="s">
        <v>51</v>
      </c>
      <c r="N36" s="150"/>
      <c r="P36" s="136" t="s">
        <v>5</v>
      </c>
      <c r="Q36" s="137" t="s">
        <v>3</v>
      </c>
      <c r="R36" s="137" t="s">
        <v>6</v>
      </c>
      <c r="S36" s="137" t="s">
        <v>7</v>
      </c>
      <c r="T36" s="137" t="s">
        <v>8</v>
      </c>
      <c r="U36" s="137" t="s">
        <v>9</v>
      </c>
      <c r="V36" s="158" t="s">
        <v>10</v>
      </c>
      <c r="W36" s="139" t="s">
        <v>50</v>
      </c>
      <c r="X36" s="140" t="s">
        <v>89</v>
      </c>
      <c r="Y36" s="141" t="s">
        <v>51</v>
      </c>
      <c r="Z36" s="150"/>
      <c r="AB36" s="136" t="s">
        <v>5</v>
      </c>
      <c r="AC36" s="137" t="s">
        <v>3</v>
      </c>
      <c r="AD36" s="137" t="s">
        <v>6</v>
      </c>
      <c r="AE36" s="137" t="s">
        <v>7</v>
      </c>
      <c r="AF36" s="137" t="s">
        <v>8</v>
      </c>
      <c r="AG36" s="137" t="s">
        <v>9</v>
      </c>
      <c r="AH36" s="158" t="s">
        <v>10</v>
      </c>
      <c r="AI36" s="139" t="s">
        <v>50</v>
      </c>
      <c r="AJ36" s="140" t="s">
        <v>89</v>
      </c>
      <c r="AK36" s="141" t="s">
        <v>51</v>
      </c>
    </row>
    <row r="37" spans="3:37" s="131" customFormat="1" ht="18.75" customHeight="1" x14ac:dyDescent="0.4">
      <c r="D37" s="142" t="str">
        <f>IF(B37&lt;&gt;"",B37+1,IF(TEXT(EDATE(MIN($AB$27:$AH$27),1),"aaa")=D36,EDATE(MIN($AB$27:$AH$27),1),""))</f>
        <v/>
      </c>
      <c r="E37" s="127" t="str">
        <f t="shared" ref="E37:J37" si="12">IF(D37&lt;&gt;"",D37+1,IF(TEXT(EDATE(MIN($AB$27:$AH$27),1),"aaa")=E36,EDATE(MIN($AB$27:$AH$27),1),""))</f>
        <v/>
      </c>
      <c r="F37" s="127">
        <f t="shared" si="12"/>
        <v>45566</v>
      </c>
      <c r="G37" s="127">
        <f t="shared" si="12"/>
        <v>45567</v>
      </c>
      <c r="H37" s="127">
        <f t="shared" si="12"/>
        <v>45568</v>
      </c>
      <c r="I37" s="127">
        <f t="shared" si="12"/>
        <v>45569</v>
      </c>
      <c r="J37" s="128">
        <f t="shared" si="12"/>
        <v>45570</v>
      </c>
      <c r="K37" s="159">
        <f>COUNTIFS(入力用1年!B:B,"&gt;="&amp;MIN(D37:J37),入力用1年!B:B,"&lt;="&amp;MAX(D37:J37),入力用1年!K:K,"○",入力用1年!G:G,"",入力用1年!D:D,"休日")</f>
        <v>1</v>
      </c>
      <c r="L37" s="112">
        <f>COUNTIFS(入力用1年!$B:$B,"&gt;="&amp;MIN(D37:J37),入力用1年!$B:$B,"&lt;="&amp;MAX(D37:J37),入力用1年!$K:$K,"○",入力用1年!$G:$G,"",入力用1年!$H:$H,"休工")</f>
        <v>1</v>
      </c>
      <c r="M37" s="160" t="str" cm="1">
        <f t="array" ref="M37">_xlfn.IFS(K37=0,"",K37=0,"-",L37&gt;=K37,"〇",L37&lt;=K37,"×")</f>
        <v>〇</v>
      </c>
      <c r="N37" s="151"/>
      <c r="P37" s="142" t="str">
        <f t="shared" ref="P37:V37" si="13">IF(O37&lt;&gt;"",O37+1,IF(TEXT(EDATE(MIN($D$37:$J$37),1),"aaa")=P36,EDATE(MIN($D$37:$J$37),1),""))</f>
        <v/>
      </c>
      <c r="Q37" s="127" t="str">
        <f t="shared" si="13"/>
        <v/>
      </c>
      <c r="R37" s="127" t="str">
        <f t="shared" si="13"/>
        <v/>
      </c>
      <c r="S37" s="127" t="str">
        <f t="shared" si="13"/>
        <v/>
      </c>
      <c r="T37" s="127" t="str">
        <f t="shared" si="13"/>
        <v/>
      </c>
      <c r="U37" s="127">
        <f t="shared" si="13"/>
        <v>45597</v>
      </c>
      <c r="V37" s="128">
        <f t="shared" si="13"/>
        <v>45598</v>
      </c>
      <c r="W37" s="159">
        <f>COUNTIFS(入力用1年!B:B,"&gt;="&amp;MIN(P37:V37),入力用1年!B:B,"&lt;="&amp;MAX(P37:V37),入力用1年!K:K,"○",入力用1年!G:G,"",入力用1年!D:D,"休日")</f>
        <v>1</v>
      </c>
      <c r="X37" s="112">
        <f>COUNTIFS(入力用1年!$B:$B,"&gt;="&amp;MIN(P37:V37),入力用1年!$B:$B,"&lt;="&amp;MAX(P37:V37),入力用1年!$K:$K,"○",入力用1年!$G:$G,"",入力用1年!$H:$H,"休工")</f>
        <v>1</v>
      </c>
      <c r="Y37" s="160" t="str" cm="1">
        <f t="array" ref="Y37">_xlfn.IFS(W37=0,"",W37=0,"-",X37&gt;=W37,"〇",X37&lt;=W37,"×")</f>
        <v>〇</v>
      </c>
      <c r="Z37" s="151"/>
      <c r="AB37" s="142">
        <f t="shared" ref="AB37:AH37" si="14">IF(AA37&lt;&gt;"",AA37+1,IF(TEXT(EDATE(MIN($P$37:$V$37),1),"aaa")=AB36,EDATE(MIN($P$37:$V$37),1),""))</f>
        <v>45627</v>
      </c>
      <c r="AC37" s="127">
        <f t="shared" si="14"/>
        <v>45628</v>
      </c>
      <c r="AD37" s="127">
        <f t="shared" si="14"/>
        <v>45629</v>
      </c>
      <c r="AE37" s="127">
        <f t="shared" si="14"/>
        <v>45630</v>
      </c>
      <c r="AF37" s="127">
        <f t="shared" si="14"/>
        <v>45631</v>
      </c>
      <c r="AG37" s="127">
        <f t="shared" si="14"/>
        <v>45632</v>
      </c>
      <c r="AH37" s="128">
        <f t="shared" si="14"/>
        <v>45633</v>
      </c>
      <c r="AI37" s="159">
        <f>COUNTIFS(入力用1年!B:B,"&gt;="&amp;MIN(AB37:AH37),入力用1年!B:B,"&lt;="&amp;MAX(AB37:AH37),入力用1年!K:K,"○",入力用1年!G:G,"",入力用1年!D:D,"休日")</f>
        <v>2</v>
      </c>
      <c r="AJ37" s="112">
        <f>COUNTIFS(入力用1年!$B:$B,"&gt;="&amp;MIN(AB37:AH37),入力用1年!$B:$B,"&lt;="&amp;MAX(AB37:AH37),入力用1年!$K:$K,"○",入力用1年!$G:$G,"",入力用1年!$H:$H,"休工")</f>
        <v>2</v>
      </c>
      <c r="AK37" s="160" t="str" cm="1">
        <f t="array" ref="AK37">_xlfn.IFS(AI37=0,"",AI37=0,"-",AJ37&gt;=AI37,"〇",AJ37&lt;=AI37,"×")</f>
        <v>〇</v>
      </c>
    </row>
    <row r="38" spans="3:37" s="131" customFormat="1" ht="18.75" customHeight="1" x14ac:dyDescent="0.4">
      <c r="D38" s="142">
        <f>IFERROR(IF(MONTH(J37+1)=$D$35,J37+1,""),"")</f>
        <v>45571</v>
      </c>
      <c r="E38" s="127">
        <f t="shared" ref="E38:J42" si="15">IFERROR(IF(MONTH(D38+1)=$D$35,D38+1,""),"")</f>
        <v>45572</v>
      </c>
      <c r="F38" s="127">
        <f t="shared" si="15"/>
        <v>45573</v>
      </c>
      <c r="G38" s="127">
        <f t="shared" si="15"/>
        <v>45574</v>
      </c>
      <c r="H38" s="127">
        <f t="shared" si="15"/>
        <v>45575</v>
      </c>
      <c r="I38" s="127">
        <f t="shared" si="15"/>
        <v>45576</v>
      </c>
      <c r="J38" s="128">
        <f t="shared" si="15"/>
        <v>45577</v>
      </c>
      <c r="K38" s="159">
        <f>COUNTIFS(入力用1年!B:B,"&gt;="&amp;MIN(D38:J38),入力用1年!B:B,"&lt;="&amp;MAX(D38:J38),入力用1年!K:K,"○",入力用1年!G:G,"",入力用1年!D:D,"休日")</f>
        <v>2</v>
      </c>
      <c r="L38" s="112">
        <f>COUNTIFS(入力用1年!$B:$B,"&gt;="&amp;MIN(D38:J38),入力用1年!$B:$B,"&lt;="&amp;MAX(D38:J38),入力用1年!$K:$K,"○",入力用1年!$G:$G,"",入力用1年!$H:$H,"休工")</f>
        <v>2</v>
      </c>
      <c r="M38" s="160" t="str" cm="1">
        <f t="array" ref="M38">_xlfn.IFS(K38=0,"",K38=0,"-",L38&gt;=K38,"〇",L38&lt;=K38,"×")</f>
        <v>〇</v>
      </c>
      <c r="N38" s="151"/>
      <c r="P38" s="142">
        <f>IFERROR(IF(MONTH(V37+1)=$P$35,V37+1,""),"")</f>
        <v>45599</v>
      </c>
      <c r="Q38" s="127">
        <f t="shared" ref="Q38:V42" si="16">IFERROR(IF(MONTH(P38+1)=$P$35,P38+1,""),"")</f>
        <v>45600</v>
      </c>
      <c r="R38" s="127">
        <f t="shared" si="16"/>
        <v>45601</v>
      </c>
      <c r="S38" s="127">
        <f t="shared" si="16"/>
        <v>45602</v>
      </c>
      <c r="T38" s="127">
        <f t="shared" si="16"/>
        <v>45603</v>
      </c>
      <c r="U38" s="127">
        <f t="shared" si="16"/>
        <v>45604</v>
      </c>
      <c r="V38" s="128">
        <f t="shared" si="16"/>
        <v>45605</v>
      </c>
      <c r="W38" s="159">
        <f>COUNTIFS(入力用1年!B:B,"&gt;="&amp;MIN(P38:V38),入力用1年!B:B,"&lt;="&amp;MAX(P38:V38),入力用1年!K:K,"○",入力用1年!G:G,"",入力用1年!D:D,"休日")</f>
        <v>3</v>
      </c>
      <c r="X38" s="112">
        <f>COUNTIFS(入力用1年!$B:$B,"&gt;="&amp;MIN(P38:V38),入力用1年!$B:$B,"&lt;="&amp;MAX(P38:V38),入力用1年!$K:$K,"○",入力用1年!$G:$G,"",入力用1年!$H:$H,"休工")</f>
        <v>3</v>
      </c>
      <c r="Y38" s="160" t="str" cm="1">
        <f t="array" ref="Y38">_xlfn.IFS(W38=0,"",W38=0,"-",X38&gt;=W38,"〇",X38&lt;=W38,"×")</f>
        <v>〇</v>
      </c>
      <c r="Z38" s="151"/>
      <c r="AB38" s="142">
        <f>IFERROR(IF(MONTH(AH37+1)=$AB$35,AH37+1,""),"")</f>
        <v>45634</v>
      </c>
      <c r="AC38" s="127">
        <f t="shared" ref="AC38:AH42" si="17">IFERROR(IF(MONTH(AB38+1)=$AB$35,AB38+1,""),"")</f>
        <v>45635</v>
      </c>
      <c r="AD38" s="127">
        <f t="shared" si="17"/>
        <v>45636</v>
      </c>
      <c r="AE38" s="127">
        <f t="shared" si="17"/>
        <v>45637</v>
      </c>
      <c r="AF38" s="127">
        <f t="shared" si="17"/>
        <v>45638</v>
      </c>
      <c r="AG38" s="127">
        <f t="shared" si="17"/>
        <v>45639</v>
      </c>
      <c r="AH38" s="128">
        <f t="shared" si="17"/>
        <v>45640</v>
      </c>
      <c r="AI38" s="159">
        <f>COUNTIFS(入力用1年!B:B,"&gt;="&amp;MIN(AB38:AH38),入力用1年!B:B,"&lt;="&amp;MAX(AB38:AH38),入力用1年!K:K,"○",入力用1年!G:G,"",入力用1年!D:D,"休日")</f>
        <v>2</v>
      </c>
      <c r="AJ38" s="112">
        <f>COUNTIFS(入力用1年!$B:$B,"&gt;="&amp;MIN(AB38:AH38),入力用1年!$B:$B,"&lt;="&amp;MAX(AB38:AH38),入力用1年!$K:$K,"○",入力用1年!$G:$G,"",入力用1年!$H:$H,"休工")</f>
        <v>2</v>
      </c>
      <c r="AK38" s="160" t="str" cm="1">
        <f t="array" ref="AK38">_xlfn.IFS(AI38=0,"",AI38=0,"-",AJ38&gt;=AI38,"〇",AJ38&lt;=AI38,"×")</f>
        <v>〇</v>
      </c>
    </row>
    <row r="39" spans="3:37" s="131" customFormat="1" ht="18.75" customHeight="1" x14ac:dyDescent="0.4">
      <c r="D39" s="142">
        <f>IFERROR(IF(MONTH(J38+1)=$D$35,J38+1,""),"")</f>
        <v>45578</v>
      </c>
      <c r="E39" s="127">
        <f t="shared" si="15"/>
        <v>45579</v>
      </c>
      <c r="F39" s="127">
        <f t="shared" si="15"/>
        <v>45580</v>
      </c>
      <c r="G39" s="127">
        <f t="shared" si="15"/>
        <v>45581</v>
      </c>
      <c r="H39" s="127">
        <f t="shared" si="15"/>
        <v>45582</v>
      </c>
      <c r="I39" s="127">
        <f t="shared" si="15"/>
        <v>45583</v>
      </c>
      <c r="J39" s="128">
        <f t="shared" si="15"/>
        <v>45584</v>
      </c>
      <c r="K39" s="159">
        <f>COUNTIFS(入力用1年!B:B,"&gt;="&amp;MIN(D39:J39),入力用1年!B:B,"&lt;="&amp;MAX(D39:J39),入力用1年!K:K,"○",入力用1年!G:G,"",入力用1年!D:D,"休日")</f>
        <v>3</v>
      </c>
      <c r="L39" s="112">
        <f>COUNTIFS(入力用1年!$B:$B,"&gt;="&amp;MIN(D39:J39),入力用1年!$B:$B,"&lt;="&amp;MAX(D39:J39),入力用1年!$K:$K,"○",入力用1年!$G:$G,"",入力用1年!$H:$H,"休工")</f>
        <v>3</v>
      </c>
      <c r="M39" s="160" t="str" cm="1">
        <f t="array" ref="M39">_xlfn.IFS(K39=0,"",K39=0,"-",L39&gt;=K39,"〇",L39&lt;=K39,"×")</f>
        <v>〇</v>
      </c>
      <c r="N39" s="151"/>
      <c r="P39" s="142">
        <f>IFERROR(IF(MONTH(V38+1)=$P$35,V38+1,""),"")</f>
        <v>45606</v>
      </c>
      <c r="Q39" s="127">
        <f t="shared" si="16"/>
        <v>45607</v>
      </c>
      <c r="R39" s="127">
        <f t="shared" si="16"/>
        <v>45608</v>
      </c>
      <c r="S39" s="127">
        <f t="shared" si="16"/>
        <v>45609</v>
      </c>
      <c r="T39" s="127">
        <f t="shared" si="16"/>
        <v>45610</v>
      </c>
      <c r="U39" s="127">
        <f t="shared" si="16"/>
        <v>45611</v>
      </c>
      <c r="V39" s="128">
        <f t="shared" si="16"/>
        <v>45612</v>
      </c>
      <c r="W39" s="159">
        <f>COUNTIFS(入力用1年!B:B,"&gt;="&amp;MIN(P39:V39),入力用1年!B:B,"&lt;="&amp;MAX(P39:V39),入力用1年!K:K,"○",入力用1年!G:G,"",入力用1年!D:D,"休日")</f>
        <v>2</v>
      </c>
      <c r="X39" s="112">
        <f>COUNTIFS(入力用1年!$B:$B,"&gt;="&amp;MIN(P39:V39),入力用1年!$B:$B,"&lt;="&amp;MAX(P39:V39),入力用1年!$K:$K,"○",入力用1年!$G:$G,"",入力用1年!$H:$H,"休工")</f>
        <v>2</v>
      </c>
      <c r="Y39" s="160" t="str" cm="1">
        <f t="array" ref="Y39">_xlfn.IFS(W39=0,"",W39=0,"-",X39&gt;=W39,"〇",X39&lt;=W39,"×")</f>
        <v>〇</v>
      </c>
      <c r="Z39" s="151"/>
      <c r="AB39" s="142">
        <f>IFERROR(IF(MONTH(AH38+1)=$AB$35,AH38+1,""),"")</f>
        <v>45641</v>
      </c>
      <c r="AC39" s="127">
        <f t="shared" si="17"/>
        <v>45642</v>
      </c>
      <c r="AD39" s="127">
        <f t="shared" si="17"/>
        <v>45643</v>
      </c>
      <c r="AE39" s="127">
        <f t="shared" si="17"/>
        <v>45644</v>
      </c>
      <c r="AF39" s="127">
        <f t="shared" si="17"/>
        <v>45645</v>
      </c>
      <c r="AG39" s="127">
        <f t="shared" si="17"/>
        <v>45646</v>
      </c>
      <c r="AH39" s="128">
        <f t="shared" si="17"/>
        <v>45647</v>
      </c>
      <c r="AI39" s="159">
        <f>COUNTIFS(入力用1年!B:B,"&gt;="&amp;MIN(AB39:AH39),入力用1年!B:B,"&lt;="&amp;MAX(AB39:AH39),入力用1年!K:K,"○",入力用1年!G:G,"",入力用1年!D:D,"休日")</f>
        <v>2</v>
      </c>
      <c r="AJ39" s="112">
        <f>COUNTIFS(入力用1年!$B:$B,"&gt;="&amp;MIN(AB39:AH39),入力用1年!$B:$B,"&lt;="&amp;MAX(AB39:AH39),入力用1年!$K:$K,"○",入力用1年!$G:$G,"",入力用1年!$H:$H,"休工")</f>
        <v>2</v>
      </c>
      <c r="AK39" s="160" t="str" cm="1">
        <f t="array" ref="AK39">_xlfn.IFS(AI39=0,"",AI39=0,"-",AJ39&gt;=AI39,"〇",AJ39&lt;=AI39,"×")</f>
        <v>〇</v>
      </c>
    </row>
    <row r="40" spans="3:37" s="131" customFormat="1" ht="18.75" customHeight="1" x14ac:dyDescent="0.4">
      <c r="D40" s="142">
        <f>IFERROR(IF(MONTH(J39+1)=$D$35,J39+1,""),"")</f>
        <v>45585</v>
      </c>
      <c r="E40" s="127">
        <f t="shared" si="15"/>
        <v>45586</v>
      </c>
      <c r="F40" s="127">
        <f t="shared" si="15"/>
        <v>45587</v>
      </c>
      <c r="G40" s="127">
        <f t="shared" si="15"/>
        <v>45588</v>
      </c>
      <c r="H40" s="127">
        <f t="shared" si="15"/>
        <v>45589</v>
      </c>
      <c r="I40" s="127">
        <f t="shared" si="15"/>
        <v>45590</v>
      </c>
      <c r="J40" s="128">
        <f t="shared" si="15"/>
        <v>45591</v>
      </c>
      <c r="K40" s="159">
        <f>COUNTIFS(入力用1年!B:B,"&gt;="&amp;MIN(D40:J40),入力用1年!B:B,"&lt;="&amp;MAX(D40:J40),入力用1年!K:K,"○",入力用1年!G:G,"",入力用1年!D:D,"休日")</f>
        <v>2</v>
      </c>
      <c r="L40" s="112">
        <f>COUNTIFS(入力用1年!$B:$B,"&gt;="&amp;MIN(D40:J40),入力用1年!$B:$B,"&lt;="&amp;MAX(D40:J40),入力用1年!$K:$K,"○",入力用1年!$G:$G,"",入力用1年!$H:$H,"休工")</f>
        <v>2</v>
      </c>
      <c r="M40" s="160" t="str" cm="1">
        <f t="array" ref="M40">_xlfn.IFS(K40=0,"",K40=0,"-",L40&gt;=K40,"〇",L40&lt;=K40,"×")</f>
        <v>〇</v>
      </c>
      <c r="N40" s="151"/>
      <c r="P40" s="142">
        <f>IFERROR(IF(MONTH(V39+1)=$P$35,V39+1,""),"")</f>
        <v>45613</v>
      </c>
      <c r="Q40" s="127">
        <f t="shared" si="16"/>
        <v>45614</v>
      </c>
      <c r="R40" s="127">
        <f t="shared" si="16"/>
        <v>45615</v>
      </c>
      <c r="S40" s="127">
        <f t="shared" si="16"/>
        <v>45616</v>
      </c>
      <c r="T40" s="127">
        <f t="shared" si="16"/>
        <v>45617</v>
      </c>
      <c r="U40" s="127">
        <f t="shared" si="16"/>
        <v>45618</v>
      </c>
      <c r="V40" s="128">
        <f t="shared" si="16"/>
        <v>45619</v>
      </c>
      <c r="W40" s="159">
        <f>COUNTIFS(入力用1年!B:B,"&gt;="&amp;MIN(P40:V40),入力用1年!B:B,"&lt;="&amp;MAX(P40:V40),入力用1年!K:K,"○",入力用1年!G:G,"",入力用1年!D:D,"休日")</f>
        <v>2</v>
      </c>
      <c r="X40" s="112">
        <f>COUNTIFS(入力用1年!$B:$B,"&gt;="&amp;MIN(P40:V40),入力用1年!$B:$B,"&lt;="&amp;MAX(P40:V40),入力用1年!$K:$K,"○",入力用1年!$G:$G,"",入力用1年!$H:$H,"休工")</f>
        <v>2</v>
      </c>
      <c r="Y40" s="160" t="str" cm="1">
        <f t="array" ref="Y40">_xlfn.IFS(W40=0,"",W40=0,"-",X40&gt;=W40,"〇",X40&lt;=W40,"×")</f>
        <v>〇</v>
      </c>
      <c r="Z40" s="151"/>
      <c r="AB40" s="142">
        <f>IFERROR(IF(MONTH(AH39+1)=$AB$35,AH39+1,""),"")</f>
        <v>45648</v>
      </c>
      <c r="AC40" s="127">
        <f t="shared" si="17"/>
        <v>45649</v>
      </c>
      <c r="AD40" s="127">
        <f t="shared" si="17"/>
        <v>45650</v>
      </c>
      <c r="AE40" s="127">
        <f t="shared" si="17"/>
        <v>45651</v>
      </c>
      <c r="AF40" s="127">
        <f t="shared" si="17"/>
        <v>45652</v>
      </c>
      <c r="AG40" s="127">
        <f t="shared" si="17"/>
        <v>45653</v>
      </c>
      <c r="AH40" s="128">
        <f t="shared" si="17"/>
        <v>45654</v>
      </c>
      <c r="AI40" s="159">
        <f>COUNTIFS(入力用1年!B:B,"&gt;="&amp;MIN(AB40:AH40),入力用1年!B:B,"&lt;="&amp;MAX(AB40:AH40),入力用1年!K:K,"○",入力用1年!G:G,"",入力用1年!D:D,"休日")</f>
        <v>2</v>
      </c>
      <c r="AJ40" s="112">
        <f>COUNTIFS(入力用1年!$B:$B,"&gt;="&amp;MIN(AB40:AH40),入力用1年!$B:$B,"&lt;="&amp;MAX(AB40:AH40),入力用1年!$K:$K,"○",入力用1年!$G:$G,"",入力用1年!$H:$H,"休工")</f>
        <v>2</v>
      </c>
      <c r="AK40" s="160" t="str" cm="1">
        <f t="array" ref="AK40">_xlfn.IFS(AI40=0,"",AI40=0,"-",AJ40&gt;=AI40,"〇",AJ40&lt;=AI40,"×")</f>
        <v>〇</v>
      </c>
    </row>
    <row r="41" spans="3:37" s="131" customFormat="1" ht="18.75" customHeight="1" x14ac:dyDescent="0.4">
      <c r="D41" s="142">
        <f>IFERROR(IF(MONTH(J40+1)=$D$35,J40+1,""),"")</f>
        <v>45592</v>
      </c>
      <c r="E41" s="127">
        <f t="shared" si="15"/>
        <v>45593</v>
      </c>
      <c r="F41" s="127">
        <f t="shared" si="15"/>
        <v>45594</v>
      </c>
      <c r="G41" s="127">
        <f t="shared" si="15"/>
        <v>45595</v>
      </c>
      <c r="H41" s="127">
        <f t="shared" si="15"/>
        <v>45596</v>
      </c>
      <c r="I41" s="127" t="str">
        <f t="shared" si="15"/>
        <v/>
      </c>
      <c r="J41" s="128" t="str">
        <f t="shared" si="15"/>
        <v/>
      </c>
      <c r="K41" s="159">
        <f>COUNTIFS(入力用1年!B:B,"&gt;="&amp;MIN(D41:J41),入力用1年!B:B,"&lt;="&amp;MAX(D41:J41),入力用1年!K:K,"○",入力用1年!G:G,"",入力用1年!D:D,"休日")</f>
        <v>1</v>
      </c>
      <c r="L41" s="112">
        <f>COUNTIFS(入力用1年!$B:$B,"&gt;="&amp;MIN(D41:J41),入力用1年!$B:$B,"&lt;="&amp;MAX(D41:J41),入力用1年!$K:$K,"○",入力用1年!$G:$G,"",入力用1年!$H:$H,"休工")</f>
        <v>1</v>
      </c>
      <c r="M41" s="160" t="str" cm="1">
        <f t="array" ref="M41">_xlfn.IFS(K41=0,"",K41=0,"-",L41&gt;=K41,"〇",L41&lt;=K41,"×")</f>
        <v>〇</v>
      </c>
      <c r="N41" s="151"/>
      <c r="P41" s="142">
        <f>IFERROR(IF(MONTH(V40+1)=$P$35,V40+1,""),"")</f>
        <v>45620</v>
      </c>
      <c r="Q41" s="127">
        <f t="shared" si="16"/>
        <v>45621</v>
      </c>
      <c r="R41" s="127">
        <f t="shared" si="16"/>
        <v>45622</v>
      </c>
      <c r="S41" s="127">
        <f t="shared" si="16"/>
        <v>45623</v>
      </c>
      <c r="T41" s="127">
        <f t="shared" si="16"/>
        <v>45624</v>
      </c>
      <c r="U41" s="127">
        <f t="shared" si="16"/>
        <v>45625</v>
      </c>
      <c r="V41" s="128">
        <f t="shared" si="16"/>
        <v>45626</v>
      </c>
      <c r="W41" s="159">
        <f>COUNTIFS(入力用1年!B:B,"&gt;="&amp;MIN(P41:V41),入力用1年!B:B,"&lt;="&amp;MAX(P41:V41),入力用1年!K:K,"○",入力用1年!G:G,"",入力用1年!D:D,"休日")</f>
        <v>2</v>
      </c>
      <c r="X41" s="112">
        <f>COUNTIFS(入力用1年!$B:$B,"&gt;="&amp;MIN(P41:V41),入力用1年!$B:$B,"&lt;="&amp;MAX(P41:V41),入力用1年!$K:$K,"○",入力用1年!$G:$G,"",入力用1年!$H:$H,"休工")</f>
        <v>2</v>
      </c>
      <c r="Y41" s="160" t="str" cm="1">
        <f t="array" ref="Y41">_xlfn.IFS(W41=0,"",W41=0,"-",X41&gt;=W41,"〇",X41&lt;=W41,"×")</f>
        <v>〇</v>
      </c>
      <c r="Z41" s="151"/>
      <c r="AB41" s="142">
        <f>IFERROR(IF(MONTH(AH40+1)=$AB$35,AH40+1,""),"")</f>
        <v>45655</v>
      </c>
      <c r="AC41" s="127">
        <f t="shared" si="17"/>
        <v>45656</v>
      </c>
      <c r="AD41" s="127">
        <f t="shared" si="17"/>
        <v>45657</v>
      </c>
      <c r="AE41" s="127" t="str">
        <f t="shared" si="17"/>
        <v/>
      </c>
      <c r="AF41" s="127" t="str">
        <f t="shared" si="17"/>
        <v/>
      </c>
      <c r="AG41" s="127" t="str">
        <f t="shared" si="17"/>
        <v/>
      </c>
      <c r="AH41" s="128" t="str">
        <f t="shared" si="17"/>
        <v/>
      </c>
      <c r="AI41" s="159">
        <f>COUNTIFS(入力用1年!B:B,"&gt;="&amp;MIN(AB41:AH41),入力用1年!B:B,"&lt;="&amp;MAX(AB41:AH41),入力用1年!K:K,"○",入力用1年!G:G,"",入力用1年!D:D,"休日")</f>
        <v>1</v>
      </c>
      <c r="AJ41" s="112">
        <f>COUNTIFS(入力用1年!$B:$B,"&gt;="&amp;MIN(AB41:AH41),入力用1年!$B:$B,"&lt;="&amp;MAX(AB41:AH41),入力用1年!$K:$K,"○",入力用1年!$G:$G,"",入力用1年!$H:$H,"休工")</f>
        <v>1</v>
      </c>
      <c r="AK41" s="160" t="str" cm="1">
        <f t="array" ref="AK41">_xlfn.IFS(AI41=0,"",AI41=0,"-",AJ41&gt;=AI41,"〇",AJ41&lt;=AI41,"×")</f>
        <v>〇</v>
      </c>
    </row>
    <row r="42" spans="3:37" s="131" customFormat="1" ht="18.75" customHeight="1" thickBot="1" x14ac:dyDescent="0.45">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COUNTIFS(入力用1年!B:B,"&gt;="&amp;MIN(D42:J42),入力用1年!B:B,"&lt;="&amp;MAX(D42:J42),入力用1年!K:K,"○",入力用1年!G:G,"",入力用1年!D:D,"休日")</f>
        <v>0</v>
      </c>
      <c r="L42" s="123">
        <f>COUNTIFS(入力用1年!$B:$B,"&gt;="&amp;MIN(D42:J42),入力用1年!$B:$B,"&lt;="&amp;MAX(D42:J42),入力用1年!$K:$K,"○",入力用1年!$G:$G,"",入力用1年!$H:$H,"休工")</f>
        <v>0</v>
      </c>
      <c r="M42" s="162" t="str" cm="1">
        <f t="array" ref="M42">_xlfn.IFS(K42=0,"",K42=0,"-",L42&gt;=K42,"〇",L42&lt;=K42,"×")</f>
        <v/>
      </c>
      <c r="N42" s="151"/>
      <c r="P42" s="144" t="str">
        <f>IFERROR(IF(MONTH(V41+1)=$P$35,V41+1,""),"")</f>
        <v/>
      </c>
      <c r="Q42" s="129" t="str">
        <f t="shared" si="16"/>
        <v/>
      </c>
      <c r="R42" s="129" t="str">
        <f t="shared" si="16"/>
        <v/>
      </c>
      <c r="S42" s="129" t="str">
        <f t="shared" si="16"/>
        <v/>
      </c>
      <c r="T42" s="129" t="str">
        <f t="shared" si="16"/>
        <v/>
      </c>
      <c r="U42" s="129" t="str">
        <f t="shared" si="16"/>
        <v/>
      </c>
      <c r="V42" s="130" t="str">
        <f t="shared" si="16"/>
        <v/>
      </c>
      <c r="W42" s="161">
        <f>COUNTIFS(入力用1年!B:B,"&gt;="&amp;MIN(P42:V42),入力用1年!B:B,"&lt;="&amp;MAX(P42:V42),入力用1年!K:K,"○",入力用1年!G:G,"",入力用1年!D:D,"休日")</f>
        <v>0</v>
      </c>
      <c r="X42" s="123">
        <f>COUNTIFS(入力用1年!$B:$B,"&gt;="&amp;MIN(P42:V42),入力用1年!$B:$B,"&lt;="&amp;MAX(P42:V42),入力用1年!$K:$K,"○",入力用1年!$G:$G,"",入力用1年!$H:$H,"休工")</f>
        <v>0</v>
      </c>
      <c r="Y42" s="162" t="str" cm="1">
        <f t="array" ref="Y42">_xlfn.IFS(W42=0,"",W42=0,"-",X42&gt;=W42,"〇",X42&lt;=W42,"×")</f>
        <v/>
      </c>
      <c r="Z42" s="151"/>
      <c r="AB42" s="144" t="str">
        <f>IFERROR(IF(MONTH(AH41+1)=$AB$35,AH41+1,""),"")</f>
        <v/>
      </c>
      <c r="AC42" s="129" t="str">
        <f t="shared" si="17"/>
        <v/>
      </c>
      <c r="AD42" s="129" t="str">
        <f t="shared" si="17"/>
        <v/>
      </c>
      <c r="AE42" s="129" t="str">
        <f t="shared" si="17"/>
        <v/>
      </c>
      <c r="AF42" s="129" t="str">
        <f t="shared" si="17"/>
        <v/>
      </c>
      <c r="AG42" s="129" t="str">
        <f t="shared" si="17"/>
        <v/>
      </c>
      <c r="AH42" s="130" t="str">
        <f t="shared" si="17"/>
        <v/>
      </c>
      <c r="AI42" s="161">
        <f>COUNTIFS(入力用1年!B:B,"&gt;="&amp;MIN(AB42:AH42),入力用1年!B:B,"&lt;="&amp;MAX(AB42:AH42),入力用1年!K:K,"○",入力用1年!G:G,"",入力用1年!D:D,"休日")</f>
        <v>0</v>
      </c>
      <c r="AJ42" s="123">
        <f>COUNTIFS(入力用1年!$B:$B,"&gt;="&amp;MIN(AB42:AH42),入力用1年!$B:$B,"&lt;="&amp;MAX(AB42:AH42),入力用1年!$K:$K,"○",入力用1年!$G:$G,"",入力用1年!$H:$H,"休工")</f>
        <v>0</v>
      </c>
      <c r="AK42" s="162" t="str" cm="1">
        <f t="array" ref="AK42">_xlfn.IFS(AI42=0,"",AI42=0,"-",AJ42&gt;=AI42,"〇",AJ42&lt;=AI42,"×")</f>
        <v/>
      </c>
    </row>
    <row r="43" spans="3:37" s="131" customFormat="1" ht="18.75" customHeight="1" x14ac:dyDescent="0.4">
      <c r="D43" s="152"/>
      <c r="E43" s="152"/>
      <c r="F43" s="152"/>
      <c r="G43" s="145"/>
      <c r="H43" s="146"/>
      <c r="I43" s="152"/>
      <c r="J43" s="146"/>
      <c r="K43" s="147">
        <f>SUM(K37:K42)</f>
        <v>9</v>
      </c>
      <c r="L43" s="147"/>
      <c r="M43" s="147"/>
      <c r="N43" s="147"/>
      <c r="O43" s="152"/>
      <c r="P43" s="152"/>
      <c r="Q43" s="152"/>
      <c r="R43" s="152"/>
      <c r="S43" s="145"/>
      <c r="T43" s="146"/>
      <c r="U43" s="152"/>
      <c r="V43" s="146"/>
      <c r="W43" s="147">
        <f>SUM(W37:W42)</f>
        <v>10</v>
      </c>
      <c r="X43" s="147"/>
      <c r="Y43" s="147"/>
      <c r="Z43" s="147"/>
      <c r="AA43" s="152"/>
      <c r="AB43" s="152"/>
      <c r="AC43" s="152"/>
      <c r="AD43" s="152"/>
      <c r="AE43" s="145"/>
      <c r="AF43" s="146"/>
      <c r="AG43" s="152"/>
      <c r="AH43" s="146"/>
      <c r="AI43" s="147">
        <f>SUM(AI37:AI42)</f>
        <v>9</v>
      </c>
      <c r="AK43" s="152"/>
    </row>
    <row r="44" spans="3:37" s="131" customFormat="1" ht="18.75" customHeight="1" thickBot="1" x14ac:dyDescent="0.45">
      <c r="C44" s="302" t="s">
        <v>14</v>
      </c>
      <c r="D44" s="302"/>
      <c r="E44" s="131" t="str">
        <f>IF(H44="-","-",IF(OR(H44&gt;=ROUNDDOWN(8/28,3),L44&gt;=K53),"OK","NG"))</f>
        <v>OK</v>
      </c>
      <c r="F44" s="301" t="s">
        <v>54</v>
      </c>
      <c r="G44" s="301"/>
      <c r="H44" s="303">
        <f>IFERROR(ROUNDDOWN(L44/(COUNTIFS(入力用1年!B:B,"&gt;="&amp;MIN(D47:J52),入力用1年!B:B,"&lt;="&amp;MAX(D47:J52),入力用1年!K:K,"○")-COUNTIFS(入力用1年!B:B,"&gt;="&amp;MIN(D47:J52),入力用1年!B:B,"&lt;="&amp;MAX(D47:J52),入力用1年!K:K,"○",入力用1年!G:G,"&lt;&gt;")),3),"-")</f>
        <v>0.32200000000000001</v>
      </c>
      <c r="I44" s="303"/>
      <c r="J44" s="303"/>
      <c r="K44" s="148" t="s">
        <v>89</v>
      </c>
      <c r="L44" s="135">
        <f>COUNTIFS(入力用1年!B:B,"&gt;="&amp;MIN(D47:J52),入力用1年!B:B,"&lt;="&amp;MAX(D47:J52),入力用1年!K:K,"○",入力用1年!H:H,"休工",入力用1年!G:G,"")</f>
        <v>10</v>
      </c>
      <c r="M44" s="115"/>
      <c r="N44" s="115"/>
      <c r="O44" s="302" t="s">
        <v>14</v>
      </c>
      <c r="P44" s="302"/>
      <c r="Q44" s="131" t="str">
        <f>IF(T44="-","-",IF(OR(T44&gt;=ROUNDDOWN(8/28,3),X44&gt;=W53),"OK","NG"))</f>
        <v>OK</v>
      </c>
      <c r="R44" s="301" t="s">
        <v>54</v>
      </c>
      <c r="S44" s="301"/>
      <c r="T44" s="303">
        <f>IFERROR(ROUNDDOWN(X44/(COUNTIFS(入力用1年!B:B,"&gt;="&amp;MIN(P47:V52),入力用1年!B:B,"&lt;="&amp;MAX(P47:V52),入力用1年!K:K,"○")-COUNTIFS(入力用1年!B:B,"&gt;="&amp;MIN(P47:V52),入力用1年!B:B,"&lt;="&amp;MAX(P47:V52),入力用1年!K:K,"○",入力用1年!G:G,"&lt;&gt;")),3),"-")</f>
        <v>0.35699999999999998</v>
      </c>
      <c r="U44" s="303"/>
      <c r="V44" s="303"/>
      <c r="W44" s="148" t="s">
        <v>89</v>
      </c>
      <c r="X44" s="135">
        <f>COUNTIFS(入力用1年!B:B,"&gt;="&amp;MIN(P47:V52),入力用1年!B:B,"&lt;="&amp;MAX(P47:V52),入力用1年!K:K,"○",入力用1年!H:H,"休工",入力用1年!G:G,"")</f>
        <v>10</v>
      </c>
      <c r="Y44" s="115"/>
      <c r="Z44" s="115"/>
      <c r="AA44" s="302" t="s">
        <v>14</v>
      </c>
      <c r="AB44" s="302"/>
      <c r="AC44" s="131" t="str">
        <f>IF(AF44="-","-",IF(OR(AF44&gt;=ROUNDDOWN(8/28,3),AJ44&gt;=AI53),"OK","NG"))</f>
        <v>OK</v>
      </c>
      <c r="AD44" s="301" t="s">
        <v>54</v>
      </c>
      <c r="AE44" s="301"/>
      <c r="AF44" s="303">
        <f>IFERROR(ROUNDDOWN(AJ44/(COUNTIFS(入力用1年!B:B,"&gt;="&amp;MIN(AB47:AH52),入力用1年!B:B,"&lt;="&amp;MAX(AB47:AH52),入力用1年!K:K,"○")-COUNTIFS(入力用1年!B:B,"&gt;="&amp;MIN(AB47:AH52),入力用1年!B:B,"&lt;="&amp;MAX(AB47:AH52),入力用1年!K:K,"○",入力用1年!G:G,"&lt;&gt;")),3),"-")</f>
        <v>0.35399999999999998</v>
      </c>
      <c r="AG44" s="303"/>
      <c r="AH44" s="303"/>
      <c r="AI44" s="148" t="s">
        <v>89</v>
      </c>
      <c r="AJ44" s="135">
        <f>COUNTIFS(入力用1年!B:B,"&gt;="&amp;MIN(AB47:AH52),入力用1年!B:B,"&lt;="&amp;MAX(AB47:AH52),入力用1年!K:K,"○",入力用1年!H:H,"休工",入力用1年!G:G,"")</f>
        <v>11</v>
      </c>
      <c r="AK44" s="115"/>
    </row>
    <row r="45" spans="3:37" s="131" customFormat="1" ht="18.75" customHeight="1" x14ac:dyDescent="0.4">
      <c r="D45" s="132">
        <v>1</v>
      </c>
      <c r="E45" s="133" t="s">
        <v>4</v>
      </c>
      <c r="F45" s="133"/>
      <c r="G45" s="133"/>
      <c r="H45" s="133"/>
      <c r="I45" s="133"/>
      <c r="J45" s="157"/>
      <c r="K45" s="295" t="s">
        <v>60</v>
      </c>
      <c r="L45" s="296"/>
      <c r="M45" s="297"/>
      <c r="N45" s="149"/>
      <c r="P45" s="132">
        <v>2</v>
      </c>
      <c r="Q45" s="133" t="s">
        <v>4</v>
      </c>
      <c r="R45" s="133"/>
      <c r="S45" s="133"/>
      <c r="T45" s="133"/>
      <c r="U45" s="133"/>
      <c r="V45" s="157"/>
      <c r="W45" s="295" t="s">
        <v>60</v>
      </c>
      <c r="X45" s="296"/>
      <c r="Y45" s="297"/>
      <c r="Z45" s="149"/>
      <c r="AB45" s="132">
        <v>3</v>
      </c>
      <c r="AC45" s="133" t="s">
        <v>4</v>
      </c>
      <c r="AD45" s="133"/>
      <c r="AE45" s="133"/>
      <c r="AF45" s="133"/>
      <c r="AG45" s="133"/>
      <c r="AH45" s="157"/>
      <c r="AI45" s="295" t="s">
        <v>60</v>
      </c>
      <c r="AJ45" s="296"/>
      <c r="AK45" s="297"/>
    </row>
    <row r="46" spans="3:37" s="131" customFormat="1" ht="27" customHeight="1" x14ac:dyDescent="0.4">
      <c r="D46" s="136" t="s">
        <v>5</v>
      </c>
      <c r="E46" s="137" t="s">
        <v>3</v>
      </c>
      <c r="F46" s="137" t="s">
        <v>6</v>
      </c>
      <c r="G46" s="137" t="s">
        <v>7</v>
      </c>
      <c r="H46" s="137" t="s">
        <v>8</v>
      </c>
      <c r="I46" s="137" t="s">
        <v>9</v>
      </c>
      <c r="J46" s="158" t="s">
        <v>10</v>
      </c>
      <c r="K46" s="139" t="s">
        <v>50</v>
      </c>
      <c r="L46" s="140" t="s">
        <v>89</v>
      </c>
      <c r="M46" s="141" t="s">
        <v>51</v>
      </c>
      <c r="N46" s="150"/>
      <c r="P46" s="136" t="s">
        <v>5</v>
      </c>
      <c r="Q46" s="137" t="s">
        <v>3</v>
      </c>
      <c r="R46" s="137" t="s">
        <v>6</v>
      </c>
      <c r="S46" s="137" t="s">
        <v>7</v>
      </c>
      <c r="T46" s="137" t="s">
        <v>8</v>
      </c>
      <c r="U46" s="137" t="s">
        <v>9</v>
      </c>
      <c r="V46" s="158" t="s">
        <v>10</v>
      </c>
      <c r="W46" s="139" t="s">
        <v>50</v>
      </c>
      <c r="X46" s="140" t="s">
        <v>89</v>
      </c>
      <c r="Y46" s="141" t="s">
        <v>51</v>
      </c>
      <c r="Z46" s="150"/>
      <c r="AB46" s="136" t="s">
        <v>5</v>
      </c>
      <c r="AC46" s="137" t="s">
        <v>3</v>
      </c>
      <c r="AD46" s="137" t="s">
        <v>6</v>
      </c>
      <c r="AE46" s="137" t="s">
        <v>7</v>
      </c>
      <c r="AF46" s="137" t="s">
        <v>8</v>
      </c>
      <c r="AG46" s="137" t="s">
        <v>9</v>
      </c>
      <c r="AH46" s="158" t="s">
        <v>10</v>
      </c>
      <c r="AI46" s="139" t="s">
        <v>50</v>
      </c>
      <c r="AJ46" s="140" t="s">
        <v>89</v>
      </c>
      <c r="AK46" s="141" t="s">
        <v>51</v>
      </c>
    </row>
    <row r="47" spans="3:37" s="131" customFormat="1" ht="18.75" customHeight="1" x14ac:dyDescent="0.4">
      <c r="D47" s="142" t="str">
        <f>IF(B47&lt;&gt;"",B47+1,IF(TEXT(EDATE(MIN($AB$37:$AH$37),1),"aaa")=D46,EDATE(MIN($AB$37:$AH$37),1),""))</f>
        <v/>
      </c>
      <c r="E47" s="127" t="str">
        <f t="shared" ref="E47:J47" si="18">IF(D47&lt;&gt;"",D47+1,IF(TEXT(EDATE(MIN($AB$37:$AH$37),1),"aaa")=E46,EDATE(MIN($AB$37:$AH$37),1),""))</f>
        <v/>
      </c>
      <c r="F47" s="127" t="str">
        <f t="shared" si="18"/>
        <v/>
      </c>
      <c r="G47" s="127">
        <f t="shared" si="18"/>
        <v>45658</v>
      </c>
      <c r="H47" s="127">
        <f t="shared" si="18"/>
        <v>45659</v>
      </c>
      <c r="I47" s="127">
        <f t="shared" si="18"/>
        <v>45660</v>
      </c>
      <c r="J47" s="128">
        <f t="shared" si="18"/>
        <v>45661</v>
      </c>
      <c r="K47" s="159">
        <f>COUNTIFS(入力用1年!B:B,"&gt;="&amp;MIN(D47:J47),入力用1年!B:B,"&lt;="&amp;MAX(D47:J47),入力用1年!K:K,"○",入力用1年!G:G,"",入力用1年!D:D,"休日")</f>
        <v>2</v>
      </c>
      <c r="L47" s="112">
        <f>COUNTIFS(入力用1年!$B:$B,"&gt;="&amp;MIN(D47:J47),入力用1年!$B:$B,"&lt;="&amp;MAX(D47:J47),入力用1年!$K:$K,"○",入力用1年!$G:$G,"",入力用1年!$H:$H,"休工")</f>
        <v>2</v>
      </c>
      <c r="M47" s="160" t="str" cm="1">
        <f t="array" ref="M47">_xlfn.IFS(K47=0,"",K47=0,"-",L47&gt;=K47,"〇",L47&lt;=K47,"×")</f>
        <v>〇</v>
      </c>
      <c r="N47" s="151"/>
      <c r="P47" s="142" t="str">
        <f t="shared" ref="P47:V47" si="19">IF(O47&lt;&gt;"",O47+1,IF(TEXT(EDATE(MIN($D$47:$J$47),1),"aaa")=P46,EDATE(MIN($D$47:$J$47),1),""))</f>
        <v/>
      </c>
      <c r="Q47" s="127" t="str">
        <f t="shared" si="19"/>
        <v/>
      </c>
      <c r="R47" s="127" t="str">
        <f t="shared" si="19"/>
        <v/>
      </c>
      <c r="S47" s="127" t="str">
        <f t="shared" si="19"/>
        <v/>
      </c>
      <c r="T47" s="127" t="str">
        <f t="shared" si="19"/>
        <v/>
      </c>
      <c r="U47" s="127" t="str">
        <f t="shared" si="19"/>
        <v/>
      </c>
      <c r="V47" s="128">
        <f t="shared" si="19"/>
        <v>45689</v>
      </c>
      <c r="W47" s="159">
        <f>COUNTIFS(入力用1年!B:B,"&gt;="&amp;MIN(P47:V47),入力用1年!B:B,"&lt;="&amp;MAX(P47:V47),入力用1年!K:K,"○",入力用1年!G:G,"",入力用1年!D:D,"休日")</f>
        <v>1</v>
      </c>
      <c r="X47" s="112">
        <f>COUNTIFS(入力用1年!$B:$B,"&gt;="&amp;MIN(P47:V47),入力用1年!$B:$B,"&lt;="&amp;MAX(P47:V47),入力用1年!$K:$K,"○",入力用1年!$G:$G,"",入力用1年!$H:$H,"休工")</f>
        <v>1</v>
      </c>
      <c r="Y47" s="160" t="str" cm="1">
        <f t="array" ref="Y47">_xlfn.IFS(W47=0,"",W47=0,"-",X47&gt;=W47,"〇",X47&lt;=W47,"×")</f>
        <v>〇</v>
      </c>
      <c r="Z47" s="151"/>
      <c r="AB47" s="142" t="str">
        <f t="shared" ref="AB47:AH47" si="20">IF(AA47&lt;&gt;"",AA47+1,IF(TEXT(EDATE(MIN($P$47:$V$47),1),"aaa")=AB46,EDATE(MIN($P$47:$V$47),1),""))</f>
        <v/>
      </c>
      <c r="AC47" s="127" t="str">
        <f t="shared" si="20"/>
        <v/>
      </c>
      <c r="AD47" s="127" t="str">
        <f t="shared" si="20"/>
        <v/>
      </c>
      <c r="AE47" s="127" t="str">
        <f t="shared" si="20"/>
        <v/>
      </c>
      <c r="AF47" s="127" t="str">
        <f t="shared" si="20"/>
        <v/>
      </c>
      <c r="AG47" s="127" t="str">
        <f t="shared" si="20"/>
        <v/>
      </c>
      <c r="AH47" s="128">
        <f t="shared" si="20"/>
        <v>45717</v>
      </c>
      <c r="AI47" s="159">
        <f>COUNTIFS(入力用1年!B:B,"&gt;="&amp;MIN(AB47:AH47),入力用1年!B:B,"&lt;="&amp;MAX(AB47:AH47),入力用1年!K:K,"○",入力用1年!G:G,"",入力用1年!D:D,"休日")</f>
        <v>1</v>
      </c>
      <c r="AJ47" s="112">
        <f>COUNTIFS(入力用1年!$B:$B,"&gt;="&amp;MIN(AB47:AH47),入力用1年!$B:$B,"&lt;="&amp;MAX(AB47:AH47),入力用1年!$K:$K,"○",入力用1年!$G:$G,"",入力用1年!$H:$H,"休工")</f>
        <v>1</v>
      </c>
      <c r="AK47" s="160" t="str" cm="1">
        <f t="array" ref="AK47">_xlfn.IFS(AI47=0,"",AI47=0,"-",AJ47&gt;=AI47,"〇",AJ47&lt;=AI47,"×")</f>
        <v>〇</v>
      </c>
    </row>
    <row r="48" spans="3:37" s="131" customFormat="1" ht="18.75" customHeight="1" x14ac:dyDescent="0.4">
      <c r="D48" s="142">
        <f>IFERROR(IF(MONTH(J47+1)=$D$45,J47+1,""),"")</f>
        <v>45662</v>
      </c>
      <c r="E48" s="127">
        <f t="shared" ref="E48:J52" si="21">IFERROR(IF(MONTH(D48+1)=$D$45,D48+1,""),"")</f>
        <v>45663</v>
      </c>
      <c r="F48" s="127">
        <f t="shared" si="21"/>
        <v>45664</v>
      </c>
      <c r="G48" s="127">
        <f t="shared" si="21"/>
        <v>45665</v>
      </c>
      <c r="H48" s="127">
        <f t="shared" si="21"/>
        <v>45666</v>
      </c>
      <c r="I48" s="127">
        <f t="shared" si="21"/>
        <v>45667</v>
      </c>
      <c r="J48" s="128">
        <f t="shared" si="21"/>
        <v>45668</v>
      </c>
      <c r="K48" s="159">
        <f>COUNTIFS(入力用1年!B:B,"&gt;="&amp;MIN(D48:J48),入力用1年!B:B,"&lt;="&amp;MAX(D48:J48),入力用1年!K:K,"○",入力用1年!G:G,"",入力用1年!D:D,"休日")</f>
        <v>2</v>
      </c>
      <c r="L48" s="112">
        <f>COUNTIFS(入力用1年!$B:$B,"&gt;="&amp;MIN(D48:J48),入力用1年!$B:$B,"&lt;="&amp;MAX(D48:J48),入力用1年!$K:$K,"○",入力用1年!$G:$G,"",入力用1年!$H:$H,"休工")</f>
        <v>2</v>
      </c>
      <c r="M48" s="160" t="str" cm="1">
        <f t="array" ref="M48">_xlfn.IFS(K48=0,"",K48=0,"-",L48&gt;=K48,"〇",L48&lt;=K48,"×")</f>
        <v>〇</v>
      </c>
      <c r="N48" s="151"/>
      <c r="P48" s="142">
        <f>IFERROR(IF(MONTH(V47+1)=$P$45,V47+1,""),"")</f>
        <v>45690</v>
      </c>
      <c r="Q48" s="127">
        <f t="shared" ref="Q48:V52" si="22">IFERROR(IF(MONTH(P48+1)=$P$45,P48+1,""),"")</f>
        <v>45691</v>
      </c>
      <c r="R48" s="127">
        <f t="shared" si="22"/>
        <v>45692</v>
      </c>
      <c r="S48" s="127">
        <f t="shared" si="22"/>
        <v>45693</v>
      </c>
      <c r="T48" s="127">
        <f t="shared" si="22"/>
        <v>45694</v>
      </c>
      <c r="U48" s="127">
        <f t="shared" si="22"/>
        <v>45695</v>
      </c>
      <c r="V48" s="128">
        <f t="shared" si="22"/>
        <v>45696</v>
      </c>
      <c r="W48" s="159">
        <f>COUNTIFS(入力用1年!B:B,"&gt;="&amp;MIN(P48:V48),入力用1年!B:B,"&lt;="&amp;MAX(P48:V48),入力用1年!K:K,"○",入力用1年!G:G,"",入力用1年!D:D,"休日")</f>
        <v>2</v>
      </c>
      <c r="X48" s="112">
        <f>COUNTIFS(入力用1年!$B:$B,"&gt;="&amp;MIN(P48:V48),入力用1年!$B:$B,"&lt;="&amp;MAX(P48:V48),入力用1年!$K:$K,"○",入力用1年!$G:$G,"",入力用1年!$H:$H,"休工")</f>
        <v>2</v>
      </c>
      <c r="Y48" s="160" t="str" cm="1">
        <f t="array" ref="Y48">_xlfn.IFS(W48=0,"",W48=0,"-",X48&gt;=W48,"〇",X48&lt;=W48,"×")</f>
        <v>〇</v>
      </c>
      <c r="Z48" s="151"/>
      <c r="AB48" s="142">
        <f>IFERROR(IF(MONTH(AH47+1)=$AB$45,AH47+1,""),"")</f>
        <v>45718</v>
      </c>
      <c r="AC48" s="127">
        <f t="shared" ref="AC48:AH52" si="23">IFERROR(IF(MONTH(AB48+1)=$AB$45,AB48+1,""),"")</f>
        <v>45719</v>
      </c>
      <c r="AD48" s="127">
        <f t="shared" si="23"/>
        <v>45720</v>
      </c>
      <c r="AE48" s="127">
        <f t="shared" si="23"/>
        <v>45721</v>
      </c>
      <c r="AF48" s="127">
        <f t="shared" si="23"/>
        <v>45722</v>
      </c>
      <c r="AG48" s="127">
        <f t="shared" si="23"/>
        <v>45723</v>
      </c>
      <c r="AH48" s="128">
        <f t="shared" si="23"/>
        <v>45724</v>
      </c>
      <c r="AI48" s="159">
        <f>COUNTIFS(入力用1年!B:B,"&gt;="&amp;MIN(AB48:AH48),入力用1年!B:B,"&lt;="&amp;MAX(AB48:AH48),入力用1年!K:K,"○",入力用1年!G:G,"",入力用1年!D:D,"休日")</f>
        <v>2</v>
      </c>
      <c r="AJ48" s="112">
        <f>COUNTIFS(入力用1年!$B:$B,"&gt;="&amp;MIN(AB48:AH48),入力用1年!$B:$B,"&lt;="&amp;MAX(AB48:AH48),入力用1年!$K:$K,"○",入力用1年!$G:$G,"",入力用1年!$H:$H,"休工")</f>
        <v>2</v>
      </c>
      <c r="AK48" s="160" t="str" cm="1">
        <f t="array" ref="AK48">_xlfn.IFS(AI48=0,"",AI48=0,"-",AJ48&gt;=AI48,"〇",AJ48&lt;=AI48,"×")</f>
        <v>〇</v>
      </c>
    </row>
    <row r="49" spans="4:37" s="131" customFormat="1" ht="18.75" customHeight="1" x14ac:dyDescent="0.4">
      <c r="D49" s="142">
        <f>IFERROR(IF(MONTH(J48+1)=$D$45,J48+1,""),"")</f>
        <v>45669</v>
      </c>
      <c r="E49" s="127">
        <f t="shared" si="21"/>
        <v>45670</v>
      </c>
      <c r="F49" s="127">
        <f t="shared" si="21"/>
        <v>45671</v>
      </c>
      <c r="G49" s="127">
        <f t="shared" si="21"/>
        <v>45672</v>
      </c>
      <c r="H49" s="127">
        <f t="shared" si="21"/>
        <v>45673</v>
      </c>
      <c r="I49" s="127">
        <f t="shared" si="21"/>
        <v>45674</v>
      </c>
      <c r="J49" s="128">
        <f t="shared" si="21"/>
        <v>45675</v>
      </c>
      <c r="K49" s="159">
        <f>COUNTIFS(入力用1年!B:B,"&gt;="&amp;MIN(D49:J49),入力用1年!B:B,"&lt;="&amp;MAX(D49:J49),入力用1年!K:K,"○",入力用1年!G:G,"",入力用1年!D:D,"休日")</f>
        <v>3</v>
      </c>
      <c r="L49" s="112">
        <f>COUNTIFS(入力用1年!$B:$B,"&gt;="&amp;MIN(D49:J49),入力用1年!$B:$B,"&lt;="&amp;MAX(D49:J49),入力用1年!$K:$K,"○",入力用1年!$G:$G,"",入力用1年!$H:$H,"休工")</f>
        <v>3</v>
      </c>
      <c r="M49" s="160" t="str" cm="1">
        <f t="array" ref="M49">_xlfn.IFS(K49=0,"",K49=0,"-",L49&gt;=K49,"〇",L49&lt;=K49,"×")</f>
        <v>〇</v>
      </c>
      <c r="N49" s="151"/>
      <c r="P49" s="142">
        <f>IFERROR(IF(MONTH(V48+1)=$P$45,V48+1,""),"")</f>
        <v>45697</v>
      </c>
      <c r="Q49" s="127">
        <f t="shared" si="22"/>
        <v>45698</v>
      </c>
      <c r="R49" s="127">
        <f t="shared" si="22"/>
        <v>45699</v>
      </c>
      <c r="S49" s="127">
        <f t="shared" si="22"/>
        <v>45700</v>
      </c>
      <c r="T49" s="127">
        <f t="shared" si="22"/>
        <v>45701</v>
      </c>
      <c r="U49" s="127">
        <f t="shared" si="22"/>
        <v>45702</v>
      </c>
      <c r="V49" s="128">
        <f t="shared" si="22"/>
        <v>45703</v>
      </c>
      <c r="W49" s="159">
        <f>COUNTIFS(入力用1年!B:B,"&gt;="&amp;MIN(P49:V49),入力用1年!B:B,"&lt;="&amp;MAX(P49:V49),入力用1年!K:K,"○",入力用1年!G:G,"",入力用1年!D:D,"休日")</f>
        <v>3</v>
      </c>
      <c r="X49" s="112">
        <f>COUNTIFS(入力用1年!$B:$B,"&gt;="&amp;MIN(P49:V49),入力用1年!$B:$B,"&lt;="&amp;MAX(P49:V49),入力用1年!$K:$K,"○",入力用1年!$G:$G,"",入力用1年!$H:$H,"休工")</f>
        <v>3</v>
      </c>
      <c r="Y49" s="160" t="str" cm="1">
        <f t="array" ref="Y49">_xlfn.IFS(W49=0,"",W49=0,"-",X49&gt;=W49,"〇",X49&lt;=W49,"×")</f>
        <v>〇</v>
      </c>
      <c r="Z49" s="151"/>
      <c r="AB49" s="142">
        <f>IFERROR(IF(MONTH(AH48+1)=$AB$45,AH48+1,""),"")</f>
        <v>45725</v>
      </c>
      <c r="AC49" s="127">
        <f t="shared" si="23"/>
        <v>45726</v>
      </c>
      <c r="AD49" s="127">
        <f t="shared" si="23"/>
        <v>45727</v>
      </c>
      <c r="AE49" s="127">
        <f t="shared" si="23"/>
        <v>45728</v>
      </c>
      <c r="AF49" s="127">
        <f t="shared" si="23"/>
        <v>45729</v>
      </c>
      <c r="AG49" s="127">
        <f t="shared" si="23"/>
        <v>45730</v>
      </c>
      <c r="AH49" s="128">
        <f t="shared" si="23"/>
        <v>45731</v>
      </c>
      <c r="AI49" s="159">
        <f>COUNTIFS(入力用1年!B:B,"&gt;="&amp;MIN(AB49:AH49),入力用1年!B:B,"&lt;="&amp;MAX(AB49:AH49),入力用1年!K:K,"○",入力用1年!G:G,"",入力用1年!D:D,"休日")</f>
        <v>2</v>
      </c>
      <c r="AJ49" s="112">
        <f>COUNTIFS(入力用1年!$B:$B,"&gt;="&amp;MIN(AB49:AH49),入力用1年!$B:$B,"&lt;="&amp;MAX(AB49:AH49),入力用1年!$K:$K,"○",入力用1年!$G:$G,"",入力用1年!$H:$H,"休工")</f>
        <v>2</v>
      </c>
      <c r="AK49" s="160" t="str" cm="1">
        <f t="array" ref="AK49">_xlfn.IFS(AI49=0,"",AI49=0,"-",AJ49&gt;=AI49,"〇",AJ49&lt;=AI49,"×")</f>
        <v>〇</v>
      </c>
    </row>
    <row r="50" spans="4:37" s="131" customFormat="1" ht="18.75" customHeight="1" x14ac:dyDescent="0.4">
      <c r="D50" s="142">
        <f>IFERROR(IF(MONTH(J49+1)=$D$45,J49+1,""),"")</f>
        <v>45676</v>
      </c>
      <c r="E50" s="127">
        <f t="shared" si="21"/>
        <v>45677</v>
      </c>
      <c r="F50" s="127">
        <f t="shared" si="21"/>
        <v>45678</v>
      </c>
      <c r="G50" s="127">
        <f t="shared" si="21"/>
        <v>45679</v>
      </c>
      <c r="H50" s="127">
        <f t="shared" si="21"/>
        <v>45680</v>
      </c>
      <c r="I50" s="127">
        <f t="shared" si="21"/>
        <v>45681</v>
      </c>
      <c r="J50" s="128">
        <f t="shared" si="21"/>
        <v>45682</v>
      </c>
      <c r="K50" s="159">
        <f>COUNTIFS(入力用1年!B:B,"&gt;="&amp;MIN(D50:J50),入力用1年!B:B,"&lt;="&amp;MAX(D50:J50),入力用1年!K:K,"○",入力用1年!G:G,"",入力用1年!D:D,"休日")</f>
        <v>2</v>
      </c>
      <c r="L50" s="112">
        <f>COUNTIFS(入力用1年!$B:$B,"&gt;="&amp;MIN(D50:J50),入力用1年!$B:$B,"&lt;="&amp;MAX(D50:J50),入力用1年!$K:$K,"○",入力用1年!$G:$G,"",入力用1年!$H:$H,"休工")</f>
        <v>2</v>
      </c>
      <c r="M50" s="160" t="str" cm="1">
        <f t="array" ref="M50">_xlfn.IFS(K50=0,"",K50=0,"-",L50&gt;=K50,"〇",L50&lt;=K50,"×")</f>
        <v>〇</v>
      </c>
      <c r="N50" s="151"/>
      <c r="P50" s="142">
        <f>IFERROR(IF(MONTH(V49+1)=$P$45,V49+1,""),"")</f>
        <v>45704</v>
      </c>
      <c r="Q50" s="127">
        <f t="shared" si="22"/>
        <v>45705</v>
      </c>
      <c r="R50" s="127">
        <f t="shared" si="22"/>
        <v>45706</v>
      </c>
      <c r="S50" s="127">
        <f t="shared" si="22"/>
        <v>45707</v>
      </c>
      <c r="T50" s="127">
        <f t="shared" si="22"/>
        <v>45708</v>
      </c>
      <c r="U50" s="127">
        <f t="shared" si="22"/>
        <v>45709</v>
      </c>
      <c r="V50" s="128">
        <f t="shared" si="22"/>
        <v>45710</v>
      </c>
      <c r="W50" s="159">
        <f>COUNTIFS(入力用1年!B:B,"&gt;="&amp;MIN(P50:V50),入力用1年!B:B,"&lt;="&amp;MAX(P50:V50),入力用1年!K:K,"○",入力用1年!G:G,"",入力用1年!D:D,"休日")</f>
        <v>2</v>
      </c>
      <c r="X50" s="112">
        <f>COUNTIFS(入力用1年!$B:$B,"&gt;="&amp;MIN(P50:V50),入力用1年!$B:$B,"&lt;="&amp;MAX(P50:V50),入力用1年!$K:$K,"○",入力用1年!$G:$G,"",入力用1年!$H:$H,"休工")</f>
        <v>2</v>
      </c>
      <c r="Y50" s="160" t="str" cm="1">
        <f t="array" ref="Y50">_xlfn.IFS(W50=0,"",W50=0,"-",X50&gt;=W50,"〇",X50&lt;=W50,"×")</f>
        <v>〇</v>
      </c>
      <c r="Z50" s="151"/>
      <c r="AB50" s="142">
        <f>IFERROR(IF(MONTH(AH49+1)=$AB$45,AH49+1,""),"")</f>
        <v>45732</v>
      </c>
      <c r="AC50" s="127">
        <f t="shared" si="23"/>
        <v>45733</v>
      </c>
      <c r="AD50" s="127">
        <f t="shared" si="23"/>
        <v>45734</v>
      </c>
      <c r="AE50" s="127">
        <f t="shared" si="23"/>
        <v>45735</v>
      </c>
      <c r="AF50" s="127">
        <f t="shared" si="23"/>
        <v>45736</v>
      </c>
      <c r="AG50" s="127">
        <f t="shared" si="23"/>
        <v>45737</v>
      </c>
      <c r="AH50" s="128">
        <f t="shared" si="23"/>
        <v>45738</v>
      </c>
      <c r="AI50" s="159">
        <f>COUNTIFS(入力用1年!B:B,"&gt;="&amp;MIN(AB50:AH50),入力用1年!B:B,"&lt;="&amp;MAX(AB50:AH50),入力用1年!K:K,"○",入力用1年!G:G,"",入力用1年!D:D,"休日")</f>
        <v>3</v>
      </c>
      <c r="AJ50" s="112">
        <f>COUNTIFS(入力用1年!$B:$B,"&gt;="&amp;MIN(AB50:AH50),入力用1年!$B:$B,"&lt;="&amp;MAX(AB50:AH50),入力用1年!$K:$K,"○",入力用1年!$G:$G,"",入力用1年!$H:$H,"休工")</f>
        <v>3</v>
      </c>
      <c r="AK50" s="160" t="str" cm="1">
        <f t="array" ref="AK50">_xlfn.IFS(AI50=0,"",AI50=0,"-",AJ50&gt;=AI50,"〇",AJ50&lt;=AI50,"×")</f>
        <v>〇</v>
      </c>
    </row>
    <row r="51" spans="4:37" s="131" customFormat="1" ht="18.75" customHeight="1" x14ac:dyDescent="0.4">
      <c r="D51" s="142">
        <f>IFERROR(IF(MONTH(J50+1)=$D$45,J50+1,""),"")</f>
        <v>45683</v>
      </c>
      <c r="E51" s="127">
        <f t="shared" si="21"/>
        <v>45684</v>
      </c>
      <c r="F51" s="127">
        <f t="shared" si="21"/>
        <v>45685</v>
      </c>
      <c r="G51" s="127">
        <f t="shared" si="21"/>
        <v>45686</v>
      </c>
      <c r="H51" s="127">
        <f t="shared" si="21"/>
        <v>45687</v>
      </c>
      <c r="I51" s="127">
        <f t="shared" si="21"/>
        <v>45688</v>
      </c>
      <c r="J51" s="128" t="str">
        <f t="shared" si="21"/>
        <v/>
      </c>
      <c r="K51" s="159">
        <f>COUNTIFS(入力用1年!B:B,"&gt;="&amp;MIN(D51:J51),入力用1年!B:B,"&lt;="&amp;MAX(D51:J51),入力用1年!K:K,"○",入力用1年!G:G,"",入力用1年!D:D,"休日")</f>
        <v>1</v>
      </c>
      <c r="L51" s="112">
        <f>COUNTIFS(入力用1年!$B:$B,"&gt;="&amp;MIN(D51:J51),入力用1年!$B:$B,"&lt;="&amp;MAX(D51:J51),入力用1年!$K:$K,"○",入力用1年!$G:$G,"",入力用1年!$H:$H,"休工")</f>
        <v>1</v>
      </c>
      <c r="M51" s="160" t="str" cm="1">
        <f t="array" ref="M51">_xlfn.IFS(K51=0,"",K51=0,"-",L51&gt;=K51,"〇",L51&lt;=K51,"×")</f>
        <v>〇</v>
      </c>
      <c r="N51" s="151"/>
      <c r="P51" s="142">
        <f>IFERROR(IF(MONTH(V50+1)=$P$45,V50+1,""),"")</f>
        <v>45711</v>
      </c>
      <c r="Q51" s="127">
        <f t="shared" si="22"/>
        <v>45712</v>
      </c>
      <c r="R51" s="127">
        <f t="shared" si="22"/>
        <v>45713</v>
      </c>
      <c r="S51" s="127">
        <f t="shared" si="22"/>
        <v>45714</v>
      </c>
      <c r="T51" s="127">
        <f t="shared" si="22"/>
        <v>45715</v>
      </c>
      <c r="U51" s="127">
        <f t="shared" si="22"/>
        <v>45716</v>
      </c>
      <c r="V51" s="128" t="str">
        <f t="shared" si="22"/>
        <v/>
      </c>
      <c r="W51" s="159">
        <f>COUNTIFS(入力用1年!B:B,"&gt;="&amp;MIN(P51:V51),入力用1年!B:B,"&lt;="&amp;MAX(P51:V51),入力用1年!K:K,"○",入力用1年!G:G,"",入力用1年!D:D,"休日")</f>
        <v>2</v>
      </c>
      <c r="X51" s="112">
        <f>COUNTIFS(入力用1年!$B:$B,"&gt;="&amp;MIN(P51:V51),入力用1年!$B:$B,"&lt;="&amp;MAX(P51:V51),入力用1年!$K:$K,"○",入力用1年!$G:$G,"",入力用1年!$H:$H,"休工")</f>
        <v>2</v>
      </c>
      <c r="Y51" s="160" t="str" cm="1">
        <f t="array" ref="Y51">_xlfn.IFS(W51=0,"",W51=0,"-",X51&gt;=W51,"〇",X51&lt;=W51,"×")</f>
        <v>〇</v>
      </c>
      <c r="Z51" s="151"/>
      <c r="AB51" s="142">
        <f>IFERROR(IF(MONTH(AH50+1)=$AB$45,AH50+1,""),"")</f>
        <v>45739</v>
      </c>
      <c r="AC51" s="127">
        <f t="shared" si="23"/>
        <v>45740</v>
      </c>
      <c r="AD51" s="127">
        <f t="shared" si="23"/>
        <v>45741</v>
      </c>
      <c r="AE51" s="127">
        <f t="shared" si="23"/>
        <v>45742</v>
      </c>
      <c r="AF51" s="127">
        <f t="shared" si="23"/>
        <v>45743</v>
      </c>
      <c r="AG51" s="127">
        <f t="shared" si="23"/>
        <v>45744</v>
      </c>
      <c r="AH51" s="128">
        <f t="shared" si="23"/>
        <v>45745</v>
      </c>
      <c r="AI51" s="159">
        <f>COUNTIFS(入力用1年!B:B,"&gt;="&amp;MIN(AB51:AH51),入力用1年!B:B,"&lt;="&amp;MAX(AB51:AH51),入力用1年!K:K,"○",入力用1年!G:G,"",入力用1年!D:D,"休日")</f>
        <v>2</v>
      </c>
      <c r="AJ51" s="112">
        <f>COUNTIFS(入力用1年!$B:$B,"&gt;="&amp;MIN(AB51:AH51),入力用1年!$B:$B,"&lt;="&amp;MAX(AB51:AH51),入力用1年!$K:$K,"○",入力用1年!$G:$G,"",入力用1年!$H:$H,"休工")</f>
        <v>2</v>
      </c>
      <c r="AK51" s="160" t="str" cm="1">
        <f t="array" ref="AK51">_xlfn.IFS(AI51=0,"",AI51=0,"-",AJ51&gt;=AI51,"〇",AJ51&lt;=AI51,"×")</f>
        <v>〇</v>
      </c>
    </row>
    <row r="52" spans="4:37" s="131" customFormat="1" ht="18.75" customHeight="1" thickBot="1" x14ac:dyDescent="0.45">
      <c r="D52" s="144" t="str">
        <f>IFERROR(IF(MONTH(J51+1)=$D$45,J51+1,""),"")</f>
        <v/>
      </c>
      <c r="E52" s="129" t="str">
        <f t="shared" si="21"/>
        <v/>
      </c>
      <c r="F52" s="129" t="str">
        <f t="shared" si="21"/>
        <v/>
      </c>
      <c r="G52" s="129" t="str">
        <f t="shared" si="21"/>
        <v/>
      </c>
      <c r="H52" s="129" t="str">
        <f t="shared" si="21"/>
        <v/>
      </c>
      <c r="I52" s="129" t="str">
        <f t="shared" si="21"/>
        <v/>
      </c>
      <c r="J52" s="130" t="str">
        <f t="shared" si="21"/>
        <v/>
      </c>
      <c r="K52" s="161">
        <f>COUNTIFS(入力用1年!B:B,"&gt;="&amp;MIN(D52:J52),入力用1年!B:B,"&lt;="&amp;MAX(D52:J52),入力用1年!K:K,"○",入力用1年!G:G,"",入力用1年!D:D,"休日")</f>
        <v>0</v>
      </c>
      <c r="L52" s="123">
        <f>COUNTIFS(入力用1年!$B:$B,"&gt;="&amp;MIN(D52:J52),入力用1年!$B:$B,"&lt;="&amp;MAX(D52:J52),入力用1年!$K:$K,"○",入力用1年!$G:$G,"",入力用1年!$H:$H,"休工")</f>
        <v>0</v>
      </c>
      <c r="M52" s="162" t="str" cm="1">
        <f t="array" ref="M52">_xlfn.IFS(K52=0,"",K52=0,"-",L52&gt;=K52,"〇",L52&lt;=K52,"×")</f>
        <v/>
      </c>
      <c r="N52" s="151"/>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COUNTIFS(入力用1年!B:B,"&gt;="&amp;MIN(P52:V52),入力用1年!B:B,"&lt;="&amp;MAX(P52:V52),入力用1年!K:K,"○",入力用1年!G:G,"",入力用1年!D:D,"休日")</f>
        <v>0</v>
      </c>
      <c r="X52" s="123">
        <f>COUNTIFS(入力用1年!$B:$B,"&gt;="&amp;MIN(P52:V52),入力用1年!$B:$B,"&lt;="&amp;MAX(P52:V52),入力用1年!$K:$K,"○",入力用1年!$G:$G,"",入力用1年!$H:$H,"休工")</f>
        <v>0</v>
      </c>
      <c r="Y52" s="162" t="str" cm="1">
        <f t="array" ref="Y52">_xlfn.IFS(W52=0,"",W52=0,"-",X52&gt;=W52,"〇",X52&lt;=W52,"×")</f>
        <v/>
      </c>
      <c r="Z52" s="151"/>
      <c r="AB52" s="144">
        <f>IFERROR(IF(MONTH(AH51+1)=$AB$45,AH51+1,""),"")</f>
        <v>45746</v>
      </c>
      <c r="AC52" s="129">
        <f t="shared" si="23"/>
        <v>45747</v>
      </c>
      <c r="AD52" s="129" t="str">
        <f t="shared" si="23"/>
        <v/>
      </c>
      <c r="AE52" s="129" t="str">
        <f t="shared" si="23"/>
        <v/>
      </c>
      <c r="AF52" s="129" t="str">
        <f t="shared" si="23"/>
        <v/>
      </c>
      <c r="AG52" s="129" t="str">
        <f t="shared" si="23"/>
        <v/>
      </c>
      <c r="AH52" s="130" t="str">
        <f t="shared" si="23"/>
        <v/>
      </c>
      <c r="AI52" s="161">
        <f>COUNTIFS(入力用1年!B:B,"&gt;="&amp;MIN(AB52:AH52),入力用1年!B:B,"&lt;="&amp;MAX(AB52:AH52),入力用1年!K:K,"○",入力用1年!G:G,"",入力用1年!D:D,"休日")</f>
        <v>1</v>
      </c>
      <c r="AJ52" s="123">
        <f>COUNTIFS(入力用1年!$B:$B,"&gt;="&amp;MIN(AB52:AH52),入力用1年!$B:$B,"&lt;="&amp;MAX(AB52:AH52),入力用1年!$K:$K,"○",入力用1年!$G:$G,"",入力用1年!$H:$H,"休工")</f>
        <v>1</v>
      </c>
      <c r="AK52" s="162" t="str" cm="1">
        <f t="array" ref="AK52">_xlfn.IFS(AI52=0,"",AI52=0,"-",AJ52&gt;=AI52,"〇",AJ52&lt;=AI52,"×")</f>
        <v>〇</v>
      </c>
    </row>
    <row r="53" spans="4:37" s="131" customFormat="1" ht="18.75" customHeight="1" x14ac:dyDescent="0.4">
      <c r="D53" s="152"/>
      <c r="E53" s="152"/>
      <c r="F53" s="152"/>
      <c r="G53" s="145"/>
      <c r="H53" s="146"/>
      <c r="I53" s="152"/>
      <c r="J53" s="146"/>
      <c r="K53" s="147">
        <f>SUM(K47:K52)</f>
        <v>10</v>
      </c>
      <c r="L53" s="147"/>
      <c r="M53" s="147"/>
      <c r="N53" s="147"/>
      <c r="O53" s="152"/>
      <c r="P53" s="152"/>
      <c r="Q53" s="152"/>
      <c r="R53" s="152"/>
      <c r="S53" s="145"/>
      <c r="T53" s="146"/>
      <c r="U53" s="152"/>
      <c r="V53" s="146"/>
      <c r="W53" s="147">
        <f>SUM(W47:W52)</f>
        <v>10</v>
      </c>
      <c r="X53" s="147"/>
      <c r="Y53" s="147"/>
      <c r="Z53" s="147"/>
      <c r="AA53" s="152"/>
      <c r="AB53" s="152"/>
      <c r="AC53" s="152"/>
      <c r="AD53" s="152"/>
      <c r="AE53" s="145"/>
      <c r="AF53" s="146"/>
      <c r="AG53" s="152"/>
      <c r="AH53" s="146"/>
      <c r="AI53" s="147">
        <f>SUM(AI47:AI52)</f>
        <v>11</v>
      </c>
      <c r="AK53" s="152"/>
    </row>
    <row r="54" spans="4:37" s="131" customFormat="1" ht="18.75" customHeight="1" x14ac:dyDescent="0.4"/>
    <row r="55" spans="4:37" s="131" customFormat="1" ht="18.75" customHeight="1" x14ac:dyDescent="0.4"/>
    <row r="56" spans="4:37" s="131" customFormat="1" ht="18.75" customHeight="1" x14ac:dyDescent="0.4"/>
    <row r="57" spans="4:37" s="131" customFormat="1" ht="18.75" customHeight="1" x14ac:dyDescent="0.4"/>
    <row r="58" spans="4:37" s="131" customFormat="1" ht="18.75" customHeight="1" x14ac:dyDescent="0.4"/>
    <row r="59" spans="4:37" s="208" customFormat="1" x14ac:dyDescent="0.4"/>
  </sheetData>
  <sheetProtection algorithmName="SHA-512" hashValue="ZKsKJelXLT9npDZAJZ7Tnmjgw29H+8CDuo5rrvYSHHKPE9UbxE16b/ALCWKT2x0Un3CZWwJSHFRGcfFPIfmZUQ==" saltValue="SExPU0s+Z3e1RB1CgATFDw==" spinCount="100000" sheet="1" formatCells="0" formatColumns="0" formatRows="0" sort="0" autoFilter="0"/>
  <mergeCells count="68">
    <mergeCell ref="K45:M45"/>
    <mergeCell ref="W15:Y15"/>
    <mergeCell ref="W25:Y25"/>
    <mergeCell ref="W35:Y35"/>
    <mergeCell ref="W45:Y45"/>
    <mergeCell ref="O34:P34"/>
    <mergeCell ref="O44:P44"/>
    <mergeCell ref="R34:S34"/>
    <mergeCell ref="R44:S44"/>
    <mergeCell ref="T44:V44"/>
    <mergeCell ref="T34:V34"/>
    <mergeCell ref="T24:V24"/>
    <mergeCell ref="AI45:AK45"/>
    <mergeCell ref="B6:C6"/>
    <mergeCell ref="AI3:AK3"/>
    <mergeCell ref="AI4:AK4"/>
    <mergeCell ref="AI5:AK5"/>
    <mergeCell ref="AI6:AK6"/>
    <mergeCell ref="AC7:AD7"/>
    <mergeCell ref="AA34:AB34"/>
    <mergeCell ref="AA44:AB44"/>
    <mergeCell ref="AD24:AE24"/>
    <mergeCell ref="AI7:AK7"/>
    <mergeCell ref="AI8:AK8"/>
    <mergeCell ref="AD34:AE34"/>
    <mergeCell ref="I5:L5"/>
    <mergeCell ref="O14:P14"/>
    <mergeCell ref="AA14:AB14"/>
    <mergeCell ref="AI35:AK35"/>
    <mergeCell ref="C14:D14"/>
    <mergeCell ref="D5:G5"/>
    <mergeCell ref="F14:G14"/>
    <mergeCell ref="F24:G24"/>
    <mergeCell ref="C9:F9"/>
    <mergeCell ref="C10:F10"/>
    <mergeCell ref="C11:F11"/>
    <mergeCell ref="C8:G8"/>
    <mergeCell ref="I9:K9"/>
    <mergeCell ref="K15:M15"/>
    <mergeCell ref="I10:K10"/>
    <mergeCell ref="Z11:AB11"/>
    <mergeCell ref="H24:J24"/>
    <mergeCell ref="T14:V14"/>
    <mergeCell ref="H14:J14"/>
    <mergeCell ref="AF44:AH44"/>
    <mergeCell ref="AF34:AH34"/>
    <mergeCell ref="H34:J34"/>
    <mergeCell ref="AA24:AB24"/>
    <mergeCell ref="O24:P24"/>
    <mergeCell ref="R24:S24"/>
    <mergeCell ref="AD44:AE44"/>
    <mergeCell ref="F44:G44"/>
    <mergeCell ref="R14:S14"/>
    <mergeCell ref="Z8:AD8"/>
    <mergeCell ref="Z10:AD10"/>
    <mergeCell ref="C44:D44"/>
    <mergeCell ref="K25:M25"/>
    <mergeCell ref="K35:M35"/>
    <mergeCell ref="C34:D34"/>
    <mergeCell ref="C24:D24"/>
    <mergeCell ref="F34:G34"/>
    <mergeCell ref="H44:J44"/>
    <mergeCell ref="AF3:AH3"/>
    <mergeCell ref="AD14:AE14"/>
    <mergeCell ref="AI25:AK25"/>
    <mergeCell ref="AF24:AH24"/>
    <mergeCell ref="AF14:AH14"/>
    <mergeCell ref="AI15:AK15"/>
  </mergeCells>
  <phoneticPr fontId="1"/>
  <conditionalFormatting sqref="D17:J17 D19:J22 F18:J18">
    <cfRule type="expression" dxfId="372" priority="731">
      <formula>MONTH(D17)&lt;&gt;$D$15</formula>
    </cfRule>
  </conditionalFormatting>
  <conditionalFormatting sqref="D27:J32">
    <cfRule type="expression" dxfId="371" priority="744">
      <formula>MONTH(D27)&lt;&gt;$D$25</formula>
    </cfRule>
  </conditionalFormatting>
  <conditionalFormatting sqref="D37:J42">
    <cfRule type="expression" dxfId="370" priority="741">
      <formula>MONTH(D37)&lt;&gt;$D$35</formula>
    </cfRule>
  </conditionalFormatting>
  <conditionalFormatting sqref="D47:J52">
    <cfRule type="expression" dxfId="369" priority="738">
      <formula>MONTH(D47)&lt;&gt;$D$45</formula>
    </cfRule>
  </conditionalFormatting>
  <conditionalFormatting sqref="P17:V22">
    <cfRule type="expression" dxfId="368" priority="746">
      <formula>MONTH(P17)&lt;&gt;$P$15</formula>
    </cfRule>
  </conditionalFormatting>
  <conditionalFormatting sqref="P27:V32">
    <cfRule type="expression" dxfId="367" priority="743">
      <formula>MONTH(P27)&lt;&gt;$P$25</formula>
    </cfRule>
  </conditionalFormatting>
  <conditionalFormatting sqref="P37:V42">
    <cfRule type="expression" dxfId="366" priority="740">
      <formula>MONTH(P37)&lt;&gt;$P$35</formula>
    </cfRule>
  </conditionalFormatting>
  <conditionalFormatting sqref="P47:V52">
    <cfRule type="expression" dxfId="365" priority="737">
      <formula>MONTH(P47)&lt;&gt;$P$45</formula>
    </cfRule>
  </conditionalFormatting>
  <conditionalFormatting sqref="AB17:AH22">
    <cfRule type="expression" dxfId="364" priority="745">
      <formula>MONTH(AB17)&lt;&gt;$AB$15</formula>
    </cfRule>
  </conditionalFormatting>
  <conditionalFormatting sqref="AB27:AH32">
    <cfRule type="expression" dxfId="363" priority="742">
      <formula>MONTH(AB27)&lt;&gt;$AB$25</formula>
    </cfRule>
  </conditionalFormatting>
  <conditionalFormatting sqref="AB37:AH42">
    <cfRule type="expression" dxfId="362" priority="739">
      <formula>MONTH(AB37)&lt;&gt;$AB$35</formula>
    </cfRule>
  </conditionalFormatting>
  <conditionalFormatting sqref="AB47:AH52">
    <cfRule type="expression" dxfId="361" priority="736">
      <formula>MONTH(AB47)&lt;&gt;$AB$45</formula>
    </cfRule>
  </conditionalFormatting>
  <conditionalFormatting sqref="D18">
    <cfRule type="expression" dxfId="360" priority="575">
      <formula>MONTH(D18)&lt;&gt;$D$15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359" priority="556">
      <formula>SUBTOTAL(102, $C$15:$AK$52)</formula>
    </cfRule>
  </conditionalFormatting>
  <conditionalFormatting sqref="E18">
    <cfRule type="expression" dxfId="358" priority="558">
      <formula>MONTH(E18)&lt;&gt;$D$15</formula>
    </cfRule>
  </conditionalFormatting>
  <conditionalFormatting sqref="D17:J22 P17:V22 AB17:AH22 D27:J32 P27:V32 AB27:AH32 D37:J42 P37:V42 AB37:AH42 D47:J52 P47:V52 AB47:AH52">
    <cfRule type="containsBlanks" dxfId="357" priority="547">
      <formula>LEN(TRIM(D17))=0</formula>
    </cfRule>
  </conditionalFormatting>
  <conditionalFormatting sqref="E14">
    <cfRule type="expression" dxfId="356" priority="290">
      <formula>E14="○"</formula>
    </cfRule>
  </conditionalFormatting>
  <conditionalFormatting sqref="Q14">
    <cfRule type="expression" dxfId="355" priority="284">
      <formula>Q14="○"</formula>
    </cfRule>
  </conditionalFormatting>
  <conditionalFormatting sqref="AC14">
    <cfRule type="expression" dxfId="354" priority="283">
      <formula>AC14="○"</formula>
    </cfRule>
  </conditionalFormatting>
  <conditionalFormatting sqref="AC24">
    <cfRule type="expression" dxfId="353" priority="282">
      <formula>AC24="○"</formula>
    </cfRule>
  </conditionalFormatting>
  <conditionalFormatting sqref="Q24">
    <cfRule type="expression" dxfId="352" priority="281">
      <formula>Q24="○"</formula>
    </cfRule>
  </conditionalFormatting>
  <conditionalFormatting sqref="E24">
    <cfRule type="expression" dxfId="351" priority="280">
      <formula>E24="○"</formula>
    </cfRule>
  </conditionalFormatting>
  <conditionalFormatting sqref="E34">
    <cfRule type="expression" dxfId="350" priority="279">
      <formula>E34="○"</formula>
    </cfRule>
  </conditionalFormatting>
  <conditionalFormatting sqref="E44">
    <cfRule type="expression" dxfId="349" priority="278">
      <formula>E44="○"</formula>
    </cfRule>
  </conditionalFormatting>
  <conditionalFormatting sqref="Q34">
    <cfRule type="expression" dxfId="348" priority="277">
      <formula>Q34="○"</formula>
    </cfRule>
  </conditionalFormatting>
  <conditionalFormatting sqref="Q44">
    <cfRule type="expression" dxfId="347" priority="276">
      <formula>Q44="○"</formula>
    </cfRule>
  </conditionalFormatting>
  <conditionalFormatting sqref="AC34">
    <cfRule type="expression" dxfId="346" priority="275">
      <formula>AC34="○"</formula>
    </cfRule>
  </conditionalFormatting>
  <conditionalFormatting sqref="AC44">
    <cfRule type="expression" dxfId="345" priority="274">
      <formula>AC44="○"</formula>
    </cfRule>
  </conditionalFormatting>
  <conditionalFormatting sqref="Z11">
    <cfRule type="expression" dxfId="344" priority="9">
      <formula>$Z$11&lt;ROUNDDOWN((8/28)*100,1)</formula>
    </cfRule>
  </conditionalFormatting>
  <dataValidations count="1">
    <dataValidation type="list" allowBlank="1" showInputMessage="1" showErrorMessage="1" sqref="M44 Y14 AK14 AK24 Y24 M24 M34 Y34 AK34 AK44 Y44 M14" xr:uid="{83F83318-60B8-4C20-A337-FBF5B3ED7BCE}">
      <formula1>"達成,未達成,　,"</formula1>
    </dataValidation>
  </dataValidations>
  <pageMargins left="0.25" right="0.25" top="0.75" bottom="0.75" header="0.3" footer="0.3"/>
  <pageSetup paperSize="9" scale="5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48" operator="greaterThan" id="{F7F87493-15BA-4042-99F3-AB02E0353A94}">
            <xm:f>基本情報!$E$13</xm:f>
            <x14:dxf>
              <font>
                <color auto="1"/>
              </font>
              <fill>
                <patternFill>
                  <bgColor theme="8"/>
                </patternFill>
              </fill>
            </x14:dxf>
          </x14:cfRule>
          <x14:cfRule type="expression" priority="549" id="{46E37859-2D8D-4D23-A278-4752C362653C}">
            <xm:f>D17&lt;基本情報!$C$13</xm:f>
            <x14:dxf>
              <fill>
                <patternFill>
                  <bgColor theme="8"/>
                </patternFill>
              </fill>
            </x14:dxf>
          </x14:cfRule>
          <x14:cfRule type="expression" priority="552" id="{78498C61-FFE7-4368-B41E-C4C46679A4A2}">
            <xm:f>IF(VLOOKUP(D17,入力用1年!$B:$J,1,FALSE)=基本情報!$E$13,TRUE,FALSE)</xm:f>
            <x14:dxf>
              <font>
                <b/>
                <i/>
                <strike val="0"/>
              </font>
              <fill>
                <patternFill>
                  <bgColor rgb="FFFFC000"/>
                </patternFill>
              </fill>
              <border>
                <vertical/>
                <horizontal/>
              </border>
            </x14:dxf>
          </x14:cfRule>
          <x14:cfRule type="expression" priority="553" id="{53C78FE4-8421-46E8-AFE6-6707CD4A319D}">
            <xm:f>IF(VLOOKUP(D17,入力用1年!$B:$J,1,FALSE)=基本情報!$C$13,TRUE,FALSE)</xm:f>
            <x14:dxf>
              <font>
                <b/>
                <i/>
                <strike val="0"/>
              </font>
              <fill>
                <patternFill>
                  <bgColor rgb="FFFFC000"/>
                </patternFill>
              </fill>
              <border>
                <vertical/>
                <horizontal/>
              </border>
            </x14:dxf>
          </x14:cfRule>
          <x14:cfRule type="expression" priority="557" id="{E48CBF50-D7EE-4548-A4FF-871935BB3EC8}">
            <xm:f>COUNTIF(祝日!$B:$B,D17)=1</xm:f>
            <x14:dxf>
              <font>
                <b/>
                <i val="0"/>
                <color rgb="FF00B050"/>
              </font>
              <fill>
                <patternFill patternType="none">
                  <bgColor auto="1"/>
                </patternFill>
              </fill>
            </x14:dxf>
          </x14:cfRule>
          <x14:cfRule type="expression" priority="564" id="{37B58607-8923-4D82-8936-521E9265CF66}">
            <xm:f>IF(VLOOKUP(D17,入力用1年!$B:$J,1,FALSE)=基本情報!$C$12,TRUE,FALSE)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74" id="{321C9F5C-B831-4770-B3AF-CBC20557BEF4}">
            <xm:f>IF(VLOOKUP(D17,入力用1年!$B:$J,1,FALSE)=基本情報!$E$12,TRUE,FALSE)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D17:J22 P17:V22 AB17:AH22 D27:J32 P27:V32 AB27:AH32 D37:J42 P37:V42 AB37:AH42 D47:J52 P47:V52 AB47:AH52</xm:sqref>
        </x14:conditionalFormatting>
        <x14:conditionalFormatting xmlns:xm="http://schemas.microsoft.com/office/excel/2006/main">
          <x14:cfRule type="expression" priority="554" id="{C4E71A5D-D4A2-45C7-BA1E-EE17FCFBBD0A}">
            <xm:f>VLOOKUP(C17,入力用1年!$B:$I,6,FALSE)&lt;&gt;""</xm:f>
            <x14:dxf>
              <fill>
                <patternFill>
                  <bgColor theme="8"/>
                </patternFill>
              </fill>
            </x14:dxf>
          </x14:cfRule>
          <x14:cfRule type="expression" priority="555" id="{08285E8A-A02E-443A-8915-8B527E551339}">
            <xm:f>VLOOKUP(C17,入力用1年!$B:$I,7,FALSE)="休工"</xm:f>
            <x14:dxf>
              <fill>
                <patternFill>
                  <bgColor theme="2" tint="-9.9948118533890809E-2"/>
                </patternFill>
              </fill>
            </x14:dxf>
          </x14:cfRule>
          <xm:sqref>C24:D24 AD24:AG24 C34:D34 C44:D44 AD34:AG34 AD44:AG44 C25:H26 Z25:AF26 N25:T26 C35:H36 N35:T36 Z35:AF36 C45:H46 Z45:AF46 N45:T46 R24:U24 X24 F24:I24 L24 F34:I34 L34 R34:U34 X34 R44:U44 X44 F44:I44 L44 Z24:AB24 N24:P24 N34:P34 N44:P44 Z34:AB34 Z44:AB44 C17:AH23 C27:AH33 C37:AH43 C47:AH52</xm:sqref>
        </x14:conditionalFormatting>
        <x14:conditionalFormatting xmlns:xm="http://schemas.microsoft.com/office/excel/2006/main">
          <x14:cfRule type="expression" priority="270" id="{4DB29457-6CB7-4A87-9915-6D42077998C2}">
            <xm:f>IF(VLOOKUP(I15,入力用３年!$B:$J,1,FALSE)=基本情報!$C$9,TRUE,FALSE)</xm:f>
            <x14:dxf>
              <font>
                <b/>
                <i/>
                <strike val="0"/>
              </font>
              <fill>
                <patternFill>
                  <bgColor rgb="FFFFC000"/>
                </patternFill>
              </fill>
              <border>
                <vertical/>
                <horizontal/>
              </border>
            </x14:dxf>
          </x14:cfRule>
          <x14:cfRule type="expression" priority="271" id="{EA8E68BA-7E29-4959-82C2-CB33D27E6792}">
            <xm:f>IF(VLOOKUP(I15,入力用３年!$B:$J,1,FALSE)=基本情報!$E$9,TRUE,FALSE)</xm:f>
            <x14:dxf>
              <font>
                <b/>
                <i/>
                <strike val="0"/>
              </font>
              <fill>
                <patternFill>
                  <bgColor rgb="FFFFC000"/>
                </patternFill>
              </fill>
              <border>
                <vertical/>
                <horizontal/>
              </border>
            </x14:dxf>
          </x14:cfRule>
          <x14:cfRule type="expression" priority="272" id="{E0133D5D-678D-4DD0-A0BD-795BC5F4B29C}">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3" id="{F270E5B0-FCBC-4774-995F-A073899D0755}">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266" id="{CDF7FB77-A5FD-481F-B95D-E8704465C7D4}">
            <xm:f>IF(VLOOKUP(K16,入力用1年!$B:$J,1,FALSE)=基本情報!$E$9,TRUE,FALSE)</xm:f>
            <x14:dxf>
              <font>
                <b/>
                <i/>
                <strike val="0"/>
              </font>
              <fill>
                <patternFill>
                  <bgColor rgb="FFFFC000"/>
                </patternFill>
              </fill>
              <border>
                <vertical/>
                <horizontal/>
              </border>
            </x14:dxf>
          </x14:cfRule>
          <x14:cfRule type="expression" priority="267" id="{EE7687E5-173A-4B3B-9FF8-6E2954E52852}">
            <xm:f>IF(VLOOKUP(K16,入力用1年!$B:$J,1,FALSE)=基本情報!$C$9,TRUE,FALSE)</xm:f>
            <x14:dxf>
              <font>
                <b/>
                <i/>
                <strike val="0"/>
              </font>
              <fill>
                <patternFill>
                  <bgColor rgb="FFFFC000"/>
                </patternFill>
              </fill>
              <border>
                <vertical/>
                <horizontal/>
              </border>
            </x14:dxf>
          </x14:cfRule>
          <x14:cfRule type="expression" priority="268" id="{C9804717-FC3B-41D9-8459-54CA6E842A39}">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9" id="{050479AD-4F37-42A8-AE08-AD0D3C36E64F}">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62" id="{EEFE9389-AF15-4FC1-97CA-21048D15ABEB}">
            <xm:f>IF(VLOOKUP(U15,入力用３年!$B:$J,1,FALSE)=基本情報!$C$9,TRUE,FALSE)</xm:f>
            <x14:dxf>
              <font>
                <b/>
                <i/>
                <strike val="0"/>
              </font>
              <fill>
                <patternFill>
                  <bgColor rgb="FFFFC000"/>
                </patternFill>
              </fill>
              <border>
                <vertical/>
                <horizontal/>
              </border>
            </x14:dxf>
          </x14:cfRule>
          <x14:cfRule type="expression" priority="263" id="{80668617-B858-48FE-AC38-1421D79B2227}">
            <xm:f>IF(VLOOKUP(U15,入力用３年!$B:$J,1,FALSE)=基本情報!$E$9,TRUE,FALSE)</xm:f>
            <x14:dxf>
              <font>
                <b/>
                <i/>
                <strike val="0"/>
              </font>
              <fill>
                <patternFill>
                  <bgColor rgb="FFFFC000"/>
                </patternFill>
              </fill>
              <border>
                <vertical/>
                <horizontal/>
              </border>
            </x14:dxf>
          </x14:cfRule>
          <x14:cfRule type="expression" priority="264" id="{5B505217-A5DD-4363-9DF0-85E46D9B14E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5" id="{50739613-A61F-4C9A-8A7E-51A62BCC7CDC}">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58" id="{D8542EB0-6F40-415F-B0B8-A71095CDC042}">
            <xm:f>IF(VLOOKUP(W16,入力用1年!$B:$J,1,FALSE)=基本情報!$E$9,TRUE,FALSE)</xm:f>
            <x14:dxf>
              <font>
                <b/>
                <i/>
                <strike val="0"/>
              </font>
              <fill>
                <patternFill>
                  <bgColor rgb="FFFFC000"/>
                </patternFill>
              </fill>
              <border>
                <vertical/>
                <horizontal/>
              </border>
            </x14:dxf>
          </x14:cfRule>
          <x14:cfRule type="expression" priority="259" id="{B5D482E1-EA93-4FF2-89F4-14151B855AA5}">
            <xm:f>IF(VLOOKUP(W16,入力用1年!$B:$J,1,FALSE)=基本情報!$C$9,TRUE,FALSE)</xm:f>
            <x14:dxf>
              <font>
                <b/>
                <i/>
                <strike val="0"/>
              </font>
              <fill>
                <patternFill>
                  <bgColor rgb="FFFFC000"/>
                </patternFill>
              </fill>
              <border>
                <vertical/>
                <horizontal/>
              </border>
            </x14:dxf>
          </x14:cfRule>
          <x14:cfRule type="expression" priority="260" id="{B5AD9EE6-BBFB-4492-8853-2FA4BD63C99F}">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05FF6CCC-2CDF-459A-A40D-5773A123C76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54" id="{AE6DF709-3E71-4782-BFBE-749D9555FE62}">
            <xm:f>IF(VLOOKUP(AG15,入力用３年!$B:$J,1,FALSE)=基本情報!$C$9,TRUE,FALSE)</xm:f>
            <x14:dxf>
              <font>
                <b/>
                <i/>
                <strike val="0"/>
              </font>
              <fill>
                <patternFill>
                  <bgColor rgb="FFFFC000"/>
                </patternFill>
              </fill>
              <border>
                <vertical/>
                <horizontal/>
              </border>
            </x14:dxf>
          </x14:cfRule>
          <x14:cfRule type="expression" priority="255" id="{AC3360E0-598A-4F6A-8878-01790E612915}">
            <xm:f>IF(VLOOKUP(AG15,入力用３年!$B:$J,1,FALSE)=基本情報!$E$9,TRUE,FALSE)</xm:f>
            <x14:dxf>
              <font>
                <b/>
                <i/>
                <strike val="0"/>
              </font>
              <fill>
                <patternFill>
                  <bgColor rgb="FFFFC000"/>
                </patternFill>
              </fill>
              <border>
                <vertical/>
                <horizontal/>
              </border>
            </x14:dxf>
          </x14:cfRule>
          <x14:cfRule type="expression" priority="256" id="{D6405165-EFD6-4FE1-AC36-856CE56AE00A}">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4EA2699F-B0B9-4C2A-8768-9950DFF5F046}">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50" id="{0BA0F6CD-4A68-45C5-AA74-25BB172CD93A}">
            <xm:f>IF(VLOOKUP(AI16,入力用1年!$B:$J,1,FALSE)=基本情報!$E$9,TRUE,FALSE)</xm:f>
            <x14:dxf>
              <font>
                <b/>
                <i/>
                <strike val="0"/>
              </font>
              <fill>
                <patternFill>
                  <bgColor rgb="FFFFC000"/>
                </patternFill>
              </fill>
              <border>
                <vertical/>
                <horizontal/>
              </border>
            </x14:dxf>
          </x14:cfRule>
          <x14:cfRule type="expression" priority="251" id="{F1A104E2-BED6-47EF-8118-53AB55E04BEE}">
            <xm:f>IF(VLOOKUP(AI16,入力用1年!$B:$J,1,FALSE)=基本情報!$C$9,TRUE,FALSE)</xm:f>
            <x14:dxf>
              <font>
                <b/>
                <i/>
                <strike val="0"/>
              </font>
              <fill>
                <patternFill>
                  <bgColor rgb="FFFFC000"/>
                </patternFill>
              </fill>
              <border>
                <vertical/>
                <horizontal/>
              </border>
            </x14:dxf>
          </x14:cfRule>
          <x14:cfRule type="expression" priority="252" id="{B1015458-BCCA-4959-9C12-E291F30C5E68}">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3" id="{AD88153B-2C1F-4109-8B6A-1CCA4B72B5EB}">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246" id="{2BB802F6-5BED-4F19-A9ED-8C2ADC47A8C1}">
            <xm:f>IF(VLOOKUP(AG25,入力用３年!$B:$J,1,FALSE)=基本情報!$C$9,TRUE,FALSE)</xm:f>
            <x14:dxf>
              <font>
                <b/>
                <i/>
                <strike val="0"/>
              </font>
              <fill>
                <patternFill>
                  <bgColor rgb="FFFFC000"/>
                </patternFill>
              </fill>
              <border>
                <vertical/>
                <horizontal/>
              </border>
            </x14:dxf>
          </x14:cfRule>
          <x14:cfRule type="expression" priority="247" id="{013F79A6-4577-4583-9D84-75C3D306D474}">
            <xm:f>IF(VLOOKUP(AG25,入力用３年!$B:$J,1,FALSE)=基本情報!$E$9,TRUE,FALSE)</xm:f>
            <x14:dxf>
              <font>
                <b/>
                <i/>
                <strike val="0"/>
              </font>
              <fill>
                <patternFill>
                  <bgColor rgb="FFFFC000"/>
                </patternFill>
              </fill>
              <border>
                <vertical/>
                <horizontal/>
              </border>
            </x14:dxf>
          </x14:cfRule>
          <x14:cfRule type="expression" priority="248" id="{20D10A76-DA3D-468B-9151-EC3CF21457BD}">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9" id="{DCBE669A-0C5B-4418-AE33-BA1F7289EA59}">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242" id="{3B6E1FC7-AC9F-41EB-8FB7-B065440ABAD7}">
            <xm:f>IF(VLOOKUP(AI26,入力用1年!$B:$J,1,FALSE)=基本情報!$E$9,TRUE,FALSE)</xm:f>
            <x14:dxf>
              <font>
                <b/>
                <i/>
                <strike val="0"/>
              </font>
              <fill>
                <patternFill>
                  <bgColor rgb="FFFFC000"/>
                </patternFill>
              </fill>
              <border>
                <vertical/>
                <horizontal/>
              </border>
            </x14:dxf>
          </x14:cfRule>
          <x14:cfRule type="expression" priority="243" id="{9C4A4511-638D-4700-A71F-FAA5CB6F34B5}">
            <xm:f>IF(VLOOKUP(AI26,入力用1年!$B:$J,1,FALSE)=基本情報!$C$9,TRUE,FALSE)</xm:f>
            <x14:dxf>
              <font>
                <b/>
                <i/>
                <strike val="0"/>
              </font>
              <fill>
                <patternFill>
                  <bgColor rgb="FFFFC000"/>
                </patternFill>
              </fill>
              <border>
                <vertical/>
                <horizontal/>
              </border>
            </x14:dxf>
          </x14:cfRule>
          <x14:cfRule type="expression" priority="244" id="{B86DA08F-ABD3-4190-BB99-E9F5508A3333}">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5" id="{1B31E21B-F615-4A22-AFB1-3E5D170FB31D}">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238" id="{5FB6627E-5F34-4FC3-A243-E26E14460DA7}">
            <xm:f>IF(VLOOKUP(U25,入力用３年!$B:$J,1,FALSE)=基本情報!$C$9,TRUE,FALSE)</xm:f>
            <x14:dxf>
              <font>
                <b/>
                <i/>
                <strike val="0"/>
              </font>
              <fill>
                <patternFill>
                  <bgColor rgb="FFFFC000"/>
                </patternFill>
              </fill>
              <border>
                <vertical/>
                <horizontal/>
              </border>
            </x14:dxf>
          </x14:cfRule>
          <x14:cfRule type="expression" priority="239" id="{2A070261-5D9D-4A81-9280-7F878643EEC7}">
            <xm:f>IF(VLOOKUP(U25,入力用３年!$B:$J,1,FALSE)=基本情報!$E$9,TRUE,FALSE)</xm:f>
            <x14:dxf>
              <font>
                <b/>
                <i/>
                <strike val="0"/>
              </font>
              <fill>
                <patternFill>
                  <bgColor rgb="FFFFC000"/>
                </patternFill>
              </fill>
              <border>
                <vertical/>
                <horizontal/>
              </border>
            </x14:dxf>
          </x14:cfRule>
          <x14:cfRule type="expression" priority="240" id="{63137FCA-78AA-4B9B-910D-3B16ECDBA923}">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1" id="{B712C752-EF14-47A0-8E62-BE04BFCBD40B}">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U25:V26</xm:sqref>
        </x14:conditionalFormatting>
        <x14:conditionalFormatting xmlns:xm="http://schemas.microsoft.com/office/excel/2006/main">
          <x14:cfRule type="expression" priority="234" id="{54F86E51-4A30-40A4-9655-E3DC48F21739}">
            <xm:f>IF(VLOOKUP(W26,入力用1年!$B:$J,1,FALSE)=基本情報!$E$9,TRUE,FALSE)</xm:f>
            <x14:dxf>
              <font>
                <b/>
                <i/>
                <strike val="0"/>
              </font>
              <fill>
                <patternFill>
                  <bgColor rgb="FFFFC000"/>
                </patternFill>
              </fill>
              <border>
                <vertical/>
                <horizontal/>
              </border>
            </x14:dxf>
          </x14:cfRule>
          <x14:cfRule type="expression" priority="235" id="{D462C9DE-F361-4C94-9AD2-3764011222CB}">
            <xm:f>IF(VLOOKUP(W26,入力用1年!$B:$J,1,FALSE)=基本情報!$C$9,TRUE,FALSE)</xm:f>
            <x14:dxf>
              <font>
                <b/>
                <i/>
                <strike val="0"/>
              </font>
              <fill>
                <patternFill>
                  <bgColor rgb="FFFFC000"/>
                </patternFill>
              </fill>
              <border>
                <vertical/>
                <horizontal/>
              </border>
            </x14:dxf>
          </x14:cfRule>
          <x14:cfRule type="expression" priority="236" id="{F67C3E80-E4C0-4DDC-A8FD-20F0C1527CC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7" id="{CC8C04A2-BF77-416A-AE4C-291FD2B9AEEA}">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30" id="{859ECE45-14B4-49F8-8430-78FFBBBF323B}">
            <xm:f>IF(VLOOKUP(I25,入力用３年!$B:$J,1,FALSE)=基本情報!$C$9,TRUE,FALSE)</xm:f>
            <x14:dxf>
              <font>
                <b/>
                <i/>
                <strike val="0"/>
              </font>
              <fill>
                <patternFill>
                  <bgColor rgb="FFFFC000"/>
                </patternFill>
              </fill>
              <border>
                <vertical/>
                <horizontal/>
              </border>
            </x14:dxf>
          </x14:cfRule>
          <x14:cfRule type="expression" priority="231" id="{9CC61F48-0CF0-49D3-87F0-960E78B7C1FF}">
            <xm:f>IF(VLOOKUP(I25,入力用３年!$B:$J,1,FALSE)=基本情報!$E$9,TRUE,FALSE)</xm:f>
            <x14:dxf>
              <font>
                <b/>
                <i/>
                <strike val="0"/>
              </font>
              <fill>
                <patternFill>
                  <bgColor rgb="FFFFC000"/>
                </patternFill>
              </fill>
              <border>
                <vertical/>
                <horizontal/>
              </border>
            </x14:dxf>
          </x14:cfRule>
          <x14:cfRule type="expression" priority="232" id="{B3A0D1EF-E789-4F0E-A274-6285C386EBE5}">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3" id="{8E40AAE1-08D0-4BCA-A16B-BEF6748EEF4F}">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xm:sqref>
        </x14:conditionalFormatting>
        <x14:conditionalFormatting xmlns:xm="http://schemas.microsoft.com/office/excel/2006/main">
          <x14:cfRule type="expression" priority="226" id="{05B8DD83-072C-43D5-8CD8-071F078DDD6D}">
            <xm:f>IF(VLOOKUP(K26,入力用1年!$B:$J,1,FALSE)=基本情報!$E$9,TRUE,FALSE)</xm:f>
            <x14:dxf>
              <font>
                <b/>
                <i/>
                <strike val="0"/>
              </font>
              <fill>
                <patternFill>
                  <bgColor rgb="FFFFC000"/>
                </patternFill>
              </fill>
              <border>
                <vertical/>
                <horizontal/>
              </border>
            </x14:dxf>
          </x14:cfRule>
          <x14:cfRule type="expression" priority="227" id="{D1AC587F-3002-4460-980D-F454D735B2A9}">
            <xm:f>IF(VLOOKUP(K26,入力用1年!$B:$J,1,FALSE)=基本情報!$C$9,TRUE,FALSE)</xm:f>
            <x14:dxf>
              <font>
                <b/>
                <i/>
                <strike val="0"/>
              </font>
              <fill>
                <patternFill>
                  <bgColor rgb="FFFFC000"/>
                </patternFill>
              </fill>
              <border>
                <vertical/>
                <horizontal/>
              </border>
            </x14:dxf>
          </x14:cfRule>
          <x14:cfRule type="expression" priority="228" id="{0411B12A-9023-4917-877B-C322FA364A19}">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9" id="{DF5FEC56-FF56-4E32-BAAD-6B91853CC84D}">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222" id="{29914BF5-3045-471B-B598-E879E8CA9C0A}">
            <xm:f>IF(VLOOKUP(I35,入力用３年!$B:$J,1,FALSE)=基本情報!$C$9,TRUE,FALSE)</xm:f>
            <x14:dxf>
              <font>
                <b/>
                <i/>
                <strike val="0"/>
              </font>
              <fill>
                <patternFill>
                  <bgColor rgb="FFFFC000"/>
                </patternFill>
              </fill>
              <border>
                <vertical/>
                <horizontal/>
              </border>
            </x14:dxf>
          </x14:cfRule>
          <x14:cfRule type="expression" priority="223" id="{09297D94-934D-42BD-922E-8AD7BE5893AA}">
            <xm:f>IF(VLOOKUP(I35,入力用３年!$B:$J,1,FALSE)=基本情報!$E$9,TRUE,FALSE)</xm:f>
            <x14:dxf>
              <font>
                <b/>
                <i/>
                <strike val="0"/>
              </font>
              <fill>
                <patternFill>
                  <bgColor rgb="FFFFC000"/>
                </patternFill>
              </fill>
              <border>
                <vertical/>
                <horizontal/>
              </border>
            </x14:dxf>
          </x14:cfRule>
          <x14:cfRule type="expression" priority="224" id="{D19BC8C7-9C72-497A-85BD-144D67260E17}">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5" id="{ABAFCA48-5FCE-4665-816F-C72C7D968727}">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218" id="{4085A69B-5BC9-4686-9037-D20E739239BA}">
            <xm:f>IF(VLOOKUP(K36,入力用1年!$B:$J,1,FALSE)=基本情報!$E$9,TRUE,FALSE)</xm:f>
            <x14:dxf>
              <font>
                <b/>
                <i/>
                <strike val="0"/>
              </font>
              <fill>
                <patternFill>
                  <bgColor rgb="FFFFC000"/>
                </patternFill>
              </fill>
              <border>
                <vertical/>
                <horizontal/>
              </border>
            </x14:dxf>
          </x14:cfRule>
          <x14:cfRule type="expression" priority="219" id="{AC1D6548-6FA0-4B83-BA4D-A0AFE466F5E4}">
            <xm:f>IF(VLOOKUP(K36,入力用1年!$B:$J,1,FALSE)=基本情報!$C$9,TRUE,FALSE)</xm:f>
            <x14:dxf>
              <font>
                <b/>
                <i/>
                <strike val="0"/>
              </font>
              <fill>
                <patternFill>
                  <bgColor rgb="FFFFC000"/>
                </patternFill>
              </fill>
              <border>
                <vertical/>
                <horizontal/>
              </border>
            </x14:dxf>
          </x14:cfRule>
          <x14:cfRule type="expression" priority="220" id="{E9CBE063-8690-4131-AD82-0040511BD2BB}">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1" id="{ADAEB2AF-85A2-4078-B505-D1753C69627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14" id="{09AEF43A-97A9-423C-AB62-52704DD5D1D6}">
            <xm:f>IF(VLOOKUP(U35,入力用３年!$B:$J,1,FALSE)=基本情報!$C$9,TRUE,FALSE)</xm:f>
            <x14:dxf>
              <font>
                <b/>
                <i/>
                <strike val="0"/>
              </font>
              <fill>
                <patternFill>
                  <bgColor rgb="FFFFC000"/>
                </patternFill>
              </fill>
              <border>
                <vertical/>
                <horizontal/>
              </border>
            </x14:dxf>
          </x14:cfRule>
          <x14:cfRule type="expression" priority="215" id="{E9D1A636-7161-4051-A6C6-E00449F7A6D6}">
            <xm:f>IF(VLOOKUP(U35,入力用３年!$B:$J,1,FALSE)=基本情報!$E$9,TRUE,FALSE)</xm:f>
            <x14:dxf>
              <font>
                <b/>
                <i/>
                <strike val="0"/>
              </font>
              <fill>
                <patternFill>
                  <bgColor rgb="FFFFC000"/>
                </patternFill>
              </fill>
              <border>
                <vertical/>
                <horizontal/>
              </border>
            </x14:dxf>
          </x14:cfRule>
          <x14:cfRule type="expression" priority="216" id="{773BA402-DC50-449E-893F-94E6AED84840}">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7" id="{BED05A0B-BE0C-4105-8B10-2369F0603B0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210" id="{5700C9F1-91E8-47DC-BD10-0DD797C7625B}">
            <xm:f>IF(VLOOKUP(W36,入力用1年!$B:$J,1,FALSE)=基本情報!$E$9,TRUE,FALSE)</xm:f>
            <x14:dxf>
              <font>
                <b/>
                <i/>
                <strike val="0"/>
              </font>
              <fill>
                <patternFill>
                  <bgColor rgb="FFFFC000"/>
                </patternFill>
              </fill>
              <border>
                <vertical/>
                <horizontal/>
              </border>
            </x14:dxf>
          </x14:cfRule>
          <x14:cfRule type="expression" priority="211" id="{134F7452-9100-4AEE-9D20-9B6C2CE94C23}">
            <xm:f>IF(VLOOKUP(W36,入力用1年!$B:$J,1,FALSE)=基本情報!$C$9,TRUE,FALSE)</xm:f>
            <x14:dxf>
              <font>
                <b/>
                <i/>
                <strike val="0"/>
              </font>
              <fill>
                <patternFill>
                  <bgColor rgb="FFFFC000"/>
                </patternFill>
              </fill>
              <border>
                <vertical/>
                <horizontal/>
              </border>
            </x14:dxf>
          </x14:cfRule>
          <x14:cfRule type="expression" priority="212" id="{A30E3D3F-B402-4208-87E1-0547296B9FD0}">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3" id="{9172933D-9994-4D4E-B258-190718BB4936}">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90" id="{B2000F06-D338-4FAD-9072-53D59BF81A12}">
            <xm:f>IF(VLOOKUP(U35,入力用３年!$B:$J,1,FALSE)=基本情報!$C$9,TRUE,FALSE)</xm:f>
            <x14:dxf>
              <font>
                <b/>
                <i/>
                <strike val="0"/>
              </font>
              <fill>
                <patternFill>
                  <bgColor rgb="FFFFC000"/>
                </patternFill>
              </fill>
              <border>
                <vertical/>
                <horizontal/>
              </border>
            </x14:dxf>
          </x14:cfRule>
          <x14:cfRule type="expression" priority="191" id="{5F77A161-9FD4-4DB3-926D-5721DC3A6558}">
            <xm:f>IF(VLOOKUP(U35,入力用３年!$B:$J,1,FALSE)=基本情報!$E$9,TRUE,FALSE)</xm:f>
            <x14:dxf>
              <font>
                <b/>
                <i/>
                <strike val="0"/>
              </font>
              <fill>
                <patternFill>
                  <bgColor rgb="FFFFC000"/>
                </patternFill>
              </fill>
              <border>
                <vertical/>
                <horizontal/>
              </border>
            </x14:dxf>
          </x14:cfRule>
          <x14:cfRule type="expression" priority="192" id="{A8D51ABC-4A32-4C10-BF29-89F4E7EEE67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3" id="{B9A6087E-C017-449B-B6DD-9197A792627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U45:V46 AG45:AH46 AG35:AH36</xm:sqref>
        </x14:conditionalFormatting>
        <x14:conditionalFormatting xmlns:xm="http://schemas.microsoft.com/office/excel/2006/main">
          <x14:cfRule type="expression" priority="186" id="{276791A3-CA27-467F-A20E-F9541CC76BE7}">
            <xm:f>IF(VLOOKUP(W36,入力用1年!$B:$J,1,FALSE)=基本情報!$E$9,TRUE,FALSE)</xm:f>
            <x14:dxf>
              <font>
                <b/>
                <i/>
                <strike val="0"/>
              </font>
              <fill>
                <patternFill>
                  <bgColor rgb="FFFFC000"/>
                </patternFill>
              </fill>
              <border>
                <vertical/>
                <horizontal/>
              </border>
            </x14:dxf>
          </x14:cfRule>
          <x14:cfRule type="expression" priority="187" id="{6B1D40CE-D61B-4319-924B-B7C6AC33434F}">
            <xm:f>IF(VLOOKUP(W36,入力用1年!$B:$J,1,FALSE)=基本情報!$C$9,TRUE,FALSE)</xm:f>
            <x14:dxf>
              <font>
                <b/>
                <i/>
                <strike val="0"/>
              </font>
              <fill>
                <patternFill>
                  <bgColor rgb="FFFFC000"/>
                </patternFill>
              </fill>
              <border>
                <vertical/>
                <horizontal/>
              </border>
            </x14:dxf>
          </x14:cfRule>
          <x14:cfRule type="expression" priority="188" id="{4BCF2BB7-0BD3-4D96-9C67-5ED1DC9DD4EA}">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9" id="{31F458DA-B3CA-45B2-95DF-AD60B8EB3F0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 AI46 AI36</xm:sqref>
        </x14:conditionalFormatting>
        <x14:conditionalFormatting xmlns:xm="http://schemas.microsoft.com/office/excel/2006/main">
          <x14:cfRule type="expression" priority="182" id="{E130F0A2-201D-4B2C-94B3-8AC336890CAB}">
            <xm:f>IF(VLOOKUP(I45,入力用３年!$B:$J,1,FALSE)=基本情報!$C$9,TRUE,FALSE)</xm:f>
            <x14:dxf>
              <font>
                <b/>
                <i/>
                <strike val="0"/>
              </font>
              <fill>
                <patternFill>
                  <bgColor rgb="FFFFC000"/>
                </patternFill>
              </fill>
              <border>
                <vertical/>
                <horizontal/>
              </border>
            </x14:dxf>
          </x14:cfRule>
          <x14:cfRule type="expression" priority="183" id="{FC26FD90-0C95-4E6C-A85B-E037395729F1}">
            <xm:f>IF(VLOOKUP(I45,入力用３年!$B:$J,1,FALSE)=基本情報!$E$9,TRUE,FALSE)</xm:f>
            <x14:dxf>
              <font>
                <b/>
                <i/>
                <strike val="0"/>
              </font>
              <fill>
                <patternFill>
                  <bgColor rgb="FFFFC000"/>
                </patternFill>
              </fill>
              <border>
                <vertical/>
                <horizontal/>
              </border>
            </x14:dxf>
          </x14:cfRule>
          <x14:cfRule type="expression" priority="184" id="{EB331D50-E56F-4721-AD3A-FEB1723E4496}">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5" id="{5871B78E-25A5-4C87-8F73-76BBB56BC293}">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178" id="{22437C4B-5CB1-45A1-BA6B-902896742D8F}">
            <xm:f>IF(VLOOKUP(K46,入力用1年!$B:$J,1,FALSE)=基本情報!$E$9,TRUE,FALSE)</xm:f>
            <x14:dxf>
              <font>
                <b/>
                <i/>
                <strike val="0"/>
              </font>
              <fill>
                <patternFill>
                  <bgColor rgb="FFFFC000"/>
                </patternFill>
              </fill>
              <border>
                <vertical/>
                <horizontal/>
              </border>
            </x14:dxf>
          </x14:cfRule>
          <x14:cfRule type="expression" priority="179" id="{06DFB5A0-05C8-4AE0-A62E-A11970F44C67}">
            <xm:f>IF(VLOOKUP(K46,入力用1年!$B:$J,1,FALSE)=基本情報!$C$9,TRUE,FALSE)</xm:f>
            <x14:dxf>
              <font>
                <b/>
                <i/>
                <strike val="0"/>
              </font>
              <fill>
                <patternFill>
                  <bgColor rgb="FFFFC000"/>
                </patternFill>
              </fill>
              <border>
                <vertical/>
                <horizontal/>
              </border>
            </x14:dxf>
          </x14:cfRule>
          <x14:cfRule type="expression" priority="180" id="{92C586B7-5AD6-4504-BEE5-BC487B71F8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1" id="{5522CFDF-4FB6-4240-B244-967E2735DEB5}">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7" id="{A18BF741-96DB-4DB9-B464-A0F138240996}">
            <xm:f>VLOOKUP(AJ17,入力用1年!$B:$I,6,FALSE)&lt;&gt;""</xm:f>
            <x14:dxf>
              <fill>
                <patternFill>
                  <bgColor theme="8"/>
                </patternFill>
              </fill>
            </x14:dxf>
          </x14:cfRule>
          <x14:cfRule type="expression" priority="8" id="{3B097B3F-CF13-43DE-B2A0-06C8E1337904}">
            <xm:f>VLOOKUP(AJ17,入力用1年!$B:$I,7,FALSE)="休工"</xm:f>
            <x14:dxf>
              <fill>
                <patternFill>
                  <bgColor theme="2" tint="-9.9948118533890809E-2"/>
                </patternFill>
              </fill>
            </x14:dxf>
          </x14:cfRule>
          <xm:sqref>AJ17:AJ22</xm:sqref>
        </x14:conditionalFormatting>
        <x14:conditionalFormatting xmlns:xm="http://schemas.microsoft.com/office/excel/2006/main">
          <x14:cfRule type="expression" priority="5" id="{531F972A-3D90-4F8E-9FC1-CCCBF8B5B0D1}">
            <xm:f>VLOOKUP(AJ27,入力用1年!$B:$I,6,FALSE)&lt;&gt;""</xm:f>
            <x14:dxf>
              <fill>
                <patternFill>
                  <bgColor theme="8"/>
                </patternFill>
              </fill>
            </x14:dxf>
          </x14:cfRule>
          <x14:cfRule type="expression" priority="6" id="{DF926669-427C-4F10-B24D-B6E128415B59}">
            <xm:f>VLOOKUP(AJ27,入力用1年!$B:$I,7,FALSE)="休工"</xm:f>
            <x14:dxf>
              <fill>
                <patternFill>
                  <bgColor theme="2" tint="-9.9948118533890809E-2"/>
                </patternFill>
              </fill>
            </x14:dxf>
          </x14:cfRule>
          <xm:sqref>AJ27:AJ32</xm:sqref>
        </x14:conditionalFormatting>
        <x14:conditionalFormatting xmlns:xm="http://schemas.microsoft.com/office/excel/2006/main">
          <x14:cfRule type="expression" priority="3" id="{5AA72EE2-D924-4DE6-8143-18C60EF55916}">
            <xm:f>VLOOKUP(AJ47,入力用1年!$B:$I,6,FALSE)&lt;&gt;""</xm:f>
            <x14:dxf>
              <fill>
                <patternFill>
                  <bgColor theme="8"/>
                </patternFill>
              </fill>
            </x14:dxf>
          </x14:cfRule>
          <x14:cfRule type="expression" priority="4" id="{A00EC93A-174C-4C43-BF8B-EA40512D32BB}">
            <xm:f>VLOOKUP(AJ47,入力用1年!$B:$I,7,FALSE)="休工"</xm:f>
            <x14:dxf>
              <fill>
                <patternFill>
                  <bgColor theme="2" tint="-9.9948118533890809E-2"/>
                </patternFill>
              </fill>
            </x14:dxf>
          </x14:cfRule>
          <xm:sqref>AJ47:AJ52</xm:sqref>
        </x14:conditionalFormatting>
        <x14:conditionalFormatting xmlns:xm="http://schemas.microsoft.com/office/excel/2006/main">
          <x14:cfRule type="expression" priority="1" id="{A9143B8E-3422-4722-8CF1-43FF5C49B6AF}">
            <xm:f>VLOOKUP(AJ37,入力用1年!$B:$I,6,FALSE)&lt;&gt;""</xm:f>
            <x14:dxf>
              <fill>
                <patternFill>
                  <bgColor theme="8"/>
                </patternFill>
              </fill>
            </x14:dxf>
          </x14:cfRule>
          <x14:cfRule type="expression" priority="2" id="{8EC6989D-6952-4E3D-9C82-313D467C30B0}">
            <xm:f>VLOOKUP(AJ37,入力用1年!$B:$I,7,FALSE)="休工"</xm:f>
            <x14:dxf>
              <fill>
                <patternFill>
                  <bgColor theme="2" tint="-9.9948118533890809E-2"/>
                </patternFill>
              </fill>
            </x14:dxf>
          </x14:cfRule>
          <xm:sqref>AJ37:AJ42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C332-FFAA-4990-9608-54213F80A6CE}">
  <sheetPr codeName="Sheet11">
    <tabColor theme="8" tint="0.59999389629810485"/>
    <pageSetUpPr fitToPage="1"/>
  </sheetPr>
  <dimension ref="A2:AS58"/>
  <sheetViews>
    <sheetView view="pageBreakPreview" zoomScale="85" zoomScaleNormal="70" zoomScaleSheetLayoutView="85" workbookViewId="0">
      <selection activeCell="G10" sqref="G10"/>
    </sheetView>
  </sheetViews>
  <sheetFormatPr defaultColWidth="9" defaultRowHeight="13.5" x14ac:dyDescent="0.4"/>
  <cols>
    <col min="1" max="1" width="3.75" style="49" customWidth="1"/>
    <col min="2" max="2" width="8.5" style="208" customWidth="1"/>
    <col min="3" max="3" width="3.125" style="208" customWidth="1"/>
    <col min="4" max="10" width="3" style="208" customWidth="1"/>
    <col min="11" max="11" width="4.5" style="208" customWidth="1"/>
    <col min="12" max="12" width="5.625" style="208" bestFit="1" customWidth="1"/>
    <col min="13" max="13" width="6.375" style="208" customWidth="1"/>
    <col min="14" max="14" width="4.625" style="208" customWidth="1"/>
    <col min="15" max="15" width="5.625" style="208" customWidth="1"/>
    <col min="16" max="22" width="3" style="208" customWidth="1"/>
    <col min="23" max="23" width="4.5" style="208" customWidth="1"/>
    <col min="24" max="24" width="6.25" style="208" bestFit="1" customWidth="1"/>
    <col min="25" max="25" width="6.375" style="208" customWidth="1"/>
    <col min="26" max="34" width="3" style="208" customWidth="1"/>
    <col min="35" max="35" width="4.625" style="49" customWidth="1"/>
    <col min="36" max="36" width="6.25" style="49" bestFit="1" customWidth="1"/>
    <col min="37" max="37" width="7.25" style="49" customWidth="1"/>
    <col min="38" max="38" width="3.375" style="208" customWidth="1"/>
    <col min="39" max="43" width="3.25" style="49" hidden="1" customWidth="1"/>
    <col min="44" max="44" width="3.25" style="49" customWidth="1"/>
    <col min="45" max="16384" width="9" style="49"/>
  </cols>
  <sheetData>
    <row r="2" spans="1:45" ht="19.5" x14ac:dyDescent="0.4">
      <c r="B2" s="209" t="s">
        <v>39</v>
      </c>
      <c r="C2" s="209">
        <f>基本情報!C2</f>
        <v>0</v>
      </c>
      <c r="E2" s="209"/>
      <c r="F2" s="209"/>
      <c r="G2" s="209"/>
      <c r="H2" s="209"/>
      <c r="I2" s="209"/>
      <c r="J2" s="209"/>
      <c r="K2" s="250"/>
      <c r="L2" s="250"/>
      <c r="M2" s="250"/>
      <c r="N2" s="250"/>
      <c r="P2" s="251"/>
      <c r="S2" s="252"/>
      <c r="T2" s="252"/>
      <c r="AI2" s="208"/>
      <c r="AJ2" s="208"/>
      <c r="AK2" s="208"/>
    </row>
    <row r="3" spans="1:45" ht="19.5" x14ac:dyDescent="0.4">
      <c r="B3" s="211" t="s">
        <v>42</v>
      </c>
      <c r="C3" s="212">
        <f>基本情報!C4</f>
        <v>0</v>
      </c>
      <c r="D3" s="211"/>
      <c r="E3" s="211"/>
      <c r="F3" s="211"/>
      <c r="G3" s="211"/>
      <c r="H3" s="211"/>
      <c r="I3" s="211"/>
      <c r="J3" s="211"/>
      <c r="K3" s="250"/>
      <c r="L3" s="250"/>
      <c r="M3" s="250"/>
      <c r="N3" s="250"/>
      <c r="P3" s="251"/>
      <c r="S3" s="252"/>
      <c r="T3" s="252"/>
      <c r="AF3" s="294" t="s">
        <v>12</v>
      </c>
      <c r="AG3" s="294"/>
      <c r="AH3" s="294"/>
      <c r="AI3" s="291" t="s">
        <v>52</v>
      </c>
      <c r="AJ3" s="291"/>
      <c r="AK3" s="291"/>
    </row>
    <row r="4" spans="1:45" ht="18.75" customHeight="1" thickBot="1" x14ac:dyDescent="0.45">
      <c r="B4" s="211" t="s">
        <v>43</v>
      </c>
      <c r="C4" s="212">
        <f>基本情報!C5</f>
        <v>0</v>
      </c>
      <c r="D4" s="212"/>
      <c r="E4" s="211"/>
      <c r="F4" s="211"/>
      <c r="G4" s="211"/>
      <c r="H4" s="211"/>
      <c r="I4" s="211"/>
      <c r="J4" s="211"/>
      <c r="K4" s="250"/>
      <c r="L4" s="250"/>
      <c r="M4" s="250"/>
      <c r="N4" s="250"/>
      <c r="P4" s="251"/>
      <c r="S4" s="252"/>
      <c r="T4" s="252"/>
      <c r="AH4" s="131"/>
      <c r="AI4" s="290" t="s">
        <v>17</v>
      </c>
      <c r="AJ4" s="290"/>
      <c r="AK4" s="290"/>
    </row>
    <row r="5" spans="1:45" ht="18.75" customHeight="1" thickTop="1" thickBot="1" x14ac:dyDescent="0.45">
      <c r="B5" s="213" t="s">
        <v>46</v>
      </c>
      <c r="C5" s="213"/>
      <c r="D5" s="213"/>
      <c r="E5" s="309">
        <f>基本情報!C12</f>
        <v>45388</v>
      </c>
      <c r="F5" s="309"/>
      <c r="G5" s="309"/>
      <c r="H5" s="309"/>
      <c r="I5" s="214" t="s">
        <v>38</v>
      </c>
      <c r="J5" s="306">
        <f>基本情報!E12</f>
        <v>46456</v>
      </c>
      <c r="K5" s="306"/>
      <c r="L5" s="306"/>
      <c r="M5" s="306"/>
      <c r="N5" s="306"/>
      <c r="O5" s="306"/>
      <c r="P5" s="306"/>
      <c r="Q5" s="306"/>
      <c r="S5" s="252"/>
      <c r="T5" s="252"/>
      <c r="AH5" s="215"/>
      <c r="AI5" s="287" t="s">
        <v>1</v>
      </c>
      <c r="AJ5" s="288"/>
      <c r="AK5" s="289"/>
    </row>
    <row r="6" spans="1:45" s="53" customFormat="1" ht="28.5" customHeight="1" thickTop="1" x14ac:dyDescent="0.15">
      <c r="B6" s="304" t="str">
        <f>B13</f>
        <v>2025年度</v>
      </c>
      <c r="C6" s="304"/>
      <c r="D6" s="216" t="s">
        <v>59</v>
      </c>
      <c r="E6" s="131"/>
      <c r="F6" s="131"/>
      <c r="G6" s="131"/>
      <c r="H6" s="131"/>
      <c r="I6" s="131"/>
      <c r="J6" s="131"/>
      <c r="K6" s="131"/>
      <c r="L6" s="131"/>
      <c r="M6" s="131"/>
      <c r="N6" s="131"/>
      <c r="O6" s="131"/>
      <c r="P6" s="131"/>
      <c r="Q6" s="131"/>
      <c r="R6" s="131"/>
      <c r="S6" s="131"/>
      <c r="T6" s="131"/>
      <c r="U6" s="131"/>
      <c r="V6" s="131"/>
      <c r="W6" s="131"/>
      <c r="X6" s="131"/>
      <c r="Y6" s="131"/>
      <c r="Z6" s="131"/>
      <c r="AA6" s="131"/>
      <c r="AB6" s="152"/>
      <c r="AC6" s="152"/>
      <c r="AD6" s="152"/>
      <c r="AE6" s="152"/>
      <c r="AF6" s="208"/>
      <c r="AG6" s="208"/>
      <c r="AH6" s="131"/>
      <c r="AI6" s="285" t="s">
        <v>18</v>
      </c>
      <c r="AJ6" s="285"/>
      <c r="AK6" s="285"/>
      <c r="AL6" s="131"/>
    </row>
    <row r="7" spans="1:45" s="53" customFormat="1" ht="18.75" customHeight="1" x14ac:dyDescent="0.15">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243"/>
      <c r="AB7" s="131"/>
      <c r="AC7" s="131"/>
      <c r="AD7" s="131"/>
      <c r="AE7" s="131"/>
      <c r="AF7" s="131"/>
      <c r="AG7" s="131"/>
      <c r="AH7" s="219"/>
      <c r="AI7" s="286" t="s">
        <v>50</v>
      </c>
      <c r="AJ7" s="286"/>
      <c r="AK7" s="286"/>
      <c r="AL7" s="131"/>
      <c r="AP7" s="57"/>
      <c r="AQ7" s="279"/>
      <c r="AR7" s="279"/>
      <c r="AS7" s="279"/>
    </row>
    <row r="8" spans="1:45" s="53" customFormat="1" ht="18.75" customHeight="1" x14ac:dyDescent="0.4">
      <c r="B8" s="152"/>
      <c r="C8" s="266" t="s">
        <v>96</v>
      </c>
      <c r="D8" s="267"/>
      <c r="E8" s="267"/>
      <c r="F8" s="267"/>
      <c r="G8" s="268"/>
      <c r="H8" s="131"/>
      <c r="I8" s="220" t="s">
        <v>58</v>
      </c>
      <c r="J8" s="221"/>
      <c r="K8" s="222"/>
      <c r="L8" s="223"/>
      <c r="M8" s="131"/>
      <c r="N8" s="224" t="s">
        <v>45</v>
      </c>
      <c r="O8" s="225"/>
      <c r="P8" s="226"/>
      <c r="Q8" s="225">
        <f>J5-E5+1</f>
        <v>1069</v>
      </c>
      <c r="R8" s="225"/>
      <c r="S8" s="227" t="s">
        <v>5</v>
      </c>
      <c r="T8" s="152"/>
      <c r="U8" s="220" t="s">
        <v>49</v>
      </c>
      <c r="V8" s="228"/>
      <c r="W8" s="228"/>
      <c r="X8" s="223"/>
      <c r="Y8" s="131"/>
      <c r="Z8" s="266" t="s">
        <v>47</v>
      </c>
      <c r="AA8" s="267"/>
      <c r="AB8" s="267"/>
      <c r="AC8" s="267"/>
      <c r="AD8" s="268"/>
      <c r="AE8" s="219"/>
      <c r="AF8" s="219"/>
      <c r="AG8" s="219"/>
      <c r="AH8" s="219"/>
      <c r="AI8" s="284" t="s">
        <v>86</v>
      </c>
      <c r="AJ8" s="284"/>
      <c r="AK8" s="284"/>
      <c r="AL8" s="131"/>
    </row>
    <row r="9" spans="1:45" s="131" customFormat="1" ht="18.75" customHeight="1" x14ac:dyDescent="0.4">
      <c r="B9" s="229" t="s">
        <v>56</v>
      </c>
      <c r="C9" s="266" t="s">
        <v>25</v>
      </c>
      <c r="D9" s="267"/>
      <c r="E9" s="267"/>
      <c r="F9" s="268"/>
      <c r="G9" s="68" t="str">
        <f>IF(AND(W9=W10,'1(実績)'!G9="○"),"○","-")</f>
        <v>○</v>
      </c>
      <c r="I9" s="272" t="s">
        <v>57</v>
      </c>
      <c r="J9" s="273"/>
      <c r="K9" s="274"/>
      <c r="L9" s="200" t="str">
        <f>IF(L10="-","○","-")</f>
        <v>○</v>
      </c>
      <c r="N9" s="230" t="s">
        <v>30</v>
      </c>
      <c r="O9" s="219"/>
      <c r="P9" s="231"/>
      <c r="Q9" s="219">
        <f>COUNTIF(入力用２年!K:K,"○")-(COUNTA(入力用２年!G:G)-3)</f>
        <v>365</v>
      </c>
      <c r="R9" s="219"/>
      <c r="S9" s="232" t="s">
        <v>5</v>
      </c>
      <c r="T9" s="152"/>
      <c r="U9" s="230" t="s">
        <v>20</v>
      </c>
      <c r="V9" s="148"/>
      <c r="W9" s="151">
        <f>W10+W11</f>
        <v>12</v>
      </c>
      <c r="X9" s="232" t="s">
        <v>21</v>
      </c>
      <c r="Z9" s="220" t="s">
        <v>53</v>
      </c>
      <c r="AA9" s="228"/>
      <c r="AB9" s="228">
        <f>L14+X14+AJ14+L24+X24+AJ24+L34+X34+AJ34+L44+X44+AJ44</f>
        <v>114</v>
      </c>
      <c r="AC9" s="228"/>
      <c r="AD9" s="233" t="s">
        <v>5</v>
      </c>
      <c r="AE9" s="219"/>
      <c r="AF9" s="219"/>
      <c r="AG9" s="151"/>
      <c r="AH9" s="152"/>
    </row>
    <row r="10" spans="1:45" s="131" customFormat="1" ht="18.75" customHeight="1" x14ac:dyDescent="0.4">
      <c r="B10" s="219"/>
      <c r="C10" s="266" t="s">
        <v>26</v>
      </c>
      <c r="D10" s="267"/>
      <c r="E10" s="267"/>
      <c r="F10" s="268"/>
      <c r="G10" s="234" t="str">
        <f>IF(AND(G9="-",Z11&gt;=ROUNDDOWN(8/28*100,1)),"○","-")</f>
        <v>-</v>
      </c>
      <c r="I10" s="266" t="s">
        <v>27</v>
      </c>
      <c r="J10" s="267"/>
      <c r="K10" s="268"/>
      <c r="L10" s="75" t="str">
        <f>IF(SUM(AO17:AQ20)&gt;0,"○","-")</f>
        <v>-</v>
      </c>
      <c r="N10" s="230" t="s">
        <v>61</v>
      </c>
      <c r="O10" s="219"/>
      <c r="P10" s="231"/>
      <c r="Q10" s="219">
        <f>COUNTIF(入力用２年!K:K,"-")</f>
        <v>0</v>
      </c>
      <c r="R10" s="219"/>
      <c r="S10" s="232" t="s">
        <v>5</v>
      </c>
      <c r="T10" s="152"/>
      <c r="U10" s="230" t="s">
        <v>22</v>
      </c>
      <c r="V10" s="148"/>
      <c r="W10" s="151">
        <f>COUNTIF(D13:AK51,"OK")</f>
        <v>12</v>
      </c>
      <c r="X10" s="232" t="s">
        <v>21</v>
      </c>
      <c r="Z10" s="266" t="s">
        <v>48</v>
      </c>
      <c r="AA10" s="267"/>
      <c r="AB10" s="267"/>
      <c r="AC10" s="267"/>
      <c r="AD10" s="268"/>
      <c r="AE10" s="219"/>
      <c r="AF10" s="219"/>
      <c r="AG10" s="151"/>
      <c r="AH10" s="152"/>
    </row>
    <row r="11" spans="1:45" s="131" customFormat="1" ht="18.75" customHeight="1" x14ac:dyDescent="0.4">
      <c r="B11" s="152"/>
      <c r="C11" s="266" t="s">
        <v>27</v>
      </c>
      <c r="D11" s="267"/>
      <c r="E11" s="267"/>
      <c r="F11" s="268"/>
      <c r="G11" s="68" t="str">
        <f>IF(AND(G9="-",G10="-"),"○","-")</f>
        <v>-</v>
      </c>
      <c r="N11" s="235" t="s">
        <v>62</v>
      </c>
      <c r="O11" s="236"/>
      <c r="P11" s="237"/>
      <c r="Q11" s="236">
        <f>COUNTA(入力用２年!G:G)-3</f>
        <v>0</v>
      </c>
      <c r="R11" s="236"/>
      <c r="S11" s="238" t="s">
        <v>5</v>
      </c>
      <c r="T11" s="152"/>
      <c r="U11" s="235" t="s">
        <v>23</v>
      </c>
      <c r="V11" s="236"/>
      <c r="W11" s="236">
        <f>COUNTIF(D13:AK51,"NG")</f>
        <v>0</v>
      </c>
      <c r="X11" s="238" t="s">
        <v>21</v>
      </c>
      <c r="Z11" s="266">
        <f>ROUNDDOWN(AB9/Q9*100,1)</f>
        <v>31.2</v>
      </c>
      <c r="AA11" s="267"/>
      <c r="AB11" s="267"/>
      <c r="AC11" s="228" t="s">
        <v>11</v>
      </c>
      <c r="AD11" s="223"/>
      <c r="AF11" s="219"/>
      <c r="AG11" s="219"/>
      <c r="AH11" s="152"/>
    </row>
    <row r="12" spans="1:45" s="131" customFormat="1" ht="18.75" customHeight="1" x14ac:dyDescent="0.4">
      <c r="P12" s="148"/>
      <c r="X12" s="152"/>
      <c r="Y12" s="152"/>
      <c r="Z12" s="152"/>
      <c r="AA12" s="152"/>
      <c r="AB12" s="152"/>
      <c r="AC12" s="152"/>
      <c r="AD12" s="152"/>
      <c r="AE12" s="152"/>
    </row>
    <row r="13" spans="1:45" s="208" customFormat="1" ht="18.75" customHeight="1" x14ac:dyDescent="0.4">
      <c r="B13" s="208" t="str">
        <f>TEXT(基本情報!D3,"YYYY")+1&amp;"年度"</f>
        <v>2025年度</v>
      </c>
      <c r="F13" s="240"/>
      <c r="G13" s="240"/>
      <c r="H13" s="240"/>
      <c r="I13" s="240"/>
      <c r="J13" s="240"/>
      <c r="K13" s="240"/>
      <c r="L13" s="240"/>
      <c r="M13" s="240"/>
      <c r="N13" s="240"/>
      <c r="O13" s="240"/>
      <c r="P13" s="240"/>
      <c r="Q13" s="241"/>
      <c r="R13" s="239"/>
      <c r="S13" s="239"/>
      <c r="T13" s="240"/>
      <c r="U13" s="240"/>
      <c r="V13" s="240"/>
      <c r="W13" s="240"/>
      <c r="X13" s="240"/>
      <c r="Y13" s="240"/>
      <c r="Z13" s="240"/>
      <c r="AA13" s="240"/>
      <c r="AB13" s="240"/>
      <c r="AC13" s="240"/>
      <c r="AD13" s="240"/>
    </row>
    <row r="14" spans="1:45" s="131" customFormat="1" ht="18.75" customHeight="1" thickBot="1" x14ac:dyDescent="0.45">
      <c r="C14" s="302" t="s">
        <v>14</v>
      </c>
      <c r="D14" s="302"/>
      <c r="E14" s="131" t="str">
        <f>IF(H14="-","-",IF(OR(H14&gt;=ROUNDDOWN(8/28,3),L14&gt;=K23),"OK","NG"))</f>
        <v>OK</v>
      </c>
      <c r="F14" s="301" t="s">
        <v>54</v>
      </c>
      <c r="G14" s="301"/>
      <c r="H14" s="303">
        <f>IFERROR(ROUNDDOWN(L14/(COUNTIFS(入力用２年!B:B,"&gt;="&amp;MIN(D17:J22),入力用２年!B:B,"&lt;="&amp;MAX(D17:J22),入力用２年!K:K,"○")-COUNTIFS(入力用２年!B:B,"&gt;="&amp;MIN(D17:J22),入力用２年!B:B,"&lt;="&amp;MAX(D17:J22),入力用２年!K:K,"○",入力用２年!G:G,"&lt;&gt;")),3),"-")</f>
        <v>0.3</v>
      </c>
      <c r="I14" s="303"/>
      <c r="J14" s="303"/>
      <c r="K14" s="148" t="s">
        <v>89</v>
      </c>
      <c r="L14" s="173">
        <f>COUNTIFS(入力用２年!B:B,"&gt;="&amp;MIN(D17:J22),入力用２年!B:B,"&lt;="&amp;MAX(D17:J22),入力用２年!K:K,"○",入力用２年!H:H,"休工",入力用２年!G:G,"")</f>
        <v>9</v>
      </c>
      <c r="M14" s="115"/>
      <c r="N14" s="135"/>
      <c r="O14" s="302" t="s">
        <v>14</v>
      </c>
      <c r="P14" s="302"/>
      <c r="Q14" s="131" t="str">
        <f>IF(T14="-","-",IF(OR(T14&gt;=ROUNDDOWN(8/28,3),X14&gt;=W23),"OK","NG"))</f>
        <v>OK</v>
      </c>
      <c r="R14" s="301" t="s">
        <v>54</v>
      </c>
      <c r="S14" s="301"/>
      <c r="T14" s="303">
        <f>IFERROR(ROUNDDOWN(X14/(COUNTIFS(入力用２年!B:B,"&gt;="&amp;MIN(P17:V22),入力用２年!B:B,"&lt;="&amp;MAX(P17:V22),入力用２年!K:K,"○")-COUNTIFS(入力用２年!B:B,"&gt;="&amp;MIN(P17:V22),入力用２年!B:B,"&lt;="&amp;MAX(P17:V22),入力用２年!K:K,"○",入力用２年!G:G,"&lt;&gt;")),3),"-")</f>
        <v>0.35399999999999998</v>
      </c>
      <c r="U14" s="303"/>
      <c r="V14" s="303"/>
      <c r="W14" s="148" t="s">
        <v>89</v>
      </c>
      <c r="X14" s="173">
        <f>COUNTIFS(入力用２年!B:B,"&gt;="&amp;MIN(P17:V22),入力用２年!B:B,"&lt;="&amp;MAX(P17:V22),入力用２年!K:K,"○",入力用２年!H:H,"休工",入力用２年!G:G,"")</f>
        <v>11</v>
      </c>
      <c r="Y14" s="115"/>
      <c r="Z14" s="135"/>
      <c r="AA14" s="302" t="s">
        <v>14</v>
      </c>
      <c r="AB14" s="302"/>
      <c r="AC14" s="131" t="str">
        <f>IF(AF14="-","-",IF(OR(AF14&gt;=ROUNDDOWN(8/28,3),AJ14&gt;=AI23),"OK","NG"))</f>
        <v>OK</v>
      </c>
      <c r="AD14" s="301" t="s">
        <v>54</v>
      </c>
      <c r="AE14" s="301"/>
      <c r="AF14" s="303">
        <f>IFERROR(ROUNDDOWN(AJ14/(COUNTIFS(入力用２年!B:B,"&gt;="&amp;MIN(AB17:AH22),入力用２年!B:B,"&lt;="&amp;MAX(AB17:AH22),入力用２年!K:K,"○")-COUNTIFS(入力用２年!B:B,"&gt;="&amp;MIN(AB17:AH22),入力用２年!B:B,"&lt;="&amp;MAX(AB17:AH22),入力用２年!K:K,"○",入力用２年!G:G,"&lt;&gt;")),3),"-")</f>
        <v>0.3</v>
      </c>
      <c r="AG14" s="303"/>
      <c r="AH14" s="303"/>
      <c r="AI14" s="148" t="s">
        <v>89</v>
      </c>
      <c r="AJ14" s="173">
        <f>COUNTIFS(入力用２年!B:B,"&gt;="&amp;MIN(AB17:AH22),入力用２年!B:B,"&lt;="&amp;MAX(AB17:AH22),入力用２年!K:K,"○",入力用２年!H:H,"休工",入力用２年!G:G,"")</f>
        <v>9</v>
      </c>
      <c r="AK14" s="115"/>
    </row>
    <row r="15" spans="1:45" s="131" customFormat="1" ht="18.75" customHeight="1" x14ac:dyDescent="0.4">
      <c r="D15" s="132">
        <v>4</v>
      </c>
      <c r="E15" s="133" t="s">
        <v>4</v>
      </c>
      <c r="F15" s="133"/>
      <c r="G15" s="133"/>
      <c r="H15" s="133"/>
      <c r="I15" s="133"/>
      <c r="J15" s="157"/>
      <c r="K15" s="295" t="s">
        <v>60</v>
      </c>
      <c r="L15" s="296"/>
      <c r="M15" s="297"/>
      <c r="N15" s="147"/>
      <c r="P15" s="132">
        <v>5</v>
      </c>
      <c r="Q15" s="133" t="s">
        <v>4</v>
      </c>
      <c r="R15" s="133"/>
      <c r="S15" s="133"/>
      <c r="T15" s="133"/>
      <c r="U15" s="133"/>
      <c r="V15" s="157"/>
      <c r="W15" s="295" t="s">
        <v>60</v>
      </c>
      <c r="X15" s="296"/>
      <c r="Y15" s="297"/>
      <c r="Z15" s="147"/>
      <c r="AB15" s="132">
        <v>6</v>
      </c>
      <c r="AC15" s="133" t="s">
        <v>4</v>
      </c>
      <c r="AD15" s="133"/>
      <c r="AE15" s="133"/>
      <c r="AF15" s="133"/>
      <c r="AG15" s="133"/>
      <c r="AH15" s="157"/>
      <c r="AI15" s="295" t="s">
        <v>60</v>
      </c>
      <c r="AJ15" s="296"/>
      <c r="AK15" s="297"/>
    </row>
    <row r="16" spans="1:45" s="131" customFormat="1" ht="28.5" customHeight="1" x14ac:dyDescent="0.4">
      <c r="A16" s="242"/>
      <c r="D16" s="136" t="s">
        <v>5</v>
      </c>
      <c r="E16" s="137" t="s">
        <v>3</v>
      </c>
      <c r="F16" s="137" t="s">
        <v>6</v>
      </c>
      <c r="G16" s="137" t="s">
        <v>7</v>
      </c>
      <c r="H16" s="137" t="s">
        <v>8</v>
      </c>
      <c r="I16" s="137" t="s">
        <v>9</v>
      </c>
      <c r="J16" s="158" t="s">
        <v>10</v>
      </c>
      <c r="K16" s="139" t="s">
        <v>50</v>
      </c>
      <c r="L16" s="140" t="s">
        <v>89</v>
      </c>
      <c r="M16" s="141" t="s">
        <v>51</v>
      </c>
      <c r="N16" s="151"/>
      <c r="P16" s="136" t="s">
        <v>5</v>
      </c>
      <c r="Q16" s="137" t="s">
        <v>3</v>
      </c>
      <c r="R16" s="137" t="s">
        <v>6</v>
      </c>
      <c r="S16" s="137" t="s">
        <v>7</v>
      </c>
      <c r="T16" s="137" t="s">
        <v>8</v>
      </c>
      <c r="U16" s="137" t="s">
        <v>9</v>
      </c>
      <c r="V16" s="158" t="s">
        <v>10</v>
      </c>
      <c r="W16" s="139" t="s">
        <v>50</v>
      </c>
      <c r="X16" s="140" t="s">
        <v>89</v>
      </c>
      <c r="Y16" s="141" t="s">
        <v>51</v>
      </c>
      <c r="Z16" s="151"/>
      <c r="AB16" s="136" t="s">
        <v>5</v>
      </c>
      <c r="AC16" s="137" t="s">
        <v>3</v>
      </c>
      <c r="AD16" s="137" t="s">
        <v>6</v>
      </c>
      <c r="AE16" s="137" t="s">
        <v>7</v>
      </c>
      <c r="AF16" s="137" t="s">
        <v>8</v>
      </c>
      <c r="AG16" s="137" t="s">
        <v>9</v>
      </c>
      <c r="AH16" s="158" t="s">
        <v>10</v>
      </c>
      <c r="AI16" s="139" t="s">
        <v>50</v>
      </c>
      <c r="AJ16" s="140" t="s">
        <v>89</v>
      </c>
      <c r="AK16" s="141" t="s">
        <v>51</v>
      </c>
    </row>
    <row r="17" spans="3:43" s="131" customFormat="1" ht="18.75" customHeight="1" x14ac:dyDescent="0.4">
      <c r="D17" s="142" t="str">
        <f>IF(B17&lt;&gt;"",B17+1,IF(TEXT(基本情報!$D$3,"aaa")=D16,基本情報!$D$3,""))</f>
        <v/>
      </c>
      <c r="E17" s="127" t="str">
        <f>IF(D17&lt;&gt;"",D17+1,IF(TEXT(入力用２年!$B$8,"aaa")=E16,入力用２年!$B$8,""))</f>
        <v/>
      </c>
      <c r="F17" s="127">
        <f>IF(E17&lt;&gt;"",E17+1,IF(TEXT(入力用２年!$B$8,"aaa")=F16,入力用２年!$B$8,""))</f>
        <v>45748</v>
      </c>
      <c r="G17" s="127">
        <f>IF(F17&lt;&gt;"",F17+1,IF(TEXT(入力用２年!$B$8,"aaa")=G16,入力用２年!$B$8,""))</f>
        <v>45749</v>
      </c>
      <c r="H17" s="127">
        <f>IF(G17&lt;&gt;"",G17+1,IF(TEXT(入力用２年!$B$8,"aaa")=H16,入力用２年!$B$8,""))</f>
        <v>45750</v>
      </c>
      <c r="I17" s="127">
        <f>IF(H17&lt;&gt;"",H17+1,IF(TEXT(入力用２年!$B$8,"aaa")=I16,入力用２年!$B$8,""))</f>
        <v>45751</v>
      </c>
      <c r="J17" s="128">
        <f>IF(I17&lt;&gt;"",I17+1,IF(TEXT(入力用２年!$B$8,"aaa")=J16,入力用２年!$B$8,""))</f>
        <v>45752</v>
      </c>
      <c r="K17" s="159">
        <f>COUNTIFS(入力用２年!B:B,"&gt;="&amp;MIN(D17:J17),入力用２年!B:B,"&lt;="&amp;MAX(D17:J17),入力用２年!K:K,"○",入力用２年!G:G,"",入力用２年!D:D,"休日")</f>
        <v>1</v>
      </c>
      <c r="L17" s="112">
        <f>COUNTIFS(入力用２年!$B:$B,"&gt;="&amp;MIN(D17:J17),入力用２年!$B:$B,"&lt;="&amp;MAX(D17:J17),入力用２年!$K:$K,"○",入力用２年!$G:$G,"",入力用２年!$H:$H,"休工")</f>
        <v>1</v>
      </c>
      <c r="M17" s="160" t="str" cm="1">
        <f t="array" ref="M17">_xlfn.IFS(K17=0,"",K17=0,"-",L17&gt;=K17,"〇",L17&lt;=K17,"×")</f>
        <v>〇</v>
      </c>
      <c r="N17" s="154"/>
      <c r="P17" s="142" t="str">
        <f t="shared" ref="P17:V17" si="0">IF(O17&lt;&gt;"",O17+1,IF(TEXT(EDATE(MIN($D$17:$J$17),1),"aaa")=P16,EDATE(MIN($D$17:$J$17),1),""))</f>
        <v/>
      </c>
      <c r="Q17" s="127" t="str">
        <f t="shared" si="0"/>
        <v/>
      </c>
      <c r="R17" s="127" t="str">
        <f t="shared" si="0"/>
        <v/>
      </c>
      <c r="S17" s="127" t="str">
        <f t="shared" si="0"/>
        <v/>
      </c>
      <c r="T17" s="127">
        <f t="shared" si="0"/>
        <v>45778</v>
      </c>
      <c r="U17" s="127">
        <f t="shared" si="0"/>
        <v>45779</v>
      </c>
      <c r="V17" s="128">
        <f t="shared" si="0"/>
        <v>45780</v>
      </c>
      <c r="W17" s="159">
        <f>COUNTIFS(入力用２年!B:B,"&gt;="&amp;MIN(P17:V17),入力用２年!B:B,"&lt;="&amp;MAX(P17:V17),入力用２年!K:K,"○",入力用２年!G:G,"",入力用２年!D:D,"休日")</f>
        <v>1</v>
      </c>
      <c r="X17" s="112">
        <f>COUNTIFS(入力用２年!$B:$B,"&gt;="&amp;MIN(P17:V17),入力用２年!$B:$B,"&lt;="&amp;MAX(P17:V17),入力用２年!$K:$K,"○",入力用２年!$G:$G,"",入力用２年!$H:$H,"休工")</f>
        <v>1</v>
      </c>
      <c r="Y17" s="160" t="str" cm="1">
        <f t="array" ref="Y17">_xlfn.IFS(W17=0,"",W17=0,"-",X17&gt;=W17,"〇",X17&lt;=W17,"×")</f>
        <v>〇</v>
      </c>
      <c r="Z17" s="154"/>
      <c r="AB17" s="142">
        <f t="shared" ref="AB17:AH17" si="1">IF(AA17&lt;&gt;"",AA17+1,IF(TEXT(EDATE(MIN($P$17:$V$17),1),"aaa")=AB16,EDATE(MIN($P$17:$V$17),1),""))</f>
        <v>45809</v>
      </c>
      <c r="AC17" s="127">
        <f t="shared" si="1"/>
        <v>45810</v>
      </c>
      <c r="AD17" s="127">
        <f t="shared" si="1"/>
        <v>45811</v>
      </c>
      <c r="AE17" s="127">
        <f t="shared" si="1"/>
        <v>45812</v>
      </c>
      <c r="AF17" s="127">
        <f t="shared" si="1"/>
        <v>45813</v>
      </c>
      <c r="AG17" s="127">
        <f t="shared" si="1"/>
        <v>45814</v>
      </c>
      <c r="AH17" s="128">
        <f t="shared" si="1"/>
        <v>45815</v>
      </c>
      <c r="AI17" s="159">
        <f>COUNTIFS(入力用２年!B:B,"&gt;="&amp;MIN(AB17:AH17),入力用２年!B:B,"&lt;="&amp;MAX(AB17:AH17),入力用２年!K:K,"○",入力用２年!G:G,"",入力用２年!D:D,"休日")</f>
        <v>2</v>
      </c>
      <c r="AJ17" s="112">
        <f>COUNTIFS(入力用２年!$B:$B,"&gt;="&amp;MIN(AB17:AH17),入力用２年!$B:$B,"&lt;="&amp;MAX(AB17:AH17),入力用２年!$K:$K,"○",入力用２年!$G:$G,"",入力用２年!$H:$H,"休工")</f>
        <v>2</v>
      </c>
      <c r="AK17" s="160" t="str" cm="1">
        <f t="array" ref="AK17">_xlfn.IFS(AI17=0,"",AI17=0,"-",AJ17&gt;=AI17,"〇",AJ17&lt;=AI17,"×")</f>
        <v>〇</v>
      </c>
      <c r="AN17" s="131" t="s">
        <v>87</v>
      </c>
      <c r="AO17" s="112">
        <f>COUNTIF($M$17:$M$22,"×")</f>
        <v>0</v>
      </c>
      <c r="AP17" s="112">
        <f>COUNTIF($Y$17:$Y$22,"×")</f>
        <v>0</v>
      </c>
      <c r="AQ17" s="112">
        <f>COUNTIF($AK$17:$AK$22,"×")</f>
        <v>0</v>
      </c>
    </row>
    <row r="18" spans="3:43" s="131" customFormat="1" ht="18.75" customHeight="1" x14ac:dyDescent="0.4">
      <c r="D18" s="142">
        <f>IFERROR(IF(MONTH(J17+1)=$D$15,J17+1,""),"")</f>
        <v>45753</v>
      </c>
      <c r="E18" s="127">
        <f t="shared" ref="E18" si="2">IFERROR(IF(MONTH(D18+1)=$D$15,D18+1,""),"")</f>
        <v>45754</v>
      </c>
      <c r="F18" s="127">
        <f t="shared" ref="E18:J22" si="3">IFERROR(IF(MONTH(E18+1)=$D$15,E18+1,""),"")</f>
        <v>45755</v>
      </c>
      <c r="G18" s="127">
        <f t="shared" si="3"/>
        <v>45756</v>
      </c>
      <c r="H18" s="127">
        <f t="shared" si="3"/>
        <v>45757</v>
      </c>
      <c r="I18" s="127">
        <f t="shared" si="3"/>
        <v>45758</v>
      </c>
      <c r="J18" s="128">
        <f t="shared" si="3"/>
        <v>45759</v>
      </c>
      <c r="K18" s="159">
        <f>COUNTIFS(入力用２年!B:B,"&gt;="&amp;MIN(D18:J18),入力用２年!B:B,"&lt;="&amp;MAX(D18:J18),入力用２年!K:K,"○",入力用２年!G:G,"",入力用２年!D:D,"休日")</f>
        <v>2</v>
      </c>
      <c r="L18" s="112">
        <f>COUNTIFS(入力用２年!$B:$B,"&gt;="&amp;MIN(D18:J18),入力用２年!$B:$B,"&lt;="&amp;MAX(D18:J18),入力用２年!$K:$K,"○",入力用２年!$G:$G,"",入力用２年!$H:$H,"休工")</f>
        <v>2</v>
      </c>
      <c r="M18" s="160" t="str" cm="1">
        <f t="array" ref="M18">_xlfn.IFS(K18=0,"",K18=0,"-",L18&gt;=K18,"〇",L18&lt;=K18,"×")</f>
        <v>〇</v>
      </c>
      <c r="N18" s="154"/>
      <c r="P18" s="142">
        <f>IFERROR(IF(MONTH(V17+1)=$P$15,V17+1,""),"")</f>
        <v>45781</v>
      </c>
      <c r="Q18" s="127">
        <f t="shared" ref="Q18:V22" si="4">IFERROR(IF(MONTH(P18+1)=$P$15,P18+1,""),"")</f>
        <v>45782</v>
      </c>
      <c r="R18" s="127">
        <f t="shared" si="4"/>
        <v>45783</v>
      </c>
      <c r="S18" s="127">
        <f t="shared" si="4"/>
        <v>45784</v>
      </c>
      <c r="T18" s="127">
        <f t="shared" si="4"/>
        <v>45785</v>
      </c>
      <c r="U18" s="127">
        <f t="shared" si="4"/>
        <v>45786</v>
      </c>
      <c r="V18" s="128">
        <f t="shared" si="4"/>
        <v>45787</v>
      </c>
      <c r="W18" s="159">
        <f>COUNTIFS(入力用２年!B:B,"&gt;="&amp;MIN(P18:V18),入力用２年!B:B,"&lt;="&amp;MAX(P18:V18),入力用２年!K:K,"○",入力用２年!G:G,"",入力用２年!D:D,"休日")</f>
        <v>4</v>
      </c>
      <c r="X18" s="112">
        <f>COUNTIFS(入力用２年!$B:$B,"&gt;="&amp;MIN(P18:V18),入力用２年!$B:$B,"&lt;="&amp;MAX(P18:V18),入力用２年!$K:$K,"○",入力用２年!$G:$G,"",入力用２年!$H:$H,"休工")</f>
        <v>4</v>
      </c>
      <c r="Y18" s="160" t="str" cm="1">
        <f t="array" ref="Y18">_xlfn.IFS(W18=0,"",W18=0,"-",X18&gt;=W18,"〇",X18&lt;=W18,"×")</f>
        <v>〇</v>
      </c>
      <c r="Z18" s="154"/>
      <c r="AB18" s="142">
        <f>IFERROR(IF(MONTH(AH17+1)=$AB$15,AH17+1,""),"")</f>
        <v>45816</v>
      </c>
      <c r="AC18" s="127">
        <f t="shared" ref="AC18:AH22" si="5">IFERROR(IF(MONTH(AB18+1)=$AB$15,AB18+1,""),"")</f>
        <v>45817</v>
      </c>
      <c r="AD18" s="127">
        <f t="shared" si="5"/>
        <v>45818</v>
      </c>
      <c r="AE18" s="127">
        <f t="shared" si="5"/>
        <v>45819</v>
      </c>
      <c r="AF18" s="127">
        <f t="shared" si="5"/>
        <v>45820</v>
      </c>
      <c r="AG18" s="127">
        <f t="shared" si="5"/>
        <v>45821</v>
      </c>
      <c r="AH18" s="128">
        <f t="shared" si="5"/>
        <v>45822</v>
      </c>
      <c r="AI18" s="159">
        <f>COUNTIFS(入力用２年!B:B,"&gt;="&amp;MIN(AB18:AH18),入力用２年!B:B,"&lt;="&amp;MAX(AB18:AH18),入力用２年!K:K,"○",入力用２年!G:G,"",入力用２年!D:D,"休日")</f>
        <v>2</v>
      </c>
      <c r="AJ18" s="112">
        <f>COUNTIFS(入力用２年!$B:$B,"&gt;="&amp;MIN(AB18:AH18),入力用２年!$B:$B,"&lt;="&amp;MAX(AB18:AH18),入力用２年!$K:$K,"○",入力用２年!$G:$G,"",入力用２年!$H:$H,"休工")</f>
        <v>2</v>
      </c>
      <c r="AK18" s="160" t="str" cm="1">
        <f t="array" ref="AK18">_xlfn.IFS(AI18=0,"",AI18=0,"-",AJ18&gt;=AI18,"〇",AJ18&lt;=AI18,"×")</f>
        <v>〇</v>
      </c>
      <c r="AN18" s="131" t="s">
        <v>88</v>
      </c>
      <c r="AO18" s="112">
        <f>COUNTIF($M$27:$M$32,"×")</f>
        <v>0</v>
      </c>
      <c r="AP18" s="112">
        <f>COUNTIF($Y$27:$Y$32,"×")</f>
        <v>0</v>
      </c>
      <c r="AQ18" s="112">
        <f>COUNTIF($AK$27:$AK$32,"×")</f>
        <v>0</v>
      </c>
    </row>
    <row r="19" spans="3:43" s="131" customFormat="1" ht="18.75" customHeight="1" x14ac:dyDescent="0.4">
      <c r="D19" s="142">
        <f>IFERROR(IF(MONTH(J18+1)=$D$15,J18+1,""),"")</f>
        <v>45760</v>
      </c>
      <c r="E19" s="127">
        <f t="shared" si="3"/>
        <v>45761</v>
      </c>
      <c r="F19" s="127">
        <f t="shared" si="3"/>
        <v>45762</v>
      </c>
      <c r="G19" s="127">
        <f t="shared" si="3"/>
        <v>45763</v>
      </c>
      <c r="H19" s="127">
        <f t="shared" si="3"/>
        <v>45764</v>
      </c>
      <c r="I19" s="127">
        <f t="shared" si="3"/>
        <v>45765</v>
      </c>
      <c r="J19" s="128">
        <f t="shared" si="3"/>
        <v>45766</v>
      </c>
      <c r="K19" s="159">
        <f>COUNTIFS(入力用２年!B:B,"&gt;="&amp;MIN(D19:J19),入力用２年!B:B,"&lt;="&amp;MAX(D19:J19),入力用２年!K:K,"○",入力用２年!G:G,"",入力用２年!D:D,"休日")</f>
        <v>2</v>
      </c>
      <c r="L19" s="112">
        <f>COUNTIFS(入力用２年!$B:$B,"&gt;="&amp;MIN(D19:J19),入力用２年!$B:$B,"&lt;="&amp;MAX(D19:J19),入力用２年!$K:$K,"○",入力用２年!$G:$G,"",入力用２年!$H:$H,"休工")</f>
        <v>2</v>
      </c>
      <c r="M19" s="160" t="str" cm="1">
        <f t="array" ref="M19">_xlfn.IFS(K19=0,"",K19=0,"-",L19&gt;=K19,"〇",L19&lt;=K19,"×")</f>
        <v>〇</v>
      </c>
      <c r="N19" s="154"/>
      <c r="P19" s="142">
        <f>IFERROR(IF(MONTH(V18+1)=$P$15,V18+1,""),"")</f>
        <v>45788</v>
      </c>
      <c r="Q19" s="127">
        <f t="shared" si="4"/>
        <v>45789</v>
      </c>
      <c r="R19" s="127">
        <f t="shared" si="4"/>
        <v>45790</v>
      </c>
      <c r="S19" s="127">
        <f t="shared" si="4"/>
        <v>45791</v>
      </c>
      <c r="T19" s="127">
        <f t="shared" si="4"/>
        <v>45792</v>
      </c>
      <c r="U19" s="127">
        <f t="shared" si="4"/>
        <v>45793</v>
      </c>
      <c r="V19" s="128">
        <f t="shared" si="4"/>
        <v>45794</v>
      </c>
      <c r="W19" s="159">
        <f>COUNTIFS(入力用２年!B:B,"&gt;="&amp;MIN(P19:V19),入力用２年!B:B,"&lt;="&amp;MAX(P19:V19),入力用２年!K:K,"○",入力用２年!G:G,"",入力用２年!D:D,"休日")</f>
        <v>2</v>
      </c>
      <c r="X19" s="112">
        <f>COUNTIFS(入力用２年!$B:$B,"&gt;="&amp;MIN(P19:V19),入力用２年!$B:$B,"&lt;="&amp;MAX(P19:V19),入力用２年!$K:$K,"○",入力用２年!$G:$G,"",入力用２年!$H:$H,"休工")</f>
        <v>2</v>
      </c>
      <c r="Y19" s="160" t="str" cm="1">
        <f t="array" ref="Y19">_xlfn.IFS(W19=0,"",W19=0,"-",X19&gt;=W19,"〇",X19&lt;=W19,"×")</f>
        <v>〇</v>
      </c>
      <c r="Z19" s="154"/>
      <c r="AB19" s="142">
        <f>IFERROR(IF(MONTH(AH18+1)=$AB$15,AH18+1,""),"")</f>
        <v>45823</v>
      </c>
      <c r="AC19" s="127">
        <f t="shared" si="5"/>
        <v>45824</v>
      </c>
      <c r="AD19" s="127">
        <f t="shared" si="5"/>
        <v>45825</v>
      </c>
      <c r="AE19" s="127">
        <f t="shared" si="5"/>
        <v>45826</v>
      </c>
      <c r="AF19" s="127">
        <f t="shared" si="5"/>
        <v>45827</v>
      </c>
      <c r="AG19" s="127">
        <f t="shared" si="5"/>
        <v>45828</v>
      </c>
      <c r="AH19" s="128">
        <f t="shared" si="5"/>
        <v>45829</v>
      </c>
      <c r="AI19" s="159">
        <f>COUNTIFS(入力用２年!B:B,"&gt;="&amp;MIN(AB19:AH19),入力用２年!B:B,"&lt;="&amp;MAX(AB19:AH19),入力用２年!K:K,"○",入力用２年!G:G,"",入力用２年!D:D,"休日")</f>
        <v>2</v>
      </c>
      <c r="AJ19" s="112">
        <f>COUNTIFS(入力用２年!$B:$B,"&gt;="&amp;MIN(AB19:AH19),入力用２年!$B:$B,"&lt;="&amp;MAX(AB19:AH19),入力用２年!$K:$K,"○",入力用２年!$G:$G,"",入力用２年!$H:$H,"休工")</f>
        <v>2</v>
      </c>
      <c r="AK19" s="160" t="str" cm="1">
        <f t="array" ref="AK19">_xlfn.IFS(AI19=0,"",AI19=0,"-",AJ19&gt;=AI19,"〇",AJ19&lt;=AI19,"×")</f>
        <v>〇</v>
      </c>
      <c r="AO19" s="112">
        <f>COUNTIF($M$37:$M$42,"×")</f>
        <v>0</v>
      </c>
      <c r="AP19" s="112">
        <f>COUNTIF($Y$37:$Y$42,"×")</f>
        <v>0</v>
      </c>
      <c r="AQ19" s="112">
        <f>COUNTIF($AK$37:$AK$42,"×")</f>
        <v>0</v>
      </c>
    </row>
    <row r="20" spans="3:43" s="131" customFormat="1" ht="18.75" customHeight="1" x14ac:dyDescent="0.4">
      <c r="D20" s="142">
        <f>IFERROR(IF(MONTH(J19+1)=$D$15,J19+1,""),"")</f>
        <v>45767</v>
      </c>
      <c r="E20" s="127">
        <f t="shared" si="3"/>
        <v>45768</v>
      </c>
      <c r="F20" s="127">
        <f t="shared" si="3"/>
        <v>45769</v>
      </c>
      <c r="G20" s="127">
        <f t="shared" si="3"/>
        <v>45770</v>
      </c>
      <c r="H20" s="127">
        <f t="shared" si="3"/>
        <v>45771</v>
      </c>
      <c r="I20" s="127">
        <f t="shared" si="3"/>
        <v>45772</v>
      </c>
      <c r="J20" s="128">
        <f t="shared" si="3"/>
        <v>45773</v>
      </c>
      <c r="K20" s="159">
        <f>COUNTIFS(入力用２年!B:B,"&gt;="&amp;MIN(D20:J20),入力用２年!B:B,"&lt;="&amp;MAX(D20:J20),入力用２年!K:K,"○",入力用２年!G:G,"",入力用２年!D:D,"休日")</f>
        <v>2</v>
      </c>
      <c r="L20" s="112">
        <f>COUNTIFS(入力用２年!$B:$B,"&gt;="&amp;MIN(D20:J20),入力用２年!$B:$B,"&lt;="&amp;MAX(D20:J20),入力用２年!$K:$K,"○",入力用２年!$G:$G,"",入力用２年!$H:$H,"休工")</f>
        <v>2</v>
      </c>
      <c r="M20" s="160" t="str" cm="1">
        <f t="array" ref="M20">_xlfn.IFS(K20=0,"",K20=0,"-",L20&gt;=K20,"〇",L20&lt;=K20,"×")</f>
        <v>〇</v>
      </c>
      <c r="N20" s="154"/>
      <c r="P20" s="142">
        <f>IFERROR(IF(MONTH(V19+1)=$P$15,V19+1,""),"")</f>
        <v>45795</v>
      </c>
      <c r="Q20" s="127">
        <f t="shared" si="4"/>
        <v>45796</v>
      </c>
      <c r="R20" s="127">
        <f t="shared" si="4"/>
        <v>45797</v>
      </c>
      <c r="S20" s="127">
        <f t="shared" si="4"/>
        <v>45798</v>
      </c>
      <c r="T20" s="127">
        <f t="shared" si="4"/>
        <v>45799</v>
      </c>
      <c r="U20" s="127">
        <f t="shared" si="4"/>
        <v>45800</v>
      </c>
      <c r="V20" s="128">
        <f t="shared" si="4"/>
        <v>45801</v>
      </c>
      <c r="W20" s="159">
        <f>COUNTIFS(入力用２年!B:B,"&gt;="&amp;MIN(P20:V20),入力用２年!B:B,"&lt;="&amp;MAX(P20:V20),入力用２年!K:K,"○",入力用２年!G:G,"",入力用２年!D:D,"休日")</f>
        <v>2</v>
      </c>
      <c r="X20" s="112">
        <f>COUNTIFS(入力用２年!$B:$B,"&gt;="&amp;MIN(P20:V20),入力用２年!$B:$B,"&lt;="&amp;MAX(P20:V20),入力用２年!$K:$K,"○",入力用２年!$G:$G,"",入力用２年!$H:$H,"休工")</f>
        <v>2</v>
      </c>
      <c r="Y20" s="160" t="str" cm="1">
        <f t="array" ref="Y20">_xlfn.IFS(W20=0,"",W20=0,"-",X20&gt;=W20,"〇",X20&lt;=W20,"×")</f>
        <v>〇</v>
      </c>
      <c r="Z20" s="154"/>
      <c r="AB20" s="142">
        <f>IFERROR(IF(MONTH(AH19+1)=$AB$15,AH19+1,""),"")</f>
        <v>45830</v>
      </c>
      <c r="AC20" s="127">
        <f t="shared" si="5"/>
        <v>45831</v>
      </c>
      <c r="AD20" s="127">
        <f t="shared" si="5"/>
        <v>45832</v>
      </c>
      <c r="AE20" s="127">
        <f t="shared" si="5"/>
        <v>45833</v>
      </c>
      <c r="AF20" s="127">
        <f t="shared" si="5"/>
        <v>45834</v>
      </c>
      <c r="AG20" s="127">
        <f t="shared" si="5"/>
        <v>45835</v>
      </c>
      <c r="AH20" s="128">
        <f t="shared" si="5"/>
        <v>45836</v>
      </c>
      <c r="AI20" s="159">
        <f>COUNTIFS(入力用２年!B:B,"&gt;="&amp;MIN(AB20:AH20),入力用２年!B:B,"&lt;="&amp;MAX(AB20:AH20),入力用２年!K:K,"○",入力用２年!G:G,"",入力用２年!D:D,"休日")</f>
        <v>2</v>
      </c>
      <c r="AJ20" s="112">
        <f>COUNTIFS(入力用２年!$B:$B,"&gt;="&amp;MIN(AB20:AH20),入力用２年!$B:$B,"&lt;="&amp;MAX(AB20:AH20),入力用２年!$K:$K,"○",入力用２年!$G:$G,"",入力用２年!$H:$H,"休工")</f>
        <v>2</v>
      </c>
      <c r="AK20" s="160" t="str" cm="1">
        <f t="array" ref="AK20">_xlfn.IFS(AI20=0,"",AI20=0,"-",AJ20&gt;=AI20,"〇",AJ20&lt;=AI20,"×")</f>
        <v>〇</v>
      </c>
      <c r="AO20" s="112">
        <f>COUNTIF($M$47:$M$52,"×")</f>
        <v>0</v>
      </c>
      <c r="AP20" s="112">
        <f>COUNTIF($Y$47:$Y$52,"×")</f>
        <v>0</v>
      </c>
      <c r="AQ20" s="112">
        <f>COUNTIF($AK$47:$AK$52,"×")</f>
        <v>0</v>
      </c>
    </row>
    <row r="21" spans="3:43" s="131" customFormat="1" ht="18.75" customHeight="1" x14ac:dyDescent="0.4">
      <c r="D21" s="142">
        <f>IFERROR(IF(MONTH(J20+1)=$D$15,J20+1,""),"")</f>
        <v>45774</v>
      </c>
      <c r="E21" s="127">
        <f t="shared" si="3"/>
        <v>45775</v>
      </c>
      <c r="F21" s="127">
        <f t="shared" si="3"/>
        <v>45776</v>
      </c>
      <c r="G21" s="127">
        <f t="shared" si="3"/>
        <v>45777</v>
      </c>
      <c r="H21" s="127" t="str">
        <f t="shared" si="3"/>
        <v/>
      </c>
      <c r="I21" s="127" t="str">
        <f t="shared" si="3"/>
        <v/>
      </c>
      <c r="J21" s="128" t="str">
        <f t="shared" si="3"/>
        <v/>
      </c>
      <c r="K21" s="159">
        <f>COUNTIFS(入力用２年!B:B,"&gt;="&amp;MIN(D21:J21),入力用２年!B:B,"&lt;="&amp;MAX(D21:J21),入力用２年!K:K,"○",入力用２年!G:G,"",入力用２年!D:D,"休日")</f>
        <v>2</v>
      </c>
      <c r="L21" s="112">
        <f>COUNTIFS(入力用２年!$B:$B,"&gt;="&amp;MIN(D21:J21),入力用２年!$B:$B,"&lt;="&amp;MAX(D21:J21),入力用２年!$K:$K,"○",入力用２年!$G:$G,"",入力用２年!$H:$H,"休工")</f>
        <v>2</v>
      </c>
      <c r="M21" s="160" t="str" cm="1">
        <f t="array" ref="M21">_xlfn.IFS(K21=0,"",K21=0,"-",L21&gt;=K21,"〇",L21&lt;=K21,"×")</f>
        <v>〇</v>
      </c>
      <c r="N21" s="154"/>
      <c r="P21" s="142">
        <f>IFERROR(IF(MONTH(V20+1)=$P$15,V20+1,""),"")</f>
        <v>45802</v>
      </c>
      <c r="Q21" s="127">
        <f t="shared" si="4"/>
        <v>45803</v>
      </c>
      <c r="R21" s="127">
        <f t="shared" si="4"/>
        <v>45804</v>
      </c>
      <c r="S21" s="127">
        <f t="shared" si="4"/>
        <v>45805</v>
      </c>
      <c r="T21" s="127">
        <f t="shared" si="4"/>
        <v>45806</v>
      </c>
      <c r="U21" s="127">
        <f t="shared" si="4"/>
        <v>45807</v>
      </c>
      <c r="V21" s="128">
        <f t="shared" si="4"/>
        <v>45808</v>
      </c>
      <c r="W21" s="159">
        <f>COUNTIFS(入力用２年!B:B,"&gt;="&amp;MIN(P21:V21),入力用２年!B:B,"&lt;="&amp;MAX(P21:V21),入力用２年!K:K,"○",入力用２年!G:G,"",入力用２年!D:D,"休日")</f>
        <v>2</v>
      </c>
      <c r="X21" s="112">
        <f>COUNTIFS(入力用２年!$B:$B,"&gt;="&amp;MIN(P21:V21),入力用２年!$B:$B,"&lt;="&amp;MAX(P21:V21),入力用２年!$K:$K,"○",入力用２年!$G:$G,"",入力用２年!$H:$H,"休工")</f>
        <v>2</v>
      </c>
      <c r="Y21" s="160" t="str" cm="1">
        <f t="array" ref="Y21">_xlfn.IFS(W21=0,"",W21=0,"-",X21&gt;=W21,"〇",X21&lt;=W21,"×")</f>
        <v>〇</v>
      </c>
      <c r="Z21" s="154"/>
      <c r="AB21" s="142">
        <f>IFERROR(IF(MONTH(AH20+1)=$AB$15,AH20+1,""),"")</f>
        <v>45837</v>
      </c>
      <c r="AC21" s="127">
        <f t="shared" si="5"/>
        <v>45838</v>
      </c>
      <c r="AD21" s="127" t="str">
        <f t="shared" si="5"/>
        <v/>
      </c>
      <c r="AE21" s="127" t="str">
        <f t="shared" si="5"/>
        <v/>
      </c>
      <c r="AF21" s="127" t="str">
        <f t="shared" si="5"/>
        <v/>
      </c>
      <c r="AG21" s="127" t="str">
        <f t="shared" si="5"/>
        <v/>
      </c>
      <c r="AH21" s="128" t="str">
        <f t="shared" si="5"/>
        <v/>
      </c>
      <c r="AI21" s="159">
        <f>COUNTIFS(入力用２年!B:B,"&gt;="&amp;MIN(AB21:AH21),入力用２年!B:B,"&lt;="&amp;MAX(AB21:AH21),入力用２年!K:K,"○",入力用２年!G:G,"",入力用２年!D:D,"休日")</f>
        <v>1</v>
      </c>
      <c r="AJ21" s="112">
        <f>COUNTIFS(入力用２年!$B:$B,"&gt;="&amp;MIN(AB21:AH21),入力用２年!$B:$B,"&lt;="&amp;MAX(AB21:AH21),入力用２年!$K:$K,"○",入力用２年!$G:$G,"",入力用２年!$H:$H,"休工")</f>
        <v>1</v>
      </c>
      <c r="AK21" s="160" t="str" cm="1">
        <f t="array" ref="AK21">_xlfn.IFS(AI21=0,"",AI21=0,"-",AJ21&gt;=AI21,"〇",AJ21&lt;=AI21,"×")</f>
        <v>〇</v>
      </c>
    </row>
    <row r="22" spans="3:43" s="131" customFormat="1" ht="18.75" customHeight="1" thickBot="1" x14ac:dyDescent="0.45">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COUNTIFS(入力用２年!B:B,"&gt;="&amp;MIN(D22:J22),入力用２年!B:B,"&lt;="&amp;MAX(D22:J22),入力用２年!K:K,"○",入力用２年!G:G,"",入力用２年!D:D,"休日")</f>
        <v>0</v>
      </c>
      <c r="L22" s="171">
        <f>COUNTIFS(入力用２年!$B:$B,"&gt;="&amp;MIN(D22:J22),入力用２年!$B:$B,"&lt;="&amp;MAX(D22:J22),入力用２年!$K:$K,"○",入力用２年!$G:$G,"",入力用２年!$H:$H,"休工")</f>
        <v>0</v>
      </c>
      <c r="M22" s="162" t="str" cm="1">
        <f t="array" ref="M22">_xlfn.IFS(K22=0,"",K22=0,"-",L22&gt;=K22,"〇",L22&lt;=K22,"×")</f>
        <v/>
      </c>
      <c r="N22" s="154"/>
      <c r="P22" s="144" t="str">
        <f>IFERROR(IF(MONTH(V21+1)=$P$15,V21+1,""),"")</f>
        <v/>
      </c>
      <c r="Q22" s="129" t="str">
        <f t="shared" si="4"/>
        <v/>
      </c>
      <c r="R22" s="129" t="str">
        <f t="shared" si="4"/>
        <v/>
      </c>
      <c r="S22" s="129" t="str">
        <f t="shared" si="4"/>
        <v/>
      </c>
      <c r="T22" s="129" t="str">
        <f t="shared" si="4"/>
        <v/>
      </c>
      <c r="U22" s="129" t="str">
        <f t="shared" si="4"/>
        <v/>
      </c>
      <c r="V22" s="130" t="str">
        <f t="shared" si="4"/>
        <v/>
      </c>
      <c r="W22" s="161">
        <f>COUNTIFS(入力用２年!B:B,"&gt;="&amp;MIN(P22:V22),入力用２年!B:B,"&lt;="&amp;MAX(P22:V22),入力用２年!K:K,"○",入力用２年!G:G,"",入力用２年!D:D,"休日")</f>
        <v>0</v>
      </c>
      <c r="X22" s="123">
        <f>COUNTIFS(入力用２年!$B:$B,"&gt;="&amp;MIN(P22:V22),入力用２年!$B:$B,"&lt;="&amp;MAX(P22:V22),入力用２年!$K:$K,"○",入力用２年!$G:$G,"",入力用２年!$H:$H,"休工")</f>
        <v>0</v>
      </c>
      <c r="Y22" s="162" t="str" cm="1">
        <f t="array" ref="Y22">_xlfn.IFS(W22=0,"",W22=0,"-",X22&gt;=W22,"〇",X22&lt;=W22,"×")</f>
        <v/>
      </c>
      <c r="Z22" s="154"/>
      <c r="AB22" s="144" t="str">
        <f>IFERROR(IF(MONTH(AH21+1)=$AB$15,AH21+1,""),"")</f>
        <v/>
      </c>
      <c r="AC22" s="129" t="str">
        <f t="shared" si="5"/>
        <v/>
      </c>
      <c r="AD22" s="129" t="str">
        <f t="shared" si="5"/>
        <v/>
      </c>
      <c r="AE22" s="129" t="str">
        <f t="shared" si="5"/>
        <v/>
      </c>
      <c r="AF22" s="129" t="str">
        <f t="shared" si="5"/>
        <v/>
      </c>
      <c r="AG22" s="129" t="str">
        <f t="shared" si="5"/>
        <v/>
      </c>
      <c r="AH22" s="130" t="str">
        <f t="shared" si="5"/>
        <v/>
      </c>
      <c r="AI22" s="161">
        <f>COUNTIFS(入力用２年!B:B,"&gt;="&amp;MIN(AB22:AH22),入力用２年!B:B,"&lt;="&amp;MAX(AB22:AH22),入力用２年!K:K,"○",入力用２年!G:G,"",入力用２年!D:D,"休日")</f>
        <v>0</v>
      </c>
      <c r="AJ22" s="123">
        <f>COUNTIFS(入力用２年!$B:$B,"&gt;="&amp;MIN(AB22:AH22),入力用２年!$B:$B,"&lt;="&amp;MAX(AB22:AH22),入力用２年!$K:$K,"○",入力用２年!$G:$G,"",入力用２年!$H:$H,"休工")</f>
        <v>0</v>
      </c>
      <c r="AK22" s="162" t="str" cm="1">
        <f t="array" ref="AK22">_xlfn.IFS(AI22=0,"",AI22=0,"-",AJ22&gt;=AI22,"〇",AJ22&lt;=AI22,"×")</f>
        <v/>
      </c>
    </row>
    <row r="23" spans="3:43" s="131" customFormat="1" ht="18.75" customHeight="1" x14ac:dyDescent="0.4">
      <c r="D23" s="152"/>
      <c r="E23" s="153"/>
      <c r="F23" s="154"/>
      <c r="G23" s="145"/>
      <c r="H23" s="146"/>
      <c r="I23" s="152"/>
      <c r="J23" s="146"/>
      <c r="K23" s="147">
        <f>SUM(K17:K22)</f>
        <v>9</v>
      </c>
      <c r="L23" s="146"/>
      <c r="M23" s="147"/>
      <c r="N23" s="147"/>
      <c r="O23" s="152"/>
      <c r="P23" s="152"/>
      <c r="Q23" s="152"/>
      <c r="R23" s="152"/>
      <c r="S23" s="145"/>
      <c r="T23" s="146"/>
      <c r="U23" s="152"/>
      <c r="V23" s="146"/>
      <c r="W23" s="147">
        <f>SUM(W17:W22)</f>
        <v>11</v>
      </c>
      <c r="X23" s="147"/>
      <c r="Y23" s="147"/>
      <c r="Z23" s="147"/>
      <c r="AA23" s="152"/>
      <c r="AB23" s="152"/>
      <c r="AC23" s="152"/>
      <c r="AD23" s="152"/>
      <c r="AE23" s="145"/>
      <c r="AF23" s="146"/>
      <c r="AG23" s="152"/>
      <c r="AH23" s="146"/>
      <c r="AI23" s="147">
        <f>SUM(AI17:AI22)</f>
        <v>9</v>
      </c>
    </row>
    <row r="24" spans="3:43" s="131" customFormat="1" ht="18.75" customHeight="1" thickBot="1" x14ac:dyDescent="0.45">
      <c r="C24" s="302" t="s">
        <v>14</v>
      </c>
      <c r="D24" s="302"/>
      <c r="E24" s="131" t="str">
        <f>IF(H24="-","-",IF(OR(H24&gt;=ROUNDDOWN(8/28,3),L24&gt;=K33),"OK","NG"))</f>
        <v>OK</v>
      </c>
      <c r="F24" s="301" t="s">
        <v>54</v>
      </c>
      <c r="G24" s="301"/>
      <c r="H24" s="303">
        <f>IFERROR(ROUNDDOWN(L24/(COUNTIFS(入力用２年!B:B,"&gt;="&amp;MIN(D27:J32),入力用２年!B:B,"&lt;="&amp;MAX(D27:J32),入力用２年!K:K,"○")-COUNTIFS(入力用２年!B:B,"&gt;="&amp;MIN(D27:J32),入力用２年!B:B,"&lt;="&amp;MAX(D27:J32),入力用２年!K:K,"○",入力用２年!G:G,"&lt;&gt;")),3),"-")</f>
        <v>0.28999999999999998</v>
      </c>
      <c r="I24" s="303"/>
      <c r="J24" s="303"/>
      <c r="K24" s="148" t="s">
        <v>89</v>
      </c>
      <c r="L24" s="173">
        <f>COUNTIFS(入力用２年!B:B,"&gt;="&amp;MIN(D27:J32),入力用２年!B:B,"&lt;="&amp;MAX(D27:J32),入力用２年!K:K,"○",入力用２年!H:H,"休工",入力用２年!G:G,"")</f>
        <v>9</v>
      </c>
      <c r="M24" s="115"/>
      <c r="N24" s="135"/>
      <c r="O24" s="302" t="s">
        <v>14</v>
      </c>
      <c r="P24" s="302"/>
      <c r="Q24" s="131" t="str">
        <f>IF(T24="-","-",IF(OR(T24&gt;=ROUNDDOWN(8/28,3),X24&gt;=W33),"OK","NG"))</f>
        <v>OK</v>
      </c>
      <c r="R24" s="301" t="s">
        <v>54</v>
      </c>
      <c r="S24" s="301"/>
      <c r="T24" s="303">
        <f>IFERROR(ROUNDDOWN(X24/(COUNTIFS(入力用２年!B:B,"&gt;="&amp;MIN(P27:V32),入力用２年!B:B,"&lt;="&amp;MAX(P27:V32),入力用２年!K:K,"○")-COUNTIFS(入力用２年!B:B,"&gt;="&amp;MIN(P27:V32),入力用２年!B:B,"&lt;="&amp;MAX(P27:V32),入力用２年!K:K,"○",入力用２年!G:G,"&lt;&gt;")),3),"-")</f>
        <v>0.35399999999999998</v>
      </c>
      <c r="U24" s="303"/>
      <c r="V24" s="303"/>
      <c r="W24" s="148" t="s">
        <v>89</v>
      </c>
      <c r="X24" s="173">
        <f>COUNTIFS(入力用２年!B:B,"&gt;="&amp;MIN(P27:V32),入力用２年!B:B,"&lt;="&amp;MAX(P27:V32),入力用２年!K:K,"○",入力用２年!H:H,"休工",入力用２年!G:G,"")</f>
        <v>11</v>
      </c>
      <c r="Y24" s="115"/>
      <c r="Z24" s="135"/>
      <c r="AA24" s="302" t="s">
        <v>14</v>
      </c>
      <c r="AB24" s="302"/>
      <c r="AC24" s="131" t="str">
        <f>IF(AF24="-","-",IF(OR(AF24&gt;=ROUNDDOWN(8/28,3),AJ24&gt;=AI33),"OK","NG"))</f>
        <v>OK</v>
      </c>
      <c r="AD24" s="301" t="s">
        <v>54</v>
      </c>
      <c r="AE24" s="301"/>
      <c r="AF24" s="303">
        <f>IFERROR(ROUNDDOWN(AJ24/(COUNTIFS(入力用２年!B:B,"&gt;="&amp;MIN(AB27:AH32),入力用２年!B:B,"&lt;="&amp;MAX(AB27:AH32),入力用２年!K:K,"○")-COUNTIFS(入力用２年!B:B,"&gt;="&amp;MIN(AB27:AH32),入力用２年!B:B,"&lt;="&amp;MAX(AB27:AH32),入力用２年!K:K,"○",入力用２年!G:G,"&lt;&gt;")),3),"-")</f>
        <v>0.33300000000000002</v>
      </c>
      <c r="AG24" s="303"/>
      <c r="AH24" s="303"/>
      <c r="AI24" s="148" t="s">
        <v>89</v>
      </c>
      <c r="AJ24" s="173">
        <f>COUNTIFS(入力用２年!B:B,"&gt;="&amp;MIN(AB27:AH32),入力用２年!B:B,"&lt;="&amp;MAX(AB27:AH32),入力用２年!K:K,"○",入力用２年!H:H,"休工",入力用２年!G:G,"")</f>
        <v>10</v>
      </c>
      <c r="AK24" s="115"/>
    </row>
    <row r="25" spans="3:43" s="131" customFormat="1" ht="18.75" customHeight="1" x14ac:dyDescent="0.4">
      <c r="D25" s="132">
        <v>7</v>
      </c>
      <c r="E25" s="133" t="s">
        <v>4</v>
      </c>
      <c r="F25" s="133"/>
      <c r="G25" s="133"/>
      <c r="H25" s="133"/>
      <c r="I25" s="133"/>
      <c r="J25" s="157"/>
      <c r="K25" s="295" t="s">
        <v>60</v>
      </c>
      <c r="L25" s="296"/>
      <c r="M25" s="297"/>
      <c r="N25" s="147"/>
      <c r="P25" s="132">
        <v>8</v>
      </c>
      <c r="Q25" s="133" t="s">
        <v>4</v>
      </c>
      <c r="R25" s="133"/>
      <c r="S25" s="133"/>
      <c r="T25" s="133"/>
      <c r="U25" s="133"/>
      <c r="V25" s="157"/>
      <c r="W25" s="295" t="s">
        <v>60</v>
      </c>
      <c r="X25" s="296"/>
      <c r="Y25" s="297"/>
      <c r="Z25" s="147"/>
      <c r="AB25" s="132">
        <v>9</v>
      </c>
      <c r="AC25" s="133" t="s">
        <v>4</v>
      </c>
      <c r="AD25" s="133"/>
      <c r="AE25" s="133"/>
      <c r="AF25" s="133"/>
      <c r="AG25" s="133"/>
      <c r="AH25" s="157"/>
      <c r="AI25" s="295" t="s">
        <v>60</v>
      </c>
      <c r="AJ25" s="296"/>
      <c r="AK25" s="297"/>
    </row>
    <row r="26" spans="3:43" s="131" customFormat="1" ht="27.75" customHeight="1" x14ac:dyDescent="0.4">
      <c r="D26" s="136" t="s">
        <v>5</v>
      </c>
      <c r="E26" s="137" t="s">
        <v>3</v>
      </c>
      <c r="F26" s="137" t="s">
        <v>6</v>
      </c>
      <c r="G26" s="137" t="s">
        <v>7</v>
      </c>
      <c r="H26" s="137" t="s">
        <v>8</v>
      </c>
      <c r="I26" s="137" t="s">
        <v>9</v>
      </c>
      <c r="J26" s="158" t="s">
        <v>10</v>
      </c>
      <c r="K26" s="139" t="s">
        <v>50</v>
      </c>
      <c r="L26" s="140" t="s">
        <v>89</v>
      </c>
      <c r="M26" s="141" t="s">
        <v>51</v>
      </c>
      <c r="N26" s="151"/>
      <c r="P26" s="136" t="s">
        <v>5</v>
      </c>
      <c r="Q26" s="137" t="s">
        <v>3</v>
      </c>
      <c r="R26" s="137" t="s">
        <v>6</v>
      </c>
      <c r="S26" s="137" t="s">
        <v>7</v>
      </c>
      <c r="T26" s="137" t="s">
        <v>8</v>
      </c>
      <c r="U26" s="137" t="s">
        <v>9</v>
      </c>
      <c r="V26" s="158" t="s">
        <v>10</v>
      </c>
      <c r="W26" s="139" t="s">
        <v>50</v>
      </c>
      <c r="X26" s="140" t="s">
        <v>89</v>
      </c>
      <c r="Y26" s="141" t="s">
        <v>51</v>
      </c>
      <c r="Z26" s="151"/>
      <c r="AB26" s="136" t="s">
        <v>5</v>
      </c>
      <c r="AC26" s="137" t="s">
        <v>3</v>
      </c>
      <c r="AD26" s="137" t="s">
        <v>6</v>
      </c>
      <c r="AE26" s="137" t="s">
        <v>7</v>
      </c>
      <c r="AF26" s="137" t="s">
        <v>8</v>
      </c>
      <c r="AG26" s="137" t="s">
        <v>9</v>
      </c>
      <c r="AH26" s="158" t="s">
        <v>10</v>
      </c>
      <c r="AI26" s="139" t="s">
        <v>50</v>
      </c>
      <c r="AJ26" s="140" t="s">
        <v>89</v>
      </c>
      <c r="AK26" s="141" t="s">
        <v>51</v>
      </c>
    </row>
    <row r="27" spans="3:43" s="131" customFormat="1" ht="18.75" customHeight="1" x14ac:dyDescent="0.4">
      <c r="D27" s="142" t="str">
        <f>IF(B27&lt;&gt;"",B27+1,IF(TEXT(EDATE(MIN($AB$17:$AH$17),1),"aaa")=D26,EDATE(MIN($AB$17:$AH$17),1),""))</f>
        <v/>
      </c>
      <c r="E27" s="127" t="str">
        <f t="shared" ref="E27:J27" si="6">IF(D27&lt;&gt;"",D27+1,IF(TEXT(EDATE(MIN($AB$17:$AH$17),1),"aaa")=E26,EDATE(MIN($AB$17:$AH$17),1),""))</f>
        <v/>
      </c>
      <c r="F27" s="127">
        <f t="shared" si="6"/>
        <v>45839</v>
      </c>
      <c r="G27" s="127">
        <f t="shared" si="6"/>
        <v>45840</v>
      </c>
      <c r="H27" s="127">
        <f t="shared" si="6"/>
        <v>45841</v>
      </c>
      <c r="I27" s="127">
        <f t="shared" si="6"/>
        <v>45842</v>
      </c>
      <c r="J27" s="128">
        <f t="shared" si="6"/>
        <v>45843</v>
      </c>
      <c r="K27" s="159">
        <f>COUNTIFS(入力用２年!B:B,"&gt;="&amp;MIN(D27:J27),入力用２年!B:B,"&lt;="&amp;MAX(D27:J27),入力用２年!K:K,"○",入力用２年!G:G,"",入力用２年!D:D,"休日")</f>
        <v>1</v>
      </c>
      <c r="L27" s="112">
        <f>COUNTIFS(入力用２年!$B:$B,"&gt;="&amp;MIN(D27:J27),入力用２年!$B:$B,"&lt;="&amp;MAX(D27:J27),入力用２年!$K:$K,"○",入力用２年!$G:$G,"",入力用２年!$H:$H,"休工")</f>
        <v>1</v>
      </c>
      <c r="M27" s="160" t="str" cm="1">
        <f t="array" ref="M27">_xlfn.IFS(K27=0,"",K27=0,"-",L27&gt;=K27,"〇",L27&lt;=K27,"×")</f>
        <v>〇</v>
      </c>
      <c r="N27" s="154"/>
      <c r="P27" s="142" t="str">
        <f t="shared" ref="P27:V27" si="7">IF(O27&lt;&gt;"",O27+1,IF(TEXT(EDATE(MIN($D$27:$J$27),1),"aaa")=P26,EDATE(MIN($D$27:$J$27),1),""))</f>
        <v/>
      </c>
      <c r="Q27" s="127" t="str">
        <f t="shared" si="7"/>
        <v/>
      </c>
      <c r="R27" s="127" t="str">
        <f t="shared" si="7"/>
        <v/>
      </c>
      <c r="S27" s="127" t="str">
        <f t="shared" si="7"/>
        <v/>
      </c>
      <c r="T27" s="127" t="str">
        <f t="shared" si="7"/>
        <v/>
      </c>
      <c r="U27" s="127">
        <f t="shared" si="7"/>
        <v>45870</v>
      </c>
      <c r="V27" s="128">
        <f t="shared" si="7"/>
        <v>45871</v>
      </c>
      <c r="W27" s="159">
        <f>COUNTIFS(入力用２年!B:B,"&gt;="&amp;MIN(P27:V27),入力用２年!B:B,"&lt;="&amp;MAX(P27:V27),入力用２年!K:K,"○",入力用２年!G:G,"",入力用２年!D:D,"休日")</f>
        <v>1</v>
      </c>
      <c r="X27" s="112">
        <f>COUNTIFS(入力用２年!$B:$B,"&gt;="&amp;MIN(P27:V27),入力用２年!$B:$B,"&lt;="&amp;MAX(P27:V27),入力用２年!$K:$K,"○",入力用２年!$G:$G,"",入力用２年!$H:$H,"休工")</f>
        <v>1</v>
      </c>
      <c r="Y27" s="160" t="str" cm="1">
        <f t="array" ref="Y27">_xlfn.IFS(W27=0,"",W27=0,"-",X27&gt;=W27,"〇",X27&lt;=W27,"×")</f>
        <v>〇</v>
      </c>
      <c r="Z27" s="154"/>
      <c r="AB27" s="142" t="str">
        <f t="shared" ref="AB27:AH27" si="8">IF(AA27&lt;&gt;"",AA27+1,IF(TEXT(EDATE(MIN($P$27:$V$27),1),"aaa")=AB26,EDATE(MIN($P$27:$V$27),1),""))</f>
        <v/>
      </c>
      <c r="AC27" s="127">
        <f t="shared" si="8"/>
        <v>45901</v>
      </c>
      <c r="AD27" s="127">
        <f t="shared" si="8"/>
        <v>45902</v>
      </c>
      <c r="AE27" s="127">
        <f t="shared" si="8"/>
        <v>45903</v>
      </c>
      <c r="AF27" s="127">
        <f t="shared" si="8"/>
        <v>45904</v>
      </c>
      <c r="AG27" s="127">
        <f t="shared" si="8"/>
        <v>45905</v>
      </c>
      <c r="AH27" s="128">
        <f t="shared" si="8"/>
        <v>45906</v>
      </c>
      <c r="AI27" s="159">
        <f>COUNTIFS(入力用２年!B:B,"&gt;="&amp;MIN(AB27:AH27),入力用２年!B:B,"&lt;="&amp;MAX(AB27:AH27),入力用２年!K:K,"○",入力用２年!G:G,"",入力用２年!D:D,"休日")</f>
        <v>1</v>
      </c>
      <c r="AJ27" s="112">
        <f>COUNTIFS(入力用２年!$B:$B,"&gt;="&amp;MIN(AB27:AH27),入力用２年!$B:$B,"&lt;="&amp;MAX(AB27:AH27),入力用２年!$K:$K,"○",入力用２年!$G:$G,"",入力用２年!$H:$H,"休工")</f>
        <v>1</v>
      </c>
      <c r="AK27" s="160" t="str" cm="1">
        <f t="array" ref="AK27">_xlfn.IFS(AI27=0,"",AI27=0,"-",AJ27&gt;=AI27,"〇",AJ27&lt;=AI27,"×")</f>
        <v>〇</v>
      </c>
    </row>
    <row r="28" spans="3:43" s="131" customFormat="1" ht="18.75" customHeight="1" x14ac:dyDescent="0.4">
      <c r="D28" s="142">
        <f>IFERROR(IF(MONTH(J27+1)=$D$25,J27+1,""),"")</f>
        <v>45844</v>
      </c>
      <c r="E28" s="127">
        <f t="shared" ref="E28:J32" si="9">IFERROR(IF(MONTH(D28+1)=$D$25,D28+1,""),"")</f>
        <v>45845</v>
      </c>
      <c r="F28" s="127">
        <f t="shared" si="9"/>
        <v>45846</v>
      </c>
      <c r="G28" s="127">
        <f t="shared" si="9"/>
        <v>45847</v>
      </c>
      <c r="H28" s="127">
        <f t="shared" si="9"/>
        <v>45848</v>
      </c>
      <c r="I28" s="127">
        <f t="shared" si="9"/>
        <v>45849</v>
      </c>
      <c r="J28" s="128">
        <f t="shared" si="9"/>
        <v>45850</v>
      </c>
      <c r="K28" s="159">
        <f>COUNTIFS(入力用２年!B:B,"&gt;="&amp;MIN(D28:J28),入力用２年!B:B,"&lt;="&amp;MAX(D28:J28),入力用２年!K:K,"○",入力用２年!G:G,"",入力用２年!D:D,"休日")</f>
        <v>2</v>
      </c>
      <c r="L28" s="112">
        <f>COUNTIFS(入力用２年!$B:$B,"&gt;="&amp;MIN(D28:J28),入力用２年!$B:$B,"&lt;="&amp;MAX(D28:J28),入力用２年!$K:$K,"○",入力用２年!$G:$G,"",入力用２年!$H:$H,"休工")</f>
        <v>2</v>
      </c>
      <c r="M28" s="160" t="str" cm="1">
        <f t="array" ref="M28">_xlfn.IFS(K28=0,"",K28=0,"-",L28&gt;=K28,"〇",L28&lt;=K28,"×")</f>
        <v>〇</v>
      </c>
      <c r="N28" s="154"/>
      <c r="P28" s="142">
        <f>IFERROR(IF(MONTH(V27+1)=$P$25,V27+1,""),"")</f>
        <v>45872</v>
      </c>
      <c r="Q28" s="127">
        <f t="shared" ref="Q28:V32" si="10">IFERROR(IF(MONTH(P28+1)=$P$25,P28+1,""),"")</f>
        <v>45873</v>
      </c>
      <c r="R28" s="127">
        <f t="shared" si="10"/>
        <v>45874</v>
      </c>
      <c r="S28" s="127">
        <f t="shared" si="10"/>
        <v>45875</v>
      </c>
      <c r="T28" s="127">
        <f t="shared" si="10"/>
        <v>45876</v>
      </c>
      <c r="U28" s="127">
        <f t="shared" si="10"/>
        <v>45877</v>
      </c>
      <c r="V28" s="128">
        <f t="shared" si="10"/>
        <v>45878</v>
      </c>
      <c r="W28" s="159">
        <f>COUNTIFS(入力用２年!B:B,"&gt;="&amp;MIN(P28:V28),入力用２年!B:B,"&lt;="&amp;MAX(P28:V28),入力用２年!K:K,"○",入力用２年!G:G,"",入力用２年!D:D,"休日")</f>
        <v>2</v>
      </c>
      <c r="X28" s="112">
        <f>COUNTIFS(入力用２年!$B:$B,"&gt;="&amp;MIN(P28:V28),入力用２年!$B:$B,"&lt;="&amp;MAX(P28:V28),入力用２年!$K:$K,"○",入力用２年!$G:$G,"",入力用２年!$H:$H,"休工")</f>
        <v>2</v>
      </c>
      <c r="Y28" s="160" t="str" cm="1">
        <f t="array" ref="Y28">_xlfn.IFS(W28=0,"",W28=0,"-",X28&gt;=W28,"〇",X28&lt;=W28,"×")</f>
        <v>〇</v>
      </c>
      <c r="Z28" s="154"/>
      <c r="AB28" s="142">
        <f>IFERROR(IF(MONTH(AH27+1)=$AB$25,AH27+1,""),"")</f>
        <v>45907</v>
      </c>
      <c r="AC28" s="127">
        <f t="shared" ref="AC28:AH32" si="11">IFERROR(IF(MONTH(AB28+1)=$AB$25,AB28+1,""),"")</f>
        <v>45908</v>
      </c>
      <c r="AD28" s="127">
        <f t="shared" si="11"/>
        <v>45909</v>
      </c>
      <c r="AE28" s="127">
        <f t="shared" si="11"/>
        <v>45910</v>
      </c>
      <c r="AF28" s="127">
        <f t="shared" si="11"/>
        <v>45911</v>
      </c>
      <c r="AG28" s="127">
        <f t="shared" si="11"/>
        <v>45912</v>
      </c>
      <c r="AH28" s="128">
        <f t="shared" si="11"/>
        <v>45913</v>
      </c>
      <c r="AI28" s="159">
        <f>COUNTIFS(入力用２年!B:B,"&gt;="&amp;MIN(AB28:AH28),入力用２年!B:B,"&lt;="&amp;MAX(AB28:AH28),入力用２年!K:K,"○",入力用２年!G:G,"",入力用２年!D:D,"休日")</f>
        <v>2</v>
      </c>
      <c r="AJ28" s="112">
        <f>COUNTIFS(入力用２年!$B:$B,"&gt;="&amp;MIN(AB28:AH28),入力用２年!$B:$B,"&lt;="&amp;MAX(AB28:AH28),入力用２年!$K:$K,"○",入力用２年!$G:$G,"",入力用２年!$H:$H,"休工")</f>
        <v>2</v>
      </c>
      <c r="AK28" s="160" t="str" cm="1">
        <f t="array" ref="AK28">_xlfn.IFS(AI28=0,"",AI28=0,"-",AJ28&gt;=AI28,"〇",AJ28&lt;=AI28,"×")</f>
        <v>〇</v>
      </c>
    </row>
    <row r="29" spans="3:43" s="131" customFormat="1" ht="18.75" customHeight="1" x14ac:dyDescent="0.4">
      <c r="D29" s="142">
        <f>IFERROR(IF(MONTH(J28+1)=$D$25,J28+1,""),"")</f>
        <v>45851</v>
      </c>
      <c r="E29" s="127">
        <f t="shared" si="9"/>
        <v>45852</v>
      </c>
      <c r="F29" s="127">
        <f t="shared" si="9"/>
        <v>45853</v>
      </c>
      <c r="G29" s="127">
        <f t="shared" si="9"/>
        <v>45854</v>
      </c>
      <c r="H29" s="127">
        <f t="shared" si="9"/>
        <v>45855</v>
      </c>
      <c r="I29" s="127">
        <f t="shared" si="9"/>
        <v>45856</v>
      </c>
      <c r="J29" s="128">
        <f t="shared" si="9"/>
        <v>45857</v>
      </c>
      <c r="K29" s="159">
        <f>COUNTIFS(入力用２年!B:B,"&gt;="&amp;MIN(D29:J29),入力用２年!B:B,"&lt;="&amp;MAX(D29:J29),入力用２年!K:K,"○",入力用２年!G:G,"",入力用２年!D:D,"休日")</f>
        <v>2</v>
      </c>
      <c r="L29" s="112">
        <f>COUNTIFS(入力用２年!$B:$B,"&gt;="&amp;MIN(D29:J29),入力用２年!$B:$B,"&lt;="&amp;MAX(D29:J29),入力用２年!$K:$K,"○",入力用２年!$G:$G,"",入力用２年!$H:$H,"休工")</f>
        <v>2</v>
      </c>
      <c r="M29" s="160" t="str" cm="1">
        <f t="array" ref="M29">_xlfn.IFS(K29=0,"",K29=0,"-",L29&gt;=K29,"〇",L29&lt;=K29,"×")</f>
        <v>〇</v>
      </c>
      <c r="N29" s="154"/>
      <c r="P29" s="142">
        <f>IFERROR(IF(MONTH(V28+1)=$P$25,V28+1,""),"")</f>
        <v>45879</v>
      </c>
      <c r="Q29" s="127">
        <f t="shared" si="10"/>
        <v>45880</v>
      </c>
      <c r="R29" s="127">
        <f t="shared" si="10"/>
        <v>45881</v>
      </c>
      <c r="S29" s="127">
        <f t="shared" si="10"/>
        <v>45882</v>
      </c>
      <c r="T29" s="127">
        <f t="shared" si="10"/>
        <v>45883</v>
      </c>
      <c r="U29" s="127">
        <f t="shared" si="10"/>
        <v>45884</v>
      </c>
      <c r="V29" s="128">
        <f t="shared" si="10"/>
        <v>45885</v>
      </c>
      <c r="W29" s="159">
        <f>COUNTIFS(入力用２年!B:B,"&gt;="&amp;MIN(P29:V29),入力用２年!B:B,"&lt;="&amp;MAX(P29:V29),入力用２年!K:K,"○",入力用２年!G:G,"",入力用２年!D:D,"休日")</f>
        <v>3</v>
      </c>
      <c r="X29" s="112">
        <f>COUNTIFS(入力用２年!$B:$B,"&gt;="&amp;MIN(P29:V29),入力用２年!$B:$B,"&lt;="&amp;MAX(P29:V29),入力用２年!$K:$K,"○",入力用２年!$G:$G,"",入力用２年!$H:$H,"休工")</f>
        <v>3</v>
      </c>
      <c r="Y29" s="160" t="str" cm="1">
        <f t="array" ref="Y29">_xlfn.IFS(W29=0,"",W29=0,"-",X29&gt;=W29,"〇",X29&lt;=W29,"×")</f>
        <v>〇</v>
      </c>
      <c r="Z29" s="154"/>
      <c r="AB29" s="142">
        <f>IFERROR(IF(MONTH(AH28+1)=$AB$25,AH28+1,""),"")</f>
        <v>45914</v>
      </c>
      <c r="AC29" s="127">
        <f t="shared" si="11"/>
        <v>45915</v>
      </c>
      <c r="AD29" s="127">
        <f t="shared" si="11"/>
        <v>45916</v>
      </c>
      <c r="AE29" s="127">
        <f t="shared" si="11"/>
        <v>45917</v>
      </c>
      <c r="AF29" s="127">
        <f t="shared" si="11"/>
        <v>45918</v>
      </c>
      <c r="AG29" s="127">
        <f t="shared" si="11"/>
        <v>45919</v>
      </c>
      <c r="AH29" s="128">
        <f t="shared" si="11"/>
        <v>45920</v>
      </c>
      <c r="AI29" s="159">
        <f>COUNTIFS(入力用２年!B:B,"&gt;="&amp;MIN(AB29:AH29),入力用２年!B:B,"&lt;="&amp;MAX(AB29:AH29),入力用２年!K:K,"○",入力用２年!G:G,"",入力用２年!D:D,"休日")</f>
        <v>3</v>
      </c>
      <c r="AJ29" s="112">
        <f>COUNTIFS(入力用２年!$B:$B,"&gt;="&amp;MIN(AB29:AH29),入力用２年!$B:$B,"&lt;="&amp;MAX(AB29:AH29),入力用２年!$K:$K,"○",入力用２年!$G:$G,"",入力用２年!$H:$H,"休工")</f>
        <v>3</v>
      </c>
      <c r="AK29" s="160" t="str" cm="1">
        <f t="array" ref="AK29">_xlfn.IFS(AI29=0,"",AI29=0,"-",AJ29&gt;=AI29,"〇",AJ29&lt;=AI29,"×")</f>
        <v>〇</v>
      </c>
    </row>
    <row r="30" spans="3:43" s="131" customFormat="1" ht="18.75" customHeight="1" x14ac:dyDescent="0.4">
      <c r="D30" s="142">
        <f>IFERROR(IF(MONTH(J29+1)=$D$25,J29+1,""),"")</f>
        <v>45858</v>
      </c>
      <c r="E30" s="127">
        <f t="shared" si="9"/>
        <v>45859</v>
      </c>
      <c r="F30" s="127">
        <f t="shared" si="9"/>
        <v>45860</v>
      </c>
      <c r="G30" s="127">
        <f t="shared" si="9"/>
        <v>45861</v>
      </c>
      <c r="H30" s="127">
        <f t="shared" si="9"/>
        <v>45862</v>
      </c>
      <c r="I30" s="127">
        <f t="shared" si="9"/>
        <v>45863</v>
      </c>
      <c r="J30" s="128">
        <f t="shared" si="9"/>
        <v>45864</v>
      </c>
      <c r="K30" s="159">
        <f>COUNTIFS(入力用２年!B:B,"&gt;="&amp;MIN(D30:J30),入力用２年!B:B,"&lt;="&amp;MAX(D30:J30),入力用２年!K:K,"○",入力用２年!G:G,"",入力用２年!D:D,"休日")</f>
        <v>3</v>
      </c>
      <c r="L30" s="112">
        <f>COUNTIFS(入力用２年!$B:$B,"&gt;="&amp;MIN(D30:J30),入力用２年!$B:$B,"&lt;="&amp;MAX(D30:J30),入力用２年!$K:$K,"○",入力用２年!$G:$G,"",入力用２年!$H:$H,"休工")</f>
        <v>3</v>
      </c>
      <c r="M30" s="160" t="str" cm="1">
        <f t="array" ref="M30">_xlfn.IFS(K30=0,"",K30=0,"-",L30&gt;=K30,"〇",L30&lt;=K30,"×")</f>
        <v>〇</v>
      </c>
      <c r="N30" s="154"/>
      <c r="P30" s="142">
        <f>IFERROR(IF(MONTH(V29+1)=$P$25,V29+1,""),"")</f>
        <v>45886</v>
      </c>
      <c r="Q30" s="127">
        <f t="shared" si="10"/>
        <v>45887</v>
      </c>
      <c r="R30" s="127">
        <f t="shared" si="10"/>
        <v>45888</v>
      </c>
      <c r="S30" s="127">
        <f t="shared" si="10"/>
        <v>45889</v>
      </c>
      <c r="T30" s="127">
        <f t="shared" si="10"/>
        <v>45890</v>
      </c>
      <c r="U30" s="127">
        <f t="shared" si="10"/>
        <v>45891</v>
      </c>
      <c r="V30" s="128">
        <f t="shared" si="10"/>
        <v>45892</v>
      </c>
      <c r="W30" s="159">
        <f>COUNTIFS(入力用２年!B:B,"&gt;="&amp;MIN(P30:V30),入力用２年!B:B,"&lt;="&amp;MAX(P30:V30),入力用２年!K:K,"○",入力用２年!G:G,"",入力用２年!D:D,"休日")</f>
        <v>2</v>
      </c>
      <c r="X30" s="112">
        <f>COUNTIFS(入力用２年!$B:$B,"&gt;="&amp;MIN(P30:V30),入力用２年!$B:$B,"&lt;="&amp;MAX(P30:V30),入力用２年!$K:$K,"○",入力用２年!$G:$G,"",入力用２年!$H:$H,"休工")</f>
        <v>2</v>
      </c>
      <c r="Y30" s="160" t="str" cm="1">
        <f t="array" ref="Y30">_xlfn.IFS(W30=0,"",W30=0,"-",X30&gt;=W30,"〇",X30&lt;=W30,"×")</f>
        <v>〇</v>
      </c>
      <c r="Z30" s="154"/>
      <c r="AB30" s="142">
        <f>IFERROR(IF(MONTH(AH29+1)=$AB$25,AH29+1,""),"")</f>
        <v>45921</v>
      </c>
      <c r="AC30" s="127">
        <f t="shared" si="11"/>
        <v>45922</v>
      </c>
      <c r="AD30" s="127">
        <f t="shared" si="11"/>
        <v>45923</v>
      </c>
      <c r="AE30" s="127">
        <f t="shared" si="11"/>
        <v>45924</v>
      </c>
      <c r="AF30" s="127">
        <f t="shared" si="11"/>
        <v>45925</v>
      </c>
      <c r="AG30" s="127">
        <f t="shared" si="11"/>
        <v>45926</v>
      </c>
      <c r="AH30" s="128">
        <f t="shared" si="11"/>
        <v>45927</v>
      </c>
      <c r="AI30" s="159">
        <f>COUNTIFS(入力用２年!B:B,"&gt;="&amp;MIN(AB30:AH30),入力用２年!B:B,"&lt;="&amp;MAX(AB30:AH30),入力用２年!K:K,"○",入力用２年!G:G,"",入力用２年!D:D,"休日")</f>
        <v>3</v>
      </c>
      <c r="AJ30" s="112">
        <f>COUNTIFS(入力用２年!$B:$B,"&gt;="&amp;MIN(AB30:AH30),入力用２年!$B:$B,"&lt;="&amp;MAX(AB30:AH30),入力用２年!$K:$K,"○",入力用２年!$G:$G,"",入力用２年!$H:$H,"休工")</f>
        <v>3</v>
      </c>
      <c r="AK30" s="160" t="str" cm="1">
        <f t="array" ref="AK30">_xlfn.IFS(AI30=0,"",AI30=0,"-",AJ30&gt;=AI30,"〇",AJ30&lt;=AI30,"×")</f>
        <v>〇</v>
      </c>
    </row>
    <row r="31" spans="3:43" s="131" customFormat="1" ht="18.75" customHeight="1" x14ac:dyDescent="0.4">
      <c r="D31" s="142">
        <f>IFERROR(IF(MONTH(J30+1)=$D$25,J30+1,""),"")</f>
        <v>45865</v>
      </c>
      <c r="E31" s="127">
        <f t="shared" si="9"/>
        <v>45866</v>
      </c>
      <c r="F31" s="127">
        <f t="shared" si="9"/>
        <v>45867</v>
      </c>
      <c r="G31" s="127">
        <f t="shared" si="9"/>
        <v>45868</v>
      </c>
      <c r="H31" s="127">
        <f t="shared" si="9"/>
        <v>45869</v>
      </c>
      <c r="I31" s="127" t="str">
        <f t="shared" si="9"/>
        <v/>
      </c>
      <c r="J31" s="128" t="str">
        <f t="shared" si="9"/>
        <v/>
      </c>
      <c r="K31" s="159">
        <f>COUNTIFS(入力用２年!B:B,"&gt;="&amp;MIN(D31:J31),入力用２年!B:B,"&lt;="&amp;MAX(D31:J31),入力用２年!K:K,"○",入力用２年!G:G,"",入力用２年!D:D,"休日")</f>
        <v>1</v>
      </c>
      <c r="L31" s="112">
        <f>COUNTIFS(入力用２年!$B:$B,"&gt;="&amp;MIN(D31:J31),入力用２年!$B:$B,"&lt;="&amp;MAX(D31:J31),入力用２年!$K:$K,"○",入力用２年!$G:$G,"",入力用２年!$H:$H,"休工")</f>
        <v>1</v>
      </c>
      <c r="M31" s="160" t="str" cm="1">
        <f t="array" ref="M31">_xlfn.IFS(K31=0,"",K31=0,"-",L31&gt;=K31,"〇",L31&lt;=K31,"×")</f>
        <v>〇</v>
      </c>
      <c r="N31" s="154"/>
      <c r="P31" s="142">
        <f>IFERROR(IF(MONTH(V30+1)=$P$25,V30+1,""),"")</f>
        <v>45893</v>
      </c>
      <c r="Q31" s="127">
        <f t="shared" si="10"/>
        <v>45894</v>
      </c>
      <c r="R31" s="127">
        <f t="shared" si="10"/>
        <v>45895</v>
      </c>
      <c r="S31" s="127">
        <f t="shared" si="10"/>
        <v>45896</v>
      </c>
      <c r="T31" s="127">
        <f t="shared" si="10"/>
        <v>45897</v>
      </c>
      <c r="U31" s="127">
        <f t="shared" si="10"/>
        <v>45898</v>
      </c>
      <c r="V31" s="128">
        <f t="shared" si="10"/>
        <v>45899</v>
      </c>
      <c r="W31" s="159">
        <f>COUNTIFS(入力用２年!B:B,"&gt;="&amp;MIN(P31:V31),入力用２年!B:B,"&lt;="&amp;MAX(P31:V31),入力用２年!K:K,"○",入力用２年!G:G,"",入力用２年!D:D,"休日")</f>
        <v>2</v>
      </c>
      <c r="X31" s="112">
        <f>COUNTIFS(入力用２年!$B:$B,"&gt;="&amp;MIN(P31:V31),入力用２年!$B:$B,"&lt;="&amp;MAX(P31:V31),入力用２年!$K:$K,"○",入力用２年!$G:$G,"",入力用２年!$H:$H,"休工")</f>
        <v>2</v>
      </c>
      <c r="Y31" s="160" t="str" cm="1">
        <f t="array" ref="Y31">_xlfn.IFS(W31=0,"",W31=0,"-",X31&gt;=W31,"〇",X31&lt;=W31,"×")</f>
        <v>〇</v>
      </c>
      <c r="Z31" s="154"/>
      <c r="AB31" s="142">
        <f>IFERROR(IF(MONTH(AH30+1)=$AB$25,AH30+1,""),"")</f>
        <v>45928</v>
      </c>
      <c r="AC31" s="127">
        <f t="shared" si="11"/>
        <v>45929</v>
      </c>
      <c r="AD31" s="127">
        <f t="shared" si="11"/>
        <v>45930</v>
      </c>
      <c r="AE31" s="127" t="str">
        <f t="shared" si="11"/>
        <v/>
      </c>
      <c r="AF31" s="127" t="str">
        <f t="shared" si="11"/>
        <v/>
      </c>
      <c r="AG31" s="127" t="str">
        <f t="shared" si="11"/>
        <v/>
      </c>
      <c r="AH31" s="128" t="str">
        <f t="shared" si="11"/>
        <v/>
      </c>
      <c r="AI31" s="159">
        <f>COUNTIFS(入力用２年!B:B,"&gt;="&amp;MIN(AB31:AH31),入力用２年!B:B,"&lt;="&amp;MAX(AB31:AH31),入力用２年!K:K,"○",入力用２年!G:G,"",入力用２年!D:D,"休日")</f>
        <v>1</v>
      </c>
      <c r="AJ31" s="112">
        <f>COUNTIFS(入力用２年!$B:$B,"&gt;="&amp;MIN(AB31:AH31),入力用２年!$B:$B,"&lt;="&amp;MAX(AB31:AH31),入力用２年!$K:$K,"○",入力用２年!$G:$G,"",入力用２年!$H:$H,"休工")</f>
        <v>1</v>
      </c>
      <c r="AK31" s="160" t="str" cm="1">
        <f t="array" ref="AK31">_xlfn.IFS(AI31=0,"",AI31=0,"-",AJ31&gt;=AI31,"〇",AJ31&lt;=AI31,"×")</f>
        <v>〇</v>
      </c>
    </row>
    <row r="32" spans="3:43" s="131" customFormat="1" ht="18.75" customHeight="1" thickBot="1" x14ac:dyDescent="0.45">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COUNTIFS(入力用２年!B:B,"&gt;="&amp;MIN(D32:J32),入力用２年!B:B,"&lt;="&amp;MAX(D32:J32),入力用２年!K:K,"○",入力用２年!G:G,"",入力用２年!D:D,"休日")</f>
        <v>0</v>
      </c>
      <c r="L32" s="123">
        <f>COUNTIFS(入力用２年!$B:$B,"&gt;="&amp;MIN(D32:J32),入力用２年!$B:$B,"&lt;="&amp;MAX(D32:J32),入力用２年!$K:$K,"○",入力用２年!$G:$G,"",入力用２年!$H:$H,"休工")</f>
        <v>0</v>
      </c>
      <c r="M32" s="162" t="str" cm="1">
        <f t="array" ref="M32">_xlfn.IFS(K32=0,"",K32=0,"-",L32&gt;=K32,"〇",L32&lt;=K32,"×")</f>
        <v/>
      </c>
      <c r="N32" s="154"/>
      <c r="P32" s="144">
        <f>IFERROR(IF(MONTH(V31+1)=$P$25,V31+1,""),"")</f>
        <v>45900</v>
      </c>
      <c r="Q32" s="129" t="str">
        <f t="shared" si="10"/>
        <v/>
      </c>
      <c r="R32" s="129" t="str">
        <f t="shared" si="10"/>
        <v/>
      </c>
      <c r="S32" s="129" t="str">
        <f t="shared" si="10"/>
        <v/>
      </c>
      <c r="T32" s="129" t="str">
        <f t="shared" si="10"/>
        <v/>
      </c>
      <c r="U32" s="129" t="str">
        <f t="shared" si="10"/>
        <v/>
      </c>
      <c r="V32" s="130" t="str">
        <f t="shared" si="10"/>
        <v/>
      </c>
      <c r="W32" s="161">
        <f>COUNTIFS(入力用２年!B:B,"&gt;="&amp;MIN(P32:V32),入力用２年!B:B,"&lt;="&amp;MAX(P32:V32),入力用２年!K:K,"○",入力用２年!G:G,"",入力用２年!D:D,"休日")</f>
        <v>1</v>
      </c>
      <c r="X32" s="123">
        <f>COUNTIFS(入力用２年!$B:$B,"&gt;="&amp;MIN(P32:V32),入力用２年!$B:$B,"&lt;="&amp;MAX(P32:V32),入力用２年!$K:$K,"○",入力用２年!$G:$G,"",入力用２年!$H:$H,"休工")</f>
        <v>1</v>
      </c>
      <c r="Y32" s="162" t="str" cm="1">
        <f t="array" ref="Y32">_xlfn.IFS(W32=0,"",W32=0,"-",X32&gt;=W32,"〇",X32&lt;=W32,"×")</f>
        <v>〇</v>
      </c>
      <c r="Z32" s="154"/>
      <c r="AB32" s="144" t="str">
        <f>IFERROR(IF(MONTH(AH31+1)=$AB$25,AH31+1,""),"")</f>
        <v/>
      </c>
      <c r="AC32" s="129" t="str">
        <f t="shared" si="11"/>
        <v/>
      </c>
      <c r="AD32" s="129" t="str">
        <f t="shared" si="11"/>
        <v/>
      </c>
      <c r="AE32" s="129" t="str">
        <f t="shared" si="11"/>
        <v/>
      </c>
      <c r="AF32" s="129" t="str">
        <f t="shared" si="11"/>
        <v/>
      </c>
      <c r="AG32" s="129" t="str">
        <f t="shared" si="11"/>
        <v/>
      </c>
      <c r="AH32" s="130" t="str">
        <f t="shared" si="11"/>
        <v/>
      </c>
      <c r="AI32" s="161">
        <f>COUNTIFS(入力用２年!B:B,"&gt;="&amp;MIN(AB32:AH32),入力用２年!B:B,"&lt;="&amp;MAX(AB32:AH32),入力用２年!K:K,"○",入力用２年!G:G,"",入力用２年!D:D,"休日")</f>
        <v>0</v>
      </c>
      <c r="AJ32" s="123">
        <f>COUNTIFS(入力用２年!$B:$B,"&gt;="&amp;MIN(AB32:AH32),入力用２年!$B:$B,"&lt;="&amp;MAX(AB32:AH32),入力用２年!$K:$K,"○",入力用２年!$G:$G,"",入力用２年!$H:$H,"休工")</f>
        <v>0</v>
      </c>
      <c r="AK32" s="162" t="str" cm="1">
        <f t="array" ref="AK32">_xlfn.IFS(AI32=0,"",AI32=0,"-",AJ32&gt;=AI32,"〇",AJ32&lt;=AI32,"×")</f>
        <v/>
      </c>
    </row>
    <row r="33" spans="3:37" s="131" customFormat="1" ht="18.75" customHeight="1" x14ac:dyDescent="0.4">
      <c r="D33" s="152"/>
      <c r="E33" s="152"/>
      <c r="F33" s="152"/>
      <c r="G33" s="145"/>
      <c r="H33" s="146"/>
      <c r="I33" s="152"/>
      <c r="J33" s="146"/>
      <c r="K33" s="147">
        <f>SUM(K27:K32)</f>
        <v>9</v>
      </c>
      <c r="L33" s="147"/>
      <c r="M33" s="147"/>
      <c r="N33" s="147"/>
      <c r="O33" s="152"/>
      <c r="P33" s="152"/>
      <c r="Q33" s="152"/>
      <c r="R33" s="152"/>
      <c r="S33" s="145"/>
      <c r="T33" s="146"/>
      <c r="U33" s="152"/>
      <c r="V33" s="146"/>
      <c r="W33" s="147">
        <f>SUM(W27:W32)</f>
        <v>11</v>
      </c>
      <c r="X33" s="147"/>
      <c r="Y33" s="147"/>
      <c r="Z33" s="147"/>
      <c r="AA33" s="152"/>
      <c r="AB33" s="152"/>
      <c r="AC33" s="152"/>
      <c r="AD33" s="152"/>
      <c r="AE33" s="145"/>
      <c r="AF33" s="146"/>
      <c r="AG33" s="152"/>
      <c r="AH33" s="146"/>
      <c r="AI33" s="147">
        <f>SUM(AI27:AI32)</f>
        <v>10</v>
      </c>
    </row>
    <row r="34" spans="3:37" s="131" customFormat="1" ht="18.75" customHeight="1" thickBot="1" x14ac:dyDescent="0.45">
      <c r="C34" s="302" t="s">
        <v>14</v>
      </c>
      <c r="D34" s="302"/>
      <c r="E34" s="131" t="str">
        <f>IF(H34="-","-",IF(OR(H34&gt;=ROUNDDOWN(8/28,3),L34&gt;=K43),"OK","NG"))</f>
        <v>OK</v>
      </c>
      <c r="F34" s="301" t="s">
        <v>54</v>
      </c>
      <c r="G34" s="301"/>
      <c r="H34" s="303">
        <f>IFERROR(ROUNDDOWN(L34/(COUNTIFS(入力用２年!B:B,"&gt;="&amp;MIN(D37:J42),入力用２年!B:B,"&lt;="&amp;MAX(D37:J42),入力用２年!K:K,"○")-COUNTIFS(入力用２年!B:B,"&gt;="&amp;MIN(D37:J42),入力用２年!B:B,"&lt;="&amp;MAX(D37:J42),入力用２年!K:K,"○",入力用２年!G:G,"&lt;&gt;")),3),"-")</f>
        <v>0.28999999999999998</v>
      </c>
      <c r="I34" s="303"/>
      <c r="J34" s="303"/>
      <c r="K34" s="148" t="s">
        <v>89</v>
      </c>
      <c r="L34" s="173">
        <f>COUNTIFS(入力用２年!B:B,"&gt;="&amp;MIN(D37:J42),入力用２年!B:B,"&lt;="&amp;MAX(D37:J42),入力用２年!K:K,"○",入力用２年!H:H,"休工",入力用２年!G:G,"")</f>
        <v>9</v>
      </c>
      <c r="M34" s="115"/>
      <c r="N34" s="135"/>
      <c r="O34" s="302" t="s">
        <v>14</v>
      </c>
      <c r="P34" s="302"/>
      <c r="Q34" s="131" t="str">
        <f>IF(T34="-","-",IF(OR(T34&gt;=ROUNDDOWN(8/28,3),X34&gt;=W43),"OK","NG"))</f>
        <v>OK</v>
      </c>
      <c r="R34" s="301" t="s">
        <v>54</v>
      </c>
      <c r="S34" s="301"/>
      <c r="T34" s="303">
        <f>IFERROR(ROUNDDOWN(X34/(COUNTIFS(入力用２年!B:B,"&gt;="&amp;MIN(P37:V42),入力用２年!B:B,"&lt;="&amp;MAX(P37:V42),入力用２年!K:K,"○")-COUNTIFS(入力用２年!B:B,"&gt;="&amp;MIN(P37:V42),入力用２年!B:B,"&lt;="&amp;MAX(P37:V42),入力用２年!K:K,"○",入力用２年!G:G,"&lt;&gt;")),3),"-")</f>
        <v>0.4</v>
      </c>
      <c r="U34" s="303"/>
      <c r="V34" s="303"/>
      <c r="W34" s="148" t="s">
        <v>89</v>
      </c>
      <c r="X34" s="173">
        <f>COUNTIFS(入力用２年!B:B,"&gt;="&amp;MIN(P37:V42),入力用２年!B:B,"&lt;="&amp;MAX(P37:V42),入力用２年!K:K,"○",入力用２年!H:H,"休工",入力用２年!G:G,"")</f>
        <v>12</v>
      </c>
      <c r="Y34" s="115"/>
      <c r="Z34" s="135"/>
      <c r="AA34" s="302" t="s">
        <v>14</v>
      </c>
      <c r="AB34" s="302"/>
      <c r="AC34" s="131" t="str">
        <f>IF(AF34="-","-",IF(OR(AF34&gt;=ROUNDDOWN(8/28,3),AJ34&gt;=AI43),"OK","NG"))</f>
        <v>OK</v>
      </c>
      <c r="AD34" s="301" t="s">
        <v>54</v>
      </c>
      <c r="AE34" s="301"/>
      <c r="AF34" s="303">
        <f>IFERROR(ROUNDDOWN(AJ34/(COUNTIFS(入力用２年!B:B,"&gt;="&amp;MIN(AB37:AH42),入力用２年!B:B,"&lt;="&amp;MAX(AB37:AH42),入力用２年!K:K,"○")-COUNTIFS(入力用２年!B:B,"&gt;="&amp;MIN(AB37:AH42),入力用２年!B:B,"&lt;="&amp;MAX(AB37:AH42),入力用２年!K:K,"○",入力用２年!G:G,"&lt;&gt;")),3),"-")</f>
        <v>0.25800000000000001</v>
      </c>
      <c r="AG34" s="303"/>
      <c r="AH34" s="303"/>
      <c r="AI34" s="148" t="s">
        <v>89</v>
      </c>
      <c r="AJ34" s="173">
        <f>COUNTIFS(入力用２年!B:B,"&gt;="&amp;MIN(AB37:AH42),入力用２年!B:B,"&lt;="&amp;MAX(AB37:AH42),入力用２年!K:K,"○",入力用２年!H:H,"休工",入力用２年!G:G,"")</f>
        <v>8</v>
      </c>
      <c r="AK34" s="115"/>
    </row>
    <row r="35" spans="3:37" s="131" customFormat="1" ht="18.75" customHeight="1" x14ac:dyDescent="0.4">
      <c r="D35" s="132">
        <v>10</v>
      </c>
      <c r="E35" s="133" t="s">
        <v>4</v>
      </c>
      <c r="F35" s="133"/>
      <c r="G35" s="133"/>
      <c r="H35" s="133"/>
      <c r="I35" s="133"/>
      <c r="J35" s="157"/>
      <c r="K35" s="295" t="s">
        <v>60</v>
      </c>
      <c r="L35" s="296"/>
      <c r="M35" s="297"/>
      <c r="N35" s="147"/>
      <c r="P35" s="132">
        <v>11</v>
      </c>
      <c r="Q35" s="133" t="s">
        <v>4</v>
      </c>
      <c r="R35" s="133"/>
      <c r="S35" s="133"/>
      <c r="T35" s="133"/>
      <c r="U35" s="133"/>
      <c r="V35" s="134"/>
      <c r="W35" s="295" t="s">
        <v>60</v>
      </c>
      <c r="X35" s="296"/>
      <c r="Y35" s="297"/>
      <c r="Z35" s="147"/>
      <c r="AB35" s="132">
        <v>12</v>
      </c>
      <c r="AC35" s="133" t="s">
        <v>4</v>
      </c>
      <c r="AD35" s="133"/>
      <c r="AE35" s="133"/>
      <c r="AF35" s="133"/>
      <c r="AG35" s="133"/>
      <c r="AH35" s="134"/>
      <c r="AI35" s="295" t="s">
        <v>60</v>
      </c>
      <c r="AJ35" s="296"/>
      <c r="AK35" s="297"/>
    </row>
    <row r="36" spans="3:37" s="131" customFormat="1" ht="30" customHeight="1" x14ac:dyDescent="0.4">
      <c r="D36" s="136" t="s">
        <v>5</v>
      </c>
      <c r="E36" s="137" t="s">
        <v>3</v>
      </c>
      <c r="F36" s="137" t="s">
        <v>6</v>
      </c>
      <c r="G36" s="137" t="s">
        <v>7</v>
      </c>
      <c r="H36" s="137" t="s">
        <v>8</v>
      </c>
      <c r="I36" s="137" t="s">
        <v>9</v>
      </c>
      <c r="J36" s="158" t="s">
        <v>10</v>
      </c>
      <c r="K36" s="139" t="s">
        <v>50</v>
      </c>
      <c r="L36" s="140" t="s">
        <v>89</v>
      </c>
      <c r="M36" s="141" t="s">
        <v>51</v>
      </c>
      <c r="N36" s="151"/>
      <c r="P36" s="136" t="s">
        <v>5</v>
      </c>
      <c r="Q36" s="137" t="s">
        <v>3</v>
      </c>
      <c r="R36" s="137" t="s">
        <v>6</v>
      </c>
      <c r="S36" s="137" t="s">
        <v>7</v>
      </c>
      <c r="T36" s="137" t="s">
        <v>8</v>
      </c>
      <c r="U36" s="137" t="s">
        <v>9</v>
      </c>
      <c r="V36" s="138" t="s">
        <v>10</v>
      </c>
      <c r="W36" s="166" t="s">
        <v>50</v>
      </c>
      <c r="X36" s="140" t="s">
        <v>89</v>
      </c>
      <c r="Y36" s="172" t="s">
        <v>51</v>
      </c>
      <c r="Z36" s="151"/>
      <c r="AB36" s="136" t="s">
        <v>5</v>
      </c>
      <c r="AC36" s="137" t="s">
        <v>3</v>
      </c>
      <c r="AD36" s="137" t="s">
        <v>6</v>
      </c>
      <c r="AE36" s="137" t="s">
        <v>7</v>
      </c>
      <c r="AF36" s="137" t="s">
        <v>8</v>
      </c>
      <c r="AG36" s="137" t="s">
        <v>9</v>
      </c>
      <c r="AH36" s="138" t="s">
        <v>10</v>
      </c>
      <c r="AI36" s="166" t="s">
        <v>50</v>
      </c>
      <c r="AJ36" s="140" t="s">
        <v>89</v>
      </c>
      <c r="AK36" s="167" t="s">
        <v>51</v>
      </c>
    </row>
    <row r="37" spans="3:37" s="131" customFormat="1" ht="18.75" customHeight="1" x14ac:dyDescent="0.4">
      <c r="D37" s="142" t="str">
        <f>IF(B37&lt;&gt;"",B37+1,IF(TEXT(EDATE(MIN($AB$27:$AH$27),1),"aaa")=D36,EDATE(MIN($AB$27:$AH$27),1),""))</f>
        <v/>
      </c>
      <c r="E37" s="127" t="str">
        <f t="shared" ref="E37:J37" si="12">IF(D37&lt;&gt;"",D37+1,IF(TEXT(EDATE(MIN($AB$27:$AH$27),1),"aaa")=E36,EDATE(MIN($AB$27:$AH$27),1),""))</f>
        <v/>
      </c>
      <c r="F37" s="127" t="str">
        <f t="shared" si="12"/>
        <v/>
      </c>
      <c r="G37" s="127">
        <f t="shared" si="12"/>
        <v>45931</v>
      </c>
      <c r="H37" s="127">
        <f t="shared" si="12"/>
        <v>45932</v>
      </c>
      <c r="I37" s="127">
        <f t="shared" si="12"/>
        <v>45933</v>
      </c>
      <c r="J37" s="128">
        <f t="shared" si="12"/>
        <v>45934</v>
      </c>
      <c r="K37" s="159">
        <f>COUNTIFS(入力用２年!B:B,"&gt;="&amp;MIN(D37:J37),入力用２年!B:B,"&lt;="&amp;MAX(D37:J37),入力用２年!K:K,"○",入力用２年!G:G,"",入力用２年!D:D,"休日")</f>
        <v>1</v>
      </c>
      <c r="L37" s="112">
        <f>COUNTIFS(入力用２年!$B:$B,"&gt;="&amp;MIN(D37:J37),入力用２年!$B:$B,"&lt;="&amp;MAX(D37:J37),入力用２年!$K:$K,"○",入力用２年!$G:$G,"",入力用２年!$H:$H,"休工")</f>
        <v>1</v>
      </c>
      <c r="M37" s="160" t="str" cm="1">
        <f t="array" ref="M37">_xlfn.IFS(K37=0,"",K37=0,"-",L37&gt;=K37,"〇",L37&lt;=K37,"×")</f>
        <v>〇</v>
      </c>
      <c r="N37" s="154"/>
      <c r="P37" s="142" t="str">
        <f t="shared" ref="P37:V37" si="13">IF(O37&lt;&gt;"",O37+1,IF(TEXT(EDATE(MIN($D$37:$J$37),1),"aaa")=P36,EDATE(MIN($D$37:$J$37),1),""))</f>
        <v/>
      </c>
      <c r="Q37" s="127" t="str">
        <f t="shared" si="13"/>
        <v/>
      </c>
      <c r="R37" s="127" t="str">
        <f t="shared" si="13"/>
        <v/>
      </c>
      <c r="S37" s="127" t="str">
        <f t="shared" si="13"/>
        <v/>
      </c>
      <c r="T37" s="127" t="str">
        <f t="shared" si="13"/>
        <v/>
      </c>
      <c r="U37" s="127" t="str">
        <f t="shared" si="13"/>
        <v/>
      </c>
      <c r="V37" s="155">
        <f t="shared" si="13"/>
        <v>45962</v>
      </c>
      <c r="W37" s="165">
        <f>COUNTIFS(入力用２年!B:B,"&gt;="&amp;MIN(P37:V37),入力用２年!B:B,"&lt;="&amp;MAX(P37:V37),入力用２年!K:K,"○",入力用２年!G:G,"",入力用２年!D:D,"休日")</f>
        <v>1</v>
      </c>
      <c r="X37" s="112">
        <f>COUNTIFS(入力用２年!$B:$B,"&gt;="&amp;MIN(P37:V37),入力用２年!$B:$B,"&lt;="&amp;MAX(P37:V37),入力用２年!$K:$K,"○",入力用２年!$G:$G,"",入力用２年!$H:$H,"休工")</f>
        <v>1</v>
      </c>
      <c r="Y37" s="168" t="str" cm="1">
        <f t="array" ref="Y37">_xlfn.IFS(W37=0,"",W37=0,"-",X37&gt;=W37,"〇",X37&lt;=W37,"×")</f>
        <v>〇</v>
      </c>
      <c r="Z37" s="154"/>
      <c r="AB37" s="142" t="str">
        <f t="shared" ref="AB37:AH37" si="14">IF(AA37&lt;&gt;"",AA37+1,IF(TEXT(EDATE(MIN($P$37:$V$37),1),"aaa")=AB36,EDATE(MIN($P$37:$V$37),1),""))</f>
        <v/>
      </c>
      <c r="AC37" s="127">
        <f t="shared" si="14"/>
        <v>45992</v>
      </c>
      <c r="AD37" s="127">
        <f t="shared" si="14"/>
        <v>45993</v>
      </c>
      <c r="AE37" s="127">
        <f t="shared" si="14"/>
        <v>45994</v>
      </c>
      <c r="AF37" s="127">
        <f t="shared" si="14"/>
        <v>45995</v>
      </c>
      <c r="AG37" s="127">
        <f t="shared" si="14"/>
        <v>45996</v>
      </c>
      <c r="AH37" s="155">
        <f t="shared" si="14"/>
        <v>45997</v>
      </c>
      <c r="AI37" s="165">
        <f>COUNTIFS(入力用２年!B:B,"&gt;="&amp;MIN(AB37:AH37),入力用２年!B:B,"&lt;="&amp;MAX(AB37:AH37),入力用２年!K:K,"○",入力用２年!G:G,"",入力用２年!D:D,"休日")</f>
        <v>1</v>
      </c>
      <c r="AJ37" s="112">
        <f>COUNTIFS(入力用２年!$B:$B,"&gt;="&amp;MIN(AB37:AH37),入力用２年!$B:$B,"&lt;="&amp;MAX(AB37:AH37),入力用２年!$K:$K,"○",入力用２年!$G:$G,"",入力用２年!$H:$H,"休工")</f>
        <v>1</v>
      </c>
      <c r="AK37" s="168" t="str" cm="1">
        <f t="array" ref="AK37">_xlfn.IFS(AI37=0,"",AI37=0,"-",AJ37&gt;=AI37,"〇",AJ37&lt;=AI37,"×")</f>
        <v>〇</v>
      </c>
    </row>
    <row r="38" spans="3:37" s="131" customFormat="1" ht="18.75" customHeight="1" x14ac:dyDescent="0.4">
      <c r="D38" s="142">
        <f>IFERROR(IF(MONTH(J37+1)=$D$35,J37+1,""),"")</f>
        <v>45935</v>
      </c>
      <c r="E38" s="127">
        <f t="shared" ref="E38:J42" si="15">IFERROR(IF(MONTH(D38+1)=$D$35,D38+1,""),"")</f>
        <v>45936</v>
      </c>
      <c r="F38" s="127">
        <f t="shared" si="15"/>
        <v>45937</v>
      </c>
      <c r="G38" s="127">
        <f t="shared" si="15"/>
        <v>45938</v>
      </c>
      <c r="H38" s="127">
        <f t="shared" si="15"/>
        <v>45939</v>
      </c>
      <c r="I38" s="127">
        <f t="shared" si="15"/>
        <v>45940</v>
      </c>
      <c r="J38" s="128">
        <f t="shared" si="15"/>
        <v>45941</v>
      </c>
      <c r="K38" s="159">
        <f>COUNTIFS(入力用２年!B:B,"&gt;="&amp;MIN(D38:J38),入力用２年!B:B,"&lt;="&amp;MAX(D38:J38),入力用２年!K:K,"○",入力用２年!G:G,"",入力用２年!D:D,"休日")</f>
        <v>2</v>
      </c>
      <c r="L38" s="112">
        <f>COUNTIFS(入力用２年!$B:$B,"&gt;="&amp;MIN(D38:J38),入力用２年!$B:$B,"&lt;="&amp;MAX(D38:J38),入力用２年!$K:$K,"○",入力用２年!$G:$G,"",入力用２年!$H:$H,"休工")</f>
        <v>2</v>
      </c>
      <c r="M38" s="160" t="str" cm="1">
        <f t="array" ref="M38">_xlfn.IFS(K38=0,"",K38=0,"-",L38&gt;=K38,"〇",L38&lt;=K38,"×")</f>
        <v>〇</v>
      </c>
      <c r="N38" s="154"/>
      <c r="P38" s="142">
        <f>IFERROR(IF(MONTH(V37+1)=$P$35,V37+1,""),"")</f>
        <v>45963</v>
      </c>
      <c r="Q38" s="127">
        <f t="shared" ref="Q38:V42" si="16">IFERROR(IF(MONTH(P38+1)=$P$35,P38+1,""),"")</f>
        <v>45964</v>
      </c>
      <c r="R38" s="127">
        <f t="shared" si="16"/>
        <v>45965</v>
      </c>
      <c r="S38" s="127">
        <f t="shared" si="16"/>
        <v>45966</v>
      </c>
      <c r="T38" s="127">
        <f t="shared" si="16"/>
        <v>45967</v>
      </c>
      <c r="U38" s="127">
        <f t="shared" si="16"/>
        <v>45968</v>
      </c>
      <c r="V38" s="155">
        <f t="shared" si="16"/>
        <v>45969</v>
      </c>
      <c r="W38" s="163">
        <f>COUNTIFS(入力用２年!B:B,"&gt;="&amp;MIN(P38:V38),入力用２年!B:B,"&lt;="&amp;MAX(P38:V38),入力用２年!K:K,"○",入力用２年!G:G,"",入力用２年!D:D,"休日")</f>
        <v>3</v>
      </c>
      <c r="X38" s="112">
        <f>COUNTIFS(入力用２年!$B:$B,"&gt;="&amp;MIN(P38:V38),入力用２年!$B:$B,"&lt;="&amp;MAX(P38:V38),入力用２年!$K:$K,"○",入力用２年!$G:$G,"",入力用２年!$H:$H,"休工")</f>
        <v>3</v>
      </c>
      <c r="Y38" s="169" t="str" cm="1">
        <f t="array" ref="Y38">_xlfn.IFS(W38=0,"",W38=0,"-",X38&gt;=W38,"〇",X38&lt;=W38,"×")</f>
        <v>〇</v>
      </c>
      <c r="Z38" s="154"/>
      <c r="AB38" s="142">
        <f>IFERROR(IF(MONTH(AH37+1)=$AB$35,AH37+1,""),"")</f>
        <v>45998</v>
      </c>
      <c r="AC38" s="127">
        <f t="shared" ref="AC38:AH42" si="17">IFERROR(IF(MONTH(AB38+1)=$AB$35,AB38+1,""),"")</f>
        <v>45999</v>
      </c>
      <c r="AD38" s="127">
        <f t="shared" si="17"/>
        <v>46000</v>
      </c>
      <c r="AE38" s="127">
        <f t="shared" si="17"/>
        <v>46001</v>
      </c>
      <c r="AF38" s="127">
        <f t="shared" si="17"/>
        <v>46002</v>
      </c>
      <c r="AG38" s="127">
        <f t="shared" si="17"/>
        <v>46003</v>
      </c>
      <c r="AH38" s="155">
        <f t="shared" si="17"/>
        <v>46004</v>
      </c>
      <c r="AI38" s="159">
        <f>COUNTIFS(入力用２年!B:B,"&gt;="&amp;MIN(AB38:AH38),入力用２年!B:B,"&lt;="&amp;MAX(AB38:AH38),入力用２年!K:K,"○",入力用２年!G:G,"",入力用２年!D:D,"休日")</f>
        <v>2</v>
      </c>
      <c r="AJ38" s="112">
        <f>COUNTIFS(入力用２年!$B:$B,"&gt;="&amp;MIN(AB38:AH38),入力用２年!$B:$B,"&lt;="&amp;MAX(AB38:AH38),入力用２年!$K:$K,"○",入力用２年!$G:$G,"",入力用２年!$H:$H,"休工")</f>
        <v>2</v>
      </c>
      <c r="AK38" s="169" t="str" cm="1">
        <f t="array" ref="AK38">_xlfn.IFS(AI38=0,"",AI38=0,"-",AJ38&gt;=AI38,"〇",AJ38&lt;=AI38,"×")</f>
        <v>〇</v>
      </c>
    </row>
    <row r="39" spans="3:37" s="131" customFormat="1" ht="18.75" customHeight="1" x14ac:dyDescent="0.4">
      <c r="D39" s="142">
        <f>IFERROR(IF(MONTH(J38+1)=$D$35,J38+1,""),"")</f>
        <v>45942</v>
      </c>
      <c r="E39" s="127">
        <f t="shared" si="15"/>
        <v>45943</v>
      </c>
      <c r="F39" s="127">
        <f t="shared" si="15"/>
        <v>45944</v>
      </c>
      <c r="G39" s="127">
        <f t="shared" si="15"/>
        <v>45945</v>
      </c>
      <c r="H39" s="127">
        <f t="shared" si="15"/>
        <v>45946</v>
      </c>
      <c r="I39" s="127">
        <f t="shared" si="15"/>
        <v>45947</v>
      </c>
      <c r="J39" s="128">
        <f t="shared" si="15"/>
        <v>45948</v>
      </c>
      <c r="K39" s="159">
        <f>COUNTIFS(入力用２年!B:B,"&gt;="&amp;MIN(D39:J39),入力用２年!B:B,"&lt;="&amp;MAX(D39:J39),入力用２年!K:K,"○",入力用２年!G:G,"",入力用２年!D:D,"休日")</f>
        <v>3</v>
      </c>
      <c r="L39" s="112">
        <f>COUNTIFS(入力用２年!$B:$B,"&gt;="&amp;MIN(D39:J39),入力用２年!$B:$B,"&lt;="&amp;MAX(D39:J39),入力用２年!$K:$K,"○",入力用２年!$G:$G,"",入力用２年!$H:$H,"休工")</f>
        <v>3</v>
      </c>
      <c r="M39" s="160" t="str" cm="1">
        <f t="array" ref="M39">_xlfn.IFS(K39=0,"",K39=0,"-",L39&gt;=K39,"〇",L39&lt;=K39,"×")</f>
        <v>〇</v>
      </c>
      <c r="N39" s="154"/>
      <c r="P39" s="142">
        <f>IFERROR(IF(MONTH(V38+1)=$P$35,V38+1,""),"")</f>
        <v>45970</v>
      </c>
      <c r="Q39" s="127">
        <f t="shared" si="16"/>
        <v>45971</v>
      </c>
      <c r="R39" s="127">
        <f t="shared" si="16"/>
        <v>45972</v>
      </c>
      <c r="S39" s="127">
        <f t="shared" si="16"/>
        <v>45973</v>
      </c>
      <c r="T39" s="127">
        <f t="shared" si="16"/>
        <v>45974</v>
      </c>
      <c r="U39" s="127">
        <f t="shared" si="16"/>
        <v>45975</v>
      </c>
      <c r="V39" s="155">
        <f t="shared" si="16"/>
        <v>45976</v>
      </c>
      <c r="W39" s="164">
        <f>COUNTIFS(入力用２年!B:B,"&gt;="&amp;MIN(P39:V39),入力用２年!B:B,"&lt;="&amp;MAX(P39:V39),入力用２年!K:K,"○",入力用２年!G:G,"",入力用２年!D:D,"休日")</f>
        <v>2</v>
      </c>
      <c r="X39" s="112">
        <f>COUNTIFS(入力用２年!$B:$B,"&gt;="&amp;MIN(P39:V39),入力用２年!$B:$B,"&lt;="&amp;MAX(P39:V39),入力用２年!$K:$K,"○",入力用２年!$G:$G,"",入力用２年!$H:$H,"休工")</f>
        <v>2</v>
      </c>
      <c r="Y39" s="169" t="str" cm="1">
        <f t="array" ref="Y39">_xlfn.IFS(W39=0,"",W39=0,"-",X39&gt;=W39,"〇",X39&lt;=W39,"×")</f>
        <v>〇</v>
      </c>
      <c r="Z39" s="154"/>
      <c r="AB39" s="142">
        <f>IFERROR(IF(MONTH(AH38+1)=$AB$35,AH38+1,""),"")</f>
        <v>46005</v>
      </c>
      <c r="AC39" s="127">
        <f t="shared" si="17"/>
        <v>46006</v>
      </c>
      <c r="AD39" s="127">
        <f t="shared" si="17"/>
        <v>46007</v>
      </c>
      <c r="AE39" s="127">
        <f t="shared" si="17"/>
        <v>46008</v>
      </c>
      <c r="AF39" s="127">
        <f t="shared" si="17"/>
        <v>46009</v>
      </c>
      <c r="AG39" s="127">
        <f t="shared" si="17"/>
        <v>46010</v>
      </c>
      <c r="AH39" s="155">
        <f t="shared" si="17"/>
        <v>46011</v>
      </c>
      <c r="AI39" s="163">
        <f>COUNTIFS(入力用２年!B:B,"&gt;="&amp;MIN(AB39:AH39),入力用２年!B:B,"&lt;="&amp;MAX(AB39:AH39),入力用２年!K:K,"○",入力用２年!G:G,"",入力用２年!D:D,"休日")</f>
        <v>2</v>
      </c>
      <c r="AJ39" s="112">
        <f>COUNTIFS(入力用２年!$B:$B,"&gt;="&amp;MIN(AB39:AH39),入力用２年!$B:$B,"&lt;="&amp;MAX(AB39:AH39),入力用２年!$K:$K,"○",入力用２年!$G:$G,"",入力用２年!$H:$H,"休工")</f>
        <v>2</v>
      </c>
      <c r="AK39" s="169" t="str" cm="1">
        <f t="array" ref="AK39">_xlfn.IFS(AI39=0,"",AI39=0,"-",AJ39&gt;=AI39,"〇",AJ39&lt;=AI39,"×")</f>
        <v>〇</v>
      </c>
    </row>
    <row r="40" spans="3:37" s="131" customFormat="1" ht="18.75" customHeight="1" x14ac:dyDescent="0.4">
      <c r="D40" s="142">
        <f>IFERROR(IF(MONTH(J39+1)=$D$35,J39+1,""),"")</f>
        <v>45949</v>
      </c>
      <c r="E40" s="127">
        <f t="shared" si="15"/>
        <v>45950</v>
      </c>
      <c r="F40" s="127">
        <f t="shared" si="15"/>
        <v>45951</v>
      </c>
      <c r="G40" s="127">
        <f t="shared" si="15"/>
        <v>45952</v>
      </c>
      <c r="H40" s="127">
        <f t="shared" si="15"/>
        <v>45953</v>
      </c>
      <c r="I40" s="127">
        <f t="shared" si="15"/>
        <v>45954</v>
      </c>
      <c r="J40" s="128">
        <f t="shared" si="15"/>
        <v>45955</v>
      </c>
      <c r="K40" s="159">
        <f>COUNTIFS(入力用２年!B:B,"&gt;="&amp;MIN(D40:J40),入力用２年!B:B,"&lt;="&amp;MAX(D40:J40),入力用２年!K:K,"○",入力用２年!G:G,"",入力用２年!D:D,"休日")</f>
        <v>2</v>
      </c>
      <c r="L40" s="112">
        <f>COUNTIFS(入力用２年!$B:$B,"&gt;="&amp;MIN(D40:J40),入力用２年!$B:$B,"&lt;="&amp;MAX(D40:J40),入力用２年!$K:$K,"○",入力用２年!$G:$G,"",入力用２年!$H:$H,"休工")</f>
        <v>2</v>
      </c>
      <c r="M40" s="160" t="str" cm="1">
        <f t="array" ref="M40">_xlfn.IFS(K40=0,"",K40=0,"-",L40&gt;=K40,"〇",L40&lt;=K40,"×")</f>
        <v>〇</v>
      </c>
      <c r="N40" s="154"/>
      <c r="P40" s="142">
        <f>IFERROR(IF(MONTH(V39+1)=$P$35,V39+1,""),"")</f>
        <v>45977</v>
      </c>
      <c r="Q40" s="127">
        <f t="shared" si="16"/>
        <v>45978</v>
      </c>
      <c r="R40" s="127">
        <f t="shared" si="16"/>
        <v>45979</v>
      </c>
      <c r="S40" s="127">
        <f t="shared" si="16"/>
        <v>45980</v>
      </c>
      <c r="T40" s="127">
        <f t="shared" si="16"/>
        <v>45981</v>
      </c>
      <c r="U40" s="127">
        <f t="shared" si="16"/>
        <v>45982</v>
      </c>
      <c r="V40" s="155">
        <f t="shared" si="16"/>
        <v>45983</v>
      </c>
      <c r="W40" s="164">
        <f>COUNTIFS(入力用２年!B:B,"&gt;="&amp;MIN(P40:V40),入力用２年!B:B,"&lt;="&amp;MAX(P40:V40),入力用２年!K:K,"○",入力用２年!G:G,"",入力用２年!D:D,"休日")</f>
        <v>2</v>
      </c>
      <c r="X40" s="112">
        <f>COUNTIFS(入力用２年!$B:$B,"&gt;="&amp;MIN(P40:V40),入力用２年!$B:$B,"&lt;="&amp;MAX(P40:V40),入力用２年!$K:$K,"○",入力用２年!$G:$G,"",入力用２年!$H:$H,"休工")</f>
        <v>2</v>
      </c>
      <c r="Y40" s="169" t="str" cm="1">
        <f t="array" ref="Y40">_xlfn.IFS(W40=0,"",W40=0,"-",X40&gt;=W40,"〇",X40&lt;=W40,"×")</f>
        <v>〇</v>
      </c>
      <c r="Z40" s="154"/>
      <c r="AB40" s="142">
        <f>IFERROR(IF(MONTH(AH39+1)=$AB$35,AH39+1,""),"")</f>
        <v>46012</v>
      </c>
      <c r="AC40" s="127">
        <f t="shared" si="17"/>
        <v>46013</v>
      </c>
      <c r="AD40" s="127">
        <f t="shared" si="17"/>
        <v>46014</v>
      </c>
      <c r="AE40" s="127">
        <f t="shared" si="17"/>
        <v>46015</v>
      </c>
      <c r="AF40" s="127">
        <f t="shared" si="17"/>
        <v>46016</v>
      </c>
      <c r="AG40" s="127">
        <f t="shared" si="17"/>
        <v>46017</v>
      </c>
      <c r="AH40" s="155">
        <f t="shared" si="17"/>
        <v>46018</v>
      </c>
      <c r="AI40" s="164">
        <f>COUNTIFS(入力用２年!B:B,"&gt;="&amp;MIN(AB40:AH40),入力用２年!B:B,"&lt;="&amp;MAX(AB40:AH40),入力用２年!K:K,"○",入力用２年!G:G,"",入力用２年!D:D,"休日")</f>
        <v>2</v>
      </c>
      <c r="AJ40" s="112">
        <f>COUNTIFS(入力用２年!$B:$B,"&gt;="&amp;MIN(AB40:AH40),入力用２年!$B:$B,"&lt;="&amp;MAX(AB40:AH40),入力用２年!$K:$K,"○",入力用２年!$G:$G,"",入力用２年!$H:$H,"休工")</f>
        <v>2</v>
      </c>
      <c r="AK40" s="169" t="str" cm="1">
        <f t="array" ref="AK40">_xlfn.IFS(AI40=0,"",AI40=0,"-",AJ40&gt;=AI40,"〇",AJ40&lt;=AI40,"×")</f>
        <v>〇</v>
      </c>
    </row>
    <row r="41" spans="3:37" s="131" customFormat="1" ht="18.75" customHeight="1" x14ac:dyDescent="0.4">
      <c r="D41" s="142">
        <f>IFERROR(IF(MONTH(J40+1)=$D$35,J40+1,""),"")</f>
        <v>45956</v>
      </c>
      <c r="E41" s="127">
        <f t="shared" si="15"/>
        <v>45957</v>
      </c>
      <c r="F41" s="127">
        <f t="shared" si="15"/>
        <v>45958</v>
      </c>
      <c r="G41" s="127">
        <f t="shared" si="15"/>
        <v>45959</v>
      </c>
      <c r="H41" s="127">
        <f t="shared" si="15"/>
        <v>45960</v>
      </c>
      <c r="I41" s="127">
        <f t="shared" si="15"/>
        <v>45961</v>
      </c>
      <c r="J41" s="128" t="str">
        <f t="shared" si="15"/>
        <v/>
      </c>
      <c r="K41" s="159">
        <f>COUNTIFS(入力用２年!B:B,"&gt;="&amp;MIN(D41:J41),入力用２年!B:B,"&lt;="&amp;MAX(D41:J41),入力用２年!K:K,"○",入力用２年!G:G,"",入力用２年!D:D,"休日")</f>
        <v>1</v>
      </c>
      <c r="L41" s="112">
        <f>COUNTIFS(入力用２年!$B:$B,"&gt;="&amp;MIN(D41:J41),入力用２年!$B:$B,"&lt;="&amp;MAX(D41:J41),入力用２年!$K:$K,"○",入力用２年!$G:$G,"",入力用２年!$H:$H,"休工")</f>
        <v>1</v>
      </c>
      <c r="M41" s="160" t="str" cm="1">
        <f t="array" ref="M41">_xlfn.IFS(K41=0,"",K41=0,"-",L41&gt;=K41,"〇",L41&lt;=K41,"×")</f>
        <v>〇</v>
      </c>
      <c r="N41" s="154"/>
      <c r="P41" s="142">
        <f>IFERROR(IF(MONTH(V40+1)=$P$35,V40+1,""),"")</f>
        <v>45984</v>
      </c>
      <c r="Q41" s="127">
        <f t="shared" si="16"/>
        <v>45985</v>
      </c>
      <c r="R41" s="127">
        <f t="shared" si="16"/>
        <v>45986</v>
      </c>
      <c r="S41" s="127">
        <f t="shared" si="16"/>
        <v>45987</v>
      </c>
      <c r="T41" s="127">
        <f t="shared" si="16"/>
        <v>45988</v>
      </c>
      <c r="U41" s="127">
        <f t="shared" si="16"/>
        <v>45989</v>
      </c>
      <c r="V41" s="155">
        <f t="shared" si="16"/>
        <v>45990</v>
      </c>
      <c r="W41" s="164">
        <f>COUNTIFS(入力用２年!B:B,"&gt;="&amp;MIN(P41:V41),入力用２年!B:B,"&lt;="&amp;MAX(P41:V41),入力用２年!K:K,"○",入力用２年!G:G,"",入力用２年!D:D,"休日")</f>
        <v>3</v>
      </c>
      <c r="X41" s="112">
        <f>COUNTIFS(入力用２年!$B:$B,"&gt;="&amp;MIN(P41:V41),入力用２年!$B:$B,"&lt;="&amp;MAX(P41:V41),入力用２年!$K:$K,"○",入力用２年!$G:$G,"",入力用２年!$H:$H,"休工")</f>
        <v>3</v>
      </c>
      <c r="Y41" s="169" t="str" cm="1">
        <f t="array" ref="Y41">_xlfn.IFS(W41=0,"",W41=0,"-",X41&gt;=W41,"〇",X41&lt;=W41,"×")</f>
        <v>〇</v>
      </c>
      <c r="Z41" s="154"/>
      <c r="AB41" s="142">
        <f>IFERROR(IF(MONTH(AH40+1)=$AB$35,AH40+1,""),"")</f>
        <v>46019</v>
      </c>
      <c r="AC41" s="127">
        <f t="shared" si="17"/>
        <v>46020</v>
      </c>
      <c r="AD41" s="127">
        <f t="shared" si="17"/>
        <v>46021</v>
      </c>
      <c r="AE41" s="127">
        <f t="shared" si="17"/>
        <v>46022</v>
      </c>
      <c r="AF41" s="127" t="str">
        <f t="shared" si="17"/>
        <v/>
      </c>
      <c r="AG41" s="127" t="str">
        <f t="shared" si="17"/>
        <v/>
      </c>
      <c r="AH41" s="155" t="str">
        <f t="shared" si="17"/>
        <v/>
      </c>
      <c r="AI41" s="164">
        <f>COUNTIFS(入力用２年!B:B,"&gt;="&amp;MIN(AB41:AH41),入力用２年!B:B,"&lt;="&amp;MAX(AB41:AH41),入力用２年!K:K,"○",入力用２年!G:G,"",入力用２年!D:D,"休日")</f>
        <v>1</v>
      </c>
      <c r="AJ41" s="112">
        <f>COUNTIFS(入力用２年!$B:$B,"&gt;="&amp;MIN(AB41:AH41),入力用２年!$B:$B,"&lt;="&amp;MAX(AB41:AH41),入力用２年!$K:$K,"○",入力用２年!$G:$G,"",入力用２年!$H:$H,"休工")</f>
        <v>1</v>
      </c>
      <c r="AK41" s="169" t="str" cm="1">
        <f t="array" ref="AK41">_xlfn.IFS(AI41=0,"",AI41=0,"-",AJ41&gt;=AI41,"〇",AJ41&lt;=AI41,"×")</f>
        <v>〇</v>
      </c>
    </row>
    <row r="42" spans="3:37" s="131" customFormat="1" ht="18.75" customHeight="1" thickBot="1" x14ac:dyDescent="0.45">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COUNTIFS(入力用２年!B:B,"&gt;="&amp;MIN(D42:J42),入力用２年!B:B,"&lt;="&amp;MAX(D42:J42),入力用２年!K:K,"○",入力用２年!G:G,"",入力用２年!D:D,"休日")</f>
        <v>0</v>
      </c>
      <c r="L42" s="123">
        <f>COUNTIFS(入力用２年!$B:$B,"&gt;="&amp;MIN(D42:J42),入力用２年!$B:$B,"&lt;="&amp;MAX(D42:J42),入力用２年!$K:$K,"○",入力用２年!$G:$G,"",入力用２年!$H:$H,"休工")</f>
        <v>0</v>
      </c>
      <c r="M42" s="162" t="str" cm="1">
        <f t="array" ref="M42">_xlfn.IFS(K42=0,"",K42=0,"-",L42&gt;=K42,"〇",L42&lt;=K42,"×")</f>
        <v/>
      </c>
      <c r="N42" s="154"/>
      <c r="P42" s="144">
        <f>IFERROR(IF(MONTH(V41+1)=$P$35,V41+1,""),"")</f>
        <v>45991</v>
      </c>
      <c r="Q42" s="129" t="str">
        <f t="shared" si="16"/>
        <v/>
      </c>
      <c r="R42" s="129" t="str">
        <f t="shared" si="16"/>
        <v/>
      </c>
      <c r="S42" s="129" t="str">
        <f t="shared" si="16"/>
        <v/>
      </c>
      <c r="T42" s="129" t="str">
        <f t="shared" si="16"/>
        <v/>
      </c>
      <c r="U42" s="129" t="str">
        <f t="shared" si="16"/>
        <v/>
      </c>
      <c r="V42" s="156" t="str">
        <f t="shared" si="16"/>
        <v/>
      </c>
      <c r="W42" s="161">
        <f>COUNTIFS(入力用２年!B:B,"&gt;="&amp;MIN(P42:V42),入力用２年!B:B,"&lt;="&amp;MAX(P42:V42),入力用２年!K:K,"○",入力用２年!G:G,"",入力用２年!D:D,"休日")</f>
        <v>1</v>
      </c>
      <c r="X42" s="123">
        <f>COUNTIFS(入力用２年!$B:$B,"&gt;="&amp;MIN(P42:V42),入力用２年!$B:$B,"&lt;="&amp;MAX(P42:V42),入力用２年!$K:$K,"○",入力用２年!$G:$G,"",入力用２年!$H:$H,"休工")</f>
        <v>1</v>
      </c>
      <c r="Y42" s="170" t="str" cm="1">
        <f t="array" ref="Y42">_xlfn.IFS(W42=0,"",W42=0,"-",X42&gt;=W42,"〇",X42&lt;=W42,"×")</f>
        <v>〇</v>
      </c>
      <c r="Z42" s="154"/>
      <c r="AB42" s="144" t="str">
        <f>IFERROR(IF(MONTH(AH41+1)=$AB$35,AH41+1,""),"")</f>
        <v/>
      </c>
      <c r="AC42" s="129" t="str">
        <f t="shared" si="17"/>
        <v/>
      </c>
      <c r="AD42" s="129" t="str">
        <f t="shared" si="17"/>
        <v/>
      </c>
      <c r="AE42" s="129" t="str">
        <f t="shared" si="17"/>
        <v/>
      </c>
      <c r="AF42" s="129" t="str">
        <f t="shared" si="17"/>
        <v/>
      </c>
      <c r="AG42" s="129" t="str">
        <f t="shared" si="17"/>
        <v/>
      </c>
      <c r="AH42" s="156" t="str">
        <f t="shared" si="17"/>
        <v/>
      </c>
      <c r="AI42" s="161">
        <f>COUNTIFS(入力用２年!B:B,"&gt;="&amp;MIN(AB42:AH42),入力用２年!B:B,"&lt;="&amp;MAX(AB42:AH42),入力用２年!K:K,"○",入力用２年!G:G,"",入力用２年!D:D,"休日")</f>
        <v>0</v>
      </c>
      <c r="AJ42" s="123">
        <f>COUNTIFS(入力用２年!$B:$B,"&gt;="&amp;MIN(AB42:AH42),入力用２年!$B:$B,"&lt;="&amp;MAX(AB42:AH42),入力用２年!$K:$K,"○",入力用２年!$G:$G,"",入力用２年!$H:$H,"休工")</f>
        <v>0</v>
      </c>
      <c r="AK42" s="170" t="str" cm="1">
        <f t="array" ref="AK42">_xlfn.IFS(AI42=0,"",AI42=0,"-",AJ42&gt;=AI42,"〇",AJ42&lt;=AI42,"×")</f>
        <v/>
      </c>
    </row>
    <row r="43" spans="3:37" s="131" customFormat="1" ht="18.75" customHeight="1" x14ac:dyDescent="0.4">
      <c r="D43" s="152"/>
      <c r="E43" s="152"/>
      <c r="F43" s="152"/>
      <c r="G43" s="145"/>
      <c r="H43" s="146"/>
      <c r="I43" s="152"/>
      <c r="J43" s="146"/>
      <c r="K43" s="147">
        <f>SUM(K37:K42)</f>
        <v>9</v>
      </c>
      <c r="L43" s="147"/>
      <c r="M43" s="147"/>
      <c r="N43" s="147"/>
      <c r="O43" s="152"/>
      <c r="P43" s="152"/>
      <c r="Q43" s="152"/>
      <c r="R43" s="152"/>
      <c r="S43" s="145"/>
      <c r="T43" s="146"/>
      <c r="U43" s="152"/>
      <c r="V43" s="146"/>
      <c r="W43" s="147">
        <f>SUM(W37:W42)</f>
        <v>12</v>
      </c>
      <c r="X43" s="147"/>
      <c r="Y43" s="147"/>
      <c r="Z43" s="147"/>
      <c r="AA43" s="152"/>
      <c r="AB43" s="152"/>
      <c r="AC43" s="152"/>
      <c r="AD43" s="152"/>
      <c r="AE43" s="145"/>
      <c r="AF43" s="146"/>
      <c r="AG43" s="152"/>
      <c r="AH43" s="146"/>
      <c r="AI43" s="147">
        <f>SUM(AI37:AI42)</f>
        <v>8</v>
      </c>
    </row>
    <row r="44" spans="3:37" s="131" customFormat="1" ht="18.75" customHeight="1" thickBot="1" x14ac:dyDescent="0.45">
      <c r="C44" s="302" t="s">
        <v>14</v>
      </c>
      <c r="D44" s="302"/>
      <c r="E44" s="131" t="str">
        <f>IF(H44="-","-",IF(OR(H44&gt;=ROUNDDOWN(8/28,3),L44&gt;=K53),"OK","NG"))</f>
        <v>OK</v>
      </c>
      <c r="F44" s="301" t="s">
        <v>54</v>
      </c>
      <c r="G44" s="301"/>
      <c r="H44" s="303">
        <f>IFERROR(ROUNDDOWN(L44/(COUNTIFS(入力用２年!B:B,"&gt;="&amp;MIN(D47:J52),入力用２年!B:B,"&lt;="&amp;MAX(D47:J52),入力用２年!K:K,"○")-COUNTIFS(入力用２年!B:B,"&gt;="&amp;MIN(D47:J52),入力用２年!B:B,"&lt;="&amp;MAX(D47:J52),入力用２年!K:K,"○",入力用２年!G:G,"&lt;&gt;")),3),"-")</f>
        <v>0.28999999999999998</v>
      </c>
      <c r="I44" s="303"/>
      <c r="J44" s="303"/>
      <c r="K44" s="148" t="s">
        <v>89</v>
      </c>
      <c r="L44" s="173">
        <f>COUNTIFS(入力用２年!B:B,"&gt;="&amp;MIN(D47:J52),入力用２年!B:B,"&lt;="&amp;MAX(D47:J52),入力用２年!K:K,"○",入力用２年!H:H,"休工",入力用２年!G:G,"")</f>
        <v>9</v>
      </c>
      <c r="M44" s="115"/>
      <c r="N44" s="135"/>
      <c r="O44" s="302" t="s">
        <v>14</v>
      </c>
      <c r="P44" s="302"/>
      <c r="Q44" s="131" t="str">
        <f>IF(T44="-","-",IF(OR(T44&gt;=ROUNDDOWN(8/28,3),X44&gt;=W53),"OK","NG"))</f>
        <v>OK</v>
      </c>
      <c r="R44" s="301" t="s">
        <v>54</v>
      </c>
      <c r="S44" s="301"/>
      <c r="T44" s="303">
        <f>IFERROR(ROUNDDOWN(X44/(COUNTIFS(入力用２年!B:B,"&gt;="&amp;MIN(P47:V52),入力用２年!B:B,"&lt;="&amp;MAX(P47:V52),入力用２年!K:K,"○")-COUNTIFS(入力用２年!B:B,"&gt;="&amp;MIN(P47:V52),入力用２年!B:B,"&lt;="&amp;MAX(P47:V52),入力用２年!K:K,"○",入力用２年!G:G,"&lt;&gt;")),3),"-")</f>
        <v>0.28499999999999998</v>
      </c>
      <c r="U44" s="303"/>
      <c r="V44" s="303"/>
      <c r="W44" s="148" t="s">
        <v>89</v>
      </c>
      <c r="X44" s="173">
        <f>COUNTIFS(入力用２年!B:B,"&gt;="&amp;MIN(P47:V52),入力用２年!B:B,"&lt;="&amp;MAX(P47:V52),入力用２年!K:K,"○",入力用２年!H:H,"休工",入力用２年!G:G,"")</f>
        <v>8</v>
      </c>
      <c r="Y44" s="115"/>
      <c r="Z44" s="135"/>
      <c r="AA44" s="302" t="s">
        <v>14</v>
      </c>
      <c r="AB44" s="302"/>
      <c r="AC44" s="131" t="str">
        <f>IF(AF44="-","-",IF(OR(AF44&gt;=ROUNDDOWN(8/28,3),AJ44&gt;=AI53),"OK","NG"))</f>
        <v>OK</v>
      </c>
      <c r="AD44" s="301" t="s">
        <v>54</v>
      </c>
      <c r="AE44" s="301"/>
      <c r="AF44" s="303">
        <f>IFERROR(ROUNDDOWN(AJ44/(COUNTIFS(入力用２年!B:B,"&gt;="&amp;MIN(AB47:AH52),入力用２年!B:B,"&lt;="&amp;MAX(AB47:AH52),入力用２年!K:K,"○")-COUNTIFS(入力用２年!B:B,"&gt;="&amp;MIN(AB47:AH52),入力用２年!B:B,"&lt;="&amp;MAX(AB47:AH52),入力用２年!K:K,"○",入力用２年!G:G,"&lt;&gt;")),3),"-")</f>
        <v>0.28999999999999998</v>
      </c>
      <c r="AG44" s="303"/>
      <c r="AH44" s="303"/>
      <c r="AI44" s="148" t="s">
        <v>89</v>
      </c>
      <c r="AJ44" s="173">
        <f>COUNTIFS(入力用２年!B:B,"&gt;="&amp;MIN(AB47:AH52),入力用２年!B:B,"&lt;="&amp;MAX(AB47:AH52),入力用２年!K:K,"○",入力用２年!H:H,"休工",入力用２年!G:G,"")</f>
        <v>9</v>
      </c>
      <c r="AK44" s="115"/>
    </row>
    <row r="45" spans="3:37" s="131" customFormat="1" ht="18.75" customHeight="1" x14ac:dyDescent="0.4">
      <c r="D45" s="132">
        <v>1</v>
      </c>
      <c r="E45" s="133" t="s">
        <v>4</v>
      </c>
      <c r="F45" s="133"/>
      <c r="G45" s="133"/>
      <c r="H45" s="133"/>
      <c r="I45" s="133"/>
      <c r="J45" s="157"/>
      <c r="K45" s="295" t="s">
        <v>60</v>
      </c>
      <c r="L45" s="296"/>
      <c r="M45" s="297"/>
      <c r="N45" s="147"/>
      <c r="P45" s="132">
        <v>2</v>
      </c>
      <c r="Q45" s="133" t="s">
        <v>4</v>
      </c>
      <c r="R45" s="133"/>
      <c r="S45" s="133"/>
      <c r="T45" s="133"/>
      <c r="U45" s="133"/>
      <c r="V45" s="157"/>
      <c r="W45" s="295" t="s">
        <v>60</v>
      </c>
      <c r="X45" s="296"/>
      <c r="Y45" s="297"/>
      <c r="Z45" s="147"/>
      <c r="AB45" s="132">
        <v>3</v>
      </c>
      <c r="AC45" s="133" t="s">
        <v>4</v>
      </c>
      <c r="AD45" s="133"/>
      <c r="AE45" s="133"/>
      <c r="AF45" s="133"/>
      <c r="AG45" s="133"/>
      <c r="AH45" s="157"/>
      <c r="AI45" s="295" t="s">
        <v>60</v>
      </c>
      <c r="AJ45" s="296"/>
      <c r="AK45" s="297"/>
    </row>
    <row r="46" spans="3:37" s="131" customFormat="1" ht="27" customHeight="1" x14ac:dyDescent="0.4">
      <c r="D46" s="136" t="s">
        <v>5</v>
      </c>
      <c r="E46" s="137" t="s">
        <v>3</v>
      </c>
      <c r="F46" s="137" t="s">
        <v>6</v>
      </c>
      <c r="G46" s="137" t="s">
        <v>7</v>
      </c>
      <c r="H46" s="137" t="s">
        <v>8</v>
      </c>
      <c r="I46" s="137" t="s">
        <v>9</v>
      </c>
      <c r="J46" s="158" t="s">
        <v>10</v>
      </c>
      <c r="K46" s="139" t="s">
        <v>50</v>
      </c>
      <c r="L46" s="140" t="s">
        <v>89</v>
      </c>
      <c r="M46" s="141" t="s">
        <v>51</v>
      </c>
      <c r="N46" s="151"/>
      <c r="P46" s="136" t="s">
        <v>5</v>
      </c>
      <c r="Q46" s="137" t="s">
        <v>3</v>
      </c>
      <c r="R46" s="137" t="s">
        <v>6</v>
      </c>
      <c r="S46" s="137" t="s">
        <v>7</v>
      </c>
      <c r="T46" s="137" t="s">
        <v>8</v>
      </c>
      <c r="U46" s="137" t="s">
        <v>9</v>
      </c>
      <c r="V46" s="158" t="s">
        <v>10</v>
      </c>
      <c r="W46" s="139" t="s">
        <v>50</v>
      </c>
      <c r="X46" s="140" t="s">
        <v>89</v>
      </c>
      <c r="Y46" s="141" t="s">
        <v>51</v>
      </c>
      <c r="Z46" s="151"/>
      <c r="AB46" s="136" t="s">
        <v>5</v>
      </c>
      <c r="AC46" s="137" t="s">
        <v>3</v>
      </c>
      <c r="AD46" s="137" t="s">
        <v>6</v>
      </c>
      <c r="AE46" s="137" t="s">
        <v>7</v>
      </c>
      <c r="AF46" s="137" t="s">
        <v>8</v>
      </c>
      <c r="AG46" s="137" t="s">
        <v>9</v>
      </c>
      <c r="AH46" s="158" t="s">
        <v>10</v>
      </c>
      <c r="AI46" s="139" t="s">
        <v>50</v>
      </c>
      <c r="AJ46" s="140" t="s">
        <v>89</v>
      </c>
      <c r="AK46" s="141" t="s">
        <v>51</v>
      </c>
    </row>
    <row r="47" spans="3:37" s="131" customFormat="1" ht="18.75" customHeight="1" x14ac:dyDescent="0.4">
      <c r="D47" s="142" t="str">
        <f>IF(B47&lt;&gt;"",B47+1,IF(TEXT(EDATE(MIN($AB$37:$AH$37),1),"aaa")=D46,EDATE(MIN($AB$37:$AH$37),1),""))</f>
        <v/>
      </c>
      <c r="E47" s="127" t="str">
        <f t="shared" ref="E47:J47" si="18">IF(D47&lt;&gt;"",D47+1,IF(TEXT(EDATE(MIN($AB$37:$AH$37),1),"aaa")=E46,EDATE(MIN($AB$37:$AH$37),1),""))</f>
        <v/>
      </c>
      <c r="F47" s="127" t="str">
        <f t="shared" si="18"/>
        <v/>
      </c>
      <c r="G47" s="127" t="str">
        <f t="shared" si="18"/>
        <v/>
      </c>
      <c r="H47" s="127">
        <f t="shared" si="18"/>
        <v>46023</v>
      </c>
      <c r="I47" s="127">
        <f t="shared" si="18"/>
        <v>46024</v>
      </c>
      <c r="J47" s="128">
        <f t="shared" si="18"/>
        <v>46025</v>
      </c>
      <c r="K47" s="159">
        <f>COUNTIFS(入力用２年!B:B,"&gt;="&amp;MIN(D47:J47),入力用２年!B:B,"&lt;="&amp;MAX(D47:J47),入力用２年!K:K,"○",入力用２年!G:G,"",入力用２年!D:D,"休日")</f>
        <v>1</v>
      </c>
      <c r="L47" s="112">
        <f>COUNTIFS(入力用２年!$B:$B,"&gt;="&amp;MIN(D47:J47),入力用２年!$B:$B,"&lt;="&amp;MAX(D47:J47),入力用２年!$K:$K,"○",入力用２年!$G:$G,"",入力用２年!$H:$H,"休工")</f>
        <v>1</v>
      </c>
      <c r="M47" s="160" t="str" cm="1">
        <f t="array" ref="M47">_xlfn.IFS(K47=0,"",K47=0,"-",L47&gt;=K47,"〇",L47&lt;=K47,"×")</f>
        <v>〇</v>
      </c>
      <c r="N47" s="154"/>
      <c r="P47" s="142">
        <f t="shared" ref="P47:V47" si="19">IF(O47&lt;&gt;"",O47+1,IF(TEXT(EDATE(MIN($D$47:$J$47),1),"aaa")=P46,EDATE(MIN($D$47:$J$47),1),""))</f>
        <v>46054</v>
      </c>
      <c r="Q47" s="127">
        <f t="shared" si="19"/>
        <v>46055</v>
      </c>
      <c r="R47" s="127">
        <f t="shared" si="19"/>
        <v>46056</v>
      </c>
      <c r="S47" s="127">
        <f t="shared" si="19"/>
        <v>46057</v>
      </c>
      <c r="T47" s="127">
        <f t="shared" si="19"/>
        <v>46058</v>
      </c>
      <c r="U47" s="127">
        <f t="shared" si="19"/>
        <v>46059</v>
      </c>
      <c r="V47" s="128">
        <f t="shared" si="19"/>
        <v>46060</v>
      </c>
      <c r="W47" s="159">
        <f>COUNTIFS(入力用２年!B:B,"&gt;="&amp;MIN(P47:V47),入力用２年!B:B,"&lt;="&amp;MAX(P47:V47),入力用２年!K:K,"○",入力用２年!G:G,"",入力用２年!D:D,"休日")</f>
        <v>2</v>
      </c>
      <c r="X47" s="112">
        <f>COUNTIFS(入力用２年!$B:$B,"&gt;="&amp;MIN(P47:V47),入力用２年!$B:$B,"&lt;="&amp;MAX(P47:V47),入力用２年!$K:$K,"○",入力用２年!$G:$G,"",入力用２年!$H:$H,"休工")</f>
        <v>2</v>
      </c>
      <c r="Y47" s="160" t="str" cm="1">
        <f t="array" ref="Y47">_xlfn.IFS(W47=0,"",W47=0,"-",X47&gt;=W47,"〇",X47&lt;=W47,"×")</f>
        <v>〇</v>
      </c>
      <c r="Z47" s="154"/>
      <c r="AB47" s="142">
        <f t="shared" ref="AB47:AH47" si="20">IF(AA47&lt;&gt;"",AA47+1,IF(TEXT(EDATE(MIN($P$47:$V$47),1),"aaa")=AB46,EDATE(MIN($P$47:$V$47),1),""))</f>
        <v>46082</v>
      </c>
      <c r="AC47" s="127">
        <f t="shared" si="20"/>
        <v>46083</v>
      </c>
      <c r="AD47" s="127">
        <f t="shared" si="20"/>
        <v>46084</v>
      </c>
      <c r="AE47" s="127">
        <f t="shared" si="20"/>
        <v>46085</v>
      </c>
      <c r="AF47" s="127">
        <f t="shared" si="20"/>
        <v>46086</v>
      </c>
      <c r="AG47" s="127">
        <f t="shared" si="20"/>
        <v>46087</v>
      </c>
      <c r="AH47" s="128">
        <f t="shared" si="20"/>
        <v>46088</v>
      </c>
      <c r="AI47" s="159">
        <f>COUNTIFS(入力用２年!B:B,"&gt;="&amp;MIN(AB47:AH47),入力用２年!B:B,"&lt;="&amp;MAX(AB47:AH47),入力用２年!K:K,"○",入力用２年!G:G,"",入力用２年!D:D,"休日")</f>
        <v>2</v>
      </c>
      <c r="AJ47" s="112">
        <f>COUNTIFS(入力用２年!$B:$B,"&gt;="&amp;MIN(AB47:AH47),入力用２年!$B:$B,"&lt;="&amp;MAX(AB47:AH47),入力用２年!$K:$K,"○",入力用２年!$G:$G,"",入力用２年!$H:$H,"休工")</f>
        <v>2</v>
      </c>
      <c r="AK47" s="160" t="str" cm="1">
        <f t="array" ref="AK47">_xlfn.IFS(AI47=0,"",AI47=0,"-",AJ47&gt;=AI47,"〇",AJ47&lt;=AI47,"×")</f>
        <v>〇</v>
      </c>
    </row>
    <row r="48" spans="3:37" s="131" customFormat="1" ht="18.75" customHeight="1" x14ac:dyDescent="0.4">
      <c r="D48" s="142">
        <f>IFERROR(IF(MONTH(J47+1)=$D$45,J47+1,""),"")</f>
        <v>46026</v>
      </c>
      <c r="E48" s="127">
        <f t="shared" ref="E48:J52" si="21">IFERROR(IF(MONTH(D48+1)=$D$45,D48+1,""),"")</f>
        <v>46027</v>
      </c>
      <c r="F48" s="127">
        <f t="shared" si="21"/>
        <v>46028</v>
      </c>
      <c r="G48" s="127">
        <f t="shared" si="21"/>
        <v>46029</v>
      </c>
      <c r="H48" s="127">
        <f t="shared" si="21"/>
        <v>46030</v>
      </c>
      <c r="I48" s="127">
        <f t="shared" si="21"/>
        <v>46031</v>
      </c>
      <c r="J48" s="128">
        <f t="shared" si="21"/>
        <v>46032</v>
      </c>
      <c r="K48" s="159">
        <f>COUNTIFS(入力用２年!B:B,"&gt;="&amp;MIN(D48:J48),入力用２年!B:B,"&lt;="&amp;MAX(D48:J48),入力用２年!K:K,"○",入力用２年!G:G,"",入力用２年!D:D,"休日")</f>
        <v>2</v>
      </c>
      <c r="L48" s="112">
        <f>COUNTIFS(入力用２年!$B:$B,"&gt;="&amp;MIN(D48:J48),入力用２年!$B:$B,"&lt;="&amp;MAX(D48:J48),入力用２年!$K:$K,"○",入力用２年!$G:$G,"",入力用２年!$H:$H,"休工")</f>
        <v>2</v>
      </c>
      <c r="M48" s="160" t="str" cm="1">
        <f t="array" ref="M48">_xlfn.IFS(K48=0,"",K48=0,"-",L48&gt;=K48,"〇",L48&lt;=K48,"×")</f>
        <v>〇</v>
      </c>
      <c r="N48" s="154"/>
      <c r="P48" s="142">
        <f>IFERROR(IF(MONTH(V47+1)=$P$45,V47+1,""),"")</f>
        <v>46061</v>
      </c>
      <c r="Q48" s="127">
        <f t="shared" ref="Q48:V52" si="22">IFERROR(IF(MONTH(P48+1)=$P$45,P48+1,""),"")</f>
        <v>46062</v>
      </c>
      <c r="R48" s="127">
        <f t="shared" si="22"/>
        <v>46063</v>
      </c>
      <c r="S48" s="127">
        <f t="shared" si="22"/>
        <v>46064</v>
      </c>
      <c r="T48" s="127">
        <f t="shared" si="22"/>
        <v>46065</v>
      </c>
      <c r="U48" s="127">
        <f t="shared" si="22"/>
        <v>46066</v>
      </c>
      <c r="V48" s="128">
        <f t="shared" si="22"/>
        <v>46067</v>
      </c>
      <c r="W48" s="159">
        <f>COUNTIFS(入力用２年!B:B,"&gt;="&amp;MIN(P48:V48),入力用２年!B:B,"&lt;="&amp;MAX(P48:V48),入力用２年!K:K,"○",入力用２年!G:G,"",入力用２年!D:D,"休日")</f>
        <v>2</v>
      </c>
      <c r="X48" s="112">
        <f>COUNTIFS(入力用２年!$B:$B,"&gt;="&amp;MIN(P48:V48),入力用２年!$B:$B,"&lt;="&amp;MAX(P48:V48),入力用２年!$K:$K,"○",入力用２年!$G:$G,"",入力用２年!$H:$H,"休工")</f>
        <v>2</v>
      </c>
      <c r="Y48" s="160" t="str" cm="1">
        <f t="array" ref="Y48">_xlfn.IFS(W48=0,"",W48=0,"-",X48&gt;=W48,"〇",X48&lt;=W48,"×")</f>
        <v>〇</v>
      </c>
      <c r="Z48" s="154"/>
      <c r="AB48" s="142">
        <f>IFERROR(IF(MONTH(AH47+1)=$AB$45,AH47+1,""),"")</f>
        <v>46089</v>
      </c>
      <c r="AC48" s="127">
        <f t="shared" ref="AC48:AH52" si="23">IFERROR(IF(MONTH(AB48+1)=$AB$45,AB48+1,""),"")</f>
        <v>46090</v>
      </c>
      <c r="AD48" s="127">
        <f t="shared" si="23"/>
        <v>46091</v>
      </c>
      <c r="AE48" s="127">
        <f t="shared" si="23"/>
        <v>46092</v>
      </c>
      <c r="AF48" s="127">
        <f t="shared" si="23"/>
        <v>46093</v>
      </c>
      <c r="AG48" s="127">
        <f t="shared" si="23"/>
        <v>46094</v>
      </c>
      <c r="AH48" s="128">
        <f t="shared" si="23"/>
        <v>46095</v>
      </c>
      <c r="AI48" s="159">
        <f>COUNTIFS(入力用２年!B:B,"&gt;="&amp;MIN(AB48:AH48),入力用２年!B:B,"&lt;="&amp;MAX(AB48:AH48),入力用２年!K:K,"○",入力用２年!G:G,"",入力用２年!D:D,"休日")</f>
        <v>2</v>
      </c>
      <c r="AJ48" s="112">
        <f>COUNTIFS(入力用２年!$B:$B,"&gt;="&amp;MIN(AB48:AH48),入力用２年!$B:$B,"&lt;="&amp;MAX(AB48:AH48),入力用２年!$K:$K,"○",入力用２年!$G:$G,"",入力用２年!$H:$H,"休工")</f>
        <v>2</v>
      </c>
      <c r="AK48" s="160" t="str" cm="1">
        <f t="array" ref="AK48">_xlfn.IFS(AI48=0,"",AI48=0,"-",AJ48&gt;=AI48,"〇",AJ48&lt;=AI48,"×")</f>
        <v>〇</v>
      </c>
    </row>
    <row r="49" spans="2:38" s="131" customFormat="1" ht="18.75" customHeight="1" x14ac:dyDescent="0.4">
      <c r="D49" s="142">
        <f>IFERROR(IF(MONTH(J48+1)=$D$45,J48+1,""),"")</f>
        <v>46033</v>
      </c>
      <c r="E49" s="127">
        <f t="shared" si="21"/>
        <v>46034</v>
      </c>
      <c r="F49" s="127">
        <f t="shared" si="21"/>
        <v>46035</v>
      </c>
      <c r="G49" s="127">
        <f t="shared" si="21"/>
        <v>46036</v>
      </c>
      <c r="H49" s="127">
        <f t="shared" si="21"/>
        <v>46037</v>
      </c>
      <c r="I49" s="127">
        <f t="shared" si="21"/>
        <v>46038</v>
      </c>
      <c r="J49" s="128">
        <f t="shared" si="21"/>
        <v>46039</v>
      </c>
      <c r="K49" s="159">
        <f>COUNTIFS(入力用２年!B:B,"&gt;="&amp;MIN(D49:J49),入力用２年!B:B,"&lt;="&amp;MAX(D49:J49),入力用２年!K:K,"○",入力用２年!G:G,"",入力用２年!D:D,"休日")</f>
        <v>2</v>
      </c>
      <c r="L49" s="112">
        <f>COUNTIFS(入力用２年!$B:$B,"&gt;="&amp;MIN(D49:J49),入力用２年!$B:$B,"&lt;="&amp;MAX(D49:J49),入力用２年!$K:$K,"○",入力用２年!$G:$G,"",入力用２年!$H:$H,"休工")</f>
        <v>2</v>
      </c>
      <c r="M49" s="160" t="str" cm="1">
        <f t="array" ref="M49">_xlfn.IFS(K49=0,"",K49=0,"-",L49&gt;=K49,"〇",L49&lt;=K49,"×")</f>
        <v>〇</v>
      </c>
      <c r="N49" s="154"/>
      <c r="P49" s="142">
        <f>IFERROR(IF(MONTH(V48+1)=$P$45,V48+1,""),"")</f>
        <v>46068</v>
      </c>
      <c r="Q49" s="127">
        <f t="shared" si="22"/>
        <v>46069</v>
      </c>
      <c r="R49" s="127">
        <f t="shared" si="22"/>
        <v>46070</v>
      </c>
      <c r="S49" s="127">
        <f t="shared" si="22"/>
        <v>46071</v>
      </c>
      <c r="T49" s="127">
        <f t="shared" si="22"/>
        <v>46072</v>
      </c>
      <c r="U49" s="127">
        <f t="shared" si="22"/>
        <v>46073</v>
      </c>
      <c r="V49" s="128">
        <f t="shared" si="22"/>
        <v>46074</v>
      </c>
      <c r="W49" s="159">
        <f>COUNTIFS(入力用２年!B:B,"&gt;="&amp;MIN(P49:V49),入力用２年!B:B,"&lt;="&amp;MAX(P49:V49),入力用２年!K:K,"○",入力用２年!G:G,"",入力用２年!D:D,"休日")</f>
        <v>2</v>
      </c>
      <c r="X49" s="112">
        <f>COUNTIFS(入力用２年!$B:$B,"&gt;="&amp;MIN(P49:V49),入力用２年!$B:$B,"&lt;="&amp;MAX(P49:V49),入力用２年!$K:$K,"○",入力用２年!$G:$G,"",入力用２年!$H:$H,"休工")</f>
        <v>2</v>
      </c>
      <c r="Y49" s="160" t="str" cm="1">
        <f t="array" ref="Y49">_xlfn.IFS(W49=0,"",W49=0,"-",X49&gt;=W49,"〇",X49&lt;=W49,"×")</f>
        <v>〇</v>
      </c>
      <c r="Z49" s="154"/>
      <c r="AB49" s="142">
        <f>IFERROR(IF(MONTH(AH48+1)=$AB$45,AH48+1,""),"")</f>
        <v>46096</v>
      </c>
      <c r="AC49" s="127">
        <f t="shared" si="23"/>
        <v>46097</v>
      </c>
      <c r="AD49" s="127">
        <f t="shared" si="23"/>
        <v>46098</v>
      </c>
      <c r="AE49" s="127">
        <f t="shared" si="23"/>
        <v>46099</v>
      </c>
      <c r="AF49" s="127">
        <f t="shared" si="23"/>
        <v>46100</v>
      </c>
      <c r="AG49" s="127">
        <f t="shared" si="23"/>
        <v>46101</v>
      </c>
      <c r="AH49" s="128">
        <f t="shared" si="23"/>
        <v>46102</v>
      </c>
      <c r="AI49" s="159">
        <f>COUNTIFS(入力用２年!B:B,"&gt;="&amp;MIN(AB49:AH49),入力用２年!B:B,"&lt;="&amp;MAX(AB49:AH49),入力用２年!K:K,"○",入力用２年!G:G,"",入力用２年!D:D,"休日")</f>
        <v>2</v>
      </c>
      <c r="AJ49" s="112">
        <f>COUNTIFS(入力用２年!$B:$B,"&gt;="&amp;MIN(AB49:AH49),入力用２年!$B:$B,"&lt;="&amp;MAX(AB49:AH49),入力用２年!$K:$K,"○",入力用２年!$G:$G,"",入力用２年!$H:$H,"休工")</f>
        <v>2</v>
      </c>
      <c r="AK49" s="160" t="str" cm="1">
        <f t="array" ref="AK49">_xlfn.IFS(AI49=0,"",AI49=0,"-",AJ49&gt;=AI49,"〇",AJ49&lt;=AI49,"×")</f>
        <v>〇</v>
      </c>
    </row>
    <row r="50" spans="2:38" s="131" customFormat="1" ht="18.75" customHeight="1" x14ac:dyDescent="0.4">
      <c r="D50" s="142">
        <f>IFERROR(IF(MONTH(J49+1)=$D$45,J49+1,""),"")</f>
        <v>46040</v>
      </c>
      <c r="E50" s="127">
        <f t="shared" si="21"/>
        <v>46041</v>
      </c>
      <c r="F50" s="127">
        <f t="shared" si="21"/>
        <v>46042</v>
      </c>
      <c r="G50" s="127">
        <f t="shared" si="21"/>
        <v>46043</v>
      </c>
      <c r="H50" s="127">
        <f t="shared" si="21"/>
        <v>46044</v>
      </c>
      <c r="I50" s="127">
        <f t="shared" si="21"/>
        <v>46045</v>
      </c>
      <c r="J50" s="128">
        <f t="shared" si="21"/>
        <v>46046</v>
      </c>
      <c r="K50" s="159">
        <f>COUNTIFS(入力用２年!B:B,"&gt;="&amp;MIN(D50:J50),入力用２年!B:B,"&lt;="&amp;MAX(D50:J50),入力用２年!K:K,"○",入力用２年!G:G,"",入力用２年!D:D,"休日")</f>
        <v>2</v>
      </c>
      <c r="L50" s="112">
        <f>COUNTIFS(入力用２年!$B:$B,"&gt;="&amp;MIN(D50:J50),入力用２年!$B:$B,"&lt;="&amp;MAX(D50:J50),入力用２年!$K:$K,"○",入力用２年!$G:$G,"",入力用２年!$H:$H,"休工")</f>
        <v>2</v>
      </c>
      <c r="M50" s="160" t="str" cm="1">
        <f t="array" ref="M50">_xlfn.IFS(K50=0,"",K50=0,"-",L50&gt;=K50,"〇",L50&lt;=K50,"×")</f>
        <v>〇</v>
      </c>
      <c r="N50" s="154"/>
      <c r="P50" s="142">
        <f>IFERROR(IF(MONTH(V49+1)=$P$45,V49+1,""),"")</f>
        <v>46075</v>
      </c>
      <c r="Q50" s="127">
        <f t="shared" si="22"/>
        <v>46076</v>
      </c>
      <c r="R50" s="127">
        <f t="shared" si="22"/>
        <v>46077</v>
      </c>
      <c r="S50" s="127">
        <f t="shared" si="22"/>
        <v>46078</v>
      </c>
      <c r="T50" s="127">
        <f t="shared" si="22"/>
        <v>46079</v>
      </c>
      <c r="U50" s="127">
        <f t="shared" si="22"/>
        <v>46080</v>
      </c>
      <c r="V50" s="128">
        <f t="shared" si="22"/>
        <v>46081</v>
      </c>
      <c r="W50" s="159">
        <f>COUNTIFS(入力用２年!B:B,"&gt;="&amp;MIN(P50:V50),入力用２年!B:B,"&lt;="&amp;MAX(P50:V50),入力用２年!K:K,"○",入力用２年!G:G,"",入力用２年!D:D,"休日")</f>
        <v>2</v>
      </c>
      <c r="X50" s="112">
        <f>COUNTIFS(入力用２年!$B:$B,"&gt;="&amp;MIN(P50:V50),入力用２年!$B:$B,"&lt;="&amp;MAX(P50:V50),入力用２年!$K:$K,"○",入力用２年!$G:$G,"",入力用２年!$H:$H,"休工")</f>
        <v>2</v>
      </c>
      <c r="Y50" s="160" t="str" cm="1">
        <f t="array" ref="Y50">_xlfn.IFS(W50=0,"",W50=0,"-",X50&gt;=W50,"〇",X50&lt;=W50,"×")</f>
        <v>〇</v>
      </c>
      <c r="Z50" s="154"/>
      <c r="AB50" s="142">
        <f>IFERROR(IF(MONTH(AH49+1)=$AB$45,AH49+1,""),"")</f>
        <v>46103</v>
      </c>
      <c r="AC50" s="127">
        <f t="shared" si="23"/>
        <v>46104</v>
      </c>
      <c r="AD50" s="127">
        <f t="shared" si="23"/>
        <v>46105</v>
      </c>
      <c r="AE50" s="127">
        <f t="shared" si="23"/>
        <v>46106</v>
      </c>
      <c r="AF50" s="127">
        <f t="shared" si="23"/>
        <v>46107</v>
      </c>
      <c r="AG50" s="127">
        <f t="shared" si="23"/>
        <v>46108</v>
      </c>
      <c r="AH50" s="128">
        <f t="shared" si="23"/>
        <v>46109</v>
      </c>
      <c r="AI50" s="159">
        <f>COUNTIFS(入力用２年!B:B,"&gt;="&amp;MIN(AB50:AH50),入力用２年!B:B,"&lt;="&amp;MAX(AB50:AH50),入力用２年!K:K,"○",入力用２年!G:G,"",入力用２年!D:D,"休日")</f>
        <v>2</v>
      </c>
      <c r="AJ50" s="112">
        <f>COUNTIFS(入力用２年!$B:$B,"&gt;="&amp;MIN(AB50:AH50),入力用２年!$B:$B,"&lt;="&amp;MAX(AB50:AH50),入力用２年!$K:$K,"○",入力用２年!$G:$G,"",入力用２年!$H:$H,"休工")</f>
        <v>2</v>
      </c>
      <c r="AK50" s="160" t="str" cm="1">
        <f t="array" ref="AK50">_xlfn.IFS(AI50=0,"",AI50=0,"-",AJ50&gt;=AI50,"〇",AJ50&lt;=AI50,"×")</f>
        <v>〇</v>
      </c>
    </row>
    <row r="51" spans="2:38" s="131" customFormat="1" ht="18.75" customHeight="1" x14ac:dyDescent="0.4">
      <c r="D51" s="142">
        <f>IFERROR(IF(MONTH(J50+1)=$D$45,J50+1,""),"")</f>
        <v>46047</v>
      </c>
      <c r="E51" s="127">
        <f t="shared" si="21"/>
        <v>46048</v>
      </c>
      <c r="F51" s="127">
        <f t="shared" si="21"/>
        <v>46049</v>
      </c>
      <c r="G51" s="127">
        <f t="shared" si="21"/>
        <v>46050</v>
      </c>
      <c r="H51" s="127">
        <f t="shared" si="21"/>
        <v>46051</v>
      </c>
      <c r="I51" s="127">
        <f t="shared" si="21"/>
        <v>46052</v>
      </c>
      <c r="J51" s="128">
        <f t="shared" si="21"/>
        <v>46053</v>
      </c>
      <c r="K51" s="159">
        <f>COUNTIFS(入力用２年!B:B,"&gt;="&amp;MIN(D51:J51),入力用２年!B:B,"&lt;="&amp;MAX(D51:J51),入力用２年!K:K,"○",入力用２年!G:G,"",入力用２年!D:D,"休日")</f>
        <v>2</v>
      </c>
      <c r="L51" s="112">
        <f>COUNTIFS(入力用２年!$B:$B,"&gt;="&amp;MIN(D51:J51),入力用２年!$B:$B,"&lt;="&amp;MAX(D51:J51),入力用２年!$K:$K,"○",入力用２年!$G:$G,"",入力用２年!$H:$H,"休工")</f>
        <v>2</v>
      </c>
      <c r="M51" s="160" t="str" cm="1">
        <f t="array" ref="M51">_xlfn.IFS(K51=0,"",K51=0,"-",L51&gt;=K51,"〇",L51&lt;=K51,"×")</f>
        <v>〇</v>
      </c>
      <c r="N51" s="154"/>
      <c r="P51" s="142" t="str">
        <f>IFERROR(IF(MONTH(V50+1)=$P$45,V50+1,""),"")</f>
        <v/>
      </c>
      <c r="Q51" s="127" t="str">
        <f t="shared" si="22"/>
        <v/>
      </c>
      <c r="R51" s="127" t="str">
        <f t="shared" si="22"/>
        <v/>
      </c>
      <c r="S51" s="127" t="str">
        <f t="shared" si="22"/>
        <v/>
      </c>
      <c r="T51" s="127" t="str">
        <f t="shared" si="22"/>
        <v/>
      </c>
      <c r="U51" s="127" t="str">
        <f t="shared" si="22"/>
        <v/>
      </c>
      <c r="V51" s="128" t="str">
        <f t="shared" si="22"/>
        <v/>
      </c>
      <c r="W51" s="159">
        <f>COUNTIFS(入力用２年!B:B,"&gt;="&amp;MIN(P51:V51),入力用２年!B:B,"&lt;="&amp;MAX(P51:V51),入力用２年!K:K,"○",入力用２年!G:G,"",入力用２年!D:D,"休日")</f>
        <v>0</v>
      </c>
      <c r="X51" s="112">
        <f>COUNTIFS(入力用２年!$B:$B,"&gt;="&amp;MIN(P51:V51),入力用２年!$B:$B,"&lt;="&amp;MAX(P51:V51),入力用２年!$K:$K,"○",入力用２年!$G:$G,"",入力用２年!$H:$H,"休工")</f>
        <v>0</v>
      </c>
      <c r="Y51" s="160" t="str" cm="1">
        <f t="array" ref="Y51">_xlfn.IFS(W51=0,"",W51=0,"-",X51&gt;=W51,"〇",X51&lt;=W51,"×")</f>
        <v/>
      </c>
      <c r="Z51" s="154"/>
      <c r="AB51" s="142">
        <f>IFERROR(IF(MONTH(AH50+1)=$AB$45,AH50+1,""),"")</f>
        <v>46110</v>
      </c>
      <c r="AC51" s="127">
        <f t="shared" si="23"/>
        <v>46111</v>
      </c>
      <c r="AD51" s="127">
        <f t="shared" si="23"/>
        <v>46112</v>
      </c>
      <c r="AE51" s="127" t="str">
        <f t="shared" si="23"/>
        <v/>
      </c>
      <c r="AF51" s="127" t="str">
        <f t="shared" si="23"/>
        <v/>
      </c>
      <c r="AG51" s="127" t="str">
        <f t="shared" si="23"/>
        <v/>
      </c>
      <c r="AH51" s="128" t="str">
        <f t="shared" si="23"/>
        <v/>
      </c>
      <c r="AI51" s="159">
        <f>COUNTIFS(入力用２年!B:B,"&gt;="&amp;MIN(AB51:AH51),入力用２年!B:B,"&lt;="&amp;MAX(AB51:AH51),入力用２年!K:K,"○",入力用２年!G:G,"",入力用２年!D:D,"休日")</f>
        <v>1</v>
      </c>
      <c r="AJ51" s="112">
        <f>COUNTIFS(入力用２年!$B:$B,"&gt;="&amp;MIN(AB51:AH51),入力用２年!$B:$B,"&lt;="&amp;MAX(AB51:AH51),入力用２年!$K:$K,"○",入力用２年!$G:$G,"",入力用２年!$H:$H,"休工")</f>
        <v>1</v>
      </c>
      <c r="AK51" s="160" t="str" cm="1">
        <f t="array" ref="AK51">_xlfn.IFS(AI51=0,"",AI51=0,"-",AJ51&gt;=AI51,"〇",AJ51&lt;=AI51,"×")</f>
        <v>〇</v>
      </c>
    </row>
    <row r="52" spans="2:38" s="131" customFormat="1" ht="18.75" customHeight="1" thickBot="1" x14ac:dyDescent="0.45">
      <c r="D52" s="144" t="str">
        <f>IFERROR(IF(MONTH(J51+1)=$D$45,J51+1,""),"")</f>
        <v/>
      </c>
      <c r="E52" s="129" t="str">
        <f t="shared" si="21"/>
        <v/>
      </c>
      <c r="F52" s="129" t="str">
        <f t="shared" si="21"/>
        <v/>
      </c>
      <c r="G52" s="129" t="str">
        <f t="shared" si="21"/>
        <v/>
      </c>
      <c r="H52" s="129" t="str">
        <f t="shared" si="21"/>
        <v/>
      </c>
      <c r="I52" s="129" t="str">
        <f t="shared" si="21"/>
        <v/>
      </c>
      <c r="J52" s="130" t="str">
        <f t="shared" si="21"/>
        <v/>
      </c>
      <c r="K52" s="161">
        <f>COUNTIFS(入力用２年!B:B,"&gt;="&amp;MIN(D52:J52),入力用２年!B:B,"&lt;="&amp;MAX(D52:J52),入力用２年!K:K,"○",入力用２年!G:G,"",入力用２年!D:D,"休日")</f>
        <v>0</v>
      </c>
      <c r="L52" s="123">
        <f>COUNTIFS(入力用２年!$B:$B,"&gt;="&amp;MIN(D52:J52),入力用２年!$B:$B,"&lt;="&amp;MAX(D52:J52),入力用２年!$K:$K,"○",入力用２年!$G:$G,"",入力用２年!$H:$H,"休工")</f>
        <v>0</v>
      </c>
      <c r="M52" s="162" t="str" cm="1">
        <f t="array" ref="M52">_xlfn.IFS(K52=0,"",K52=0,"-",L52&gt;=K52,"〇",L52&lt;=K52,"×")</f>
        <v/>
      </c>
      <c r="N52" s="154"/>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COUNTIFS(入力用２年!B:B,"&gt;="&amp;MIN(P52:V52),入力用２年!B:B,"&lt;="&amp;MAX(P52:V52),入力用２年!K:K,"○",入力用２年!G:G,"",入力用２年!D:D,"休日")</f>
        <v>0</v>
      </c>
      <c r="X52" s="123">
        <f>COUNTIFS(入力用２年!$B:$B,"&gt;="&amp;MIN(P52:V52),入力用２年!$B:$B,"&lt;="&amp;MAX(P52:V52),入力用２年!$K:$K,"○",入力用２年!$G:$G,"",入力用２年!$H:$H,"休工")</f>
        <v>0</v>
      </c>
      <c r="Y52" s="162" t="str" cm="1">
        <f t="array" ref="Y52">_xlfn.IFS(W52=0,"",W52=0,"-",X52&gt;=W52,"〇",X52&lt;=W52,"×")</f>
        <v/>
      </c>
      <c r="Z52" s="154"/>
      <c r="AB52" s="144" t="str">
        <f>IFERROR(IF(MONTH(AH51+1)=$AB$45,AH51+1,""),"")</f>
        <v/>
      </c>
      <c r="AC52" s="129" t="str">
        <f t="shared" si="23"/>
        <v/>
      </c>
      <c r="AD52" s="129" t="str">
        <f t="shared" si="23"/>
        <v/>
      </c>
      <c r="AE52" s="129" t="str">
        <f t="shared" si="23"/>
        <v/>
      </c>
      <c r="AF52" s="129" t="str">
        <f t="shared" si="23"/>
        <v/>
      </c>
      <c r="AG52" s="129" t="str">
        <f t="shared" si="23"/>
        <v/>
      </c>
      <c r="AH52" s="130" t="str">
        <f t="shared" si="23"/>
        <v/>
      </c>
      <c r="AI52" s="161">
        <f>COUNTIFS(入力用２年!B:B,"&gt;="&amp;MIN(AB52:AH52),入力用２年!B:B,"&lt;="&amp;MAX(AB52:AH52),入力用２年!K:K,"○",入力用２年!G:G,"",入力用２年!D:D,"休日")</f>
        <v>0</v>
      </c>
      <c r="AJ52" s="123">
        <f>COUNTIFS(入力用２年!$B:$B,"&gt;="&amp;MIN(AB52:AH52),入力用２年!$B:$B,"&lt;="&amp;MAX(AB52:AH52),入力用２年!$K:$K,"○",入力用２年!$G:$G,"",入力用２年!$H:$H,"休工")</f>
        <v>0</v>
      </c>
      <c r="AK52" s="162" t="str" cm="1">
        <f t="array" ref="AK52">_xlfn.IFS(AI52=0,"",AI52=0,"-",AJ52&gt;=AI52,"〇",AJ52&lt;=AI52,"×")</f>
        <v/>
      </c>
    </row>
    <row r="53" spans="2:38" s="131" customFormat="1" ht="18.75" customHeight="1" x14ac:dyDescent="0.4">
      <c r="D53" s="152"/>
      <c r="E53" s="152"/>
      <c r="F53" s="152"/>
      <c r="G53" s="145"/>
      <c r="H53" s="146"/>
      <c r="I53" s="152"/>
      <c r="J53" s="146"/>
      <c r="K53" s="147">
        <f>SUM(K47:K52)</f>
        <v>9</v>
      </c>
      <c r="L53" s="147"/>
      <c r="M53" s="147"/>
      <c r="N53" s="147"/>
      <c r="O53" s="152"/>
      <c r="P53" s="152"/>
      <c r="Q53" s="152"/>
      <c r="R53" s="152"/>
      <c r="S53" s="145"/>
      <c r="T53" s="146"/>
      <c r="U53" s="152"/>
      <c r="V53" s="146"/>
      <c r="W53" s="147">
        <f>SUM(W47:W52)</f>
        <v>8</v>
      </c>
      <c r="X53" s="147"/>
      <c r="Y53" s="147"/>
      <c r="Z53" s="147"/>
      <c r="AA53" s="152"/>
      <c r="AB53" s="152"/>
      <c r="AC53" s="152"/>
      <c r="AD53" s="152"/>
      <c r="AE53" s="145"/>
      <c r="AF53" s="146"/>
      <c r="AG53" s="152"/>
      <c r="AH53" s="146"/>
      <c r="AI53" s="147">
        <f>SUM(AI47:AI52)</f>
        <v>9</v>
      </c>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MnaGV649jyWsNdmpEZgBc+EM08RfVcUUxKfcsIbilqPR5C5ihiTFj1nnrXbkSzJ/Fs+NLzT7oOWyZhJ2qxIIaQ==" saltValue="2JH5a+Z/nrlyYpvuiz3TCw==" spinCount="100000" sheet="1" formatCells="0" formatColumns="0" formatRows="0" sort="0" autoFilter="0"/>
  <mergeCells count="68">
    <mergeCell ref="AI3:AK3"/>
    <mergeCell ref="AI4:AK4"/>
    <mergeCell ref="AI5:AK5"/>
    <mergeCell ref="AI6:AK6"/>
    <mergeCell ref="E5:H5"/>
    <mergeCell ref="J5:Q5"/>
    <mergeCell ref="AF3:AH3"/>
    <mergeCell ref="AQ7:AS7"/>
    <mergeCell ref="C9:F9"/>
    <mergeCell ref="C10:F10"/>
    <mergeCell ref="C11:F11"/>
    <mergeCell ref="C8:G8"/>
    <mergeCell ref="I9:K9"/>
    <mergeCell ref="I10:K10"/>
    <mergeCell ref="Z11:AB11"/>
    <mergeCell ref="B6:C6"/>
    <mergeCell ref="AI7:AK7"/>
    <mergeCell ref="AI8:AK8"/>
    <mergeCell ref="AI15:AK15"/>
    <mergeCell ref="C14:D14"/>
    <mergeCell ref="H14:J14"/>
    <mergeCell ref="AF14:AH14"/>
    <mergeCell ref="Z8:AD8"/>
    <mergeCell ref="Z10:AD10"/>
    <mergeCell ref="K25:M25"/>
    <mergeCell ref="W25:Y25"/>
    <mergeCell ref="AI25:AK25"/>
    <mergeCell ref="O24:P24"/>
    <mergeCell ref="T24:V24"/>
    <mergeCell ref="AF24:AH24"/>
    <mergeCell ref="K45:M45"/>
    <mergeCell ref="W45:Y45"/>
    <mergeCell ref="AI45:AK45"/>
    <mergeCell ref="AA44:AB44"/>
    <mergeCell ref="O44:P44"/>
    <mergeCell ref="R44:S44"/>
    <mergeCell ref="AD44:AE44"/>
    <mergeCell ref="T44:V44"/>
    <mergeCell ref="AF44:AH44"/>
    <mergeCell ref="AI35:AK35"/>
    <mergeCell ref="W35:Y35"/>
    <mergeCell ref="R34:S34"/>
    <mergeCell ref="AD34:AE34"/>
    <mergeCell ref="T34:V34"/>
    <mergeCell ref="AF34:AH34"/>
    <mergeCell ref="C24:D24"/>
    <mergeCell ref="C34:D34"/>
    <mergeCell ref="C44:D44"/>
    <mergeCell ref="F14:G14"/>
    <mergeCell ref="F24:G24"/>
    <mergeCell ref="F34:G34"/>
    <mergeCell ref="F44:G44"/>
    <mergeCell ref="H24:J24"/>
    <mergeCell ref="H34:J34"/>
    <mergeCell ref="H44:J44"/>
    <mergeCell ref="R14:S14"/>
    <mergeCell ref="AD14:AE14"/>
    <mergeCell ref="AD24:AE24"/>
    <mergeCell ref="R24:S24"/>
    <mergeCell ref="O14:P14"/>
    <mergeCell ref="AA14:AB14"/>
    <mergeCell ref="AA24:AB24"/>
    <mergeCell ref="K15:M15"/>
    <mergeCell ref="W15:Y15"/>
    <mergeCell ref="T14:V14"/>
    <mergeCell ref="O34:P34"/>
    <mergeCell ref="AA34:AB34"/>
    <mergeCell ref="K35:M35"/>
  </mergeCells>
  <phoneticPr fontId="1"/>
  <conditionalFormatting sqref="D17:J17 N17:N22 D19:J22 F18:J18">
    <cfRule type="expression" dxfId="246" priority="745">
      <formula>MONTH(D17)&lt;&gt;$D$15</formula>
    </cfRule>
  </conditionalFormatting>
  <conditionalFormatting sqref="D27:J32 N27:N32">
    <cfRule type="expression" dxfId="245" priority="758">
      <formula>MONTH(D27)&lt;&gt;$D$25</formula>
    </cfRule>
  </conditionalFormatting>
  <conditionalFormatting sqref="D37:J42 N37:N42">
    <cfRule type="expression" dxfId="244" priority="755">
      <formula>MONTH(D37)&lt;&gt;$D$35</formula>
    </cfRule>
  </conditionalFormatting>
  <conditionalFormatting sqref="D47:J52 N47:N52">
    <cfRule type="expression" dxfId="243" priority="752">
      <formula>MONTH(D47)&lt;&gt;$D$45</formula>
    </cfRule>
  </conditionalFormatting>
  <conditionalFormatting sqref="P17:V22 Z17:Z22">
    <cfRule type="expression" dxfId="242" priority="760">
      <formula>MONTH(P17)&lt;&gt;$P$15</formula>
    </cfRule>
  </conditionalFormatting>
  <conditionalFormatting sqref="P27:V32 Z27:Z32">
    <cfRule type="expression" dxfId="241" priority="757">
      <formula>MONTH(P27)&lt;&gt;$P$25</formula>
    </cfRule>
  </conditionalFormatting>
  <conditionalFormatting sqref="P37:V42 Z37:Z42">
    <cfRule type="expression" dxfId="240" priority="754">
      <formula>MONTH(P37)&lt;&gt;$P$35</formula>
    </cfRule>
  </conditionalFormatting>
  <conditionalFormatting sqref="P47:V52 Z47:Z52">
    <cfRule type="expression" dxfId="239" priority="751">
      <formula>MONTH(P47)&lt;&gt;$P$45</formula>
    </cfRule>
  </conditionalFormatting>
  <conditionalFormatting sqref="AB17:AH22">
    <cfRule type="expression" dxfId="238" priority="759">
      <formula>MONTH(AB17)&lt;&gt;$AB$15</formula>
    </cfRule>
  </conditionalFormatting>
  <conditionalFormatting sqref="AB27:AH32">
    <cfRule type="expression" dxfId="237" priority="756">
      <formula>MONTH(AB27)&lt;&gt;$AB$25</formula>
    </cfRule>
  </conditionalFormatting>
  <conditionalFormatting sqref="AB37:AH42">
    <cfRule type="expression" dxfId="236" priority="753">
      <formula>MONTH(AB37)&lt;&gt;$AB$35</formula>
    </cfRule>
  </conditionalFormatting>
  <conditionalFormatting sqref="AB47:AH52">
    <cfRule type="expression" dxfId="235" priority="750">
      <formula>MONTH(AB47)&lt;&gt;$AB$45</formula>
    </cfRule>
  </conditionalFormatting>
  <conditionalFormatting sqref="Q14 AC14 E24 Q24 AC24 E34 Q34 AC34 E44 Q44 AC44">
    <cfRule type="expression" dxfId="234" priority="749">
      <formula>E14="×"</formula>
    </cfRule>
  </conditionalFormatting>
  <conditionalFormatting sqref="D17:D22 J17:J22 P17:P22 V17:V22 AB17:AB22 AH17:AH22 D27:D32 J27:J32 P27:P32 V27:V32 AB27:AB32 AH27:AH32 D37:D42 J37:J42 P37:P42 V37:V42 AB37:AB42 AH37:AH42 D47:D52 J47:J52 P47:P52 V47:V52 AB47:AB52 AH47:AH52">
    <cfRule type="expression" dxfId="233" priority="552">
      <formula>SUBTOTAL(102, $C$15:$AK$52)</formula>
    </cfRule>
  </conditionalFormatting>
  <conditionalFormatting sqref="D17:J22 P17:V22 AB17:AH22 D27:J32 P27:V32 AB27:AH32 D37:J42 P37:V42 AB37:AH42 D47:J52 P47:V52 AB47:AH52">
    <cfRule type="containsBlanks" dxfId="232" priority="526">
      <formula>LEN(TRIM(D17))=0</formula>
    </cfRule>
  </conditionalFormatting>
  <conditionalFormatting sqref="E14 Q14 AC14 AC24 Q24 E24 E34 E44 Q34 Q44 AC34 AC44">
    <cfRule type="expression" dxfId="231" priority="270">
      <formula>E14="○"</formula>
    </cfRule>
  </conditionalFormatting>
  <conditionalFormatting sqref="Z11">
    <cfRule type="expression" dxfId="230" priority="5">
      <formula>$Z$11&lt;ROUNDDOWN((8/28)*100,1)</formula>
    </cfRule>
  </conditionalFormatting>
  <dataValidations count="1">
    <dataValidation type="list" allowBlank="1" showInputMessage="1" showErrorMessage="1" sqref="M34 AK44 AK34 Y34 M44 M24 Y24 AK24 AK14 Y14 M14 Y44" xr:uid="{D92086FE-D095-4161-B22E-A68A36183AF1}">
      <formula1>"達成,未達成,　,"</formula1>
    </dataValidation>
  </dataValidations>
  <pageMargins left="0.25" right="0.25" top="0.75" bottom="0.75" header="0.3" footer="0.3"/>
  <pageSetup paperSize="9" scale="6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54" id="{A1E21F61-FD50-42D8-AB18-7020E9DBE495}">
            <xm:f>IF(VLOOKUP(C17,入力用２年!$B:$J,1,FALSE)=基本情報!$C$12,TRUE,FALSE)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55" id="{B6364B68-291E-47CD-9CF5-E47B7A195ACA}">
            <xm:f>IF(VLOOKUP(C17,入力用２年!$B:$J,1,FALSE)=基本情報!$E$12,TRUE,FALSE)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C17:J17 C25:H26 C18 F18:J18 X23:AH23 C35:H36 L33:V33 X33:AH33 C45:H46 L43:V43 X43:AH43 C47:J52 N47:V52 Z47:AH52 L23:V23 N17:V22 Z17:AH22 Z27:AH32 N27:V32 N37:V42 Z44:AG44 Z24:AG24 Z25:AF26 N25:T26 N35:T36 N45:T46 Z34:AG34 Z37:AH42 Z35:AF36 Z45:AF46 N44:U44 X44 C37:J43 L44 C27:J33 L34 N34:U34 X34 N24:U24 X24 C19:J23 L24 C24:I24 C34:I34 C44:I44</xm:sqref>
        </x14:conditionalFormatting>
        <x14:conditionalFormatting xmlns:xm="http://schemas.microsoft.com/office/excel/2006/main">
          <x14:cfRule type="cellIs" priority="527" operator="greaterThan" id="{C90281B4-BC30-4087-9880-FADA599B0999}">
            <xm:f>基本情報!$E$13</xm:f>
            <x14:dxf>
              <font>
                <color auto="1"/>
              </font>
              <fill>
                <patternFill>
                  <bgColor theme="8"/>
                </patternFill>
              </fill>
            </x14:dxf>
          </x14:cfRule>
          <x14:cfRule type="expression" priority="528" id="{98ED8BF4-97DC-4856-ACC7-58C7D1769EFC}">
            <xm:f>D17&lt;基本情報!$C$13</xm:f>
            <x14:dxf>
              <fill>
                <patternFill>
                  <bgColor theme="8"/>
                </patternFill>
              </fill>
            </x14:dxf>
          </x14:cfRule>
          <x14:cfRule type="expression" priority="529" id="{5607B47A-76F4-4AB4-B07E-CD565CE880D2}">
            <xm:f>IF(VLOOKUP(D17,入力用２年!$B:$J,1,FALSE)=基本情報!$C$13,TRUE,FALSE)</xm:f>
            <x14:dxf>
              <font>
                <b/>
                <i/>
                <strike val="0"/>
              </font>
              <fill>
                <patternFill>
                  <bgColor rgb="FFFFC000"/>
                </patternFill>
              </fill>
              <border>
                <vertical/>
                <horizontal/>
              </border>
            </x14:dxf>
          </x14:cfRule>
          <x14:cfRule type="expression" priority="530" id="{8EB8D072-96E4-490B-9BD0-8BA73CF60BA1}">
            <xm:f>IF(VLOOKUP(D17,入力用２年!$B:$J,1,FALSE)=基本情報!$E$13,TRUE,FALSE)</xm:f>
            <x14:dxf>
              <font>
                <b/>
                <i/>
                <strike val="0"/>
              </font>
              <fill>
                <patternFill>
                  <bgColor rgb="FFFFC000"/>
                </patternFill>
              </fill>
              <border>
                <vertical/>
                <horizontal/>
              </border>
            </x14:dxf>
          </x14:cfRule>
          <x14:cfRule type="expression" priority="553" id="{5AB15A7B-C392-42C8-BA02-C1DCD1714881}">
            <xm:f>COUNTIF(祝日!$B:$B,D17)=1</xm:f>
            <x14:dxf>
              <font>
                <b/>
                <i val="0"/>
                <color rgb="FF00B050"/>
              </font>
              <fill>
                <patternFill patternType="none">
                  <bgColor auto="1"/>
                </patternFill>
              </fill>
            </x14:dxf>
          </x14:cfRule>
          <xm:sqref>D17:J22 P17:V22 AB17:AH22 D27:J32 P27:V32 AB27:AH32 D37:J42 P37:V42 AB37:AH42 D47:J52 P47:V52 AB47:AH52</xm:sqref>
        </x14:conditionalFormatting>
        <x14:conditionalFormatting xmlns:xm="http://schemas.microsoft.com/office/excel/2006/main">
          <x14:cfRule type="expression" priority="551" id="{A15F3DE2-9854-4383-83EF-F0AC895541AD}">
            <xm:f>VLOOKUP(C17,入力用２年!$B:$I,6,FALSE)&lt;&gt;""</xm:f>
            <x14:dxf>
              <fill>
                <patternFill>
                  <bgColor theme="8"/>
                </patternFill>
              </fill>
            </x14:dxf>
          </x14:cfRule>
          <xm:sqref>C25:H26 Z25:AF26 N25:T26 C35:H36 N35:T36 C45:H46 N45:T46 Z35:AF36 Z45:AF46 Z24:AG24 Z34:AG34 Z44:AG44 N44:U44 X44 C44:I44 L44 C34:I34 L34 N34:U34 X34 N24:U24 X24 C24:I24 L24 C17:AH23 C27:AH33 C37:AH43 C47:AH52</xm:sqref>
        </x14:conditionalFormatting>
        <x14:conditionalFormatting xmlns:xm="http://schemas.microsoft.com/office/excel/2006/main">
          <x14:cfRule type="expression" priority="266" id="{5D137BE1-5396-4466-870F-7D7315E7FA5E}">
            <xm:f>IF(VLOOKUP(I15,入力用３年!$B:$J,1,FALSE)=基本情報!$C$9,TRUE,FALSE)</xm:f>
            <x14:dxf>
              <font>
                <b/>
                <i/>
                <strike val="0"/>
              </font>
              <fill>
                <patternFill>
                  <bgColor rgb="FFFFC000"/>
                </patternFill>
              </fill>
              <border>
                <vertical/>
                <horizontal/>
              </border>
            </x14:dxf>
          </x14:cfRule>
          <x14:cfRule type="expression" priority="267" id="{80603173-18D8-4BBA-B676-A15226B957AC}">
            <xm:f>IF(VLOOKUP(I15,入力用３年!$B:$J,1,FALSE)=基本情報!$E$9,TRUE,FALSE)</xm:f>
            <x14:dxf>
              <font>
                <b/>
                <i/>
                <strike val="0"/>
              </font>
              <fill>
                <patternFill>
                  <bgColor rgb="FFFFC000"/>
                </patternFill>
              </fill>
              <border>
                <vertical/>
                <horizontal/>
              </border>
            </x14:dxf>
          </x14:cfRule>
          <x14:cfRule type="expression" priority="268" id="{21D693C2-F4F9-4D21-95D7-27812E0B0F68}">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9" id="{2DDA3754-E030-41C4-B75B-47E24BA5D570}">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262" id="{CC7AF269-7F46-4E1F-B2D8-6AA88F6C115B}">
            <xm:f>IF(VLOOKUP(K16,入力用1年!$B:$J,1,FALSE)=基本情報!$E$9,TRUE,FALSE)</xm:f>
            <x14:dxf>
              <font>
                <b/>
                <i/>
                <strike val="0"/>
              </font>
              <fill>
                <patternFill>
                  <bgColor rgb="FFFFC000"/>
                </patternFill>
              </fill>
              <border>
                <vertical/>
                <horizontal/>
              </border>
            </x14:dxf>
          </x14:cfRule>
          <x14:cfRule type="expression" priority="263" id="{C36722B3-10C4-4407-838A-982E9BBF7B47}">
            <xm:f>IF(VLOOKUP(K16,入力用1年!$B:$J,1,FALSE)=基本情報!$C$9,TRUE,FALSE)</xm:f>
            <x14:dxf>
              <font>
                <b/>
                <i/>
                <strike val="0"/>
              </font>
              <fill>
                <patternFill>
                  <bgColor rgb="FFFFC000"/>
                </patternFill>
              </fill>
              <border>
                <vertical/>
                <horizontal/>
              </border>
            </x14:dxf>
          </x14:cfRule>
          <x14:cfRule type="expression" priority="264" id="{4FD343CE-538A-429A-9908-84A37CD974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5" id="{87823150-59E2-4DE0-840F-A7F530876146}">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58" id="{EC49B19C-D3DF-4D9D-AD6B-0C1D657CD660}">
            <xm:f>IF(VLOOKUP(U15,入力用３年!$B:$J,1,FALSE)=基本情報!$C$9,TRUE,FALSE)</xm:f>
            <x14:dxf>
              <font>
                <b/>
                <i/>
                <strike val="0"/>
              </font>
              <fill>
                <patternFill>
                  <bgColor rgb="FFFFC000"/>
                </patternFill>
              </fill>
              <border>
                <vertical/>
                <horizontal/>
              </border>
            </x14:dxf>
          </x14:cfRule>
          <x14:cfRule type="expression" priority="259" id="{B8743BB2-0BA9-4AF6-80D9-D400E89367D9}">
            <xm:f>IF(VLOOKUP(U15,入力用３年!$B:$J,1,FALSE)=基本情報!$E$9,TRUE,FALSE)</xm:f>
            <x14:dxf>
              <font>
                <b/>
                <i/>
                <strike val="0"/>
              </font>
              <fill>
                <patternFill>
                  <bgColor rgb="FFFFC000"/>
                </patternFill>
              </fill>
              <border>
                <vertical/>
                <horizontal/>
              </border>
            </x14:dxf>
          </x14:cfRule>
          <x14:cfRule type="expression" priority="260" id="{094F1D75-FE5A-4BDA-A86A-D6182AA01AF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22E4AB11-7E3E-46CC-A036-6DB5E2B0159A}">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54" id="{24ADB139-00B5-414F-A59D-E8EA36E0EE43}">
            <xm:f>IF(VLOOKUP(W16,入力用1年!$B:$J,1,FALSE)=基本情報!$E$9,TRUE,FALSE)</xm:f>
            <x14:dxf>
              <font>
                <b/>
                <i/>
                <strike val="0"/>
              </font>
              <fill>
                <patternFill>
                  <bgColor rgb="FFFFC000"/>
                </patternFill>
              </fill>
              <border>
                <vertical/>
                <horizontal/>
              </border>
            </x14:dxf>
          </x14:cfRule>
          <x14:cfRule type="expression" priority="255" id="{7026BA22-4F7F-4B18-A8E7-847909D43758}">
            <xm:f>IF(VLOOKUP(W16,入力用1年!$B:$J,1,FALSE)=基本情報!$C$9,TRUE,FALSE)</xm:f>
            <x14:dxf>
              <font>
                <b/>
                <i/>
                <strike val="0"/>
              </font>
              <fill>
                <patternFill>
                  <bgColor rgb="FFFFC000"/>
                </patternFill>
              </fill>
              <border>
                <vertical/>
                <horizontal/>
              </border>
            </x14:dxf>
          </x14:cfRule>
          <x14:cfRule type="expression" priority="256" id="{B33BFAFA-C106-408B-8A20-A2D29B6B7AC9}">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832CB8F9-EED1-4D7B-8C0E-DE5DB1152232}">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50" id="{EA71BE53-7D91-47FC-B3B8-C8EDB68D9DDB}">
            <xm:f>IF(VLOOKUP(AG15,入力用３年!$B:$J,1,FALSE)=基本情報!$C$9,TRUE,FALSE)</xm:f>
            <x14:dxf>
              <font>
                <b/>
                <i/>
                <strike val="0"/>
              </font>
              <fill>
                <patternFill>
                  <bgColor rgb="FFFFC000"/>
                </patternFill>
              </fill>
              <border>
                <vertical/>
                <horizontal/>
              </border>
            </x14:dxf>
          </x14:cfRule>
          <x14:cfRule type="expression" priority="251" id="{03146A58-0666-40BB-ACF3-CCE3812E94B6}">
            <xm:f>IF(VLOOKUP(AG15,入力用３年!$B:$J,1,FALSE)=基本情報!$E$9,TRUE,FALSE)</xm:f>
            <x14:dxf>
              <font>
                <b/>
                <i/>
                <strike val="0"/>
              </font>
              <fill>
                <patternFill>
                  <bgColor rgb="FFFFC000"/>
                </patternFill>
              </fill>
              <border>
                <vertical/>
                <horizontal/>
              </border>
            </x14:dxf>
          </x14:cfRule>
          <x14:cfRule type="expression" priority="252" id="{5DE3CDD9-C7E3-4076-90B2-A079F61B8ED6}">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3" id="{6917EF6E-A363-41A0-91E4-CAA141FA5390}">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46" id="{1C615AF0-84BA-4DEC-B167-FFC386F3A27F}">
            <xm:f>IF(VLOOKUP(AI16,入力用1年!$B:$J,1,FALSE)=基本情報!$E$9,TRUE,FALSE)</xm:f>
            <x14:dxf>
              <font>
                <b/>
                <i/>
                <strike val="0"/>
              </font>
              <fill>
                <patternFill>
                  <bgColor rgb="FFFFC000"/>
                </patternFill>
              </fill>
              <border>
                <vertical/>
                <horizontal/>
              </border>
            </x14:dxf>
          </x14:cfRule>
          <x14:cfRule type="expression" priority="247" id="{4EC615FD-937B-42D8-91C1-8844EF5D215D}">
            <xm:f>IF(VLOOKUP(AI16,入力用1年!$B:$J,1,FALSE)=基本情報!$C$9,TRUE,FALSE)</xm:f>
            <x14:dxf>
              <font>
                <b/>
                <i/>
                <strike val="0"/>
              </font>
              <fill>
                <patternFill>
                  <bgColor rgb="FFFFC000"/>
                </patternFill>
              </fill>
              <border>
                <vertical/>
                <horizontal/>
              </border>
            </x14:dxf>
          </x14:cfRule>
          <x14:cfRule type="expression" priority="248" id="{E457AB24-3792-4410-9448-18664D51C28D}">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9" id="{E477BF69-AF56-4BEB-994A-BCF3D9268143}">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242" id="{B1A27518-D36E-4361-B557-F93224F0FEF6}">
            <xm:f>IF(VLOOKUP(AG25,入力用３年!$B:$J,1,FALSE)=基本情報!$C$9,TRUE,FALSE)</xm:f>
            <x14:dxf>
              <font>
                <b/>
                <i/>
                <strike val="0"/>
              </font>
              <fill>
                <patternFill>
                  <bgColor rgb="FFFFC000"/>
                </patternFill>
              </fill>
              <border>
                <vertical/>
                <horizontal/>
              </border>
            </x14:dxf>
          </x14:cfRule>
          <x14:cfRule type="expression" priority="243" id="{419779B9-4592-4D83-AA0F-ABC45DB0BD24}">
            <xm:f>IF(VLOOKUP(AG25,入力用３年!$B:$J,1,FALSE)=基本情報!$E$9,TRUE,FALSE)</xm:f>
            <x14:dxf>
              <font>
                <b/>
                <i/>
                <strike val="0"/>
              </font>
              <fill>
                <patternFill>
                  <bgColor rgb="FFFFC000"/>
                </patternFill>
              </fill>
              <border>
                <vertical/>
                <horizontal/>
              </border>
            </x14:dxf>
          </x14:cfRule>
          <x14:cfRule type="expression" priority="244" id="{33D95D64-36D0-4F78-8B7F-76AD3DC65B20}">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5" id="{380E5BB0-3C3A-430D-A0D9-25219EC186CF}">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238" id="{B01C36A0-AF5C-4B09-8BF4-8AE66C82FFE6}">
            <xm:f>IF(VLOOKUP(AI26,入力用1年!$B:$J,1,FALSE)=基本情報!$E$9,TRUE,FALSE)</xm:f>
            <x14:dxf>
              <font>
                <b/>
                <i/>
                <strike val="0"/>
              </font>
              <fill>
                <patternFill>
                  <bgColor rgb="FFFFC000"/>
                </patternFill>
              </fill>
              <border>
                <vertical/>
                <horizontal/>
              </border>
            </x14:dxf>
          </x14:cfRule>
          <x14:cfRule type="expression" priority="239" id="{6A08A930-4CD8-4DAE-B4D4-7BC7795A618C}">
            <xm:f>IF(VLOOKUP(AI26,入力用1年!$B:$J,1,FALSE)=基本情報!$C$9,TRUE,FALSE)</xm:f>
            <x14:dxf>
              <font>
                <b/>
                <i/>
                <strike val="0"/>
              </font>
              <fill>
                <patternFill>
                  <bgColor rgb="FFFFC000"/>
                </patternFill>
              </fill>
              <border>
                <vertical/>
                <horizontal/>
              </border>
            </x14:dxf>
          </x14:cfRule>
          <x14:cfRule type="expression" priority="240" id="{695769F7-975D-4A5D-B9C0-F78BA7F7C9D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1" id="{6C59BC27-5E93-4696-A0F4-BD7CF7AC6171}">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234" id="{F79D1ADB-1715-4876-B092-67A76ABAC03D}">
            <xm:f>IF(VLOOKUP(U25,入力用３年!$B:$J,1,FALSE)=基本情報!$C$9,TRUE,FALSE)</xm:f>
            <x14:dxf>
              <font>
                <b/>
                <i/>
                <strike val="0"/>
              </font>
              <fill>
                <patternFill>
                  <bgColor rgb="FFFFC000"/>
                </patternFill>
              </fill>
              <border>
                <vertical/>
                <horizontal/>
              </border>
            </x14:dxf>
          </x14:cfRule>
          <x14:cfRule type="expression" priority="235" id="{D236F92B-594E-4CDC-8A1D-3B724307C6CC}">
            <xm:f>IF(VLOOKUP(U25,入力用３年!$B:$J,1,FALSE)=基本情報!$E$9,TRUE,FALSE)</xm:f>
            <x14:dxf>
              <font>
                <b/>
                <i/>
                <strike val="0"/>
              </font>
              <fill>
                <patternFill>
                  <bgColor rgb="FFFFC000"/>
                </patternFill>
              </fill>
              <border>
                <vertical/>
                <horizontal/>
              </border>
            </x14:dxf>
          </x14:cfRule>
          <x14:cfRule type="expression" priority="236" id="{21FE7CC8-CF5B-4790-899E-9FA7DFC6F86E}">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7" id="{783307FE-8B72-416C-92F7-14C32062BFD2}">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U25:V26</xm:sqref>
        </x14:conditionalFormatting>
        <x14:conditionalFormatting xmlns:xm="http://schemas.microsoft.com/office/excel/2006/main">
          <x14:cfRule type="expression" priority="230" id="{717E743B-42F6-4145-8ABF-A2913E8A6399}">
            <xm:f>IF(VLOOKUP(W26,入力用1年!$B:$J,1,FALSE)=基本情報!$E$9,TRUE,FALSE)</xm:f>
            <x14:dxf>
              <font>
                <b/>
                <i/>
                <strike val="0"/>
              </font>
              <fill>
                <patternFill>
                  <bgColor rgb="FFFFC000"/>
                </patternFill>
              </fill>
              <border>
                <vertical/>
                <horizontal/>
              </border>
            </x14:dxf>
          </x14:cfRule>
          <x14:cfRule type="expression" priority="231" id="{7597CE14-AF6E-489D-9849-B12AB0148AEB}">
            <xm:f>IF(VLOOKUP(W26,入力用1年!$B:$J,1,FALSE)=基本情報!$C$9,TRUE,FALSE)</xm:f>
            <x14:dxf>
              <font>
                <b/>
                <i/>
                <strike val="0"/>
              </font>
              <fill>
                <patternFill>
                  <bgColor rgb="FFFFC000"/>
                </patternFill>
              </fill>
              <border>
                <vertical/>
                <horizontal/>
              </border>
            </x14:dxf>
          </x14:cfRule>
          <x14:cfRule type="expression" priority="232" id="{44ACDDEC-6A21-424F-B572-04ED13B60EB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3" id="{FCB652E9-2407-4A97-9A4F-01CCE25B56BC}">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26" id="{9B8E9D87-E6A5-44CF-824F-1B7618AA356C}">
            <xm:f>IF(VLOOKUP(I25,入力用３年!$B:$J,1,FALSE)=基本情報!$C$9,TRUE,FALSE)</xm:f>
            <x14:dxf>
              <font>
                <b/>
                <i/>
                <strike val="0"/>
              </font>
              <fill>
                <patternFill>
                  <bgColor rgb="FFFFC000"/>
                </patternFill>
              </fill>
              <border>
                <vertical/>
                <horizontal/>
              </border>
            </x14:dxf>
          </x14:cfRule>
          <x14:cfRule type="expression" priority="227" id="{F693BFAA-8033-425C-A282-3700750E6B00}">
            <xm:f>IF(VLOOKUP(I25,入力用３年!$B:$J,1,FALSE)=基本情報!$E$9,TRUE,FALSE)</xm:f>
            <x14:dxf>
              <font>
                <b/>
                <i/>
                <strike val="0"/>
              </font>
              <fill>
                <patternFill>
                  <bgColor rgb="FFFFC000"/>
                </patternFill>
              </fill>
              <border>
                <vertical/>
                <horizontal/>
              </border>
            </x14:dxf>
          </x14:cfRule>
          <x14:cfRule type="expression" priority="228" id="{8214A65A-61FC-40F2-A532-955520D370AE}">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9" id="{A71AD1C9-025B-424F-B193-09BEAAD8148E}">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xm:sqref>
        </x14:conditionalFormatting>
        <x14:conditionalFormatting xmlns:xm="http://schemas.microsoft.com/office/excel/2006/main">
          <x14:cfRule type="expression" priority="222" id="{B2E4F143-F4BD-4D43-82CE-8670DD3D1C06}">
            <xm:f>IF(VLOOKUP(K26,入力用1年!$B:$J,1,FALSE)=基本情報!$E$9,TRUE,FALSE)</xm:f>
            <x14:dxf>
              <font>
                <b/>
                <i/>
                <strike val="0"/>
              </font>
              <fill>
                <patternFill>
                  <bgColor rgb="FFFFC000"/>
                </patternFill>
              </fill>
              <border>
                <vertical/>
                <horizontal/>
              </border>
            </x14:dxf>
          </x14:cfRule>
          <x14:cfRule type="expression" priority="223" id="{D4DD2656-89BE-42CC-853A-A1FEFEA2FC0D}">
            <xm:f>IF(VLOOKUP(K26,入力用1年!$B:$J,1,FALSE)=基本情報!$C$9,TRUE,FALSE)</xm:f>
            <x14:dxf>
              <font>
                <b/>
                <i/>
                <strike val="0"/>
              </font>
              <fill>
                <patternFill>
                  <bgColor rgb="FFFFC000"/>
                </patternFill>
              </fill>
              <border>
                <vertical/>
                <horizontal/>
              </border>
            </x14:dxf>
          </x14:cfRule>
          <x14:cfRule type="expression" priority="224" id="{CF0658BC-9E0D-4566-9414-8CB738C4EE5B}">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5" id="{1E6A6D1A-E9E2-44CA-8D59-9CFE8B7926F2}">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218" id="{5B457F4C-F7EB-47AD-A510-55F23C1CDACB}">
            <xm:f>IF(VLOOKUP(I35,入力用３年!$B:$J,1,FALSE)=基本情報!$C$9,TRUE,FALSE)</xm:f>
            <x14:dxf>
              <font>
                <b/>
                <i/>
                <strike val="0"/>
              </font>
              <fill>
                <patternFill>
                  <bgColor rgb="FFFFC000"/>
                </patternFill>
              </fill>
              <border>
                <vertical/>
                <horizontal/>
              </border>
            </x14:dxf>
          </x14:cfRule>
          <x14:cfRule type="expression" priority="219" id="{234BB614-ADE0-4831-84D5-4687E77B259D}">
            <xm:f>IF(VLOOKUP(I35,入力用３年!$B:$J,1,FALSE)=基本情報!$E$9,TRUE,FALSE)</xm:f>
            <x14:dxf>
              <font>
                <b/>
                <i/>
                <strike val="0"/>
              </font>
              <fill>
                <patternFill>
                  <bgColor rgb="FFFFC000"/>
                </patternFill>
              </fill>
              <border>
                <vertical/>
                <horizontal/>
              </border>
            </x14:dxf>
          </x14:cfRule>
          <x14:cfRule type="expression" priority="220" id="{C1C3D98B-DAFC-4B59-8D91-CD818D527013}">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1" id="{BDC52F78-5139-40A4-B0EA-CB4B1EBB606D}">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214" id="{D7A67B9D-9590-4442-BD04-8AA0BCF4115A}">
            <xm:f>IF(VLOOKUP(K36,入力用1年!$B:$J,1,FALSE)=基本情報!$E$9,TRUE,FALSE)</xm:f>
            <x14:dxf>
              <font>
                <b/>
                <i/>
                <strike val="0"/>
              </font>
              <fill>
                <patternFill>
                  <bgColor rgb="FFFFC000"/>
                </patternFill>
              </fill>
              <border>
                <vertical/>
                <horizontal/>
              </border>
            </x14:dxf>
          </x14:cfRule>
          <x14:cfRule type="expression" priority="215" id="{F0555944-0B6A-488E-A759-11ABE538480B}">
            <xm:f>IF(VLOOKUP(K36,入力用1年!$B:$J,1,FALSE)=基本情報!$C$9,TRUE,FALSE)</xm:f>
            <x14:dxf>
              <font>
                <b/>
                <i/>
                <strike val="0"/>
              </font>
              <fill>
                <patternFill>
                  <bgColor rgb="FFFFC000"/>
                </patternFill>
              </fill>
              <border>
                <vertical/>
                <horizontal/>
              </border>
            </x14:dxf>
          </x14:cfRule>
          <x14:cfRule type="expression" priority="216" id="{7A7E5930-C1A5-4CB9-91E2-8B8D2F6B25BD}">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7" id="{7A4C53B1-52B9-4E26-BDBC-153AB5660BE9}">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10" id="{502061EE-A890-4F81-A723-58045458DBC4}">
            <xm:f>IF(VLOOKUP(I45,入力用３年!$B:$J,1,FALSE)=基本情報!$C$9,TRUE,FALSE)</xm:f>
            <x14:dxf>
              <font>
                <b/>
                <i/>
                <strike val="0"/>
              </font>
              <fill>
                <patternFill>
                  <bgColor rgb="FFFFC000"/>
                </patternFill>
              </fill>
              <border>
                <vertical/>
                <horizontal/>
              </border>
            </x14:dxf>
          </x14:cfRule>
          <x14:cfRule type="expression" priority="211" id="{08005444-BC5A-41EA-B736-CC443EE6591B}">
            <xm:f>IF(VLOOKUP(I45,入力用３年!$B:$J,1,FALSE)=基本情報!$E$9,TRUE,FALSE)</xm:f>
            <x14:dxf>
              <font>
                <b/>
                <i/>
                <strike val="0"/>
              </font>
              <fill>
                <patternFill>
                  <bgColor rgb="FFFFC000"/>
                </patternFill>
              </fill>
              <border>
                <vertical/>
                <horizontal/>
              </border>
            </x14:dxf>
          </x14:cfRule>
          <x14:cfRule type="expression" priority="212" id="{5982D15F-42A9-49BC-B26E-4B4A6D4B0FF7}">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3" id="{407F728F-FD98-4644-8535-D406BEDD91B0}">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206" id="{A2028745-D5B4-43F6-AE30-AD0BEB02D4D7}">
            <xm:f>IF(VLOOKUP(K46,入力用1年!$B:$J,1,FALSE)=基本情報!$E$9,TRUE,FALSE)</xm:f>
            <x14:dxf>
              <font>
                <b/>
                <i/>
                <strike val="0"/>
              </font>
              <fill>
                <patternFill>
                  <bgColor rgb="FFFFC000"/>
                </patternFill>
              </fill>
              <border>
                <vertical/>
                <horizontal/>
              </border>
            </x14:dxf>
          </x14:cfRule>
          <x14:cfRule type="expression" priority="207" id="{E367E58D-2944-4661-AFF2-1F35E12C5AF1}">
            <xm:f>IF(VLOOKUP(K46,入力用1年!$B:$J,1,FALSE)=基本情報!$C$9,TRUE,FALSE)</xm:f>
            <x14:dxf>
              <font>
                <b/>
                <i/>
                <strike val="0"/>
              </font>
              <fill>
                <patternFill>
                  <bgColor rgb="FFFFC000"/>
                </patternFill>
              </fill>
              <border>
                <vertical/>
                <horizontal/>
              </border>
            </x14:dxf>
          </x14:cfRule>
          <x14:cfRule type="expression" priority="208" id="{46C1B7D4-4E64-4234-A6C8-30194AB334AB}">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9" id="{06A6E5E4-2FE9-4004-99FC-4AC5FB9A601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02" id="{9704618B-564A-413B-BB19-9ADB2ED2C580}">
            <xm:f>IF(VLOOKUP(U35,入力用３年!$B:$J,1,FALSE)=基本情報!$C$9,TRUE,FALSE)</xm:f>
            <x14:dxf>
              <font>
                <b/>
                <i/>
                <strike val="0"/>
              </font>
              <fill>
                <patternFill>
                  <bgColor rgb="FFFFC000"/>
                </patternFill>
              </fill>
              <border>
                <vertical/>
                <horizontal/>
              </border>
            </x14:dxf>
          </x14:cfRule>
          <x14:cfRule type="expression" priority="203" id="{2D15F75C-979B-4B1A-A30B-B5BA0B914D00}">
            <xm:f>IF(VLOOKUP(U35,入力用３年!$B:$J,1,FALSE)=基本情報!$E$9,TRUE,FALSE)</xm:f>
            <x14:dxf>
              <font>
                <b/>
                <i/>
                <strike val="0"/>
              </font>
              <fill>
                <patternFill>
                  <bgColor rgb="FFFFC000"/>
                </patternFill>
              </fill>
              <border>
                <vertical/>
                <horizontal/>
              </border>
            </x14:dxf>
          </x14:cfRule>
          <x14:cfRule type="expression" priority="204" id="{E3327881-729B-40EE-8435-F52A2FBFDC2D}">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5" id="{3159E7D4-AE6F-46B0-866D-B523ADBFC4B3}">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198" id="{E470D433-9807-4046-BD82-BF3EE8C69264}">
            <xm:f>IF(VLOOKUP(W36,入力用1年!$B:$J,1,FALSE)=基本情報!$E$9,TRUE,FALSE)</xm:f>
            <x14:dxf>
              <font>
                <b/>
                <i/>
                <strike val="0"/>
              </font>
              <fill>
                <patternFill>
                  <bgColor rgb="FFFFC000"/>
                </patternFill>
              </fill>
              <border>
                <vertical/>
                <horizontal/>
              </border>
            </x14:dxf>
          </x14:cfRule>
          <x14:cfRule type="expression" priority="199" id="{68FBE631-6876-4283-9D43-9763FECC989E}">
            <xm:f>IF(VLOOKUP(W36,入力用1年!$B:$J,1,FALSE)=基本情報!$C$9,TRUE,FALSE)</xm:f>
            <x14:dxf>
              <font>
                <b/>
                <i/>
                <strike val="0"/>
              </font>
              <fill>
                <patternFill>
                  <bgColor rgb="FFFFC000"/>
                </patternFill>
              </fill>
              <border>
                <vertical/>
                <horizontal/>
              </border>
            </x14:dxf>
          </x14:cfRule>
          <x14:cfRule type="expression" priority="200" id="{14EE8430-6D58-41D8-85A2-FDD15415C33E}">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1" id="{0581402E-FA53-42ED-8F8C-7D518F28341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94" id="{CAD22DDA-9051-4089-AB67-712E91BBAD13}">
            <xm:f>IF(VLOOKUP(AG35,入力用３年!$B:$J,1,FALSE)=基本情報!$C$9,TRUE,FALSE)</xm:f>
            <x14:dxf>
              <font>
                <b/>
                <i/>
                <strike val="0"/>
              </font>
              <fill>
                <patternFill>
                  <bgColor rgb="FFFFC000"/>
                </patternFill>
              </fill>
              <border>
                <vertical/>
                <horizontal/>
              </border>
            </x14:dxf>
          </x14:cfRule>
          <x14:cfRule type="expression" priority="195" id="{94A704CC-50F1-4660-B91E-651959DEBD15}">
            <xm:f>IF(VLOOKUP(AG35,入力用３年!$B:$J,1,FALSE)=基本情報!$E$9,TRUE,FALSE)</xm:f>
            <x14:dxf>
              <font>
                <b/>
                <i/>
                <strike val="0"/>
              </font>
              <fill>
                <patternFill>
                  <bgColor rgb="FFFFC000"/>
                </patternFill>
              </fill>
              <border>
                <vertical/>
                <horizontal/>
              </border>
            </x14:dxf>
          </x14:cfRule>
          <x14:cfRule type="expression" priority="196" id="{FCAE985B-6C52-4D5D-B6D2-C9638BCBB0B3}">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7" id="{C2ACC03F-F164-4B29-90A8-CAAD66E068F2}">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AG35:AH36</xm:sqref>
        </x14:conditionalFormatting>
        <x14:conditionalFormatting xmlns:xm="http://schemas.microsoft.com/office/excel/2006/main">
          <x14:cfRule type="expression" priority="190" id="{F477DA0D-F467-43B9-985E-828B7D09665F}">
            <xm:f>IF(VLOOKUP(AI36,入力用1年!$B:$J,1,FALSE)=基本情報!$E$9,TRUE,FALSE)</xm:f>
            <x14:dxf>
              <font>
                <b/>
                <i/>
                <strike val="0"/>
              </font>
              <fill>
                <patternFill>
                  <bgColor rgb="FFFFC000"/>
                </patternFill>
              </fill>
              <border>
                <vertical/>
                <horizontal/>
              </border>
            </x14:dxf>
          </x14:cfRule>
          <x14:cfRule type="expression" priority="191" id="{DDE40638-CAC8-461E-A975-2C1C1446666E}">
            <xm:f>IF(VLOOKUP(AI36,入力用1年!$B:$J,1,FALSE)=基本情報!$C$9,TRUE,FALSE)</xm:f>
            <x14:dxf>
              <font>
                <b/>
                <i/>
                <strike val="0"/>
              </font>
              <fill>
                <patternFill>
                  <bgColor rgb="FFFFC000"/>
                </patternFill>
              </fill>
              <border>
                <vertical/>
                <horizontal/>
              </border>
            </x14:dxf>
          </x14:cfRule>
          <x14:cfRule type="expression" priority="192" id="{2A8669C3-BF49-4FD8-A871-85011902513C}">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3" id="{B4611DAA-CA41-4CF7-9607-328029233F90}">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86" id="{192EDA71-FB50-483C-BCA8-A259AF5D318F}">
            <xm:f>IF(VLOOKUP(AG45,入力用３年!$B:$J,1,FALSE)=基本情報!$C$9,TRUE,FALSE)</xm:f>
            <x14:dxf>
              <font>
                <b/>
                <i/>
                <strike val="0"/>
              </font>
              <fill>
                <patternFill>
                  <bgColor rgb="FFFFC000"/>
                </patternFill>
              </fill>
              <border>
                <vertical/>
                <horizontal/>
              </border>
            </x14:dxf>
          </x14:cfRule>
          <x14:cfRule type="expression" priority="187" id="{6415C723-0C52-486E-9786-4B4A718D876F}">
            <xm:f>IF(VLOOKUP(AG45,入力用３年!$B:$J,1,FALSE)=基本情報!$E$9,TRUE,FALSE)</xm:f>
            <x14:dxf>
              <font>
                <b/>
                <i/>
                <strike val="0"/>
              </font>
              <fill>
                <patternFill>
                  <bgColor rgb="FFFFC000"/>
                </patternFill>
              </fill>
              <border>
                <vertical/>
                <horizontal/>
              </border>
            </x14:dxf>
          </x14:cfRule>
          <x14:cfRule type="expression" priority="188" id="{DDD79637-1615-4994-959D-1E0A11D554EC}">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9" id="{04BA9063-3288-4C91-BB3A-6DEA1F92D207}">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AG45:AH46</xm:sqref>
        </x14:conditionalFormatting>
        <x14:conditionalFormatting xmlns:xm="http://schemas.microsoft.com/office/excel/2006/main">
          <x14:cfRule type="expression" priority="182" id="{9411D113-EA50-4CC8-A687-EC76675DCAA4}">
            <xm:f>IF(VLOOKUP(AI46,入力用1年!$B:$J,1,FALSE)=基本情報!$E$9,TRUE,FALSE)</xm:f>
            <x14:dxf>
              <font>
                <b/>
                <i/>
                <strike val="0"/>
              </font>
              <fill>
                <patternFill>
                  <bgColor rgb="FFFFC000"/>
                </patternFill>
              </fill>
              <border>
                <vertical/>
                <horizontal/>
              </border>
            </x14:dxf>
          </x14:cfRule>
          <x14:cfRule type="expression" priority="183" id="{212FC0D6-F290-4CEA-AF4F-91C26D4FA0EA}">
            <xm:f>IF(VLOOKUP(AI46,入力用1年!$B:$J,1,FALSE)=基本情報!$C$9,TRUE,FALSE)</xm:f>
            <x14:dxf>
              <font>
                <b/>
                <i/>
                <strike val="0"/>
              </font>
              <fill>
                <patternFill>
                  <bgColor rgb="FFFFC000"/>
                </patternFill>
              </fill>
              <border>
                <vertical/>
                <horizontal/>
              </border>
            </x14:dxf>
          </x14:cfRule>
          <x14:cfRule type="expression" priority="184" id="{41C7C328-C154-4FD3-BB3C-AFE313EAA423}">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5" id="{883B2C38-6E97-41EF-B0C7-AE02250F675E}">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178" id="{9E9F2E4F-8C90-4F53-BB57-2D094A571A8F}">
            <xm:f>IF(VLOOKUP(U45,入力用３年!$B:$J,1,FALSE)=基本情報!$C$9,TRUE,FALSE)</xm:f>
            <x14:dxf>
              <font>
                <b/>
                <i/>
                <strike val="0"/>
              </font>
              <fill>
                <patternFill>
                  <bgColor rgb="FFFFC000"/>
                </patternFill>
              </fill>
              <border>
                <vertical/>
                <horizontal/>
              </border>
            </x14:dxf>
          </x14:cfRule>
          <x14:cfRule type="expression" priority="179" id="{916F6871-1B02-4DAB-9114-A52793C4E147}">
            <xm:f>IF(VLOOKUP(U45,入力用３年!$B:$J,1,FALSE)=基本情報!$E$9,TRUE,FALSE)</xm:f>
            <x14:dxf>
              <font>
                <b/>
                <i/>
                <strike val="0"/>
              </font>
              <fill>
                <patternFill>
                  <bgColor rgb="FFFFC000"/>
                </patternFill>
              </fill>
              <border>
                <vertical/>
                <horizontal/>
              </border>
            </x14:dxf>
          </x14:cfRule>
          <x14:cfRule type="expression" priority="180" id="{8238513A-7893-4154-A23A-02BA6DA9395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1" id="{170755AF-A0FC-462F-9D41-A46BEF8E6C2D}">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U45:V46</xm:sqref>
        </x14:conditionalFormatting>
        <x14:conditionalFormatting xmlns:xm="http://schemas.microsoft.com/office/excel/2006/main">
          <x14:cfRule type="expression" priority="174" id="{232E4007-899E-473C-B13A-207973051700}">
            <xm:f>IF(VLOOKUP(W46,入力用1年!$B:$J,1,FALSE)=基本情報!$E$9,TRUE,FALSE)</xm:f>
            <x14:dxf>
              <font>
                <b/>
                <i/>
                <strike val="0"/>
              </font>
              <fill>
                <patternFill>
                  <bgColor rgb="FFFFC000"/>
                </patternFill>
              </fill>
              <border>
                <vertical/>
                <horizontal/>
              </border>
            </x14:dxf>
          </x14:cfRule>
          <x14:cfRule type="expression" priority="175" id="{0DBFC36A-F096-4D88-9164-E1B5EF2A185F}">
            <xm:f>IF(VLOOKUP(W46,入力用1年!$B:$J,1,FALSE)=基本情報!$C$9,TRUE,FALSE)</xm:f>
            <x14:dxf>
              <font>
                <b/>
                <i/>
                <strike val="0"/>
              </font>
              <fill>
                <patternFill>
                  <bgColor rgb="FFFFC000"/>
                </patternFill>
              </fill>
              <border>
                <vertical/>
                <horizontal/>
              </border>
            </x14:dxf>
          </x14:cfRule>
          <x14:cfRule type="expression" priority="176" id="{B5CF4C76-972F-481E-9FE4-DC68AED6A713}">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7" id="{A9B29AAF-0D49-44AD-A4E0-ECA7ED3FA76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550" id="{A7A538BB-6F9C-49B1-A0C4-2DD6A4F55172}">
            <xm:f>VLOOKUP(C17,入力用２年!$B:$I,7,FALSE)="休工"</xm:f>
            <x14:dxf>
              <fill>
                <patternFill>
                  <bgColor theme="2" tint="-9.9948118533890809E-2"/>
                </patternFill>
              </fill>
            </x14:dxf>
          </x14:cfRule>
          <xm:sqref>C45:AK45 C44:I44 AJ44:AK44 X44:AG44 L44:U44 C35:AK35 C34:I34 L34:U34 X34:AG34 AJ34:AK34 C25:AK25 C24:I24 AJ24:AK24 X24:AG24 L24:U24 C17:AK23 C33:AK33 C26:K32 AK26:AK32 AJ27:AJ32 Y26:AI32 X27:X32 M26:W32 L27:L32 C43:AK43 C36:K42 M36:W42 L37:L42 C46:K52 M46:W52 L47:L52 Y36:AI42 X37:X42 Y46:AI52 X47:X52 AK46:AK52 AJ47:AJ52 AK36:AK42 AJ37:AJ42</xm:sqref>
        </x14:conditionalFormatting>
        <x14:conditionalFormatting xmlns:xm="http://schemas.microsoft.com/office/excel/2006/main">
          <x14:cfRule type="expression" priority="4" id="{1705CC71-0F52-49CD-84E5-3A53594134AA}">
            <xm:f>VLOOKUP(AJ17,入力用２年!$B:$I,6,FALSE)&lt;&gt;""</xm:f>
            <x14:dxf>
              <fill>
                <patternFill>
                  <bgColor theme="8"/>
                </patternFill>
              </fill>
            </x14:dxf>
          </x14:cfRule>
          <xm:sqref>AJ17:AJ22</xm:sqref>
        </x14:conditionalFormatting>
        <x14:conditionalFormatting xmlns:xm="http://schemas.microsoft.com/office/excel/2006/main">
          <x14:cfRule type="expression" priority="3" id="{43E780B0-34A6-4A9E-8890-154D51B2FFB8}">
            <xm:f>VLOOKUP(AJ27,入力用２年!$B:$I,6,FALSE)&lt;&gt;""</xm:f>
            <x14:dxf>
              <fill>
                <patternFill>
                  <bgColor theme="8"/>
                </patternFill>
              </fill>
            </x14:dxf>
          </x14:cfRule>
          <xm:sqref>AJ27:AJ32</xm:sqref>
        </x14:conditionalFormatting>
        <x14:conditionalFormatting xmlns:xm="http://schemas.microsoft.com/office/excel/2006/main">
          <x14:cfRule type="expression" priority="2" id="{991440DC-22DB-4E15-B005-B0E1A719E097}">
            <xm:f>VLOOKUP(AJ47,入力用２年!$B:$I,6,FALSE)&lt;&gt;""</xm:f>
            <x14:dxf>
              <fill>
                <patternFill>
                  <bgColor theme="8"/>
                </patternFill>
              </fill>
            </x14:dxf>
          </x14:cfRule>
          <xm:sqref>AJ47:AJ52</xm:sqref>
        </x14:conditionalFormatting>
        <x14:conditionalFormatting xmlns:xm="http://schemas.microsoft.com/office/excel/2006/main">
          <x14:cfRule type="expression" priority="1" id="{24649BF5-ECE6-490E-B5FD-757B733F4210}">
            <xm:f>VLOOKUP(AJ37,入力用２年!$B:$I,6,FALSE)&lt;&gt;""</xm:f>
            <x14:dxf>
              <fill>
                <patternFill>
                  <bgColor theme="8"/>
                </patternFill>
              </fill>
            </x14:dxf>
          </x14:cfRule>
          <xm:sqref>AJ37:AJ42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3266-8333-46F2-95F5-AC8C84301558}">
  <sheetPr codeName="Sheet12">
    <tabColor theme="8" tint="0.59999389629810485"/>
    <pageSetUpPr fitToPage="1"/>
  </sheetPr>
  <dimension ref="A2:AS58"/>
  <sheetViews>
    <sheetView tabSelected="1" view="pageBreakPreview" zoomScale="85" zoomScaleNormal="70" zoomScaleSheetLayoutView="85" workbookViewId="0">
      <selection activeCell="AF25" sqref="AF25"/>
    </sheetView>
  </sheetViews>
  <sheetFormatPr defaultColWidth="9" defaultRowHeight="13.5" x14ac:dyDescent="0.4"/>
  <cols>
    <col min="1" max="1" width="4.875" style="208" customWidth="1"/>
    <col min="2" max="2" width="8.875" style="208" customWidth="1"/>
    <col min="3" max="3" width="3.25" style="208" customWidth="1"/>
    <col min="4" max="10" width="2.875" style="208" customWidth="1"/>
    <col min="11" max="11" width="6" style="208" customWidth="1"/>
    <col min="12" max="12" width="5.625" style="208" bestFit="1" customWidth="1"/>
    <col min="13" max="13" width="6" style="208" customWidth="1"/>
    <col min="14" max="14" width="3.25" style="208" customWidth="1"/>
    <col min="15" max="15" width="5.625" style="208" customWidth="1"/>
    <col min="16" max="22" width="2.875" style="208" customWidth="1"/>
    <col min="23" max="23" width="6" style="208" customWidth="1"/>
    <col min="24" max="24" width="6.125" style="208" bestFit="1" customWidth="1"/>
    <col min="25" max="25" width="6" style="208" customWidth="1"/>
    <col min="26" max="26" width="3.25" style="208" customWidth="1"/>
    <col min="27" max="27" width="5.375" style="208" customWidth="1"/>
    <col min="28" max="34" width="2.875" style="208" customWidth="1"/>
    <col min="35" max="35" width="6" style="49" customWidth="1"/>
    <col min="36" max="36" width="5.625" style="49" bestFit="1" customWidth="1"/>
    <col min="37" max="37" width="6" style="49" customWidth="1"/>
    <col min="38" max="38" width="5.625" style="208" customWidth="1"/>
    <col min="39" max="39" width="9" style="49" hidden="1" customWidth="1"/>
    <col min="40" max="40" width="9.25" style="49" hidden="1" customWidth="1"/>
    <col min="41" max="43" width="5.5" style="49" hidden="1" customWidth="1"/>
    <col min="44" max="44" width="5.5" style="49" customWidth="1"/>
    <col min="45" max="16384" width="9" style="49"/>
  </cols>
  <sheetData>
    <row r="2" spans="1:45" ht="19.5" x14ac:dyDescent="0.4">
      <c r="B2" s="209" t="s">
        <v>39</v>
      </c>
      <c r="C2" s="209">
        <f>基本情報!C2</f>
        <v>0</v>
      </c>
      <c r="E2" s="209"/>
      <c r="F2" s="209"/>
      <c r="G2" s="209"/>
      <c r="H2" s="209"/>
      <c r="I2" s="209"/>
      <c r="J2" s="209"/>
      <c r="K2" s="250"/>
      <c r="L2" s="250"/>
      <c r="M2" s="250"/>
      <c r="N2" s="250"/>
      <c r="P2" s="251"/>
      <c r="S2" s="252"/>
      <c r="T2" s="252"/>
      <c r="AI2" s="208"/>
      <c r="AJ2" s="208"/>
      <c r="AK2" s="208"/>
      <c r="AM2" s="208"/>
      <c r="AN2" s="208"/>
      <c r="AO2" s="208"/>
      <c r="AP2" s="208"/>
      <c r="AQ2" s="208"/>
      <c r="AR2" s="208"/>
    </row>
    <row r="3" spans="1:45" ht="19.5" x14ac:dyDescent="0.4">
      <c r="B3" s="211" t="s">
        <v>42</v>
      </c>
      <c r="C3" s="212">
        <f>基本情報!C4</f>
        <v>0</v>
      </c>
      <c r="D3" s="211"/>
      <c r="E3" s="211"/>
      <c r="F3" s="211"/>
      <c r="G3" s="211"/>
      <c r="H3" s="211"/>
      <c r="I3" s="211"/>
      <c r="J3" s="211"/>
      <c r="K3" s="250"/>
      <c r="L3" s="250"/>
      <c r="M3" s="250"/>
      <c r="N3" s="250"/>
      <c r="P3" s="251"/>
      <c r="S3" s="252"/>
      <c r="T3" s="252"/>
      <c r="AF3" s="294" t="s">
        <v>12</v>
      </c>
      <c r="AG3" s="294"/>
      <c r="AH3" s="294"/>
      <c r="AI3" s="291" t="s">
        <v>52</v>
      </c>
      <c r="AJ3" s="291"/>
      <c r="AK3" s="291"/>
    </row>
    <row r="4" spans="1:45" ht="18.75" customHeight="1" thickBot="1" x14ac:dyDescent="0.45">
      <c r="B4" s="211" t="s">
        <v>43</v>
      </c>
      <c r="C4" s="212">
        <f>基本情報!C5</f>
        <v>0</v>
      </c>
      <c r="D4" s="212"/>
      <c r="E4" s="211"/>
      <c r="F4" s="211"/>
      <c r="G4" s="211"/>
      <c r="H4" s="211"/>
      <c r="I4" s="211"/>
      <c r="J4" s="211"/>
      <c r="K4" s="250"/>
      <c r="L4" s="250"/>
      <c r="M4" s="250"/>
      <c r="N4" s="250"/>
      <c r="P4" s="251"/>
      <c r="S4" s="252"/>
      <c r="T4" s="252"/>
      <c r="AH4" s="131"/>
      <c r="AI4" s="290" t="s">
        <v>17</v>
      </c>
      <c r="AJ4" s="290"/>
      <c r="AK4" s="290"/>
    </row>
    <row r="5" spans="1:45" ht="18.75" customHeight="1" thickTop="1" thickBot="1" x14ac:dyDescent="0.45">
      <c r="B5" s="213" t="s">
        <v>46</v>
      </c>
      <c r="C5" s="213"/>
      <c r="D5" s="213"/>
      <c r="E5" s="309">
        <f>基本情報!C12</f>
        <v>45388</v>
      </c>
      <c r="F5" s="309"/>
      <c r="G5" s="309"/>
      <c r="H5" s="309"/>
      <c r="I5" s="214" t="s">
        <v>38</v>
      </c>
      <c r="J5" s="306">
        <f>基本情報!E12</f>
        <v>46456</v>
      </c>
      <c r="K5" s="306"/>
      <c r="L5" s="306"/>
      <c r="M5" s="306"/>
      <c r="N5" s="306"/>
      <c r="O5" s="306"/>
      <c r="P5" s="306"/>
      <c r="Q5" s="306"/>
      <c r="S5" s="252"/>
      <c r="T5" s="252"/>
      <c r="AH5" s="215"/>
      <c r="AI5" s="287" t="s">
        <v>1</v>
      </c>
      <c r="AJ5" s="288"/>
      <c r="AK5" s="289"/>
    </row>
    <row r="6" spans="1:45" s="53" customFormat="1" ht="28.5" customHeight="1" thickTop="1" x14ac:dyDescent="0.15">
      <c r="A6" s="131"/>
      <c r="B6" s="304" t="str">
        <f>B13</f>
        <v>2026年度</v>
      </c>
      <c r="C6" s="304"/>
      <c r="D6" s="216" t="s">
        <v>59</v>
      </c>
      <c r="E6" s="131"/>
      <c r="F6" s="131"/>
      <c r="G6" s="131"/>
      <c r="H6" s="131"/>
      <c r="I6" s="131"/>
      <c r="J6" s="131"/>
      <c r="K6" s="131"/>
      <c r="L6" s="131"/>
      <c r="M6" s="131"/>
      <c r="N6" s="131"/>
      <c r="O6" s="131"/>
      <c r="P6" s="131"/>
      <c r="Q6" s="131"/>
      <c r="R6" s="131"/>
      <c r="S6" s="131"/>
      <c r="T6" s="131"/>
      <c r="U6" s="131"/>
      <c r="V6" s="131"/>
      <c r="W6" s="131"/>
      <c r="X6" s="131"/>
      <c r="Y6" s="131"/>
      <c r="Z6" s="131"/>
      <c r="AA6" s="131"/>
      <c r="AB6" s="152"/>
      <c r="AC6" s="152"/>
      <c r="AD6" s="152"/>
      <c r="AE6" s="152"/>
      <c r="AF6" s="208"/>
      <c r="AG6" s="208"/>
      <c r="AH6" s="131"/>
      <c r="AI6" s="285" t="s">
        <v>18</v>
      </c>
      <c r="AJ6" s="285"/>
      <c r="AK6" s="285"/>
      <c r="AL6" s="131"/>
    </row>
    <row r="7" spans="1:45" s="53" customFormat="1" ht="18.75" customHeight="1"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243"/>
      <c r="AB7" s="131"/>
      <c r="AC7" s="131"/>
      <c r="AD7" s="131"/>
      <c r="AE7" s="131"/>
      <c r="AF7" s="131"/>
      <c r="AG7" s="131"/>
      <c r="AH7" s="219"/>
      <c r="AI7" s="286" t="s">
        <v>50</v>
      </c>
      <c r="AJ7" s="286"/>
      <c r="AK7" s="286"/>
      <c r="AL7" s="131"/>
      <c r="AP7" s="57"/>
      <c r="AQ7" s="279"/>
      <c r="AR7" s="279"/>
      <c r="AS7" s="279"/>
    </row>
    <row r="8" spans="1:45" s="53" customFormat="1" ht="18.75" customHeight="1" x14ac:dyDescent="0.4">
      <c r="A8" s="131"/>
      <c r="B8" s="152"/>
      <c r="C8" s="266" t="s">
        <v>96</v>
      </c>
      <c r="D8" s="267"/>
      <c r="E8" s="267"/>
      <c r="F8" s="267"/>
      <c r="G8" s="268"/>
      <c r="H8" s="131"/>
      <c r="I8" s="220" t="s">
        <v>58</v>
      </c>
      <c r="J8" s="221"/>
      <c r="K8" s="222"/>
      <c r="L8" s="223"/>
      <c r="M8" s="131"/>
      <c r="N8" s="224" t="s">
        <v>45</v>
      </c>
      <c r="O8" s="225"/>
      <c r="P8" s="226"/>
      <c r="Q8" s="225">
        <f>J5-E5+1</f>
        <v>1069</v>
      </c>
      <c r="R8" s="225"/>
      <c r="S8" s="227" t="s">
        <v>5</v>
      </c>
      <c r="T8" s="152"/>
      <c r="U8" s="220" t="s">
        <v>49</v>
      </c>
      <c r="V8" s="228"/>
      <c r="W8" s="228"/>
      <c r="X8" s="223"/>
      <c r="Y8" s="131"/>
      <c r="Z8" s="266" t="s">
        <v>47</v>
      </c>
      <c r="AA8" s="267"/>
      <c r="AB8" s="267"/>
      <c r="AC8" s="267"/>
      <c r="AD8" s="268"/>
      <c r="AE8" s="219"/>
      <c r="AF8" s="219"/>
      <c r="AG8" s="219"/>
      <c r="AH8" s="219"/>
      <c r="AI8" s="284" t="s">
        <v>86</v>
      </c>
      <c r="AJ8" s="284"/>
      <c r="AK8" s="284"/>
      <c r="AL8" s="131"/>
    </row>
    <row r="9" spans="1:45" s="131" customFormat="1" ht="18.75" customHeight="1" x14ac:dyDescent="0.4">
      <c r="B9" s="229" t="s">
        <v>56</v>
      </c>
      <c r="C9" s="266" t="s">
        <v>25</v>
      </c>
      <c r="D9" s="267"/>
      <c r="E9" s="267"/>
      <c r="F9" s="268"/>
      <c r="G9" s="68" t="str">
        <f>IF(AND(W9=W10,'1(実績)'!G9="○",'２(実績)'!G9="○"),"○","-")</f>
        <v>○</v>
      </c>
      <c r="I9" s="272" t="s">
        <v>57</v>
      </c>
      <c r="J9" s="273"/>
      <c r="K9" s="274"/>
      <c r="L9" s="200" t="str">
        <f>IF(L10="-","○","-")</f>
        <v>○</v>
      </c>
      <c r="N9" s="230" t="s">
        <v>30</v>
      </c>
      <c r="O9" s="219"/>
      <c r="P9" s="231"/>
      <c r="Q9" s="219">
        <f>COUNTIF(入力用３年!K:K,"○")-(COUNTA(入力用３年!G:G)-3)</f>
        <v>338</v>
      </c>
      <c r="R9" s="219"/>
      <c r="S9" s="232" t="s">
        <v>5</v>
      </c>
      <c r="T9" s="152"/>
      <c r="U9" s="230" t="s">
        <v>20</v>
      </c>
      <c r="V9" s="148"/>
      <c r="W9" s="151">
        <f>W10+W11</f>
        <v>12</v>
      </c>
      <c r="X9" s="232" t="s">
        <v>21</v>
      </c>
      <c r="Z9" s="220" t="s">
        <v>53</v>
      </c>
      <c r="AA9" s="228"/>
      <c r="AB9" s="228">
        <f>L14+X14+AJ14+L24+X24+AJ24+L34+X34+AJ34+L44+X44+AJ44</f>
        <v>97</v>
      </c>
      <c r="AC9" s="228"/>
      <c r="AD9" s="233" t="s">
        <v>5</v>
      </c>
      <c r="AE9" s="219"/>
      <c r="AF9" s="219"/>
      <c r="AG9" s="151"/>
      <c r="AH9" s="152"/>
    </row>
    <row r="10" spans="1:45" s="131" customFormat="1" ht="18.75" customHeight="1" x14ac:dyDescent="0.4">
      <c r="B10" s="219"/>
      <c r="C10" s="266" t="s">
        <v>26</v>
      </c>
      <c r="D10" s="267"/>
      <c r="E10" s="267"/>
      <c r="F10" s="268"/>
      <c r="G10" s="234" t="str">
        <f>IF(AND(G9="-",Z11&gt;=ROUNDDOWN(8/28*100,1)),"○","-")</f>
        <v>-</v>
      </c>
      <c r="I10" s="266" t="s">
        <v>27</v>
      </c>
      <c r="J10" s="267"/>
      <c r="K10" s="268"/>
      <c r="L10" s="75" t="str">
        <f>IF(SUM(AO17:AQ20)&gt;0,"○","-")</f>
        <v>-</v>
      </c>
      <c r="N10" s="230" t="s">
        <v>61</v>
      </c>
      <c r="O10" s="219"/>
      <c r="P10" s="231"/>
      <c r="Q10" s="219">
        <f>COUNTIF(入力用３年!K:K,"-")</f>
        <v>0</v>
      </c>
      <c r="R10" s="219"/>
      <c r="S10" s="232" t="s">
        <v>5</v>
      </c>
      <c r="T10" s="152"/>
      <c r="U10" s="230" t="s">
        <v>22</v>
      </c>
      <c r="V10" s="148"/>
      <c r="W10" s="151">
        <f>COUNTIF(D13:AK51,"OK")</f>
        <v>12</v>
      </c>
      <c r="X10" s="232" t="s">
        <v>21</v>
      </c>
      <c r="Z10" s="266" t="s">
        <v>48</v>
      </c>
      <c r="AA10" s="267"/>
      <c r="AB10" s="267"/>
      <c r="AC10" s="267"/>
      <c r="AD10" s="268"/>
      <c r="AE10" s="219"/>
      <c r="AF10" s="219"/>
      <c r="AG10" s="151"/>
      <c r="AH10" s="152"/>
    </row>
    <row r="11" spans="1:45" s="131" customFormat="1" ht="18.75" customHeight="1" x14ac:dyDescent="0.4">
      <c r="B11" s="152"/>
      <c r="C11" s="266" t="s">
        <v>27</v>
      </c>
      <c r="D11" s="267"/>
      <c r="E11" s="267"/>
      <c r="F11" s="268"/>
      <c r="G11" s="68" t="str">
        <f>IF(AND(G9="-",G10="-"),"○","-")</f>
        <v>-</v>
      </c>
      <c r="N11" s="235" t="s">
        <v>62</v>
      </c>
      <c r="O11" s="236"/>
      <c r="P11" s="237"/>
      <c r="Q11" s="236">
        <f>COUNTA(入力用３年!G:G)-3</f>
        <v>0</v>
      </c>
      <c r="R11" s="236"/>
      <c r="S11" s="238" t="s">
        <v>5</v>
      </c>
      <c r="T11" s="152"/>
      <c r="U11" s="235" t="s">
        <v>23</v>
      </c>
      <c r="V11" s="236"/>
      <c r="W11" s="236">
        <f>COUNTIF(D13:AK51,"NG")</f>
        <v>0</v>
      </c>
      <c r="X11" s="238" t="s">
        <v>21</v>
      </c>
      <c r="Z11" s="266">
        <f>ROUNDDOWN(AB9/Q9*100,1)</f>
        <v>28.6</v>
      </c>
      <c r="AA11" s="267"/>
      <c r="AB11" s="267"/>
      <c r="AC11" s="228" t="s">
        <v>11</v>
      </c>
      <c r="AD11" s="223"/>
      <c r="AF11" s="219"/>
      <c r="AG11" s="219"/>
      <c r="AH11" s="152"/>
    </row>
    <row r="12" spans="1:45" s="131" customFormat="1" ht="18.75" customHeight="1" x14ac:dyDescent="0.4">
      <c r="P12" s="148"/>
      <c r="X12" s="152"/>
      <c r="Y12" s="152"/>
      <c r="Z12" s="152"/>
      <c r="AA12" s="152"/>
      <c r="AB12" s="152"/>
      <c r="AC12" s="152"/>
      <c r="AD12" s="152"/>
      <c r="AE12" s="152"/>
    </row>
    <row r="13" spans="1:45" s="208" customFormat="1" ht="18.75" customHeight="1" x14ac:dyDescent="0.4">
      <c r="B13" s="208" t="str">
        <f>TEXT(基本情報!D3,"YYYY")+2&amp;"年度"</f>
        <v>2026年度</v>
      </c>
      <c r="E13" s="240"/>
      <c r="F13" s="240"/>
      <c r="G13" s="240"/>
      <c r="H13" s="240"/>
      <c r="I13" s="240"/>
      <c r="J13" s="240"/>
      <c r="K13" s="240"/>
      <c r="L13" s="240"/>
      <c r="M13" s="240"/>
      <c r="N13" s="240"/>
      <c r="O13" s="240"/>
      <c r="P13" s="240"/>
      <c r="Q13" s="240"/>
      <c r="R13" s="240"/>
      <c r="S13" s="240"/>
      <c r="T13" s="240"/>
    </row>
    <row r="14" spans="1:45" s="131" customFormat="1" ht="18.75" customHeight="1" thickBot="1" x14ac:dyDescent="0.45">
      <c r="C14" s="302" t="s">
        <v>14</v>
      </c>
      <c r="D14" s="302"/>
      <c r="E14" s="131" t="str">
        <f>IF(H14="-","-",IF(OR(H14&gt;=ROUNDDOWN(8/28,3),L14&gt;=K23),"OK","NG"))</f>
        <v>OK</v>
      </c>
      <c r="F14" s="301" t="s">
        <v>54</v>
      </c>
      <c r="G14" s="301"/>
      <c r="H14" s="310">
        <f>IFERROR(ROUNDDOWN(L14/(COUNTIFS(入力用３年!B:B,"&gt;="&amp;MIN(D17:J22),入力用３年!B:B,"&lt;="&amp;MAX(D17:J22),入力用３年!K:K,"○")-COUNTIFS(入力用３年!B:B,"&gt;="&amp;MIN(D17:J22),入力用３年!B:B,"&lt;="&amp;MAX(D17:J22),入力用３年!K:K,"○",入力用３年!G:G,"&lt;&gt;")),3),"-")</f>
        <v>0.26600000000000001</v>
      </c>
      <c r="I14" s="310"/>
      <c r="J14" s="310"/>
      <c r="K14" s="148" t="s">
        <v>89</v>
      </c>
      <c r="L14" s="173">
        <f>COUNTIFS(入力用３年!B:B,"&gt;="&amp;MIN(D17:J22),入力用３年!B:B,"&lt;="&amp;MAX(D17:J22),入力用３年!K:K,"○",入力用３年!H:H,"休工",入力用３年!G:G,"")</f>
        <v>8</v>
      </c>
      <c r="M14" s="115"/>
      <c r="N14" s="135"/>
      <c r="O14" s="302" t="s">
        <v>14</v>
      </c>
      <c r="P14" s="302"/>
      <c r="Q14" s="131" t="str">
        <f>IF(T14="-","-",IF(OR(T14&gt;=ROUNDDOWN(8/28,3),X14&gt;=W23),"OK","NG"))</f>
        <v>OK</v>
      </c>
      <c r="R14" s="301" t="s">
        <v>54</v>
      </c>
      <c r="S14" s="301"/>
      <c r="T14" s="303">
        <f>IFERROR(ROUNDDOWN(X14/(COUNTIFS(入力用３年!B:B,"&gt;="&amp;MIN(P17:V22),入力用３年!B:B,"&lt;="&amp;MAX(P17:V22),入力用３年!K:K,"○")-COUNTIFS(入力用３年!B:B,"&gt;="&amp;MIN(P17:V22),入力用３年!B:B,"&lt;="&amp;MAX(P17:V22),入力用３年!K:K,"○",入力用３年!G:G,"&lt;&gt;")),3),"-")</f>
        <v>0.35399999999999998</v>
      </c>
      <c r="U14" s="303"/>
      <c r="V14" s="303"/>
      <c r="W14" s="148" t="s">
        <v>89</v>
      </c>
      <c r="X14" s="173">
        <f>COUNTIFS(入力用３年!B:B,"&gt;="&amp;MIN(P17:V22),入力用３年!B:B,"&lt;="&amp;MAX(P17:V22),入力用３年!K:K,"○",入力用３年!H:H,"休工",入力用３年!G:G,"")</f>
        <v>11</v>
      </c>
      <c r="Y14" s="115"/>
      <c r="Z14" s="135"/>
      <c r="AA14" s="302" t="s">
        <v>14</v>
      </c>
      <c r="AB14" s="302"/>
      <c r="AC14" s="131" t="str">
        <f>IF(AF14="-","-",IF(OR(AF14&gt;=ROUNDDOWN(8/28,3),AJ14&gt;=AI23),"OK","NG"))</f>
        <v>OK</v>
      </c>
      <c r="AD14" s="301" t="s">
        <v>54</v>
      </c>
      <c r="AE14" s="301"/>
      <c r="AF14" s="303">
        <f>IFERROR(ROUNDDOWN(AJ14/(COUNTIFS(入力用３年!B:B,"&gt;="&amp;MIN(AB17:AH22),入力用３年!B:B,"&lt;="&amp;MAX(AB17:AH22),入力用３年!K:K,"○")-COUNTIFS(入力用３年!B:B,"&gt;="&amp;MIN(AB17:AH22),入力用３年!B:B,"&lt;="&amp;MAX(AB17:AH22),入力用３年!K:K,"○",入力用３年!G:G,"&lt;&gt;")),3),"-")</f>
        <v>0.26600000000000001</v>
      </c>
      <c r="AG14" s="303"/>
      <c r="AH14" s="303"/>
      <c r="AI14" s="148" t="s">
        <v>89</v>
      </c>
      <c r="AJ14" s="173">
        <f>COUNTIFS(入力用３年!B:B,"&gt;="&amp;MIN(AB17:AH22),入力用３年!B:B,"&lt;="&amp;MAX(AB17:AH22),入力用３年!K:K,"○",入力用３年!H:H,"休工",入力用３年!G:G,"")</f>
        <v>8</v>
      </c>
      <c r="AK14" s="115"/>
    </row>
    <row r="15" spans="1:45" s="131" customFormat="1" ht="18.75" customHeight="1" x14ac:dyDescent="0.4">
      <c r="D15" s="132">
        <v>4</v>
      </c>
      <c r="E15" s="133" t="s">
        <v>4</v>
      </c>
      <c r="F15" s="133"/>
      <c r="G15" s="133"/>
      <c r="H15" s="133"/>
      <c r="I15" s="133"/>
      <c r="J15" s="157"/>
      <c r="K15" s="295" t="s">
        <v>60</v>
      </c>
      <c r="L15" s="296"/>
      <c r="M15" s="297"/>
      <c r="N15" s="149"/>
      <c r="P15" s="132">
        <v>5</v>
      </c>
      <c r="Q15" s="133" t="s">
        <v>4</v>
      </c>
      <c r="R15" s="133"/>
      <c r="S15" s="133"/>
      <c r="T15" s="133"/>
      <c r="U15" s="133"/>
      <c r="V15" s="157"/>
      <c r="W15" s="295" t="s">
        <v>60</v>
      </c>
      <c r="X15" s="296"/>
      <c r="Y15" s="297"/>
      <c r="Z15" s="149"/>
      <c r="AB15" s="132">
        <v>6</v>
      </c>
      <c r="AC15" s="133" t="s">
        <v>4</v>
      </c>
      <c r="AD15" s="133"/>
      <c r="AE15" s="133"/>
      <c r="AF15" s="133"/>
      <c r="AG15" s="133"/>
      <c r="AH15" s="157"/>
      <c r="AI15" s="295" t="s">
        <v>60</v>
      </c>
      <c r="AJ15" s="296"/>
      <c r="AK15" s="297"/>
    </row>
    <row r="16" spans="1:45" s="131" customFormat="1" ht="29.25" customHeight="1" x14ac:dyDescent="0.4">
      <c r="A16" s="242"/>
      <c r="D16" s="136" t="s">
        <v>5</v>
      </c>
      <c r="E16" s="137" t="s">
        <v>3</v>
      </c>
      <c r="F16" s="137" t="s">
        <v>6</v>
      </c>
      <c r="G16" s="137" t="s">
        <v>7</v>
      </c>
      <c r="H16" s="137" t="s">
        <v>8</v>
      </c>
      <c r="I16" s="137" t="s">
        <v>9</v>
      </c>
      <c r="J16" s="158" t="s">
        <v>10</v>
      </c>
      <c r="K16" s="139" t="s">
        <v>50</v>
      </c>
      <c r="L16" s="140" t="s">
        <v>89</v>
      </c>
      <c r="M16" s="141" t="s">
        <v>51</v>
      </c>
      <c r="N16" s="150"/>
      <c r="P16" s="136" t="s">
        <v>5</v>
      </c>
      <c r="Q16" s="137" t="s">
        <v>3</v>
      </c>
      <c r="R16" s="137" t="s">
        <v>6</v>
      </c>
      <c r="S16" s="137" t="s">
        <v>7</v>
      </c>
      <c r="T16" s="137" t="s">
        <v>8</v>
      </c>
      <c r="U16" s="137" t="s">
        <v>9</v>
      </c>
      <c r="V16" s="158" t="s">
        <v>10</v>
      </c>
      <c r="W16" s="139" t="s">
        <v>50</v>
      </c>
      <c r="X16" s="140" t="s">
        <v>89</v>
      </c>
      <c r="Y16" s="141" t="s">
        <v>51</v>
      </c>
      <c r="Z16" s="150"/>
      <c r="AB16" s="136" t="s">
        <v>5</v>
      </c>
      <c r="AC16" s="137" t="s">
        <v>3</v>
      </c>
      <c r="AD16" s="137" t="s">
        <v>6</v>
      </c>
      <c r="AE16" s="137" t="s">
        <v>7</v>
      </c>
      <c r="AF16" s="137" t="s">
        <v>8</v>
      </c>
      <c r="AG16" s="137" t="s">
        <v>9</v>
      </c>
      <c r="AH16" s="158" t="s">
        <v>10</v>
      </c>
      <c r="AI16" s="139" t="s">
        <v>50</v>
      </c>
      <c r="AJ16" s="140" t="s">
        <v>89</v>
      </c>
      <c r="AK16" s="141" t="s">
        <v>51</v>
      </c>
      <c r="AN16" s="143"/>
    </row>
    <row r="17" spans="3:43" s="131" customFormat="1" ht="18.75" customHeight="1" x14ac:dyDescent="0.4">
      <c r="D17" s="142" t="str">
        <f>IF(B17&lt;&gt;"",B17+1,IF(TEXT(基本情報!$D$3,"aaa")=D16,基本情報!$D$3,""))</f>
        <v/>
      </c>
      <c r="E17" s="127" t="str">
        <f>IF(D17&lt;&gt;"",D17+1,IF(TEXT(入力用３年!$B$8,"aaa")=E16,入力用３年!$B$8,""))</f>
        <v/>
      </c>
      <c r="F17" s="127" t="str">
        <f>IF(E17&lt;&gt;"",E17+1,IF(TEXT(入力用３年!$B$8,"aaa")=F16,入力用３年!$B$8,""))</f>
        <v/>
      </c>
      <c r="G17" s="127">
        <f>IF(F17&lt;&gt;"",F17+1,IF(TEXT(入力用３年!$B$8,"aaa")=G16,入力用３年!$B$8,""))</f>
        <v>46113</v>
      </c>
      <c r="H17" s="127">
        <f>IF(G17&lt;&gt;"",G17+1,IF(TEXT(入力用３年!$B$8,"aaa")=H16,入力用３年!$B$8,""))</f>
        <v>46114</v>
      </c>
      <c r="I17" s="127">
        <f>IF(H17&lt;&gt;"",H17+1,IF(TEXT(入力用３年!$B$8,"aaa")=I16,入力用３年!$B$8,""))</f>
        <v>46115</v>
      </c>
      <c r="J17" s="128">
        <f>IF(I17&lt;&gt;"",I17+1,IF(TEXT(入力用３年!$B$8,"aaa")=J16,入力用３年!$B$8,""))</f>
        <v>46116</v>
      </c>
      <c r="K17" s="159">
        <f>COUNTIFS(入力用３年!B:B,"&gt;="&amp;MIN(D17:J17),入力用３年!B:B,"&lt;="&amp;MAX(D17:J17),入力用３年!K:K,"○",入力用３年!G:G,"",入力用３年!D:D,"休日")</f>
        <v>1</v>
      </c>
      <c r="L17" s="112">
        <f>COUNTIFS(入力用３年!$B:$B,"&gt;="&amp;MIN(D17:J17),入力用３年!$B:$B,"&lt;="&amp;MAX(D17:J17),入力用３年!$K:$K,"○",入力用３年!$G:$G,"",入力用３年!$H:$H,"休工")</f>
        <v>1</v>
      </c>
      <c r="M17" s="160" t="str" cm="1">
        <f t="array" ref="M17">_xlfn.IFS(K17=0,"",K17=0,"-",L17&gt;=K17,"〇",L17&lt;=K17,"×")</f>
        <v>〇</v>
      </c>
      <c r="N17" s="151"/>
      <c r="P17" s="142" t="str">
        <f t="shared" ref="P17:V17" si="0">IF(O17&lt;&gt;"",O17+1,IF(TEXT(EDATE(MIN($D$17:$J$17),1),"aaa")=P16,EDATE(MIN($D$17:$J$17),1),""))</f>
        <v/>
      </c>
      <c r="Q17" s="127" t="str">
        <f t="shared" si="0"/>
        <v/>
      </c>
      <c r="R17" s="127" t="str">
        <f t="shared" si="0"/>
        <v/>
      </c>
      <c r="S17" s="127" t="str">
        <f t="shared" si="0"/>
        <v/>
      </c>
      <c r="T17" s="127" t="str">
        <f t="shared" si="0"/>
        <v/>
      </c>
      <c r="U17" s="127">
        <f t="shared" si="0"/>
        <v>46143</v>
      </c>
      <c r="V17" s="128">
        <f t="shared" si="0"/>
        <v>46144</v>
      </c>
      <c r="W17" s="159">
        <f>COUNTIFS(入力用３年!B:B,"&gt;="&amp;MIN(P17:V17),入力用３年!B:B,"&lt;="&amp;MAX(P17:V17),入力用３年!K:K,"○",入力用３年!G:G,"",入力用３年!D:D,"休日")</f>
        <v>1</v>
      </c>
      <c r="X17" s="112">
        <f>COUNTIFS(入力用３年!$B:$B,"&gt;="&amp;MIN(P17:V17),入力用３年!$B:$B,"&lt;="&amp;MAX(P17:V17),入力用３年!$K:$K,"○",入力用３年!$G:$G,"",入力用３年!$H:$H,"休工")</f>
        <v>1</v>
      </c>
      <c r="Y17" s="160" t="str" cm="1">
        <f t="array" ref="Y17">_xlfn.IFS(W17=0,"",W17=0,"-",X17&gt;=W17,"〇",X17&lt;=W17,"×")</f>
        <v>〇</v>
      </c>
      <c r="Z17" s="151"/>
      <c r="AB17" s="142" t="str">
        <f t="shared" ref="AB17:AH17" si="1">IF(AA17&lt;&gt;"",AA17+1,IF(TEXT(EDATE(MIN($P$17:$V$17),1),"aaa")=AB16,EDATE(MIN($P$17:$V$17),1),""))</f>
        <v/>
      </c>
      <c r="AC17" s="127">
        <f t="shared" si="1"/>
        <v>46174</v>
      </c>
      <c r="AD17" s="127">
        <f t="shared" si="1"/>
        <v>46175</v>
      </c>
      <c r="AE17" s="127">
        <f t="shared" si="1"/>
        <v>46176</v>
      </c>
      <c r="AF17" s="127">
        <f t="shared" si="1"/>
        <v>46177</v>
      </c>
      <c r="AG17" s="127">
        <f t="shared" si="1"/>
        <v>46178</v>
      </c>
      <c r="AH17" s="128">
        <f t="shared" si="1"/>
        <v>46179</v>
      </c>
      <c r="AI17" s="159">
        <f>COUNTIFS(入力用３年!B:B,"&gt;="&amp;MIN(AB17:AH17),入力用３年!B:B,"&lt;="&amp;MAX(AB17:AH17),入力用３年!K:K,"○",入力用３年!G:G,"",入力用３年!D:D,"休日")</f>
        <v>1</v>
      </c>
      <c r="AJ17" s="112">
        <f>COUNTIFS(入力用３年!$B:$B,"&gt;="&amp;MIN(AB17:AH17),入力用３年!$B:$B,"&lt;="&amp;MAX(AB17:AH17),入力用３年!$K:$K,"○",入力用３年!$G:$G,"",入力用３年!$H:$H,"休工")</f>
        <v>1</v>
      </c>
      <c r="AK17" s="160" t="str" cm="1">
        <f t="array" ref="AK17">_xlfn.IFS(AI17=0,"",AI17=0,"-",AJ17&gt;=AI17,"〇",AJ17&lt;=AI17,"×")</f>
        <v>〇</v>
      </c>
      <c r="AN17" s="131" t="s">
        <v>87</v>
      </c>
      <c r="AO17" s="112">
        <f>COUNTIF($M$17:$M$22,"×")</f>
        <v>0</v>
      </c>
      <c r="AP17" s="112">
        <f>COUNTIF($Y$17:$Y$22,"×")</f>
        <v>0</v>
      </c>
      <c r="AQ17" s="112">
        <f>COUNTIF($AK$17:$AK$22,"×")</f>
        <v>0</v>
      </c>
    </row>
    <row r="18" spans="3:43" s="131" customFormat="1" ht="18.75" customHeight="1" x14ac:dyDescent="0.4">
      <c r="D18" s="142">
        <f>IFERROR(IF(MONTH(J17+1)=$D$15,J17+1,""),"")</f>
        <v>46117</v>
      </c>
      <c r="E18" s="127">
        <f t="shared" ref="E18" si="2">IFERROR(IF(MONTH(D18+1)=$D$15,D18+1,""),"")</f>
        <v>46118</v>
      </c>
      <c r="F18" s="127">
        <f t="shared" ref="E18:J22" si="3">IFERROR(IF(MONTH(E18+1)=$D$15,E18+1,""),"")</f>
        <v>46119</v>
      </c>
      <c r="G18" s="127">
        <f t="shared" si="3"/>
        <v>46120</v>
      </c>
      <c r="H18" s="127">
        <f t="shared" si="3"/>
        <v>46121</v>
      </c>
      <c r="I18" s="127">
        <f t="shared" si="3"/>
        <v>46122</v>
      </c>
      <c r="J18" s="128">
        <f t="shared" si="3"/>
        <v>46123</v>
      </c>
      <c r="K18" s="159">
        <f>COUNTIFS(入力用３年!B:B,"&gt;="&amp;MIN(D18:J18),入力用３年!B:B,"&lt;="&amp;MAX(D18:J18),入力用３年!K:K,"○",入力用３年!G:G,"",入力用３年!D:D,"休日")</f>
        <v>2</v>
      </c>
      <c r="L18" s="112">
        <f>COUNTIFS(入力用３年!$B:$B,"&gt;="&amp;MIN(D18:J18),入力用３年!$B:$B,"&lt;="&amp;MAX(D18:J18),入力用３年!$K:$K,"○",入力用３年!$G:$G,"",入力用３年!$H:$H,"休工")</f>
        <v>2</v>
      </c>
      <c r="M18" s="160" t="str" cm="1">
        <f t="array" ref="M18">_xlfn.IFS(K18=0,"",K18=0,"-",L18&gt;=K18,"〇",L18&lt;=K18,"×")</f>
        <v>〇</v>
      </c>
      <c r="N18" s="151"/>
      <c r="P18" s="142">
        <f>IFERROR(IF(MONTH(V17+1)=$P$15,V17+1,""),"")</f>
        <v>46145</v>
      </c>
      <c r="Q18" s="127">
        <f t="shared" ref="Q18:V22" si="4">IFERROR(IF(MONTH(P18+1)=$P$15,P18+1,""),"")</f>
        <v>46146</v>
      </c>
      <c r="R18" s="127">
        <f t="shared" si="4"/>
        <v>46147</v>
      </c>
      <c r="S18" s="127">
        <f t="shared" si="4"/>
        <v>46148</v>
      </c>
      <c r="T18" s="127">
        <f t="shared" si="4"/>
        <v>46149</v>
      </c>
      <c r="U18" s="127">
        <f t="shared" si="4"/>
        <v>46150</v>
      </c>
      <c r="V18" s="128">
        <f t="shared" si="4"/>
        <v>46151</v>
      </c>
      <c r="W18" s="159">
        <f>COUNTIFS(入力用３年!B:B,"&gt;="&amp;MIN(P18:V18),入力用３年!B:B,"&lt;="&amp;MAX(P18:V18),入力用３年!K:K,"○",入力用３年!G:G,"",入力用３年!D:D,"休日")</f>
        <v>3</v>
      </c>
      <c r="X18" s="112">
        <f>COUNTIFS(入力用３年!$B:$B,"&gt;="&amp;MIN(P18:V18),入力用３年!$B:$B,"&lt;="&amp;MAX(P18:V18),入力用３年!$K:$K,"○",入力用３年!$G:$G,"",入力用３年!$H:$H,"休工")</f>
        <v>3</v>
      </c>
      <c r="Y18" s="160" t="str" cm="1">
        <f t="array" ref="Y18">_xlfn.IFS(W18=0,"",W18=0,"-",X18&gt;=W18,"〇",X18&lt;=W18,"×")</f>
        <v>〇</v>
      </c>
      <c r="Z18" s="151"/>
      <c r="AB18" s="142">
        <f>IFERROR(IF(MONTH(AH17+1)=$AB$15,AH17+1,""),"")</f>
        <v>46180</v>
      </c>
      <c r="AC18" s="127">
        <f t="shared" ref="AC18:AH22" si="5">IFERROR(IF(MONTH(AB18+1)=$AB$15,AB18+1,""),"")</f>
        <v>46181</v>
      </c>
      <c r="AD18" s="127">
        <f t="shared" si="5"/>
        <v>46182</v>
      </c>
      <c r="AE18" s="127">
        <f t="shared" si="5"/>
        <v>46183</v>
      </c>
      <c r="AF18" s="127">
        <f t="shared" si="5"/>
        <v>46184</v>
      </c>
      <c r="AG18" s="127">
        <f t="shared" si="5"/>
        <v>46185</v>
      </c>
      <c r="AH18" s="128">
        <f t="shared" si="5"/>
        <v>46186</v>
      </c>
      <c r="AI18" s="159">
        <f>COUNTIFS(入力用３年!B:B,"&gt;="&amp;MIN(AB18:AH18),入力用３年!B:B,"&lt;="&amp;MAX(AB18:AH18),入力用３年!K:K,"○",入力用３年!G:G,"",入力用３年!D:D,"休日")</f>
        <v>2</v>
      </c>
      <c r="AJ18" s="112">
        <f>COUNTIFS(入力用３年!$B:$B,"&gt;="&amp;MIN(AB18:AH18),入力用３年!$B:$B,"&lt;="&amp;MAX(AB18:AH18),入力用３年!$K:$K,"○",入力用３年!$G:$G,"",入力用３年!$H:$H,"休工")</f>
        <v>2</v>
      </c>
      <c r="AK18" s="160" t="str" cm="1">
        <f t="array" ref="AK18">_xlfn.IFS(AI18=0,"",AI18=0,"-",AJ18&gt;=AI18,"〇",AJ18&lt;=AI18,"×")</f>
        <v>〇</v>
      </c>
      <c r="AN18" s="131" t="s">
        <v>88</v>
      </c>
      <c r="AO18" s="112">
        <f>COUNTIF($M$27:$M$32,"×")</f>
        <v>0</v>
      </c>
      <c r="AP18" s="112">
        <f>COUNTIF($Y$27:$Y$32,"×")</f>
        <v>0</v>
      </c>
      <c r="AQ18" s="112">
        <f>COUNTIF($AK$27:$AK$32,"×")</f>
        <v>0</v>
      </c>
    </row>
    <row r="19" spans="3:43" s="131" customFormat="1" ht="18.75" customHeight="1" x14ac:dyDescent="0.4">
      <c r="D19" s="142">
        <f>IFERROR(IF(MONTH(J18+1)=$D$15,J18+1,""),"")</f>
        <v>46124</v>
      </c>
      <c r="E19" s="127">
        <f t="shared" si="3"/>
        <v>46125</v>
      </c>
      <c r="F19" s="127">
        <f t="shared" si="3"/>
        <v>46126</v>
      </c>
      <c r="G19" s="127">
        <f t="shared" si="3"/>
        <v>46127</v>
      </c>
      <c r="H19" s="127">
        <f t="shared" si="3"/>
        <v>46128</v>
      </c>
      <c r="I19" s="127">
        <f t="shared" si="3"/>
        <v>46129</v>
      </c>
      <c r="J19" s="128">
        <f t="shared" si="3"/>
        <v>46130</v>
      </c>
      <c r="K19" s="159">
        <f>COUNTIFS(入力用３年!B:B,"&gt;="&amp;MIN(D19:J19),入力用３年!B:B,"&lt;="&amp;MAX(D19:J19),入力用３年!K:K,"○",入力用３年!G:G,"",入力用３年!D:D,"休日")</f>
        <v>2</v>
      </c>
      <c r="L19" s="112">
        <f>COUNTIFS(入力用３年!$B:$B,"&gt;="&amp;MIN(D19:J19),入力用３年!$B:$B,"&lt;="&amp;MAX(D19:J19),入力用３年!$K:$K,"○",入力用３年!$G:$G,"",入力用３年!$H:$H,"休工")</f>
        <v>2</v>
      </c>
      <c r="M19" s="160" t="str" cm="1">
        <f t="array" ref="M19">_xlfn.IFS(K19=0,"",K19=0,"-",L19&gt;=K19,"〇",L19&lt;=K19,"×")</f>
        <v>〇</v>
      </c>
      <c r="N19" s="151"/>
      <c r="P19" s="142">
        <f>IFERROR(IF(MONTH(V18+1)=$P$15,V18+1,""),"")</f>
        <v>46152</v>
      </c>
      <c r="Q19" s="127">
        <f t="shared" si="4"/>
        <v>46153</v>
      </c>
      <c r="R19" s="127">
        <f t="shared" si="4"/>
        <v>46154</v>
      </c>
      <c r="S19" s="127">
        <f t="shared" si="4"/>
        <v>46155</v>
      </c>
      <c r="T19" s="127">
        <f t="shared" si="4"/>
        <v>46156</v>
      </c>
      <c r="U19" s="127">
        <f t="shared" si="4"/>
        <v>46157</v>
      </c>
      <c r="V19" s="128">
        <f t="shared" si="4"/>
        <v>46158</v>
      </c>
      <c r="W19" s="159">
        <f>COUNTIFS(入力用３年!B:B,"&gt;="&amp;MIN(P19:V19),入力用３年!B:B,"&lt;="&amp;MAX(P19:V19),入力用３年!K:K,"○",入力用３年!G:G,"",入力用３年!D:D,"休日")</f>
        <v>2</v>
      </c>
      <c r="X19" s="112">
        <f>COUNTIFS(入力用３年!$B:$B,"&gt;="&amp;MIN(P19:V19),入力用３年!$B:$B,"&lt;="&amp;MAX(P19:V19),入力用３年!$K:$K,"○",入力用３年!$G:$G,"",入力用３年!$H:$H,"休工")</f>
        <v>2</v>
      </c>
      <c r="Y19" s="160" t="str" cm="1">
        <f t="array" ref="Y19">_xlfn.IFS(W19=0,"",W19=0,"-",X19&gt;=W19,"〇",X19&lt;=W19,"×")</f>
        <v>〇</v>
      </c>
      <c r="Z19" s="151"/>
      <c r="AB19" s="142">
        <f>IFERROR(IF(MONTH(AH18+1)=$AB$15,AH18+1,""),"")</f>
        <v>46187</v>
      </c>
      <c r="AC19" s="127">
        <f t="shared" si="5"/>
        <v>46188</v>
      </c>
      <c r="AD19" s="127">
        <f t="shared" si="5"/>
        <v>46189</v>
      </c>
      <c r="AE19" s="127">
        <f t="shared" si="5"/>
        <v>46190</v>
      </c>
      <c r="AF19" s="127">
        <f t="shared" si="5"/>
        <v>46191</v>
      </c>
      <c r="AG19" s="127">
        <f t="shared" si="5"/>
        <v>46192</v>
      </c>
      <c r="AH19" s="128">
        <f t="shared" si="5"/>
        <v>46193</v>
      </c>
      <c r="AI19" s="159">
        <f>COUNTIFS(入力用３年!B:B,"&gt;="&amp;MIN(AB19:AH19),入力用３年!B:B,"&lt;="&amp;MAX(AB19:AH19),入力用３年!K:K,"○",入力用３年!G:G,"",入力用３年!D:D,"休日")</f>
        <v>2</v>
      </c>
      <c r="AJ19" s="112">
        <f>COUNTIFS(入力用３年!$B:$B,"&gt;="&amp;MIN(AB19:AH19),入力用３年!$B:$B,"&lt;="&amp;MAX(AB19:AH19),入力用３年!$K:$K,"○",入力用３年!$G:$G,"",入力用３年!$H:$H,"休工")</f>
        <v>2</v>
      </c>
      <c r="AK19" s="160" t="str" cm="1">
        <f t="array" ref="AK19">_xlfn.IFS(AI19=0,"",AI19=0,"-",AJ19&gt;=AI19,"〇",AJ19&lt;=AI19,"×")</f>
        <v>〇</v>
      </c>
      <c r="AO19" s="112">
        <f>COUNTIF($M$37:$M$42,"×")</f>
        <v>0</v>
      </c>
      <c r="AP19" s="112">
        <f>COUNTIF($Y$37:$Y$42,"×")</f>
        <v>0</v>
      </c>
      <c r="AQ19" s="112">
        <f>COUNTIF($AK$37:$AK$42,"×")</f>
        <v>0</v>
      </c>
    </row>
    <row r="20" spans="3:43" s="131" customFormat="1" ht="18.75" customHeight="1" x14ac:dyDescent="0.4">
      <c r="D20" s="142">
        <f>IFERROR(IF(MONTH(J19+1)=$D$15,J19+1,""),"")</f>
        <v>46131</v>
      </c>
      <c r="E20" s="127">
        <f t="shared" si="3"/>
        <v>46132</v>
      </c>
      <c r="F20" s="127">
        <f t="shared" si="3"/>
        <v>46133</v>
      </c>
      <c r="G20" s="127">
        <f t="shared" si="3"/>
        <v>46134</v>
      </c>
      <c r="H20" s="127">
        <f t="shared" si="3"/>
        <v>46135</v>
      </c>
      <c r="I20" s="127">
        <f t="shared" si="3"/>
        <v>46136</v>
      </c>
      <c r="J20" s="128">
        <f t="shared" si="3"/>
        <v>46137</v>
      </c>
      <c r="K20" s="159">
        <f>COUNTIFS(入力用３年!B:B,"&gt;="&amp;MIN(D20:J20),入力用３年!B:B,"&lt;="&amp;MAX(D20:J20),入力用３年!K:K,"○",入力用３年!G:G,"",入力用３年!D:D,"休日")</f>
        <v>2</v>
      </c>
      <c r="L20" s="112">
        <f>COUNTIFS(入力用３年!$B:$B,"&gt;="&amp;MIN(D20:J20),入力用３年!$B:$B,"&lt;="&amp;MAX(D20:J20),入力用３年!$K:$K,"○",入力用３年!$G:$G,"",入力用３年!$H:$H,"休工")</f>
        <v>2</v>
      </c>
      <c r="M20" s="160" t="str" cm="1">
        <f t="array" ref="M20">_xlfn.IFS(K20=0,"",K20=0,"-",L20&gt;=K20,"〇",L20&lt;=K20,"×")</f>
        <v>〇</v>
      </c>
      <c r="N20" s="151"/>
      <c r="P20" s="142">
        <f>IFERROR(IF(MONTH(V19+1)=$P$15,V19+1,""),"")</f>
        <v>46159</v>
      </c>
      <c r="Q20" s="127">
        <f t="shared" si="4"/>
        <v>46160</v>
      </c>
      <c r="R20" s="127">
        <f t="shared" si="4"/>
        <v>46161</v>
      </c>
      <c r="S20" s="127">
        <f t="shared" si="4"/>
        <v>46162</v>
      </c>
      <c r="T20" s="127">
        <f t="shared" si="4"/>
        <v>46163</v>
      </c>
      <c r="U20" s="127">
        <f t="shared" si="4"/>
        <v>46164</v>
      </c>
      <c r="V20" s="128">
        <f t="shared" si="4"/>
        <v>46165</v>
      </c>
      <c r="W20" s="159">
        <f>COUNTIFS(入力用３年!B:B,"&gt;="&amp;MIN(P20:V20),入力用３年!B:B,"&lt;="&amp;MAX(P20:V20),入力用３年!K:K,"○",入力用３年!G:G,"",入力用３年!D:D,"休日")</f>
        <v>2</v>
      </c>
      <c r="X20" s="112">
        <f>COUNTIFS(入力用３年!$B:$B,"&gt;="&amp;MIN(P20:V20),入力用３年!$B:$B,"&lt;="&amp;MAX(P20:V20),入力用３年!$K:$K,"○",入力用３年!$G:$G,"",入力用３年!$H:$H,"休工")</f>
        <v>2</v>
      </c>
      <c r="Y20" s="160" t="str" cm="1">
        <f t="array" ref="Y20">_xlfn.IFS(W20=0,"",W20=0,"-",X20&gt;=W20,"〇",X20&lt;=W20,"×")</f>
        <v>〇</v>
      </c>
      <c r="Z20" s="151"/>
      <c r="AB20" s="142">
        <f>IFERROR(IF(MONTH(AH19+1)=$AB$15,AH19+1,""),"")</f>
        <v>46194</v>
      </c>
      <c r="AC20" s="127">
        <f t="shared" si="5"/>
        <v>46195</v>
      </c>
      <c r="AD20" s="127">
        <f t="shared" si="5"/>
        <v>46196</v>
      </c>
      <c r="AE20" s="127">
        <f t="shared" si="5"/>
        <v>46197</v>
      </c>
      <c r="AF20" s="127">
        <f t="shared" si="5"/>
        <v>46198</v>
      </c>
      <c r="AG20" s="127">
        <f t="shared" si="5"/>
        <v>46199</v>
      </c>
      <c r="AH20" s="128">
        <f t="shared" si="5"/>
        <v>46200</v>
      </c>
      <c r="AI20" s="159">
        <f>COUNTIFS(入力用３年!B:B,"&gt;="&amp;MIN(AB20:AH20),入力用３年!B:B,"&lt;="&amp;MAX(AB20:AH20),入力用３年!K:K,"○",入力用３年!G:G,"",入力用３年!D:D,"休日")</f>
        <v>2</v>
      </c>
      <c r="AJ20" s="112">
        <f>COUNTIFS(入力用３年!$B:$B,"&gt;="&amp;MIN(AB20:AH20),入力用３年!$B:$B,"&lt;="&amp;MAX(AB20:AH20),入力用３年!$K:$K,"○",入力用３年!$G:$G,"",入力用３年!$H:$H,"休工")</f>
        <v>2</v>
      </c>
      <c r="AK20" s="160" t="str" cm="1">
        <f t="array" ref="AK20">_xlfn.IFS(AI20=0,"",AI20=0,"-",AJ20&gt;=AI20,"〇",AJ20&lt;=AI20,"×")</f>
        <v>〇</v>
      </c>
      <c r="AO20" s="112">
        <f>COUNTIF($M$47:$M$52,"×")</f>
        <v>0</v>
      </c>
      <c r="AP20" s="112">
        <f>COUNTIF($Y$47:$Y$52,"×")</f>
        <v>0</v>
      </c>
      <c r="AQ20" s="112">
        <f>COUNTIF($AK$47:$AK$52,"×")</f>
        <v>0</v>
      </c>
    </row>
    <row r="21" spans="3:43" s="131" customFormat="1" ht="18.75" customHeight="1" x14ac:dyDescent="0.4">
      <c r="D21" s="142">
        <f>IFERROR(IF(MONTH(J20+1)=$D$15,J20+1,""),"")</f>
        <v>46138</v>
      </c>
      <c r="E21" s="127">
        <f t="shared" si="3"/>
        <v>46139</v>
      </c>
      <c r="F21" s="127">
        <f t="shared" si="3"/>
        <v>46140</v>
      </c>
      <c r="G21" s="127">
        <f t="shared" si="3"/>
        <v>46141</v>
      </c>
      <c r="H21" s="127">
        <f t="shared" si="3"/>
        <v>46142</v>
      </c>
      <c r="I21" s="127" t="str">
        <f t="shared" si="3"/>
        <v/>
      </c>
      <c r="J21" s="128" t="str">
        <f t="shared" si="3"/>
        <v/>
      </c>
      <c r="K21" s="159">
        <f>COUNTIFS(入力用３年!B:B,"&gt;="&amp;MIN(D21:J21),入力用３年!B:B,"&lt;="&amp;MAX(D21:J21),入力用３年!K:K,"○",入力用３年!G:G,"",入力用３年!D:D,"休日")</f>
        <v>1</v>
      </c>
      <c r="L21" s="112">
        <f>COUNTIFS(入力用３年!$B:$B,"&gt;="&amp;MIN(D21:J21),入力用３年!$B:$B,"&lt;="&amp;MAX(D21:J21),入力用３年!$K:$K,"○",入力用３年!$G:$G,"",入力用３年!$H:$H,"休工")</f>
        <v>1</v>
      </c>
      <c r="M21" s="160" t="str" cm="1">
        <f t="array" ref="M21">_xlfn.IFS(K21=0,"",K21=0,"-",L21&gt;=K21,"〇",L21&lt;=K21,"×")</f>
        <v>〇</v>
      </c>
      <c r="N21" s="151"/>
      <c r="P21" s="142">
        <f>IFERROR(IF(MONTH(V20+1)=$P$15,V20+1,""),"")</f>
        <v>46166</v>
      </c>
      <c r="Q21" s="127">
        <f t="shared" si="4"/>
        <v>46167</v>
      </c>
      <c r="R21" s="127">
        <f t="shared" si="4"/>
        <v>46168</v>
      </c>
      <c r="S21" s="127">
        <f t="shared" si="4"/>
        <v>46169</v>
      </c>
      <c r="T21" s="127">
        <f t="shared" si="4"/>
        <v>46170</v>
      </c>
      <c r="U21" s="127">
        <f t="shared" si="4"/>
        <v>46171</v>
      </c>
      <c r="V21" s="128">
        <f t="shared" si="4"/>
        <v>46172</v>
      </c>
      <c r="W21" s="159">
        <f>COUNTIFS(入力用３年!B:B,"&gt;="&amp;MIN(P21:V21),入力用３年!B:B,"&lt;="&amp;MAX(P21:V21),入力用３年!K:K,"○",入力用３年!G:G,"",入力用３年!D:D,"休日")</f>
        <v>2</v>
      </c>
      <c r="X21" s="112">
        <f>COUNTIFS(入力用３年!$B:$B,"&gt;="&amp;MIN(P21:V21),入力用３年!$B:$B,"&lt;="&amp;MAX(P21:V21),入力用３年!$K:$K,"○",入力用３年!$G:$G,"",入力用３年!$H:$H,"休工")</f>
        <v>2</v>
      </c>
      <c r="Y21" s="160" t="str" cm="1">
        <f t="array" ref="Y21">_xlfn.IFS(W21=0,"",W21=0,"-",X21&gt;=W21,"〇",X21&lt;=W21,"×")</f>
        <v>〇</v>
      </c>
      <c r="Z21" s="151"/>
      <c r="AB21" s="142">
        <f>IFERROR(IF(MONTH(AH20+1)=$AB$15,AH20+1,""),"")</f>
        <v>46201</v>
      </c>
      <c r="AC21" s="127">
        <f t="shared" si="5"/>
        <v>46202</v>
      </c>
      <c r="AD21" s="127">
        <f t="shared" si="5"/>
        <v>46203</v>
      </c>
      <c r="AE21" s="127" t="str">
        <f t="shared" si="5"/>
        <v/>
      </c>
      <c r="AF21" s="127" t="str">
        <f t="shared" si="5"/>
        <v/>
      </c>
      <c r="AG21" s="127" t="str">
        <f t="shared" si="5"/>
        <v/>
      </c>
      <c r="AH21" s="128" t="str">
        <f t="shared" si="5"/>
        <v/>
      </c>
      <c r="AI21" s="159">
        <f>COUNTIFS(入力用３年!B:B,"&gt;="&amp;MIN(AB21:AH21),入力用３年!B:B,"&lt;="&amp;MAX(AB21:AH21),入力用３年!K:K,"○",入力用３年!G:G,"",入力用３年!D:D,"休日")</f>
        <v>1</v>
      </c>
      <c r="AJ21" s="112">
        <f>COUNTIFS(入力用３年!$B:$B,"&gt;="&amp;MIN(AB21:AH21),入力用３年!$B:$B,"&lt;="&amp;MAX(AB21:AH21),入力用３年!$K:$K,"○",入力用３年!$G:$G,"",入力用３年!$H:$H,"休工")</f>
        <v>1</v>
      </c>
      <c r="AK21" s="160" t="str" cm="1">
        <f t="array" ref="AK21">_xlfn.IFS(AI21=0,"",AI21=0,"-",AJ21&gt;=AI21,"〇",AJ21&lt;=AI21,"×")</f>
        <v>〇</v>
      </c>
    </row>
    <row r="22" spans="3:43" s="131" customFormat="1" ht="18.75" customHeight="1" thickBot="1" x14ac:dyDescent="0.45">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COUNTIFS(入力用３年!B:B,"&gt;="&amp;MIN(D22:J22),入力用３年!B:B,"&lt;="&amp;MAX(D22:J22),入力用３年!K:K,"○",入力用３年!G:G,"",入力用３年!D:D,"休日")</f>
        <v>0</v>
      </c>
      <c r="L22" s="123">
        <f>COUNTIFS(入力用３年!$B:$B,"&gt;="&amp;MIN(D22:J22),入力用３年!$B:$B,"&lt;="&amp;MAX(D22:J22),入力用３年!$K:$K,"○",入力用３年!$G:$G,"",入力用３年!$H:$H,"休工")</f>
        <v>0</v>
      </c>
      <c r="M22" s="162" t="str" cm="1">
        <f t="array" ref="M22">_xlfn.IFS(K22=0,"",K22=0,"-",L22&gt;=K22,"〇",L22&lt;=K22,"×")</f>
        <v/>
      </c>
      <c r="N22" s="151"/>
      <c r="P22" s="144">
        <f>IFERROR(IF(MONTH(V21+1)=$P$15,V21+1,""),"")</f>
        <v>46173</v>
      </c>
      <c r="Q22" s="129" t="str">
        <f t="shared" si="4"/>
        <v/>
      </c>
      <c r="R22" s="129" t="str">
        <f t="shared" si="4"/>
        <v/>
      </c>
      <c r="S22" s="129" t="str">
        <f t="shared" si="4"/>
        <v/>
      </c>
      <c r="T22" s="129" t="str">
        <f t="shared" si="4"/>
        <v/>
      </c>
      <c r="U22" s="129" t="str">
        <f t="shared" si="4"/>
        <v/>
      </c>
      <c r="V22" s="130" t="str">
        <f t="shared" si="4"/>
        <v/>
      </c>
      <c r="W22" s="161">
        <f>COUNTIFS(入力用３年!B:B,"&gt;="&amp;MIN(P22:V22),入力用３年!B:B,"&lt;="&amp;MAX(P22:V22),入力用３年!K:K,"○",入力用３年!G:G,"",入力用３年!D:D,"休日")</f>
        <v>1</v>
      </c>
      <c r="X22" s="123">
        <f>COUNTIFS(入力用３年!$B:$B,"&gt;="&amp;MIN(P22:V22),入力用３年!$B:$B,"&lt;="&amp;MAX(P22:V22),入力用３年!$K:$K,"○",入力用３年!$G:$G,"",入力用３年!$H:$H,"休工")</f>
        <v>1</v>
      </c>
      <c r="Y22" s="162" t="str" cm="1">
        <f t="array" ref="Y22">_xlfn.IFS(W22=0,"",W22=0,"-",X22&gt;=W22,"〇",X22&lt;=W22,"×")</f>
        <v>〇</v>
      </c>
      <c r="Z22" s="151"/>
      <c r="AB22" s="144" t="str">
        <f>IFERROR(IF(MONTH(AH21+1)=$AB$15,AH21+1,""),"")</f>
        <v/>
      </c>
      <c r="AC22" s="129" t="str">
        <f t="shared" si="5"/>
        <v/>
      </c>
      <c r="AD22" s="129" t="str">
        <f t="shared" si="5"/>
        <v/>
      </c>
      <c r="AE22" s="129" t="str">
        <f t="shared" si="5"/>
        <v/>
      </c>
      <c r="AF22" s="129" t="str">
        <f t="shared" si="5"/>
        <v/>
      </c>
      <c r="AG22" s="129" t="str">
        <f t="shared" si="5"/>
        <v/>
      </c>
      <c r="AH22" s="130" t="str">
        <f t="shared" si="5"/>
        <v/>
      </c>
      <c r="AI22" s="161">
        <f>COUNTIFS(入力用３年!B:B,"&gt;="&amp;MIN(AB22:AH22),入力用３年!B:B,"&lt;="&amp;MAX(AB22:AH22),入力用３年!K:K,"○",入力用３年!G:G,"",入力用３年!D:D,"休日")</f>
        <v>0</v>
      </c>
      <c r="AJ22" s="123">
        <f>COUNTIFS(入力用３年!$B:$B,"&gt;="&amp;MIN(AB22:AH22),入力用３年!$B:$B,"&lt;="&amp;MAX(AB22:AH22),入力用３年!$K:$K,"○",入力用３年!$G:$G,"",入力用３年!$H:$H,"休工")</f>
        <v>0</v>
      </c>
      <c r="AK22" s="162" t="str" cm="1">
        <f t="array" ref="AK22">_xlfn.IFS(AI22=0,"",AI22=0,"-",AJ22&gt;=AI22,"〇",AJ22&lt;=AI22,"×")</f>
        <v/>
      </c>
    </row>
    <row r="23" spans="3:43" s="131" customFormat="1" ht="18.75" customHeight="1" x14ac:dyDescent="0.4">
      <c r="D23" s="152"/>
      <c r="E23" s="153"/>
      <c r="F23" s="154"/>
      <c r="G23" s="145"/>
      <c r="H23" s="146"/>
      <c r="I23" s="152"/>
      <c r="J23" s="146"/>
      <c r="K23" s="147">
        <f>SUM(K17:K22)</f>
        <v>8</v>
      </c>
      <c r="L23" s="147"/>
      <c r="M23" s="147"/>
      <c r="N23" s="147"/>
      <c r="O23" s="152"/>
      <c r="P23" s="152"/>
      <c r="Q23" s="152"/>
      <c r="R23" s="152"/>
      <c r="S23" s="145"/>
      <c r="T23" s="146"/>
      <c r="U23" s="152"/>
      <c r="V23" s="146"/>
      <c r="W23" s="147">
        <f>SUM(W17:W22)</f>
        <v>11</v>
      </c>
      <c r="X23" s="147"/>
      <c r="Y23" s="147"/>
      <c r="Z23" s="147"/>
      <c r="AA23" s="152"/>
      <c r="AB23" s="152"/>
      <c r="AC23" s="152"/>
      <c r="AD23" s="152"/>
      <c r="AE23" s="145"/>
      <c r="AF23" s="146"/>
      <c r="AG23" s="152"/>
      <c r="AH23" s="146"/>
      <c r="AI23" s="147">
        <f>SUM(AI17:AI22)</f>
        <v>8</v>
      </c>
      <c r="AJ23" s="147"/>
      <c r="AK23" s="147"/>
    </row>
    <row r="24" spans="3:43" s="131" customFormat="1" ht="18.75" customHeight="1" thickBot="1" x14ac:dyDescent="0.45">
      <c r="C24" s="302" t="s">
        <v>14</v>
      </c>
      <c r="D24" s="302"/>
      <c r="E24" s="131" t="str">
        <f>IF(H24="-","-",IF(OR(H24&gt;=ROUNDDOWN(8/28,3),L24&gt;=K33),"OK","NG"))</f>
        <v>OK</v>
      </c>
      <c r="F24" s="301" t="s">
        <v>54</v>
      </c>
      <c r="G24" s="301"/>
      <c r="H24" s="303">
        <f>IFERROR(ROUNDDOWN(L24/(COUNTIFS(入力用３年!B:B,"&gt;="&amp;MIN(D27:J32),入力用３年!B:B,"&lt;="&amp;MAX(D27:J32),入力用３年!K:K,"○")-COUNTIFS(入力用３年!B:B,"&gt;="&amp;MIN(D27:J32),入力用３年!B:B,"&lt;="&amp;MAX(D27:J32),入力用３年!K:K,"○",入力用３年!G:G,"&lt;&gt;")),3),"-")</f>
        <v>0.25800000000000001</v>
      </c>
      <c r="I24" s="303"/>
      <c r="J24" s="303"/>
      <c r="K24" s="148" t="s">
        <v>89</v>
      </c>
      <c r="L24" s="173">
        <f>COUNTIFS(入力用３年!B:B,"&gt;="&amp;MIN(D27:J32),入力用３年!B:B,"&lt;="&amp;MAX(D27:J32),入力用３年!K:K,"○",入力用３年!H:H,"休工",入力用３年!G:G,"")</f>
        <v>8</v>
      </c>
      <c r="M24" s="115"/>
      <c r="N24" s="135"/>
      <c r="O24" s="302" t="s">
        <v>14</v>
      </c>
      <c r="P24" s="302"/>
      <c r="Q24" s="131" t="str">
        <f>IF(T24="-","-",IF(OR(T24&gt;=ROUNDDOWN(8/28,3),X24&gt;=W33),"OK","NG"))</f>
        <v>OK</v>
      </c>
      <c r="R24" s="301" t="s">
        <v>54</v>
      </c>
      <c r="S24" s="301"/>
      <c r="T24" s="303">
        <f>IFERROR(ROUNDDOWN(X24/(COUNTIFS(入力用３年!B:B,"&gt;="&amp;MIN(P27:V32),入力用３年!B:B,"&lt;="&amp;MAX(P27:V32),入力用３年!K:K,"○")-COUNTIFS(入力用３年!B:B,"&gt;="&amp;MIN(P27:V32),入力用３年!B:B,"&lt;="&amp;MAX(P27:V32),入力用３年!K:K,"○",入力用３年!G:G,"&lt;&gt;")),3),"-")</f>
        <v>0.32200000000000001</v>
      </c>
      <c r="U24" s="303"/>
      <c r="V24" s="303"/>
      <c r="W24" s="148" t="s">
        <v>89</v>
      </c>
      <c r="X24" s="173">
        <f>COUNTIFS(入力用３年!B:B,"&gt;="&amp;MIN(P27:V32),入力用３年!B:B,"&lt;="&amp;MAX(P27:V32),入力用３年!K:K,"○",入力用３年!H:H,"休工",入力用３年!G:G,"")</f>
        <v>10</v>
      </c>
      <c r="Y24" s="115"/>
      <c r="Z24" s="135"/>
      <c r="AA24" s="302" t="s">
        <v>14</v>
      </c>
      <c r="AB24" s="302"/>
      <c r="AC24" s="131" t="str">
        <f>IF(AF24="-","-",IF(OR(AF24&gt;=ROUNDDOWN(8/28,3),AJ24&gt;=AI33),"OK","NG"))</f>
        <v>OK</v>
      </c>
      <c r="AD24" s="301" t="s">
        <v>54</v>
      </c>
      <c r="AE24" s="301"/>
      <c r="AF24" s="303">
        <f>IFERROR(ROUNDDOWN(AJ24/(COUNTIFS(入力用３年!B:B,"&gt;="&amp;MIN(AB27:AH32),入力用３年!B:B,"&lt;="&amp;MAX(AB27:AH32),入力用３年!K:K,"○")-COUNTIFS(入力用３年!B:B,"&gt;="&amp;MIN(AB27:AH32),入力用３年!B:B,"&lt;="&amp;MAX(AB27:AH32),入力用３年!K:K,"○",入力用３年!G:G,"&lt;&gt;")),3),"-")</f>
        <v>0.26600000000000001</v>
      </c>
      <c r="AG24" s="303"/>
      <c r="AH24" s="303"/>
      <c r="AI24" s="148" t="s">
        <v>89</v>
      </c>
      <c r="AJ24" s="173">
        <f>COUNTIFS(入力用３年!B:B,"&gt;="&amp;MIN(AB27:AH32),入力用３年!B:B,"&lt;="&amp;MAX(AB27:AH32),入力用３年!K:K,"○",入力用３年!H:H,"休工",入力用３年!G:G,"")</f>
        <v>8</v>
      </c>
      <c r="AK24" s="115"/>
    </row>
    <row r="25" spans="3:43" s="131" customFormat="1" ht="18.75" customHeight="1" x14ac:dyDescent="0.4">
      <c r="D25" s="132">
        <v>7</v>
      </c>
      <c r="E25" s="133" t="s">
        <v>4</v>
      </c>
      <c r="F25" s="133"/>
      <c r="G25" s="133"/>
      <c r="H25" s="133"/>
      <c r="I25" s="133"/>
      <c r="J25" s="157"/>
      <c r="K25" s="295" t="s">
        <v>60</v>
      </c>
      <c r="L25" s="296"/>
      <c r="M25" s="297"/>
      <c r="N25" s="149"/>
      <c r="P25" s="132">
        <v>8</v>
      </c>
      <c r="Q25" s="133" t="s">
        <v>4</v>
      </c>
      <c r="R25" s="133"/>
      <c r="S25" s="133"/>
      <c r="T25" s="133"/>
      <c r="U25" s="133"/>
      <c r="V25" s="157"/>
      <c r="W25" s="295" t="s">
        <v>60</v>
      </c>
      <c r="X25" s="296"/>
      <c r="Y25" s="297"/>
      <c r="Z25" s="149"/>
      <c r="AB25" s="132">
        <v>9</v>
      </c>
      <c r="AC25" s="133" t="s">
        <v>4</v>
      </c>
      <c r="AD25" s="133"/>
      <c r="AE25" s="133"/>
      <c r="AF25" s="133"/>
      <c r="AG25" s="133"/>
      <c r="AH25" s="157"/>
      <c r="AI25" s="295" t="s">
        <v>60</v>
      </c>
      <c r="AJ25" s="296"/>
      <c r="AK25" s="297"/>
    </row>
    <row r="26" spans="3:43" s="131" customFormat="1" ht="27.75" customHeight="1" x14ac:dyDescent="0.4">
      <c r="D26" s="136" t="s">
        <v>5</v>
      </c>
      <c r="E26" s="137" t="s">
        <v>3</v>
      </c>
      <c r="F26" s="137" t="s">
        <v>6</v>
      </c>
      <c r="G26" s="137" t="s">
        <v>7</v>
      </c>
      <c r="H26" s="137" t="s">
        <v>8</v>
      </c>
      <c r="I26" s="137" t="s">
        <v>9</v>
      </c>
      <c r="J26" s="158" t="s">
        <v>10</v>
      </c>
      <c r="K26" s="139" t="s">
        <v>50</v>
      </c>
      <c r="L26" s="140" t="s">
        <v>89</v>
      </c>
      <c r="M26" s="141" t="s">
        <v>51</v>
      </c>
      <c r="N26" s="150"/>
      <c r="P26" s="136" t="s">
        <v>5</v>
      </c>
      <c r="Q26" s="137" t="s">
        <v>3</v>
      </c>
      <c r="R26" s="137" t="s">
        <v>6</v>
      </c>
      <c r="S26" s="137" t="s">
        <v>7</v>
      </c>
      <c r="T26" s="137" t="s">
        <v>8</v>
      </c>
      <c r="U26" s="137" t="s">
        <v>9</v>
      </c>
      <c r="V26" s="158" t="s">
        <v>10</v>
      </c>
      <c r="W26" s="139" t="s">
        <v>50</v>
      </c>
      <c r="X26" s="140" t="s">
        <v>89</v>
      </c>
      <c r="Y26" s="141" t="s">
        <v>51</v>
      </c>
      <c r="Z26" s="150"/>
      <c r="AB26" s="136" t="s">
        <v>5</v>
      </c>
      <c r="AC26" s="137" t="s">
        <v>3</v>
      </c>
      <c r="AD26" s="137" t="s">
        <v>6</v>
      </c>
      <c r="AE26" s="137" t="s">
        <v>7</v>
      </c>
      <c r="AF26" s="137" t="s">
        <v>8</v>
      </c>
      <c r="AG26" s="137" t="s">
        <v>9</v>
      </c>
      <c r="AH26" s="158" t="s">
        <v>10</v>
      </c>
      <c r="AI26" s="139" t="s">
        <v>50</v>
      </c>
      <c r="AJ26" s="140" t="s">
        <v>89</v>
      </c>
      <c r="AK26" s="141" t="s">
        <v>51</v>
      </c>
    </row>
    <row r="27" spans="3:43" s="131" customFormat="1" ht="18.75" customHeight="1" x14ac:dyDescent="0.4">
      <c r="D27" s="142" t="str">
        <f>IF(B27&lt;&gt;"",B27+1,IF(TEXT(EDATE(MIN($AB$17:$AH$17),1),"aaa")=D26,EDATE(MIN($AB$17:$AH$17),1),""))</f>
        <v/>
      </c>
      <c r="E27" s="127" t="str">
        <f t="shared" ref="E27:J27" si="6">IF(D27&lt;&gt;"",D27+1,IF(TEXT(EDATE(MIN($AB$17:$AH$17),1),"aaa")=E26,EDATE(MIN($AB$17:$AH$17),1),""))</f>
        <v/>
      </c>
      <c r="F27" s="127" t="str">
        <f t="shared" si="6"/>
        <v/>
      </c>
      <c r="G27" s="127">
        <f t="shared" si="6"/>
        <v>46204</v>
      </c>
      <c r="H27" s="127">
        <f t="shared" si="6"/>
        <v>46205</v>
      </c>
      <c r="I27" s="127">
        <f t="shared" si="6"/>
        <v>46206</v>
      </c>
      <c r="J27" s="128">
        <f t="shared" si="6"/>
        <v>46207</v>
      </c>
      <c r="K27" s="159">
        <f>COUNTIFS(入力用３年!B:B,"&gt;="&amp;MIN(D27:J27),入力用３年!B:B,"&lt;="&amp;MAX(D27:J27),入力用３年!K:K,"○",入力用３年!G:G,"",入力用３年!D:D,"休日")</f>
        <v>1</v>
      </c>
      <c r="L27" s="112">
        <f>COUNTIFS(入力用３年!$B:$B,"&gt;="&amp;MIN(D27:J27),入力用３年!$B:$B,"&lt;="&amp;MAX(D27:J27),入力用３年!$K:$K,"○",入力用３年!$G:$G,"",入力用３年!$H:$H,"休工")</f>
        <v>1</v>
      </c>
      <c r="M27" s="160" t="str" cm="1">
        <f t="array" ref="M27">_xlfn.IFS(K27=0,"",K27=0,"-",L27&gt;=K27,"〇",L27&lt;=K27,"×")</f>
        <v>〇</v>
      </c>
      <c r="N27" s="151"/>
      <c r="P27" s="142" t="str">
        <f t="shared" ref="P27:V27" si="7">IF(O27&lt;&gt;"",O27+1,IF(TEXT(EDATE(MIN($D$27:$J$27),1),"aaa")=P26,EDATE(MIN($D$27:$J$27),1),""))</f>
        <v/>
      </c>
      <c r="Q27" s="127" t="str">
        <f t="shared" si="7"/>
        <v/>
      </c>
      <c r="R27" s="127" t="str">
        <f t="shared" si="7"/>
        <v/>
      </c>
      <c r="S27" s="127" t="str">
        <f t="shared" si="7"/>
        <v/>
      </c>
      <c r="T27" s="127" t="str">
        <f t="shared" si="7"/>
        <v/>
      </c>
      <c r="U27" s="127" t="str">
        <f t="shared" si="7"/>
        <v/>
      </c>
      <c r="V27" s="128">
        <f t="shared" si="7"/>
        <v>46235</v>
      </c>
      <c r="W27" s="159">
        <f>COUNTIFS(入力用３年!B:B,"&gt;="&amp;MIN(P27:V27),入力用３年!B:B,"&lt;="&amp;MAX(P27:V27),入力用３年!K:K,"○",入力用３年!G:G,"",入力用３年!D:D,"休日")</f>
        <v>1</v>
      </c>
      <c r="X27" s="112">
        <f>COUNTIFS(入力用３年!$B:$B,"&gt;="&amp;MIN(P27:V27),入力用３年!$B:$B,"&lt;="&amp;MAX(P27:V27),入力用３年!$K:$K,"○",入力用３年!$G:$G,"",入力用３年!$H:$H,"休工")</f>
        <v>1</v>
      </c>
      <c r="Y27" s="160" t="str" cm="1">
        <f t="array" ref="Y27">_xlfn.IFS(W27=0,"",W27=0,"-",X27&gt;=W27,"〇",X27&lt;=W27,"×")</f>
        <v>〇</v>
      </c>
      <c r="Z27" s="151"/>
      <c r="AB27" s="142" t="str">
        <f t="shared" ref="AB27:AH27" si="8">IF(AA27&lt;&gt;"",AA27+1,IF(TEXT(EDATE(MIN($P$27:$V$27),1),"aaa")=AB26,EDATE(MIN($P$27:$V$27),1),""))</f>
        <v/>
      </c>
      <c r="AC27" s="127" t="str">
        <f t="shared" si="8"/>
        <v/>
      </c>
      <c r="AD27" s="127">
        <f t="shared" si="8"/>
        <v>46266</v>
      </c>
      <c r="AE27" s="127">
        <f t="shared" si="8"/>
        <v>46267</v>
      </c>
      <c r="AF27" s="127">
        <f t="shared" si="8"/>
        <v>46268</v>
      </c>
      <c r="AG27" s="127">
        <f t="shared" si="8"/>
        <v>46269</v>
      </c>
      <c r="AH27" s="128">
        <f t="shared" si="8"/>
        <v>46270</v>
      </c>
      <c r="AI27" s="159">
        <f>COUNTIFS(入力用３年!B:B,"&gt;="&amp;MIN(AB27:AH27),入力用３年!B:B,"&lt;="&amp;MAX(AB27:AH27),入力用３年!K:K,"○",入力用３年!G:G,"",入力用３年!D:D,"休日")</f>
        <v>1</v>
      </c>
      <c r="AJ27" s="112">
        <f>COUNTIFS(入力用３年!$B:$B,"&gt;="&amp;MIN(AB27:AH27),入力用３年!$B:$B,"&lt;="&amp;MAX(AB27:AH27),入力用３年!$K:$K,"○",入力用３年!$G:$G,"",入力用３年!$H:$H,"休工")</f>
        <v>1</v>
      </c>
      <c r="AK27" s="160" t="str" cm="1">
        <f t="array" ref="AK27">_xlfn.IFS(AI27=0,"",AI27=0,"-",AJ27&gt;=AI27,"〇",AJ27&lt;=AI27,"×")</f>
        <v>〇</v>
      </c>
    </row>
    <row r="28" spans="3:43" s="131" customFormat="1" ht="18.75" customHeight="1" x14ac:dyDescent="0.4">
      <c r="D28" s="142">
        <f>IFERROR(IF(MONTH(J27+1)=$D$25,J27+1,""),"")</f>
        <v>46208</v>
      </c>
      <c r="E28" s="127">
        <f t="shared" ref="E28:J32" si="9">IFERROR(IF(MONTH(D28+1)=$D$25,D28+1,""),"")</f>
        <v>46209</v>
      </c>
      <c r="F28" s="127">
        <f t="shared" si="9"/>
        <v>46210</v>
      </c>
      <c r="G28" s="127">
        <f t="shared" si="9"/>
        <v>46211</v>
      </c>
      <c r="H28" s="127">
        <f t="shared" si="9"/>
        <v>46212</v>
      </c>
      <c r="I28" s="127">
        <f t="shared" si="9"/>
        <v>46213</v>
      </c>
      <c r="J28" s="128">
        <f t="shared" si="9"/>
        <v>46214</v>
      </c>
      <c r="K28" s="159">
        <f>COUNTIFS(入力用３年!B:B,"&gt;="&amp;MIN(D28:J28),入力用３年!B:B,"&lt;="&amp;MAX(D28:J28),入力用３年!K:K,"○",入力用３年!G:G,"",入力用３年!D:D,"休日")</f>
        <v>2</v>
      </c>
      <c r="L28" s="112">
        <f>COUNTIFS(入力用３年!$B:$B,"&gt;="&amp;MIN(D28:J28),入力用３年!$B:$B,"&lt;="&amp;MAX(D28:J28),入力用３年!$K:$K,"○",入力用３年!$G:$G,"",入力用３年!$H:$H,"休工")</f>
        <v>2</v>
      </c>
      <c r="M28" s="160" t="str" cm="1">
        <f t="array" ref="M28">_xlfn.IFS(K28=0,"",K28=0,"-",L28&gt;=K28,"〇",L28&lt;=K28,"×")</f>
        <v>〇</v>
      </c>
      <c r="N28" s="151"/>
      <c r="P28" s="142">
        <f>IFERROR(IF(MONTH(V27+1)=$P$25,V27+1,""),"")</f>
        <v>46236</v>
      </c>
      <c r="Q28" s="127">
        <f t="shared" ref="Q28:V32" si="10">IFERROR(IF(MONTH(P28+1)=$P$25,P28+1,""),"")</f>
        <v>46237</v>
      </c>
      <c r="R28" s="127">
        <f t="shared" si="10"/>
        <v>46238</v>
      </c>
      <c r="S28" s="127">
        <f t="shared" si="10"/>
        <v>46239</v>
      </c>
      <c r="T28" s="127">
        <f t="shared" si="10"/>
        <v>46240</v>
      </c>
      <c r="U28" s="127">
        <f t="shared" si="10"/>
        <v>46241</v>
      </c>
      <c r="V28" s="128">
        <f t="shared" si="10"/>
        <v>46242</v>
      </c>
      <c r="W28" s="159">
        <f>COUNTIFS(入力用３年!B:B,"&gt;="&amp;MIN(P28:V28),入力用３年!B:B,"&lt;="&amp;MAX(P28:V28),入力用３年!K:K,"○",入力用３年!G:G,"",入力用３年!D:D,"休日")</f>
        <v>2</v>
      </c>
      <c r="X28" s="112">
        <f>COUNTIFS(入力用３年!$B:$B,"&gt;="&amp;MIN(P28:V28),入力用３年!$B:$B,"&lt;="&amp;MAX(P28:V28),入力用３年!$K:$K,"○",入力用３年!$G:$G,"",入力用３年!$H:$H,"休工")</f>
        <v>2</v>
      </c>
      <c r="Y28" s="160" t="str" cm="1">
        <f t="array" ref="Y28">_xlfn.IFS(W28=0,"",W28=0,"-",X28&gt;=W28,"〇",X28&lt;=W28,"×")</f>
        <v>〇</v>
      </c>
      <c r="Z28" s="151"/>
      <c r="AB28" s="142">
        <f>IFERROR(IF(MONTH(AH27+1)=$AB$25,AH27+1,""),"")</f>
        <v>46271</v>
      </c>
      <c r="AC28" s="127">
        <f t="shared" ref="AC28:AH32" si="11">IFERROR(IF(MONTH(AB28+1)=$AB$25,AB28+1,""),"")</f>
        <v>46272</v>
      </c>
      <c r="AD28" s="127">
        <f t="shared" si="11"/>
        <v>46273</v>
      </c>
      <c r="AE28" s="127">
        <f t="shared" si="11"/>
        <v>46274</v>
      </c>
      <c r="AF28" s="127">
        <f t="shared" si="11"/>
        <v>46275</v>
      </c>
      <c r="AG28" s="127">
        <f t="shared" si="11"/>
        <v>46276</v>
      </c>
      <c r="AH28" s="128">
        <f t="shared" si="11"/>
        <v>46277</v>
      </c>
      <c r="AI28" s="159">
        <f>COUNTIFS(入力用３年!B:B,"&gt;="&amp;MIN(AB28:AH28),入力用３年!B:B,"&lt;="&amp;MAX(AB28:AH28),入力用３年!K:K,"○",入力用３年!G:G,"",入力用３年!D:D,"休日")</f>
        <v>2</v>
      </c>
      <c r="AJ28" s="112">
        <f>COUNTIFS(入力用３年!$B:$B,"&gt;="&amp;MIN(AB28:AH28),入力用３年!$B:$B,"&lt;="&amp;MAX(AB28:AH28),入力用３年!$K:$K,"○",入力用３年!$G:$G,"",入力用３年!$H:$H,"休工")</f>
        <v>2</v>
      </c>
      <c r="AK28" s="160" t="str" cm="1">
        <f t="array" ref="AK28">_xlfn.IFS(AI28=0,"",AI28=0,"-",AJ28&gt;=AI28,"〇",AJ28&lt;=AI28,"×")</f>
        <v>〇</v>
      </c>
    </row>
    <row r="29" spans="3:43" s="131" customFormat="1" ht="18.75" customHeight="1" x14ac:dyDescent="0.4">
      <c r="D29" s="142">
        <f>IFERROR(IF(MONTH(J28+1)=$D$25,J28+1,""),"")</f>
        <v>46215</v>
      </c>
      <c r="E29" s="127">
        <f t="shared" si="9"/>
        <v>46216</v>
      </c>
      <c r="F29" s="127">
        <f t="shared" si="9"/>
        <v>46217</v>
      </c>
      <c r="G29" s="127">
        <f t="shared" si="9"/>
        <v>46218</v>
      </c>
      <c r="H29" s="127">
        <f t="shared" si="9"/>
        <v>46219</v>
      </c>
      <c r="I29" s="127">
        <f t="shared" si="9"/>
        <v>46220</v>
      </c>
      <c r="J29" s="128">
        <f t="shared" si="9"/>
        <v>46221</v>
      </c>
      <c r="K29" s="159">
        <f>COUNTIFS(入力用３年!B:B,"&gt;="&amp;MIN(D29:J29),入力用３年!B:B,"&lt;="&amp;MAX(D29:J29),入力用３年!K:K,"○",入力用３年!G:G,"",入力用３年!D:D,"休日")</f>
        <v>2</v>
      </c>
      <c r="L29" s="112">
        <f>COUNTIFS(入力用３年!$B:$B,"&gt;="&amp;MIN(D29:J29),入力用３年!$B:$B,"&lt;="&amp;MAX(D29:J29),入力用３年!$K:$K,"○",入力用３年!$G:$G,"",入力用３年!$H:$H,"休工")</f>
        <v>2</v>
      </c>
      <c r="M29" s="160" t="str" cm="1">
        <f t="array" ref="M29">_xlfn.IFS(K29=0,"",K29=0,"-",L29&gt;=K29,"〇",L29&lt;=K29,"×")</f>
        <v>〇</v>
      </c>
      <c r="N29" s="151"/>
      <c r="P29" s="142">
        <f>IFERROR(IF(MONTH(V28+1)=$P$25,V28+1,""),"")</f>
        <v>46243</v>
      </c>
      <c r="Q29" s="127">
        <f t="shared" si="10"/>
        <v>46244</v>
      </c>
      <c r="R29" s="127">
        <f t="shared" si="10"/>
        <v>46245</v>
      </c>
      <c r="S29" s="127">
        <f t="shared" si="10"/>
        <v>46246</v>
      </c>
      <c r="T29" s="127">
        <f t="shared" si="10"/>
        <v>46247</v>
      </c>
      <c r="U29" s="127">
        <f t="shared" si="10"/>
        <v>46248</v>
      </c>
      <c r="V29" s="128">
        <f t="shared" si="10"/>
        <v>46249</v>
      </c>
      <c r="W29" s="159">
        <f>COUNTIFS(入力用３年!B:B,"&gt;="&amp;MIN(P29:V29),入力用３年!B:B,"&lt;="&amp;MAX(P29:V29),入力用３年!K:K,"○",入力用３年!G:G,"",入力用３年!D:D,"休日")</f>
        <v>2</v>
      </c>
      <c r="X29" s="112">
        <f>COUNTIFS(入力用３年!$B:$B,"&gt;="&amp;MIN(P29:V29),入力用３年!$B:$B,"&lt;="&amp;MAX(P29:V29),入力用３年!$K:$K,"○",入力用３年!$G:$G,"",入力用３年!$H:$H,"休工")</f>
        <v>2</v>
      </c>
      <c r="Y29" s="160" t="str" cm="1">
        <f t="array" ref="Y29">_xlfn.IFS(W29=0,"",W29=0,"-",X29&gt;=W29,"〇",X29&lt;=W29,"×")</f>
        <v>〇</v>
      </c>
      <c r="Z29" s="151"/>
      <c r="AB29" s="142">
        <f>IFERROR(IF(MONTH(AH28+1)=$AB$25,AH28+1,""),"")</f>
        <v>46278</v>
      </c>
      <c r="AC29" s="127">
        <f t="shared" si="11"/>
        <v>46279</v>
      </c>
      <c r="AD29" s="127">
        <f t="shared" si="11"/>
        <v>46280</v>
      </c>
      <c r="AE29" s="127">
        <f t="shared" si="11"/>
        <v>46281</v>
      </c>
      <c r="AF29" s="127">
        <f t="shared" si="11"/>
        <v>46282</v>
      </c>
      <c r="AG29" s="127">
        <f t="shared" si="11"/>
        <v>46283</v>
      </c>
      <c r="AH29" s="128">
        <f t="shared" si="11"/>
        <v>46284</v>
      </c>
      <c r="AI29" s="159">
        <f>COUNTIFS(入力用３年!B:B,"&gt;="&amp;MIN(AB29:AH29),入力用３年!B:B,"&lt;="&amp;MAX(AB29:AH29),入力用３年!K:K,"○",入力用３年!G:G,"",入力用３年!D:D,"休日")</f>
        <v>2</v>
      </c>
      <c r="AJ29" s="112">
        <f>COUNTIFS(入力用３年!$B:$B,"&gt;="&amp;MIN(AB29:AH29),入力用３年!$B:$B,"&lt;="&amp;MAX(AB29:AH29),入力用３年!$K:$K,"○",入力用３年!$G:$G,"",入力用３年!$H:$H,"休工")</f>
        <v>2</v>
      </c>
      <c r="AK29" s="160" t="str" cm="1">
        <f t="array" ref="AK29">_xlfn.IFS(AI29=0,"",AI29=0,"-",AJ29&gt;=AI29,"〇",AJ29&lt;=AI29,"×")</f>
        <v>〇</v>
      </c>
    </row>
    <row r="30" spans="3:43" s="131" customFormat="1" ht="18.75" customHeight="1" x14ac:dyDescent="0.4">
      <c r="D30" s="142">
        <f>IFERROR(IF(MONTH(J29+1)=$D$25,J29+1,""),"")</f>
        <v>46222</v>
      </c>
      <c r="E30" s="127">
        <f t="shared" si="9"/>
        <v>46223</v>
      </c>
      <c r="F30" s="127">
        <f t="shared" si="9"/>
        <v>46224</v>
      </c>
      <c r="G30" s="127">
        <f t="shared" si="9"/>
        <v>46225</v>
      </c>
      <c r="H30" s="127">
        <f t="shared" si="9"/>
        <v>46226</v>
      </c>
      <c r="I30" s="127">
        <f t="shared" si="9"/>
        <v>46227</v>
      </c>
      <c r="J30" s="128">
        <f t="shared" si="9"/>
        <v>46228</v>
      </c>
      <c r="K30" s="159">
        <f>COUNTIFS(入力用３年!B:B,"&gt;="&amp;MIN(D30:J30),入力用３年!B:B,"&lt;="&amp;MAX(D30:J30),入力用３年!K:K,"○",入力用３年!G:G,"",入力用３年!D:D,"休日")</f>
        <v>2</v>
      </c>
      <c r="L30" s="112">
        <f>COUNTIFS(入力用３年!$B:$B,"&gt;="&amp;MIN(D30:J30),入力用３年!$B:$B,"&lt;="&amp;MAX(D30:J30),入力用３年!$K:$K,"○",入力用３年!$G:$G,"",入力用３年!$H:$H,"休工")</f>
        <v>2</v>
      </c>
      <c r="M30" s="160" t="str" cm="1">
        <f t="array" ref="M30">_xlfn.IFS(K30=0,"",K30=0,"-",L30&gt;=K30,"〇",L30&lt;=K30,"×")</f>
        <v>〇</v>
      </c>
      <c r="N30" s="151"/>
      <c r="P30" s="142">
        <f>IFERROR(IF(MONTH(V29+1)=$P$25,V29+1,""),"")</f>
        <v>46250</v>
      </c>
      <c r="Q30" s="127">
        <f t="shared" si="10"/>
        <v>46251</v>
      </c>
      <c r="R30" s="127">
        <f t="shared" si="10"/>
        <v>46252</v>
      </c>
      <c r="S30" s="127">
        <f t="shared" si="10"/>
        <v>46253</v>
      </c>
      <c r="T30" s="127">
        <f t="shared" si="10"/>
        <v>46254</v>
      </c>
      <c r="U30" s="127">
        <f t="shared" si="10"/>
        <v>46255</v>
      </c>
      <c r="V30" s="128">
        <f t="shared" si="10"/>
        <v>46256</v>
      </c>
      <c r="W30" s="159">
        <f>COUNTIFS(入力用３年!B:B,"&gt;="&amp;MIN(P30:V30),入力用３年!B:B,"&lt;="&amp;MAX(P30:V30),入力用３年!K:K,"○",入力用３年!G:G,"",入力用３年!D:D,"休日")</f>
        <v>2</v>
      </c>
      <c r="X30" s="112">
        <f>COUNTIFS(入力用３年!$B:$B,"&gt;="&amp;MIN(P30:V30),入力用３年!$B:$B,"&lt;="&amp;MAX(P30:V30),入力用３年!$K:$K,"○",入力用３年!$G:$G,"",入力用３年!$H:$H,"休工")</f>
        <v>2</v>
      </c>
      <c r="Y30" s="160" t="str" cm="1">
        <f t="array" ref="Y30">_xlfn.IFS(W30=0,"",W30=0,"-",X30&gt;=W30,"〇",X30&lt;=W30,"×")</f>
        <v>〇</v>
      </c>
      <c r="Z30" s="151"/>
      <c r="AB30" s="142">
        <f>IFERROR(IF(MONTH(AH29+1)=$AB$25,AH29+1,""),"")</f>
        <v>46285</v>
      </c>
      <c r="AC30" s="127">
        <f t="shared" si="11"/>
        <v>46286</v>
      </c>
      <c r="AD30" s="127">
        <f t="shared" si="11"/>
        <v>46287</v>
      </c>
      <c r="AE30" s="127">
        <f t="shared" si="11"/>
        <v>46288</v>
      </c>
      <c r="AF30" s="127">
        <f t="shared" si="11"/>
        <v>46289</v>
      </c>
      <c r="AG30" s="127">
        <f t="shared" si="11"/>
        <v>46290</v>
      </c>
      <c r="AH30" s="128">
        <f t="shared" si="11"/>
        <v>46291</v>
      </c>
      <c r="AI30" s="159">
        <f>COUNTIFS(入力用３年!B:B,"&gt;="&amp;MIN(AB30:AH30),入力用３年!B:B,"&lt;="&amp;MAX(AB30:AH30),入力用３年!K:K,"○",入力用３年!G:G,"",入力用３年!D:D,"休日")</f>
        <v>2</v>
      </c>
      <c r="AJ30" s="112">
        <f>COUNTIFS(入力用３年!$B:$B,"&gt;="&amp;MIN(AB30:AH30),入力用３年!$B:$B,"&lt;="&amp;MAX(AB30:AH30),入力用３年!$K:$K,"○",入力用３年!$G:$G,"",入力用３年!$H:$H,"休工")</f>
        <v>2</v>
      </c>
      <c r="AK30" s="160" t="str" cm="1">
        <f t="array" ref="AK30">_xlfn.IFS(AI30=0,"",AI30=0,"-",AJ30&gt;=AI30,"〇",AJ30&lt;=AI30,"×")</f>
        <v>〇</v>
      </c>
    </row>
    <row r="31" spans="3:43" s="131" customFormat="1" ht="18.75" customHeight="1" x14ac:dyDescent="0.4">
      <c r="D31" s="142">
        <f>IFERROR(IF(MONTH(J30+1)=$D$25,J30+1,""),"")</f>
        <v>46229</v>
      </c>
      <c r="E31" s="127">
        <f t="shared" si="9"/>
        <v>46230</v>
      </c>
      <c r="F31" s="127">
        <f t="shared" si="9"/>
        <v>46231</v>
      </c>
      <c r="G31" s="127">
        <f t="shared" si="9"/>
        <v>46232</v>
      </c>
      <c r="H31" s="127">
        <f t="shared" si="9"/>
        <v>46233</v>
      </c>
      <c r="I31" s="127">
        <f t="shared" si="9"/>
        <v>46234</v>
      </c>
      <c r="J31" s="128" t="str">
        <f t="shared" si="9"/>
        <v/>
      </c>
      <c r="K31" s="159">
        <f>COUNTIFS(入力用３年!B:B,"&gt;="&amp;MIN(D31:J31),入力用３年!B:B,"&lt;="&amp;MAX(D31:J31),入力用３年!K:K,"○",入力用３年!G:G,"",入力用３年!D:D,"休日")</f>
        <v>1</v>
      </c>
      <c r="L31" s="112">
        <f>COUNTIFS(入力用３年!$B:$B,"&gt;="&amp;MIN(D31:J31),入力用３年!$B:$B,"&lt;="&amp;MAX(D31:J31),入力用３年!$K:$K,"○",入力用３年!$G:$G,"",入力用３年!$H:$H,"休工")</f>
        <v>1</v>
      </c>
      <c r="M31" s="160" t="str" cm="1">
        <f t="array" ref="M31">_xlfn.IFS(K31=0,"",K31=0,"-",L31&gt;=K31,"〇",L31&lt;=K31,"×")</f>
        <v>〇</v>
      </c>
      <c r="N31" s="151"/>
      <c r="P31" s="142">
        <f>IFERROR(IF(MONTH(V30+1)=$P$25,V30+1,""),"")</f>
        <v>46257</v>
      </c>
      <c r="Q31" s="127">
        <f t="shared" si="10"/>
        <v>46258</v>
      </c>
      <c r="R31" s="127">
        <f t="shared" si="10"/>
        <v>46259</v>
      </c>
      <c r="S31" s="127">
        <f t="shared" si="10"/>
        <v>46260</v>
      </c>
      <c r="T31" s="127">
        <f t="shared" si="10"/>
        <v>46261</v>
      </c>
      <c r="U31" s="127">
        <f t="shared" si="10"/>
        <v>46262</v>
      </c>
      <c r="V31" s="128">
        <f t="shared" si="10"/>
        <v>46263</v>
      </c>
      <c r="W31" s="159">
        <f>COUNTIFS(入力用３年!B:B,"&gt;="&amp;MIN(P31:V31),入力用３年!B:B,"&lt;="&amp;MAX(P31:V31),入力用３年!K:K,"○",入力用３年!G:G,"",入力用３年!D:D,"休日")</f>
        <v>2</v>
      </c>
      <c r="X31" s="112">
        <f>COUNTIFS(入力用３年!$B:$B,"&gt;="&amp;MIN(P31:V31),入力用３年!$B:$B,"&lt;="&amp;MAX(P31:V31),入力用３年!$K:$K,"○",入力用３年!$G:$G,"",入力用３年!$H:$H,"休工")</f>
        <v>2</v>
      </c>
      <c r="Y31" s="160" t="str" cm="1">
        <f t="array" ref="Y31">_xlfn.IFS(W31=0,"",W31=0,"-",X31&gt;=W31,"〇",X31&lt;=W31,"×")</f>
        <v>〇</v>
      </c>
      <c r="Z31" s="151"/>
      <c r="AB31" s="142">
        <f>IFERROR(IF(MONTH(AH30+1)=$AB$25,AH30+1,""),"")</f>
        <v>46292</v>
      </c>
      <c r="AC31" s="127">
        <f t="shared" si="11"/>
        <v>46293</v>
      </c>
      <c r="AD31" s="127">
        <f t="shared" si="11"/>
        <v>46294</v>
      </c>
      <c r="AE31" s="127">
        <f t="shared" si="11"/>
        <v>46295</v>
      </c>
      <c r="AF31" s="127" t="str">
        <f t="shared" si="11"/>
        <v/>
      </c>
      <c r="AG31" s="127" t="str">
        <f t="shared" si="11"/>
        <v/>
      </c>
      <c r="AH31" s="128" t="str">
        <f t="shared" si="11"/>
        <v/>
      </c>
      <c r="AI31" s="159">
        <f>COUNTIFS(入力用３年!B:B,"&gt;="&amp;MIN(AB31:AH31),入力用３年!B:B,"&lt;="&amp;MAX(AB31:AH31),入力用３年!K:K,"○",入力用３年!G:G,"",入力用３年!D:D,"休日")</f>
        <v>1</v>
      </c>
      <c r="AJ31" s="112">
        <f>COUNTIFS(入力用３年!$B:$B,"&gt;="&amp;MIN(AB31:AH31),入力用３年!$B:$B,"&lt;="&amp;MAX(AB31:AH31),入力用３年!$K:$K,"○",入力用３年!$G:$G,"",入力用３年!$H:$H,"休工")</f>
        <v>1</v>
      </c>
      <c r="AK31" s="160" t="str" cm="1">
        <f t="array" ref="AK31">_xlfn.IFS(AI31=0,"",AI31=0,"-",AJ31&gt;=AI31,"〇",AJ31&lt;=AI31,"×")</f>
        <v>〇</v>
      </c>
    </row>
    <row r="32" spans="3:43" s="131" customFormat="1" ht="18.75" customHeight="1" thickBot="1" x14ac:dyDescent="0.45">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COUNTIFS(入力用３年!B:B,"&gt;="&amp;MIN(D32:J32),入力用３年!B:B,"&lt;="&amp;MAX(D32:J32),入力用３年!K:K,"○",入力用３年!G:G,"",入力用３年!D:D,"休日")</f>
        <v>0</v>
      </c>
      <c r="L32" s="123">
        <f>COUNTIFS(入力用３年!$B:$B,"&gt;="&amp;MIN(D32:J32),入力用３年!$B:$B,"&lt;="&amp;MAX(D32:J32),入力用３年!$K:$K,"○",入力用３年!$G:$G,"",入力用３年!$H:$H,"休工")</f>
        <v>0</v>
      </c>
      <c r="M32" s="162" t="str" cm="1">
        <f t="array" ref="M32">_xlfn.IFS(K32=0,"",K32=0,"-",L32&gt;=K32,"〇",L32&lt;=K32,"×")</f>
        <v/>
      </c>
      <c r="N32" s="151"/>
      <c r="P32" s="144">
        <f>IFERROR(IF(MONTH(V31+1)=$P$25,V31+1,""),"")</f>
        <v>46264</v>
      </c>
      <c r="Q32" s="129">
        <f t="shared" si="10"/>
        <v>46265</v>
      </c>
      <c r="R32" s="129" t="str">
        <f t="shared" si="10"/>
        <v/>
      </c>
      <c r="S32" s="129" t="str">
        <f t="shared" si="10"/>
        <v/>
      </c>
      <c r="T32" s="129" t="str">
        <f t="shared" si="10"/>
        <v/>
      </c>
      <c r="U32" s="129" t="str">
        <f t="shared" si="10"/>
        <v/>
      </c>
      <c r="V32" s="130" t="str">
        <f t="shared" si="10"/>
        <v/>
      </c>
      <c r="W32" s="161">
        <f>COUNTIFS(入力用３年!B:B,"&gt;="&amp;MIN(P32:V32),入力用３年!B:B,"&lt;="&amp;MAX(P32:V32),入力用３年!K:K,"○",入力用３年!G:G,"",入力用３年!D:D,"休日")</f>
        <v>1</v>
      </c>
      <c r="X32" s="123">
        <f>COUNTIFS(入力用３年!$B:$B,"&gt;="&amp;MIN(P32:V32),入力用３年!$B:$B,"&lt;="&amp;MAX(P32:V32),入力用３年!$K:$K,"○",入力用３年!$G:$G,"",入力用３年!$H:$H,"休工")</f>
        <v>1</v>
      </c>
      <c r="Y32" s="162" t="str" cm="1">
        <f t="array" ref="Y32">_xlfn.IFS(W32=0,"",W32=0,"-",X32&gt;=W32,"〇",X32&lt;=W32,"×")</f>
        <v>〇</v>
      </c>
      <c r="Z32" s="151"/>
      <c r="AB32" s="144" t="str">
        <f>IFERROR(IF(MONTH(AH31+1)=$AB$25,AH31+1,""),"")</f>
        <v/>
      </c>
      <c r="AC32" s="129" t="str">
        <f t="shared" si="11"/>
        <v/>
      </c>
      <c r="AD32" s="129" t="str">
        <f t="shared" si="11"/>
        <v/>
      </c>
      <c r="AE32" s="129" t="str">
        <f t="shared" si="11"/>
        <v/>
      </c>
      <c r="AF32" s="129" t="str">
        <f t="shared" si="11"/>
        <v/>
      </c>
      <c r="AG32" s="129" t="str">
        <f t="shared" si="11"/>
        <v/>
      </c>
      <c r="AH32" s="130" t="str">
        <f t="shared" si="11"/>
        <v/>
      </c>
      <c r="AI32" s="161">
        <f>COUNTIFS(入力用３年!B:B,"&gt;="&amp;MIN(AB32:AH32),入力用３年!B:B,"&lt;="&amp;MAX(AB32:AH32),入力用３年!K:K,"○",入力用３年!G:G,"",入力用３年!D:D,"休日")</f>
        <v>0</v>
      </c>
      <c r="AJ32" s="123">
        <f>COUNTIFS(入力用３年!$B:$B,"&gt;="&amp;MIN(AB32:AH32),入力用３年!$B:$B,"&lt;="&amp;MAX(AB32:AH32),入力用３年!$K:$K,"○",入力用３年!$G:$G,"",入力用３年!$H:$H,"休工")</f>
        <v>0</v>
      </c>
      <c r="AK32" s="162" t="str" cm="1">
        <f t="array" ref="AK32">_xlfn.IFS(AI32=0,"",AI32=0,"-",AJ32&gt;=AI32,"〇",AJ32&lt;=AI32,"×")</f>
        <v/>
      </c>
    </row>
    <row r="33" spans="3:38" s="131" customFormat="1" ht="18.75" customHeight="1" x14ac:dyDescent="0.4">
      <c r="D33" s="152"/>
      <c r="E33" s="152"/>
      <c r="F33" s="152"/>
      <c r="G33" s="145"/>
      <c r="H33" s="146"/>
      <c r="I33" s="152"/>
      <c r="J33" s="146"/>
      <c r="K33" s="147">
        <f>SUM(K27:K32)</f>
        <v>8</v>
      </c>
      <c r="L33" s="147"/>
      <c r="M33" s="147"/>
      <c r="N33" s="147"/>
      <c r="O33" s="152"/>
      <c r="P33" s="152"/>
      <c r="Q33" s="152"/>
      <c r="R33" s="152"/>
      <c r="S33" s="145"/>
      <c r="T33" s="146"/>
      <c r="U33" s="152"/>
      <c r="V33" s="146"/>
      <c r="W33" s="147">
        <f>SUM(W27:W32)</f>
        <v>10</v>
      </c>
      <c r="X33" s="147"/>
      <c r="Y33" s="147"/>
      <c r="Z33" s="147"/>
      <c r="AA33" s="152"/>
      <c r="AB33" s="152"/>
      <c r="AC33" s="152"/>
      <c r="AD33" s="152"/>
      <c r="AE33" s="145"/>
      <c r="AF33" s="146"/>
      <c r="AG33" s="152"/>
      <c r="AH33" s="146"/>
      <c r="AI33" s="147">
        <f>SUM(AI27:AI32)</f>
        <v>8</v>
      </c>
      <c r="AJ33" s="147"/>
      <c r="AK33" s="147"/>
      <c r="AL33" s="152"/>
    </row>
    <row r="34" spans="3:38" s="131" customFormat="1" ht="18.75" customHeight="1" thickBot="1" x14ac:dyDescent="0.45">
      <c r="C34" s="302" t="s">
        <v>14</v>
      </c>
      <c r="D34" s="302"/>
      <c r="E34" s="131" t="str">
        <f>IF(H34="-","-",IF(OR(H34&gt;=ROUNDDOWN(8/28,3),L34&gt;=K43),"OK","NG"))</f>
        <v>OK</v>
      </c>
      <c r="F34" s="301" t="s">
        <v>54</v>
      </c>
      <c r="G34" s="301"/>
      <c r="H34" s="303">
        <f>IFERROR(ROUNDDOWN(L34/(COUNTIFS(入力用３年!B:B,"&gt;="&amp;MIN(D37:J42),入力用３年!B:B,"&lt;="&amp;MAX(D37:J42),入力用３年!K:K,"○")-COUNTIFS(入力用３年!B:B,"&gt;="&amp;MIN(D37:J42),入力用３年!B:B,"&lt;="&amp;MAX(D37:J42),入力用３年!K:K,"○",入力用３年!G:G,"&lt;&gt;")),3),"-")</f>
        <v>0.28999999999999998</v>
      </c>
      <c r="I34" s="303"/>
      <c r="J34" s="303"/>
      <c r="K34" s="148" t="s">
        <v>89</v>
      </c>
      <c r="L34" s="173">
        <f>COUNTIFS(入力用３年!B:B,"&gt;="&amp;MIN(D37:J42),入力用３年!B:B,"&lt;="&amp;MAX(D37:J42),入力用３年!K:K,"○",入力用３年!H:H,"休工",入力用３年!G:G,"")</f>
        <v>9</v>
      </c>
      <c r="M34" s="115"/>
      <c r="N34" s="135"/>
      <c r="O34" s="302" t="s">
        <v>14</v>
      </c>
      <c r="P34" s="302"/>
      <c r="Q34" s="131" t="str">
        <f>IF(T34="-","-",IF(OR(T34&gt;=ROUNDDOWN(8/28,3),X34&gt;=W43),"OK","NG"))</f>
        <v>OK</v>
      </c>
      <c r="R34" s="301" t="s">
        <v>54</v>
      </c>
      <c r="S34" s="301"/>
      <c r="T34" s="303">
        <f>IFERROR(ROUNDDOWN(X34/(COUNTIFS(入力用３年!B:B,"&gt;="&amp;MIN(P37:V42),入力用３年!B:B,"&lt;="&amp;MAX(P37:V42),入力用３年!K:K,"○")-COUNTIFS(入力用３年!B:B,"&gt;="&amp;MIN(P37:V42),入力用３年!B:B,"&lt;="&amp;MAX(P37:V42),入力用３年!K:K,"○",入力用３年!G:G,"&lt;&gt;")),3),"-")</f>
        <v>0.3</v>
      </c>
      <c r="U34" s="303"/>
      <c r="V34" s="303"/>
      <c r="W34" s="148" t="s">
        <v>89</v>
      </c>
      <c r="X34" s="173">
        <f>COUNTIFS(入力用３年!B:B,"&gt;="&amp;MIN(P37:V42),入力用３年!B:B,"&lt;="&amp;MAX(P37:V42),入力用３年!K:K,"○",入力用３年!H:H,"休工",入力用３年!G:G,"")</f>
        <v>9</v>
      </c>
      <c r="Y34" s="115"/>
      <c r="Z34" s="135"/>
      <c r="AA34" s="302" t="s">
        <v>14</v>
      </c>
      <c r="AB34" s="302"/>
      <c r="AC34" s="131" t="str">
        <f>IF(AF34="-","-",IF(OR(AF34&gt;=ROUNDDOWN(8/28,3),AJ34&gt;=AI43),"OK","NG"))</f>
        <v>OK</v>
      </c>
      <c r="AD34" s="301" t="s">
        <v>54</v>
      </c>
      <c r="AE34" s="301"/>
      <c r="AF34" s="303">
        <f>IFERROR(ROUNDDOWN(AJ34/(COUNTIFS(入力用３年!B:B,"&gt;="&amp;MIN(AB37:AH42),入力用３年!B:B,"&lt;="&amp;MAX(AB37:AH42),入力用３年!K:K,"○")-COUNTIFS(入力用３年!B:B,"&gt;="&amp;MIN(AB37:AH42),入力用３年!B:B,"&lt;="&amp;MAX(AB37:AH42),入力用３年!K:K,"○",入力用３年!G:G,"&lt;&gt;")),3),"-")</f>
        <v>0.25800000000000001</v>
      </c>
      <c r="AG34" s="303"/>
      <c r="AH34" s="303"/>
      <c r="AI34" s="148" t="s">
        <v>89</v>
      </c>
      <c r="AJ34" s="173">
        <f>COUNTIFS(入力用３年!B:B,"&gt;="&amp;MIN(AB37:AH42),入力用３年!B:B,"&lt;="&amp;MAX(AB37:AH42),入力用３年!K:K,"○",入力用３年!H:H,"休工",入力用３年!G:G,"")</f>
        <v>8</v>
      </c>
      <c r="AK34" s="115"/>
    </row>
    <row r="35" spans="3:38" s="131" customFormat="1" ht="18.75" customHeight="1" x14ac:dyDescent="0.4">
      <c r="D35" s="132">
        <v>10</v>
      </c>
      <c r="E35" s="133" t="s">
        <v>4</v>
      </c>
      <c r="F35" s="133"/>
      <c r="G35" s="133"/>
      <c r="H35" s="133"/>
      <c r="I35" s="133"/>
      <c r="J35" s="157"/>
      <c r="K35" s="295" t="s">
        <v>60</v>
      </c>
      <c r="L35" s="296"/>
      <c r="M35" s="297"/>
      <c r="N35" s="149"/>
      <c r="P35" s="132">
        <v>11</v>
      </c>
      <c r="Q35" s="133" t="s">
        <v>4</v>
      </c>
      <c r="R35" s="133"/>
      <c r="S35" s="133"/>
      <c r="T35" s="133"/>
      <c r="U35" s="133"/>
      <c r="V35" s="157"/>
      <c r="W35" s="295" t="s">
        <v>60</v>
      </c>
      <c r="X35" s="296"/>
      <c r="Y35" s="297"/>
      <c r="Z35" s="149"/>
      <c r="AB35" s="132">
        <v>12</v>
      </c>
      <c r="AC35" s="133" t="s">
        <v>4</v>
      </c>
      <c r="AD35" s="133"/>
      <c r="AE35" s="133"/>
      <c r="AF35" s="133"/>
      <c r="AG35" s="133"/>
      <c r="AH35" s="157"/>
      <c r="AI35" s="295" t="s">
        <v>60</v>
      </c>
      <c r="AJ35" s="296"/>
      <c r="AK35" s="297"/>
    </row>
    <row r="36" spans="3:38" s="131" customFormat="1" ht="31.5" customHeight="1" x14ac:dyDescent="0.4">
      <c r="D36" s="136" t="s">
        <v>5</v>
      </c>
      <c r="E36" s="137" t="s">
        <v>3</v>
      </c>
      <c r="F36" s="137" t="s">
        <v>6</v>
      </c>
      <c r="G36" s="137" t="s">
        <v>7</v>
      </c>
      <c r="H36" s="137" t="s">
        <v>8</v>
      </c>
      <c r="I36" s="137" t="s">
        <v>9</v>
      </c>
      <c r="J36" s="158" t="s">
        <v>10</v>
      </c>
      <c r="K36" s="139" t="s">
        <v>50</v>
      </c>
      <c r="L36" s="140" t="s">
        <v>89</v>
      </c>
      <c r="M36" s="141" t="s">
        <v>51</v>
      </c>
      <c r="N36" s="150"/>
      <c r="P36" s="136" t="s">
        <v>5</v>
      </c>
      <c r="Q36" s="137" t="s">
        <v>3</v>
      </c>
      <c r="R36" s="137" t="s">
        <v>6</v>
      </c>
      <c r="S36" s="137" t="s">
        <v>7</v>
      </c>
      <c r="T36" s="137" t="s">
        <v>8</v>
      </c>
      <c r="U36" s="137" t="s">
        <v>9</v>
      </c>
      <c r="V36" s="158" t="s">
        <v>10</v>
      </c>
      <c r="W36" s="139" t="s">
        <v>50</v>
      </c>
      <c r="X36" s="140" t="s">
        <v>89</v>
      </c>
      <c r="Y36" s="141" t="s">
        <v>51</v>
      </c>
      <c r="Z36" s="150"/>
      <c r="AB36" s="136" t="s">
        <v>5</v>
      </c>
      <c r="AC36" s="137" t="s">
        <v>3</v>
      </c>
      <c r="AD36" s="137" t="s">
        <v>6</v>
      </c>
      <c r="AE36" s="137" t="s">
        <v>7</v>
      </c>
      <c r="AF36" s="137" t="s">
        <v>8</v>
      </c>
      <c r="AG36" s="137" t="s">
        <v>9</v>
      </c>
      <c r="AH36" s="158" t="s">
        <v>10</v>
      </c>
      <c r="AI36" s="139" t="s">
        <v>50</v>
      </c>
      <c r="AJ36" s="140" t="s">
        <v>89</v>
      </c>
      <c r="AK36" s="141" t="s">
        <v>51</v>
      </c>
    </row>
    <row r="37" spans="3:38" s="131" customFormat="1" ht="18.75" customHeight="1" x14ac:dyDescent="0.4">
      <c r="D37" s="142" t="str">
        <f>IF(B37&lt;&gt;"",B37+1,IF(TEXT(EDATE(MIN($AB$27:$AH$27),1),"aaa")=D36,EDATE(MIN($AB$27:$AH$27),1),""))</f>
        <v/>
      </c>
      <c r="E37" s="127" t="str">
        <f t="shared" ref="E37:J37" si="12">IF(D37&lt;&gt;"",D37+1,IF(TEXT(EDATE(MIN($AB$27:$AH$27),1),"aaa")=E36,EDATE(MIN($AB$27:$AH$27),1),""))</f>
        <v/>
      </c>
      <c r="F37" s="127" t="str">
        <f t="shared" si="12"/>
        <v/>
      </c>
      <c r="G37" s="127" t="str">
        <f t="shared" si="12"/>
        <v/>
      </c>
      <c r="H37" s="127">
        <f t="shared" si="12"/>
        <v>46296</v>
      </c>
      <c r="I37" s="127">
        <f t="shared" si="12"/>
        <v>46297</v>
      </c>
      <c r="J37" s="128">
        <f t="shared" si="12"/>
        <v>46298</v>
      </c>
      <c r="K37" s="159">
        <f>COUNTIFS(入力用３年!B:B,"&gt;="&amp;MIN(D37:J37),入力用３年!B:B,"&lt;="&amp;MAX(D37:J37),入力用３年!K:K,"○",入力用３年!G:G,"",入力用３年!D:D,"休日")</f>
        <v>1</v>
      </c>
      <c r="L37" s="112">
        <f>COUNTIFS(入力用３年!$B:$B,"&gt;="&amp;MIN(D37:J37),入力用３年!$B:$B,"&lt;="&amp;MAX(D37:J37),入力用３年!$K:$K,"○",入力用３年!$G:$G,"",入力用３年!$H:$H,"休工")</f>
        <v>1</v>
      </c>
      <c r="M37" s="160" t="str" cm="1">
        <f t="array" ref="M37">_xlfn.IFS(K37=0,"",K37=0,"-",L37&gt;=K37,"〇",L37&lt;=K37,"×")</f>
        <v>〇</v>
      </c>
      <c r="N37" s="151"/>
      <c r="P37" s="142">
        <f t="shared" ref="P37:V37" si="13">IF(O37&lt;&gt;"",O37+1,IF(TEXT(EDATE(MIN($D$37:$J$37),1),"aaa")=P36,EDATE(MIN($D$37:$J$37),1),""))</f>
        <v>46327</v>
      </c>
      <c r="Q37" s="127">
        <f t="shared" si="13"/>
        <v>46328</v>
      </c>
      <c r="R37" s="127">
        <f t="shared" si="13"/>
        <v>46329</v>
      </c>
      <c r="S37" s="127">
        <f t="shared" si="13"/>
        <v>46330</v>
      </c>
      <c r="T37" s="127">
        <f t="shared" si="13"/>
        <v>46331</v>
      </c>
      <c r="U37" s="127">
        <f t="shared" si="13"/>
        <v>46332</v>
      </c>
      <c r="V37" s="128">
        <f t="shared" si="13"/>
        <v>46333</v>
      </c>
      <c r="W37" s="159">
        <f>COUNTIFS(入力用３年!B:B,"&gt;="&amp;MIN(P37:V37),入力用３年!B:B,"&lt;="&amp;MAX(P37:V37),入力用３年!K:K,"○",入力用３年!G:G,"",入力用３年!D:D,"休日")</f>
        <v>2</v>
      </c>
      <c r="X37" s="112">
        <f>COUNTIFS(入力用３年!$B:$B,"&gt;="&amp;MIN(P37:V37),入力用３年!$B:$B,"&lt;="&amp;MAX(P37:V37),入力用３年!$K:$K,"○",入力用３年!$G:$G,"",入力用３年!$H:$H,"休工")</f>
        <v>2</v>
      </c>
      <c r="Y37" s="160" t="str" cm="1">
        <f t="array" ref="Y37">_xlfn.IFS(W37=0,"",W37=0,"-",X37&gt;=W37,"〇",X37&lt;=W37,"×")</f>
        <v>〇</v>
      </c>
      <c r="Z37" s="151"/>
      <c r="AB37" s="142" t="str">
        <f t="shared" ref="AB37:AH37" si="14">IF(AA37&lt;&gt;"",AA37+1,IF(TEXT(EDATE(MIN($P$37:$V$37),1),"aaa")=AB36,EDATE(MIN($P$37:$V$37),1),""))</f>
        <v/>
      </c>
      <c r="AC37" s="127" t="str">
        <f t="shared" si="14"/>
        <v/>
      </c>
      <c r="AD37" s="127">
        <f t="shared" si="14"/>
        <v>46357</v>
      </c>
      <c r="AE37" s="127">
        <f t="shared" si="14"/>
        <v>46358</v>
      </c>
      <c r="AF37" s="127">
        <f t="shared" si="14"/>
        <v>46359</v>
      </c>
      <c r="AG37" s="127">
        <f t="shared" si="14"/>
        <v>46360</v>
      </c>
      <c r="AH37" s="128">
        <f t="shared" si="14"/>
        <v>46361</v>
      </c>
      <c r="AI37" s="159">
        <f>COUNTIFS(入力用３年!B:B,"&gt;="&amp;MIN(AB37:AH37),入力用３年!B:B,"&lt;="&amp;MAX(AB37:AH37),入力用３年!K:K,"○",入力用３年!G:G,"",入力用３年!D:D,"休日")</f>
        <v>1</v>
      </c>
      <c r="AJ37" s="112">
        <f>COUNTIFS(入力用３年!$B:$B,"&gt;="&amp;MIN(AB37:AH37),入力用３年!$B:$B,"&lt;="&amp;MAX(AB37:AH37),入力用３年!$K:$K,"○",入力用３年!$G:$G,"",入力用３年!$H:$H,"休工")</f>
        <v>1</v>
      </c>
      <c r="AK37" s="160" t="str" cm="1">
        <f t="array" ref="AK37">_xlfn.IFS(AI37=0,"",AI37=0,"-",AJ37&gt;=AI37,"〇",AJ37&lt;=AI37,"×")</f>
        <v>〇</v>
      </c>
    </row>
    <row r="38" spans="3:38" s="131" customFormat="1" ht="18.75" customHeight="1" x14ac:dyDescent="0.4">
      <c r="D38" s="142">
        <f>IFERROR(IF(MONTH(J37+1)=$D$35,J37+1,""),"")</f>
        <v>46299</v>
      </c>
      <c r="E38" s="127">
        <f t="shared" ref="E38:J42" si="15">IFERROR(IF(MONTH(D38+1)=$D$35,D38+1,""),"")</f>
        <v>46300</v>
      </c>
      <c r="F38" s="127">
        <f t="shared" si="15"/>
        <v>46301</v>
      </c>
      <c r="G38" s="127">
        <f t="shared" si="15"/>
        <v>46302</v>
      </c>
      <c r="H38" s="127">
        <f t="shared" si="15"/>
        <v>46303</v>
      </c>
      <c r="I38" s="127">
        <f t="shared" si="15"/>
        <v>46304</v>
      </c>
      <c r="J38" s="128">
        <f t="shared" si="15"/>
        <v>46305</v>
      </c>
      <c r="K38" s="159">
        <f>COUNTIFS(入力用３年!B:B,"&gt;="&amp;MIN(D38:J38),入力用３年!B:B,"&lt;="&amp;MAX(D38:J38),入力用３年!K:K,"○",入力用３年!G:G,"",入力用３年!D:D,"休日")</f>
        <v>2</v>
      </c>
      <c r="L38" s="112">
        <f>COUNTIFS(入力用３年!$B:$B,"&gt;="&amp;MIN(D38:J38),入力用３年!$B:$B,"&lt;="&amp;MAX(D38:J38),入力用３年!$K:$K,"○",入力用３年!$G:$G,"",入力用３年!$H:$H,"休工")</f>
        <v>2</v>
      </c>
      <c r="M38" s="160" t="str" cm="1">
        <f t="array" ref="M38">_xlfn.IFS(K38=0,"",K38=0,"-",L38&gt;=K38,"〇",L38&lt;=K38,"×")</f>
        <v>〇</v>
      </c>
      <c r="N38" s="151"/>
      <c r="P38" s="142">
        <f>IFERROR(IF(MONTH(V37+1)=$P$35,V37+1,""),"")</f>
        <v>46334</v>
      </c>
      <c r="Q38" s="127">
        <f t="shared" ref="Q38:V42" si="16">IFERROR(IF(MONTH(P38+1)=$P$35,P38+1,""),"")</f>
        <v>46335</v>
      </c>
      <c r="R38" s="127">
        <f t="shared" si="16"/>
        <v>46336</v>
      </c>
      <c r="S38" s="127">
        <f t="shared" si="16"/>
        <v>46337</v>
      </c>
      <c r="T38" s="127">
        <f t="shared" si="16"/>
        <v>46338</v>
      </c>
      <c r="U38" s="127">
        <f t="shared" si="16"/>
        <v>46339</v>
      </c>
      <c r="V38" s="128">
        <f t="shared" si="16"/>
        <v>46340</v>
      </c>
      <c r="W38" s="159">
        <f>COUNTIFS(入力用３年!B:B,"&gt;="&amp;MIN(P38:V38),入力用３年!B:B,"&lt;="&amp;MAX(P38:V38),入力用３年!K:K,"○",入力用３年!G:G,"",入力用３年!D:D,"休日")</f>
        <v>2</v>
      </c>
      <c r="X38" s="112">
        <f>COUNTIFS(入力用３年!$B:$B,"&gt;="&amp;MIN(P38:V38),入力用３年!$B:$B,"&lt;="&amp;MAX(P38:V38),入力用３年!$K:$K,"○",入力用３年!$G:$G,"",入力用３年!$H:$H,"休工")</f>
        <v>2</v>
      </c>
      <c r="Y38" s="160" t="str" cm="1">
        <f t="array" ref="Y38">_xlfn.IFS(W38=0,"",W38=0,"-",X38&gt;=W38,"〇",X38&lt;=W38,"×")</f>
        <v>〇</v>
      </c>
      <c r="Z38" s="151"/>
      <c r="AB38" s="142">
        <f>IFERROR(IF(MONTH(AH37+1)=$AB$35,AH37+1,""),"")</f>
        <v>46362</v>
      </c>
      <c r="AC38" s="127">
        <f t="shared" ref="AC38:AH42" si="17">IFERROR(IF(MONTH(AB38+1)=$AB$35,AB38+1,""),"")</f>
        <v>46363</v>
      </c>
      <c r="AD38" s="127">
        <f t="shared" si="17"/>
        <v>46364</v>
      </c>
      <c r="AE38" s="127">
        <f t="shared" si="17"/>
        <v>46365</v>
      </c>
      <c r="AF38" s="127">
        <f t="shared" si="17"/>
        <v>46366</v>
      </c>
      <c r="AG38" s="127">
        <f t="shared" si="17"/>
        <v>46367</v>
      </c>
      <c r="AH38" s="128">
        <f t="shared" si="17"/>
        <v>46368</v>
      </c>
      <c r="AI38" s="159">
        <f>COUNTIFS(入力用３年!B:B,"&gt;="&amp;MIN(AB38:AH38),入力用３年!B:B,"&lt;="&amp;MAX(AB38:AH38),入力用３年!K:K,"○",入力用３年!G:G,"",入力用３年!D:D,"休日")</f>
        <v>2</v>
      </c>
      <c r="AJ38" s="112">
        <f>COUNTIFS(入力用３年!$B:$B,"&gt;="&amp;MIN(AB38:AH38),入力用３年!$B:$B,"&lt;="&amp;MAX(AB38:AH38),入力用３年!$K:$K,"○",入力用３年!$G:$G,"",入力用３年!$H:$H,"休工")</f>
        <v>2</v>
      </c>
      <c r="AK38" s="160" t="str" cm="1">
        <f t="array" ref="AK38">_xlfn.IFS(AI38=0,"",AI38=0,"-",AJ38&gt;=AI38,"〇",AJ38&lt;=AI38,"×")</f>
        <v>〇</v>
      </c>
    </row>
    <row r="39" spans="3:38" s="131" customFormat="1" ht="18.75" customHeight="1" x14ac:dyDescent="0.4">
      <c r="D39" s="142">
        <f>IFERROR(IF(MONTH(J38+1)=$D$35,J38+1,""),"")</f>
        <v>46306</v>
      </c>
      <c r="E39" s="127">
        <f t="shared" si="15"/>
        <v>46307</v>
      </c>
      <c r="F39" s="127">
        <f t="shared" si="15"/>
        <v>46308</v>
      </c>
      <c r="G39" s="127">
        <f t="shared" si="15"/>
        <v>46309</v>
      </c>
      <c r="H39" s="127">
        <f t="shared" si="15"/>
        <v>46310</v>
      </c>
      <c r="I39" s="127">
        <f t="shared" si="15"/>
        <v>46311</v>
      </c>
      <c r="J39" s="128">
        <f t="shared" si="15"/>
        <v>46312</v>
      </c>
      <c r="K39" s="159">
        <f>COUNTIFS(入力用３年!B:B,"&gt;="&amp;MIN(D39:J39),入力用３年!B:B,"&lt;="&amp;MAX(D39:J39),入力用３年!K:K,"○",入力用３年!G:G,"",入力用３年!D:D,"休日")</f>
        <v>2</v>
      </c>
      <c r="L39" s="112">
        <f>COUNTIFS(入力用３年!$B:$B,"&gt;="&amp;MIN(D39:J39),入力用３年!$B:$B,"&lt;="&amp;MAX(D39:J39),入力用３年!$K:$K,"○",入力用３年!$G:$G,"",入力用３年!$H:$H,"休工")</f>
        <v>2</v>
      </c>
      <c r="M39" s="160" t="str" cm="1">
        <f t="array" ref="M39">_xlfn.IFS(K39=0,"",K39=0,"-",L39&gt;=K39,"〇",L39&lt;=K39,"×")</f>
        <v>〇</v>
      </c>
      <c r="N39" s="151"/>
      <c r="P39" s="142">
        <f>IFERROR(IF(MONTH(V38+1)=$P$35,V38+1,""),"")</f>
        <v>46341</v>
      </c>
      <c r="Q39" s="127">
        <f t="shared" si="16"/>
        <v>46342</v>
      </c>
      <c r="R39" s="127">
        <f t="shared" si="16"/>
        <v>46343</v>
      </c>
      <c r="S39" s="127">
        <f t="shared" si="16"/>
        <v>46344</v>
      </c>
      <c r="T39" s="127">
        <f t="shared" si="16"/>
        <v>46345</v>
      </c>
      <c r="U39" s="127">
        <f t="shared" si="16"/>
        <v>46346</v>
      </c>
      <c r="V39" s="128">
        <f t="shared" si="16"/>
        <v>46347</v>
      </c>
      <c r="W39" s="159">
        <f>COUNTIFS(入力用３年!B:B,"&gt;="&amp;MIN(P39:V39),入力用３年!B:B,"&lt;="&amp;MAX(P39:V39),入力用３年!K:K,"○",入力用３年!G:G,"",入力用３年!D:D,"休日")</f>
        <v>2</v>
      </c>
      <c r="X39" s="112">
        <f>COUNTIFS(入力用３年!$B:$B,"&gt;="&amp;MIN(P39:V39),入力用３年!$B:$B,"&lt;="&amp;MAX(P39:V39),入力用３年!$K:$K,"○",入力用３年!$G:$G,"",入力用３年!$H:$H,"休工")</f>
        <v>2</v>
      </c>
      <c r="Y39" s="160" t="str" cm="1">
        <f t="array" ref="Y39">_xlfn.IFS(W39=0,"",W39=0,"-",X39&gt;=W39,"〇",X39&lt;=W39,"×")</f>
        <v>〇</v>
      </c>
      <c r="Z39" s="151"/>
      <c r="AB39" s="142">
        <f>IFERROR(IF(MONTH(AH38+1)=$AB$35,AH38+1,""),"")</f>
        <v>46369</v>
      </c>
      <c r="AC39" s="127">
        <f t="shared" si="17"/>
        <v>46370</v>
      </c>
      <c r="AD39" s="127">
        <f t="shared" si="17"/>
        <v>46371</v>
      </c>
      <c r="AE39" s="127">
        <f t="shared" si="17"/>
        <v>46372</v>
      </c>
      <c r="AF39" s="127">
        <f t="shared" si="17"/>
        <v>46373</v>
      </c>
      <c r="AG39" s="127">
        <f t="shared" si="17"/>
        <v>46374</v>
      </c>
      <c r="AH39" s="128">
        <f t="shared" si="17"/>
        <v>46375</v>
      </c>
      <c r="AI39" s="159">
        <f>COUNTIFS(入力用３年!B:B,"&gt;="&amp;MIN(AB39:AH39),入力用３年!B:B,"&lt;="&amp;MAX(AB39:AH39),入力用３年!K:K,"○",入力用３年!G:G,"",入力用３年!D:D,"休日")</f>
        <v>2</v>
      </c>
      <c r="AJ39" s="112">
        <f>COUNTIFS(入力用３年!$B:$B,"&gt;="&amp;MIN(AB39:AH39),入力用３年!$B:$B,"&lt;="&amp;MAX(AB39:AH39),入力用３年!$K:$K,"○",入力用３年!$G:$G,"",入力用３年!$H:$H,"休工")</f>
        <v>2</v>
      </c>
      <c r="AK39" s="160" t="str" cm="1">
        <f t="array" ref="AK39">_xlfn.IFS(AI39=0,"",AI39=0,"-",AJ39&gt;=AI39,"〇",AJ39&lt;=AI39,"×")</f>
        <v>〇</v>
      </c>
    </row>
    <row r="40" spans="3:38" s="131" customFormat="1" ht="18.75" customHeight="1" x14ac:dyDescent="0.4">
      <c r="D40" s="142">
        <f>IFERROR(IF(MONTH(J39+1)=$D$35,J39+1,""),"")</f>
        <v>46313</v>
      </c>
      <c r="E40" s="127">
        <f t="shared" si="15"/>
        <v>46314</v>
      </c>
      <c r="F40" s="127">
        <f t="shared" si="15"/>
        <v>46315</v>
      </c>
      <c r="G40" s="127">
        <f t="shared" si="15"/>
        <v>46316</v>
      </c>
      <c r="H40" s="127">
        <f t="shared" si="15"/>
        <v>46317</v>
      </c>
      <c r="I40" s="127">
        <f t="shared" si="15"/>
        <v>46318</v>
      </c>
      <c r="J40" s="128">
        <f t="shared" si="15"/>
        <v>46319</v>
      </c>
      <c r="K40" s="159">
        <f>COUNTIFS(入力用３年!B:B,"&gt;="&amp;MIN(D40:J40),入力用３年!B:B,"&lt;="&amp;MAX(D40:J40),入力用３年!K:K,"○",入力用３年!G:G,"",入力用３年!D:D,"休日")</f>
        <v>2</v>
      </c>
      <c r="L40" s="112">
        <f>COUNTIFS(入力用３年!$B:$B,"&gt;="&amp;MIN(D40:J40),入力用３年!$B:$B,"&lt;="&amp;MAX(D40:J40),入力用３年!$K:$K,"○",入力用３年!$G:$G,"",入力用３年!$H:$H,"休工")</f>
        <v>2</v>
      </c>
      <c r="M40" s="160" t="str" cm="1">
        <f t="array" ref="M40">_xlfn.IFS(K40=0,"",K40=0,"-",L40&gt;=K40,"〇",L40&lt;=K40,"×")</f>
        <v>〇</v>
      </c>
      <c r="N40" s="151"/>
      <c r="P40" s="142">
        <f>IFERROR(IF(MONTH(V39+1)=$P$35,V39+1,""),"")</f>
        <v>46348</v>
      </c>
      <c r="Q40" s="127">
        <f t="shared" si="16"/>
        <v>46349</v>
      </c>
      <c r="R40" s="127">
        <f t="shared" si="16"/>
        <v>46350</v>
      </c>
      <c r="S40" s="127">
        <f t="shared" si="16"/>
        <v>46351</v>
      </c>
      <c r="T40" s="127">
        <f t="shared" si="16"/>
        <v>46352</v>
      </c>
      <c r="U40" s="127">
        <f t="shared" si="16"/>
        <v>46353</v>
      </c>
      <c r="V40" s="128">
        <f t="shared" si="16"/>
        <v>46354</v>
      </c>
      <c r="W40" s="159">
        <f>COUNTIFS(入力用３年!B:B,"&gt;="&amp;MIN(P40:V40),入力用３年!B:B,"&lt;="&amp;MAX(P40:V40),入力用３年!K:K,"○",入力用３年!G:G,"",入力用３年!D:D,"休日")</f>
        <v>2</v>
      </c>
      <c r="X40" s="112">
        <f>COUNTIFS(入力用３年!$B:$B,"&gt;="&amp;MIN(P40:V40),入力用３年!$B:$B,"&lt;="&amp;MAX(P40:V40),入力用３年!$K:$K,"○",入力用３年!$G:$G,"",入力用３年!$H:$H,"休工")</f>
        <v>2</v>
      </c>
      <c r="Y40" s="160" t="str" cm="1">
        <f t="array" ref="Y40">_xlfn.IFS(W40=0,"",W40=0,"-",X40&gt;=W40,"〇",X40&lt;=W40,"×")</f>
        <v>〇</v>
      </c>
      <c r="Z40" s="151"/>
      <c r="AB40" s="142">
        <f>IFERROR(IF(MONTH(AH39+1)=$AB$35,AH39+1,""),"")</f>
        <v>46376</v>
      </c>
      <c r="AC40" s="127">
        <f t="shared" si="17"/>
        <v>46377</v>
      </c>
      <c r="AD40" s="127">
        <f t="shared" si="17"/>
        <v>46378</v>
      </c>
      <c r="AE40" s="127">
        <f t="shared" si="17"/>
        <v>46379</v>
      </c>
      <c r="AF40" s="127">
        <f t="shared" si="17"/>
        <v>46380</v>
      </c>
      <c r="AG40" s="127">
        <f t="shared" si="17"/>
        <v>46381</v>
      </c>
      <c r="AH40" s="128">
        <f t="shared" si="17"/>
        <v>46382</v>
      </c>
      <c r="AI40" s="159">
        <f>COUNTIFS(入力用３年!B:B,"&gt;="&amp;MIN(AB40:AH40),入力用３年!B:B,"&lt;="&amp;MAX(AB40:AH40),入力用３年!K:K,"○",入力用３年!G:G,"",入力用３年!D:D,"休日")</f>
        <v>2</v>
      </c>
      <c r="AJ40" s="112">
        <f>COUNTIFS(入力用３年!$B:$B,"&gt;="&amp;MIN(AB40:AH40),入力用３年!$B:$B,"&lt;="&amp;MAX(AB40:AH40),入力用３年!$K:$K,"○",入力用３年!$G:$G,"",入力用３年!$H:$H,"休工")</f>
        <v>2</v>
      </c>
      <c r="AK40" s="160" t="str" cm="1">
        <f t="array" ref="AK40">_xlfn.IFS(AI40=0,"",AI40=0,"-",AJ40&gt;=AI40,"〇",AJ40&lt;=AI40,"×")</f>
        <v>〇</v>
      </c>
    </row>
    <row r="41" spans="3:38" s="131" customFormat="1" ht="18.75" customHeight="1" x14ac:dyDescent="0.4">
      <c r="D41" s="142">
        <f>IFERROR(IF(MONTH(J40+1)=$D$35,J40+1,""),"")</f>
        <v>46320</v>
      </c>
      <c r="E41" s="127">
        <f t="shared" si="15"/>
        <v>46321</v>
      </c>
      <c r="F41" s="127">
        <f t="shared" si="15"/>
        <v>46322</v>
      </c>
      <c r="G41" s="127">
        <f t="shared" si="15"/>
        <v>46323</v>
      </c>
      <c r="H41" s="127">
        <f t="shared" si="15"/>
        <v>46324</v>
      </c>
      <c r="I41" s="127">
        <f t="shared" si="15"/>
        <v>46325</v>
      </c>
      <c r="J41" s="128">
        <f t="shared" si="15"/>
        <v>46326</v>
      </c>
      <c r="K41" s="159">
        <f>COUNTIFS(入力用３年!B:B,"&gt;="&amp;MIN(D41:J41),入力用３年!B:B,"&lt;="&amp;MAX(D41:J41),入力用３年!K:K,"○",入力用３年!G:G,"",入力用３年!D:D,"休日")</f>
        <v>2</v>
      </c>
      <c r="L41" s="112">
        <f>COUNTIFS(入力用３年!$B:$B,"&gt;="&amp;MIN(D41:J41),入力用３年!$B:$B,"&lt;="&amp;MAX(D41:J41),入力用３年!$K:$K,"○",入力用３年!$G:$G,"",入力用３年!$H:$H,"休工")</f>
        <v>2</v>
      </c>
      <c r="M41" s="160" t="str" cm="1">
        <f t="array" ref="M41">_xlfn.IFS(K41=0,"",K41=0,"-",L41&gt;=K41,"〇",L41&lt;=K41,"×")</f>
        <v>〇</v>
      </c>
      <c r="N41" s="151"/>
      <c r="P41" s="142">
        <f>IFERROR(IF(MONTH(V40+1)=$P$35,V40+1,""),"")</f>
        <v>46355</v>
      </c>
      <c r="Q41" s="127">
        <f t="shared" si="16"/>
        <v>46356</v>
      </c>
      <c r="R41" s="127" t="str">
        <f t="shared" si="16"/>
        <v/>
      </c>
      <c r="S41" s="127" t="str">
        <f t="shared" si="16"/>
        <v/>
      </c>
      <c r="T41" s="127" t="str">
        <f t="shared" si="16"/>
        <v/>
      </c>
      <c r="U41" s="127" t="str">
        <f t="shared" si="16"/>
        <v/>
      </c>
      <c r="V41" s="128" t="str">
        <f t="shared" si="16"/>
        <v/>
      </c>
      <c r="W41" s="159">
        <f>COUNTIFS(入力用３年!B:B,"&gt;="&amp;MIN(P41:V41),入力用３年!B:B,"&lt;="&amp;MAX(P41:V41),入力用３年!K:K,"○",入力用３年!G:G,"",入力用３年!D:D,"休日")</f>
        <v>1</v>
      </c>
      <c r="X41" s="112">
        <f>COUNTIFS(入力用３年!$B:$B,"&gt;="&amp;MIN(P41:V41),入力用３年!$B:$B,"&lt;="&amp;MAX(P41:V41),入力用３年!$K:$K,"○",入力用３年!$G:$G,"",入力用３年!$H:$H,"休工")</f>
        <v>1</v>
      </c>
      <c r="Y41" s="160" t="str" cm="1">
        <f t="array" ref="Y41">_xlfn.IFS(W41=0,"",W41=0,"-",X41&gt;=W41,"〇",X41&lt;=W41,"×")</f>
        <v>〇</v>
      </c>
      <c r="Z41" s="151"/>
      <c r="AB41" s="142">
        <f>IFERROR(IF(MONTH(AH40+1)=$AB$35,AH40+1,""),"")</f>
        <v>46383</v>
      </c>
      <c r="AC41" s="127">
        <f t="shared" si="17"/>
        <v>46384</v>
      </c>
      <c r="AD41" s="127">
        <f t="shared" si="17"/>
        <v>46385</v>
      </c>
      <c r="AE41" s="127">
        <f t="shared" si="17"/>
        <v>46386</v>
      </c>
      <c r="AF41" s="127">
        <f t="shared" si="17"/>
        <v>46387</v>
      </c>
      <c r="AG41" s="127" t="str">
        <f t="shared" si="17"/>
        <v/>
      </c>
      <c r="AH41" s="128" t="str">
        <f t="shared" si="17"/>
        <v/>
      </c>
      <c r="AI41" s="159">
        <f>COUNTIFS(入力用３年!B:B,"&gt;="&amp;MIN(AB41:AH41),入力用３年!B:B,"&lt;="&amp;MAX(AB41:AH41),入力用３年!K:K,"○",入力用３年!G:G,"",入力用３年!D:D,"休日")</f>
        <v>1</v>
      </c>
      <c r="AJ41" s="112">
        <f>COUNTIFS(入力用３年!$B:$B,"&gt;="&amp;MIN(AB41:AH41),入力用３年!$B:$B,"&lt;="&amp;MAX(AB41:AH41),入力用３年!$K:$K,"○",入力用３年!$G:$G,"",入力用３年!$H:$H,"休工")</f>
        <v>1</v>
      </c>
      <c r="AK41" s="160" t="str" cm="1">
        <f t="array" ref="AK41">_xlfn.IFS(AI41=0,"",AI41=0,"-",AJ41&gt;=AI41,"〇",AJ41&lt;=AI41,"×")</f>
        <v>〇</v>
      </c>
    </row>
    <row r="42" spans="3:38" s="131" customFormat="1" ht="18.75" customHeight="1" thickBot="1" x14ac:dyDescent="0.45">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COUNTIFS(入力用３年!B:B,"&gt;="&amp;MIN(D42:J42),入力用３年!B:B,"&lt;="&amp;MAX(D42:J42),入力用３年!K:K,"○",入力用３年!G:G,"",入力用３年!D:D,"休日")</f>
        <v>0</v>
      </c>
      <c r="L42" s="123">
        <f>COUNTIFS(入力用３年!$B:$B,"&gt;="&amp;MIN(D42:J42),入力用３年!$B:$B,"&lt;="&amp;MAX(D42:J42),入力用３年!$K:$K,"○",入力用３年!$G:$G,"",入力用３年!$H:$H,"休工")</f>
        <v>0</v>
      </c>
      <c r="M42" s="162" t="str" cm="1">
        <f t="array" ref="M42">_xlfn.IFS(K42=0,"",K42=0,"-",L42&gt;=K42,"〇",L42&lt;=K42,"×")</f>
        <v/>
      </c>
      <c r="N42" s="151"/>
      <c r="P42" s="144" t="str">
        <f>IFERROR(IF(MONTH(V41+1)=$P$35,V41+1,""),"")</f>
        <v/>
      </c>
      <c r="Q42" s="129" t="str">
        <f t="shared" si="16"/>
        <v/>
      </c>
      <c r="R42" s="129" t="str">
        <f t="shared" si="16"/>
        <v/>
      </c>
      <c r="S42" s="129" t="str">
        <f t="shared" si="16"/>
        <v/>
      </c>
      <c r="T42" s="129" t="str">
        <f t="shared" si="16"/>
        <v/>
      </c>
      <c r="U42" s="129" t="str">
        <f t="shared" si="16"/>
        <v/>
      </c>
      <c r="V42" s="130" t="str">
        <f t="shared" si="16"/>
        <v/>
      </c>
      <c r="W42" s="161">
        <f>COUNTIFS(入力用３年!B:B,"&gt;="&amp;MIN(P42:V42),入力用３年!B:B,"&lt;="&amp;MAX(P42:V42),入力用３年!K:K,"○",入力用３年!G:G,"",入力用３年!D:D,"休日")</f>
        <v>0</v>
      </c>
      <c r="X42" s="123">
        <f>COUNTIFS(入力用３年!$B:$B,"&gt;="&amp;MIN(P42:V42),入力用３年!$B:$B,"&lt;="&amp;MAX(P42:V42),入力用３年!$K:$K,"○",入力用３年!$G:$G,"",入力用３年!$H:$H,"休工")</f>
        <v>0</v>
      </c>
      <c r="Y42" s="162" t="str" cm="1">
        <f t="array" ref="Y42">_xlfn.IFS(W42=0,"",W42=0,"-",X42&gt;=W42,"〇",X42&lt;=W42,"×")</f>
        <v/>
      </c>
      <c r="Z42" s="151"/>
      <c r="AB42" s="144" t="str">
        <f>IFERROR(IF(MONTH(AH41+1)=$AB$35,AH41+1,""),"")</f>
        <v/>
      </c>
      <c r="AC42" s="129" t="str">
        <f t="shared" si="17"/>
        <v/>
      </c>
      <c r="AD42" s="129" t="str">
        <f t="shared" si="17"/>
        <v/>
      </c>
      <c r="AE42" s="129" t="str">
        <f t="shared" si="17"/>
        <v/>
      </c>
      <c r="AF42" s="129" t="str">
        <f t="shared" si="17"/>
        <v/>
      </c>
      <c r="AG42" s="129" t="str">
        <f t="shared" si="17"/>
        <v/>
      </c>
      <c r="AH42" s="130" t="str">
        <f t="shared" si="17"/>
        <v/>
      </c>
      <c r="AI42" s="161">
        <f>COUNTIFS(入力用３年!B:B,"&gt;="&amp;MIN(AB42:AH42),入力用３年!B:B,"&lt;="&amp;MAX(AB42:AH42),入力用３年!K:K,"○",入力用３年!G:G,"",入力用３年!D:D,"休日")</f>
        <v>0</v>
      </c>
      <c r="AJ42" s="123">
        <f>COUNTIFS(入力用３年!$B:$B,"&gt;="&amp;MIN(AB42:AH42),入力用３年!$B:$B,"&lt;="&amp;MAX(AB42:AH42),入力用３年!$K:$K,"○",入力用３年!$G:$G,"",入力用３年!$H:$H,"休工")</f>
        <v>0</v>
      </c>
      <c r="AK42" s="162" t="str" cm="1">
        <f t="array" ref="AK42">_xlfn.IFS(AI42=0,"",AI42=0,"-",AJ42&gt;=AI42,"〇",AJ42&lt;=AI42,"×")</f>
        <v/>
      </c>
    </row>
    <row r="43" spans="3:38" s="131" customFormat="1" ht="18.75" customHeight="1" x14ac:dyDescent="0.4">
      <c r="D43" s="152"/>
      <c r="E43" s="152"/>
      <c r="F43" s="152"/>
      <c r="G43" s="145"/>
      <c r="H43" s="146"/>
      <c r="I43" s="152"/>
      <c r="J43" s="146"/>
      <c r="K43" s="147">
        <f>SUM(K37:K42)</f>
        <v>9</v>
      </c>
      <c r="L43" s="147"/>
      <c r="M43" s="147"/>
      <c r="N43" s="147"/>
      <c r="O43" s="152"/>
      <c r="P43" s="152"/>
      <c r="Q43" s="152"/>
      <c r="R43" s="152"/>
      <c r="S43" s="145"/>
      <c r="T43" s="146"/>
      <c r="U43" s="152"/>
      <c r="V43" s="146"/>
      <c r="W43" s="147">
        <f>SUM(W37:W42)</f>
        <v>9</v>
      </c>
      <c r="X43" s="147"/>
      <c r="Y43" s="147"/>
      <c r="Z43" s="147"/>
      <c r="AA43" s="152"/>
      <c r="AB43" s="152"/>
      <c r="AC43" s="152"/>
      <c r="AD43" s="152"/>
      <c r="AE43" s="145"/>
      <c r="AF43" s="146"/>
      <c r="AG43" s="152"/>
      <c r="AH43" s="146"/>
      <c r="AI43" s="147">
        <f>SUM(AI37:AI42)</f>
        <v>8</v>
      </c>
      <c r="AJ43" s="147"/>
      <c r="AK43" s="147"/>
      <c r="AL43" s="152"/>
    </row>
    <row r="44" spans="3:38" s="131" customFormat="1" ht="18.75" customHeight="1" thickBot="1" x14ac:dyDescent="0.45">
      <c r="C44" s="302" t="s">
        <v>14</v>
      </c>
      <c r="D44" s="302"/>
      <c r="E44" s="131" t="str">
        <f>IF(H44="-","-",IF(OR(H44&gt;=ROUNDDOWN(8/28,3),L44&gt;=K53),"OK","NG"))</f>
        <v>OK</v>
      </c>
      <c r="F44" s="301" t="s">
        <v>54</v>
      </c>
      <c r="G44" s="301"/>
      <c r="H44" s="303">
        <f>IFERROR(ROUNDDOWN(L44/(COUNTIFS(入力用３年!B:B,"&gt;="&amp;MIN(D47:J52),入力用３年!B:B,"&lt;="&amp;MAX(D47:J52),入力用３年!K:K,"○")-COUNTIFS(入力用３年!B:B,"&gt;="&amp;MIN(D47:J52),入力用３年!B:B,"&lt;="&amp;MAX(D47:J52),入力用３年!K:K,"○",入力用３年!G:G,"&lt;&gt;")),3),"-")</f>
        <v>0.32200000000000001</v>
      </c>
      <c r="I44" s="303"/>
      <c r="J44" s="303"/>
      <c r="K44" s="148" t="s">
        <v>89</v>
      </c>
      <c r="L44" s="173">
        <f>COUNTIFS(入力用３年!B:B,"&gt;="&amp;MIN(D47:J52),入力用３年!B:B,"&lt;="&amp;MAX(D47:J52),入力用３年!K:K,"○",入力用３年!H:H,"休工",入力用３年!G:G,"")</f>
        <v>10</v>
      </c>
      <c r="M44" s="115"/>
      <c r="N44" s="135"/>
      <c r="O44" s="302" t="s">
        <v>14</v>
      </c>
      <c r="P44" s="302"/>
      <c r="Q44" s="131" t="str">
        <f>IF(T44="-","-",IF(OR(T44&gt;=ROUNDDOWN(8/28,3),X44&gt;=W53),"OK","NG"))</f>
        <v>OK</v>
      </c>
      <c r="R44" s="301" t="s">
        <v>54</v>
      </c>
      <c r="S44" s="301"/>
      <c r="T44" s="303">
        <f>IFERROR(ROUNDDOWN(X44/(COUNTIFS(入力用３年!B:B,"&gt;="&amp;MIN(P47:V52),入力用３年!B:B,"&lt;="&amp;MAX(P47:V52),入力用３年!K:K,"○")-COUNTIFS(入力用３年!B:B,"&gt;="&amp;MIN(P47:V52),入力用３年!B:B,"&lt;="&amp;MAX(P47:V52),入力用３年!K:K,"○",入力用３年!G:G,"&lt;&gt;")),3),"-")</f>
        <v>0.28499999999999998</v>
      </c>
      <c r="U44" s="303"/>
      <c r="V44" s="303"/>
      <c r="W44" s="148" t="s">
        <v>89</v>
      </c>
      <c r="X44" s="173">
        <f>COUNTIFS(入力用３年!B:B,"&gt;="&amp;MIN(P47:V52),入力用３年!B:B,"&lt;="&amp;MAX(P47:V52),入力用３年!K:K,"○",入力用３年!H:H,"休工",入力用３年!G:G,"")</f>
        <v>8</v>
      </c>
      <c r="Y44" s="115"/>
      <c r="Z44" s="135"/>
      <c r="AA44" s="302" t="s">
        <v>14</v>
      </c>
      <c r="AB44" s="302"/>
      <c r="AC44" s="131" t="str">
        <f>IF(AF44="-","-",IF(OR(AF44&gt;=ROUNDDOWN(8/28,3),AJ44&gt;=AI53),"OK","NG"))</f>
        <v>OK</v>
      </c>
      <c r="AD44" s="301" t="s">
        <v>54</v>
      </c>
      <c r="AE44" s="301"/>
      <c r="AF44" s="303">
        <f>IFERROR(ROUNDDOWN(AJ44/(COUNTIFS(入力用３年!B:B,"&gt;="&amp;MIN(AB47:AH52),入力用３年!B:B,"&lt;="&amp;MAX(AB47:AH52),入力用３年!K:K,"○")-COUNTIFS(入力用３年!B:B,"&gt;="&amp;MIN(AB47:AH52),入力用３年!B:B,"&lt;="&amp;MAX(AB47:AH52),入力用３年!K:K,"○",入力用３年!G:G,"&lt;&gt;")),3),"-")</f>
        <v>0</v>
      </c>
      <c r="AG44" s="303"/>
      <c r="AH44" s="303"/>
      <c r="AI44" s="148" t="s">
        <v>89</v>
      </c>
      <c r="AJ44" s="173">
        <f>COUNTIFS(入力用３年!B:B,"&gt;="&amp;MIN(AB47:AH52),入力用３年!B:B,"&lt;="&amp;MAX(AB47:AH52),入力用３年!K:K,"○",入力用３年!H:H,"休工",入力用３年!G:G,"")</f>
        <v>0</v>
      </c>
      <c r="AK44" s="115"/>
    </row>
    <row r="45" spans="3:38" s="131" customFormat="1" ht="18.75" customHeight="1" x14ac:dyDescent="0.4">
      <c r="D45" s="132">
        <v>1</v>
      </c>
      <c r="E45" s="133" t="s">
        <v>4</v>
      </c>
      <c r="F45" s="133"/>
      <c r="G45" s="133"/>
      <c r="H45" s="133"/>
      <c r="I45" s="133"/>
      <c r="J45" s="157"/>
      <c r="K45" s="295" t="s">
        <v>60</v>
      </c>
      <c r="L45" s="296"/>
      <c r="M45" s="297"/>
      <c r="N45" s="149"/>
      <c r="P45" s="132">
        <v>2</v>
      </c>
      <c r="Q45" s="133" t="s">
        <v>4</v>
      </c>
      <c r="R45" s="133"/>
      <c r="S45" s="133"/>
      <c r="T45" s="133"/>
      <c r="U45" s="133"/>
      <c r="V45" s="157"/>
      <c r="W45" s="295" t="s">
        <v>60</v>
      </c>
      <c r="X45" s="296"/>
      <c r="Y45" s="297"/>
      <c r="Z45" s="149"/>
      <c r="AB45" s="132">
        <v>3</v>
      </c>
      <c r="AC45" s="133" t="s">
        <v>4</v>
      </c>
      <c r="AD45" s="133"/>
      <c r="AE45" s="133"/>
      <c r="AF45" s="133"/>
      <c r="AG45" s="133"/>
      <c r="AH45" s="157"/>
      <c r="AI45" s="295" t="s">
        <v>60</v>
      </c>
      <c r="AJ45" s="296"/>
      <c r="AK45" s="297"/>
    </row>
    <row r="46" spans="3:38" s="131" customFormat="1" ht="30" customHeight="1" x14ac:dyDescent="0.4">
      <c r="D46" s="136" t="s">
        <v>5</v>
      </c>
      <c r="E46" s="137" t="s">
        <v>3</v>
      </c>
      <c r="F46" s="137" t="s">
        <v>6</v>
      </c>
      <c r="G46" s="137" t="s">
        <v>7</v>
      </c>
      <c r="H46" s="137" t="s">
        <v>8</v>
      </c>
      <c r="I46" s="137" t="s">
        <v>9</v>
      </c>
      <c r="J46" s="158" t="s">
        <v>10</v>
      </c>
      <c r="K46" s="139" t="s">
        <v>50</v>
      </c>
      <c r="L46" s="140" t="s">
        <v>89</v>
      </c>
      <c r="M46" s="141" t="s">
        <v>51</v>
      </c>
      <c r="N46" s="150"/>
      <c r="P46" s="136" t="s">
        <v>5</v>
      </c>
      <c r="Q46" s="137" t="s">
        <v>3</v>
      </c>
      <c r="R46" s="137" t="s">
        <v>6</v>
      </c>
      <c r="S46" s="137" t="s">
        <v>7</v>
      </c>
      <c r="T46" s="137" t="s">
        <v>8</v>
      </c>
      <c r="U46" s="137" t="s">
        <v>9</v>
      </c>
      <c r="V46" s="158" t="s">
        <v>10</v>
      </c>
      <c r="W46" s="139" t="s">
        <v>50</v>
      </c>
      <c r="X46" s="140" t="s">
        <v>89</v>
      </c>
      <c r="Y46" s="141" t="s">
        <v>51</v>
      </c>
      <c r="Z46" s="150"/>
      <c r="AB46" s="136" t="s">
        <v>5</v>
      </c>
      <c r="AC46" s="137" t="s">
        <v>3</v>
      </c>
      <c r="AD46" s="137" t="s">
        <v>6</v>
      </c>
      <c r="AE46" s="137" t="s">
        <v>7</v>
      </c>
      <c r="AF46" s="137" t="s">
        <v>8</v>
      </c>
      <c r="AG46" s="137" t="s">
        <v>9</v>
      </c>
      <c r="AH46" s="158" t="s">
        <v>10</v>
      </c>
      <c r="AI46" s="139" t="s">
        <v>50</v>
      </c>
      <c r="AJ46" s="140" t="s">
        <v>89</v>
      </c>
      <c r="AK46" s="141" t="s">
        <v>51</v>
      </c>
    </row>
    <row r="47" spans="3:38" s="131" customFormat="1" ht="18.75" customHeight="1" x14ac:dyDescent="0.4">
      <c r="D47" s="142" t="str">
        <f>IF(B47&lt;&gt;"",B47+1,IF(TEXT(EDATE(MIN($AB$37:$AH$37),1),"aaa")=D46,EDATE(MIN($AB$37:$AH$37),1),""))</f>
        <v/>
      </c>
      <c r="E47" s="127" t="str">
        <f t="shared" ref="E47:J47" si="18">IF(D47&lt;&gt;"",D47+1,IF(TEXT(EDATE(MIN($AB$37:$AH$37),1),"aaa")=E46,EDATE(MIN($AB$37:$AH$37),1),""))</f>
        <v/>
      </c>
      <c r="F47" s="127" t="str">
        <f t="shared" si="18"/>
        <v/>
      </c>
      <c r="G47" s="127" t="str">
        <f t="shared" si="18"/>
        <v/>
      </c>
      <c r="H47" s="127" t="str">
        <f t="shared" si="18"/>
        <v/>
      </c>
      <c r="I47" s="127">
        <f t="shared" si="18"/>
        <v>46388</v>
      </c>
      <c r="J47" s="128">
        <f t="shared" si="18"/>
        <v>46389</v>
      </c>
      <c r="K47" s="159">
        <f>COUNTIFS(入力用３年!B:B,"&gt;="&amp;MIN(D47:J47),入力用３年!B:B,"&lt;="&amp;MAX(D47:J47),入力用３年!K:K,"○",入力用３年!G:G,"",入力用３年!D:D,"休日")</f>
        <v>1</v>
      </c>
      <c r="L47" s="112">
        <f>COUNTIFS(入力用３年!$B:$B,"&gt;="&amp;MIN(D47:J47),入力用３年!$B:$B,"&lt;="&amp;MAX(D47:J47),入力用３年!$K:$K,"○",入力用３年!$G:$G,"",入力用３年!$H:$H,"休工")</f>
        <v>1</v>
      </c>
      <c r="M47" s="160" t="str" cm="1">
        <f t="array" ref="M47">_xlfn.IFS(K47=0,"",K47=0,"-",L47&gt;=K47,"〇",L47&lt;=K47,"×")</f>
        <v>〇</v>
      </c>
      <c r="N47" s="151"/>
      <c r="P47" s="142" t="str">
        <f t="shared" ref="P47:V47" si="19">IF(O47&lt;&gt;"",O47+1,IF(TEXT(EDATE(MIN($D$47:$J$47),1),"aaa")=P46,EDATE(MIN($D$47:$J$47),1),""))</f>
        <v/>
      </c>
      <c r="Q47" s="127">
        <f t="shared" si="19"/>
        <v>46419</v>
      </c>
      <c r="R47" s="127">
        <f t="shared" si="19"/>
        <v>46420</v>
      </c>
      <c r="S47" s="127">
        <f t="shared" si="19"/>
        <v>46421</v>
      </c>
      <c r="T47" s="127">
        <f t="shared" si="19"/>
        <v>46422</v>
      </c>
      <c r="U47" s="127">
        <f t="shared" si="19"/>
        <v>46423</v>
      </c>
      <c r="V47" s="128">
        <f t="shared" si="19"/>
        <v>46424</v>
      </c>
      <c r="W47" s="159">
        <f>COUNTIFS(入力用３年!B:B,"&gt;="&amp;MIN(P47:V47),入力用３年!B:B,"&lt;="&amp;MAX(P47:V47),入力用３年!K:K,"○",入力用３年!G:G,"",入力用３年!D:D,"休日")</f>
        <v>1</v>
      </c>
      <c r="X47" s="112">
        <f>COUNTIFS(入力用３年!$B:$B,"&gt;="&amp;MIN(P47:V47),入力用３年!$B:$B,"&lt;="&amp;MAX(P47:V47),入力用３年!$K:$K,"○",入力用３年!$G:$G,"",入力用３年!$H:$H,"休工")</f>
        <v>1</v>
      </c>
      <c r="Y47" s="160" t="str" cm="1">
        <f t="array" ref="Y47">_xlfn.IFS(W47=0,"",W47=0,"-",X47&gt;=W47,"〇",X47&lt;=W47,"×")</f>
        <v>〇</v>
      </c>
      <c r="Z47" s="151"/>
      <c r="AB47" s="142" t="str">
        <f t="shared" ref="AB47:AH47" si="20">IF(AA47&lt;&gt;"",AA47+1,IF(TEXT(EDATE(MIN($P$47:$V$47),1),"aaa")=AB46,EDATE(MIN($P$47:$V$47),1),""))</f>
        <v/>
      </c>
      <c r="AC47" s="127">
        <f t="shared" si="20"/>
        <v>46447</v>
      </c>
      <c r="AD47" s="127">
        <f t="shared" si="20"/>
        <v>46448</v>
      </c>
      <c r="AE47" s="127">
        <f t="shared" si="20"/>
        <v>46449</v>
      </c>
      <c r="AF47" s="127">
        <f t="shared" si="20"/>
        <v>46450</v>
      </c>
      <c r="AG47" s="127">
        <f t="shared" si="20"/>
        <v>46451</v>
      </c>
      <c r="AH47" s="128">
        <f t="shared" si="20"/>
        <v>46452</v>
      </c>
      <c r="AI47" s="159">
        <f>COUNTIFS(入力用３年!B:B,"&gt;="&amp;MIN(AB47:AH47),入力用３年!B:B,"&lt;="&amp;MAX(AB47:AH47),入力用３年!K:K,"○",入力用３年!G:G,"",入力用３年!D:D,"休日")</f>
        <v>0</v>
      </c>
      <c r="AJ47" s="112">
        <f>COUNTIFS(入力用３年!$B:$B,"&gt;="&amp;MIN(AB47:AH47),入力用３年!$B:$B,"&lt;="&amp;MAX(AB47:AH47),入力用３年!$K:$K,"○",入力用３年!$G:$G,"",入力用３年!$H:$H,"休工")</f>
        <v>0</v>
      </c>
      <c r="AK47" s="160" t="str" cm="1">
        <f t="array" ref="AK47">_xlfn.IFS(AI47=0,"",AI47=0,"-",AJ47&gt;=AI47,"〇",AJ47&lt;=AI47,"×")</f>
        <v/>
      </c>
    </row>
    <row r="48" spans="3:38" s="131" customFormat="1" ht="18.75" customHeight="1" x14ac:dyDescent="0.4">
      <c r="D48" s="142">
        <f>IFERROR(IF(MONTH(J47+1)=$D$45,J47+1,""),"")</f>
        <v>46390</v>
      </c>
      <c r="E48" s="127">
        <f t="shared" ref="E48:J52" si="21">IFERROR(IF(MONTH(D48+1)=$D$45,D48+1,""),"")</f>
        <v>46391</v>
      </c>
      <c r="F48" s="127">
        <f t="shared" si="21"/>
        <v>46392</v>
      </c>
      <c r="G48" s="127">
        <f t="shared" si="21"/>
        <v>46393</v>
      </c>
      <c r="H48" s="127">
        <f t="shared" si="21"/>
        <v>46394</v>
      </c>
      <c r="I48" s="127">
        <f t="shared" si="21"/>
        <v>46395</v>
      </c>
      <c r="J48" s="128">
        <f t="shared" si="21"/>
        <v>46396</v>
      </c>
      <c r="K48" s="159">
        <f>COUNTIFS(入力用３年!B:B,"&gt;="&amp;MIN(D48:J48),入力用３年!B:B,"&lt;="&amp;MAX(D48:J48),入力用３年!K:K,"○",入力用３年!G:G,"",入力用３年!D:D,"休日")</f>
        <v>2</v>
      </c>
      <c r="L48" s="112">
        <f>COUNTIFS(入力用３年!$B:$B,"&gt;="&amp;MIN(D48:J48),入力用３年!$B:$B,"&lt;="&amp;MAX(D48:J48),入力用３年!$K:$K,"○",入力用３年!$G:$G,"",入力用３年!$H:$H,"休工")</f>
        <v>2</v>
      </c>
      <c r="M48" s="160" t="str" cm="1">
        <f t="array" ref="M48">_xlfn.IFS(K48=0,"",K48=0,"-",L48&gt;=K48,"〇",L48&lt;=K48,"×")</f>
        <v>〇</v>
      </c>
      <c r="N48" s="151"/>
      <c r="P48" s="142">
        <f>IFERROR(IF(MONTH(V47+1)=$P$45,V47+1,""),"")</f>
        <v>46425</v>
      </c>
      <c r="Q48" s="127">
        <f t="shared" ref="Q48:V52" si="22">IFERROR(IF(MONTH(P48+1)=$P$45,P48+1,""),"")</f>
        <v>46426</v>
      </c>
      <c r="R48" s="127">
        <f t="shared" si="22"/>
        <v>46427</v>
      </c>
      <c r="S48" s="127">
        <f t="shared" si="22"/>
        <v>46428</v>
      </c>
      <c r="T48" s="127">
        <f t="shared" si="22"/>
        <v>46429</v>
      </c>
      <c r="U48" s="127">
        <f t="shared" si="22"/>
        <v>46430</v>
      </c>
      <c r="V48" s="128">
        <f t="shared" si="22"/>
        <v>46431</v>
      </c>
      <c r="W48" s="159">
        <f>COUNTIFS(入力用３年!B:B,"&gt;="&amp;MIN(P48:V48),入力用３年!B:B,"&lt;="&amp;MAX(P48:V48),入力用３年!K:K,"○",入力用３年!G:G,"",入力用３年!D:D,"休日")</f>
        <v>2</v>
      </c>
      <c r="X48" s="112">
        <f>COUNTIFS(入力用３年!$B:$B,"&gt;="&amp;MIN(P48:V48),入力用３年!$B:$B,"&lt;="&amp;MAX(P48:V48),入力用３年!$K:$K,"○",入力用３年!$G:$G,"",入力用３年!$H:$H,"休工")</f>
        <v>2</v>
      </c>
      <c r="Y48" s="160" t="str" cm="1">
        <f t="array" ref="Y48">_xlfn.IFS(W48=0,"",W48=0,"-",X48&gt;=W48,"〇",X48&lt;=W48,"×")</f>
        <v>〇</v>
      </c>
      <c r="Z48" s="151"/>
      <c r="AB48" s="142">
        <f>IFERROR(IF(MONTH(AH47+1)=$AB$45,AH47+1,""),"")</f>
        <v>46453</v>
      </c>
      <c r="AC48" s="127">
        <f t="shared" ref="AC48:AH52" si="23">IFERROR(IF(MONTH(AB48+1)=$AB$45,AB48+1,""),"")</f>
        <v>46454</v>
      </c>
      <c r="AD48" s="127">
        <f t="shared" si="23"/>
        <v>46455</v>
      </c>
      <c r="AE48" s="127">
        <f t="shared" si="23"/>
        <v>46456</v>
      </c>
      <c r="AF48" s="127">
        <f t="shared" si="23"/>
        <v>46457</v>
      </c>
      <c r="AG48" s="127">
        <f t="shared" si="23"/>
        <v>46458</v>
      </c>
      <c r="AH48" s="128">
        <f t="shared" si="23"/>
        <v>46459</v>
      </c>
      <c r="AI48" s="159">
        <f>COUNTIFS(入力用３年!B:B,"&gt;="&amp;MIN(AB48:AH48),入力用３年!B:B,"&lt;="&amp;MAX(AB48:AH48),入力用３年!K:K,"○",入力用３年!G:G,"",入力用３年!D:D,"休日")</f>
        <v>0</v>
      </c>
      <c r="AJ48" s="112">
        <f>COUNTIFS(入力用３年!$B:$B,"&gt;="&amp;MIN(AB48:AH48),入力用３年!$B:$B,"&lt;="&amp;MAX(AB48:AH48),入力用３年!$K:$K,"○",入力用３年!$G:$G,"",入力用３年!$H:$H,"休工")</f>
        <v>0</v>
      </c>
      <c r="AK48" s="160" t="str" cm="1">
        <f t="array" ref="AK48">_xlfn.IFS(AI48=0,"",AI48=0,"-",AJ48&gt;=AI48,"〇",AJ48&lt;=AI48,"×")</f>
        <v/>
      </c>
    </row>
    <row r="49" spans="1:38" s="131" customFormat="1" ht="18.75" customHeight="1" x14ac:dyDescent="0.4">
      <c r="D49" s="142">
        <f>IFERROR(IF(MONTH(J48+1)=$D$45,J48+1,""),"")</f>
        <v>46397</v>
      </c>
      <c r="E49" s="127">
        <f t="shared" si="21"/>
        <v>46398</v>
      </c>
      <c r="F49" s="127">
        <f t="shared" si="21"/>
        <v>46399</v>
      </c>
      <c r="G49" s="127">
        <f t="shared" si="21"/>
        <v>46400</v>
      </c>
      <c r="H49" s="127">
        <f t="shared" si="21"/>
        <v>46401</v>
      </c>
      <c r="I49" s="127">
        <f t="shared" si="21"/>
        <v>46402</v>
      </c>
      <c r="J49" s="128">
        <f t="shared" si="21"/>
        <v>46403</v>
      </c>
      <c r="K49" s="159">
        <f>COUNTIFS(入力用３年!B:B,"&gt;="&amp;MIN(D49:J49),入力用３年!B:B,"&lt;="&amp;MAX(D49:J49),入力用３年!K:K,"○",入力用３年!G:G,"",入力用３年!D:D,"休日")</f>
        <v>2</v>
      </c>
      <c r="L49" s="112">
        <f>COUNTIFS(入力用３年!$B:$B,"&gt;="&amp;MIN(D49:J49),入力用３年!$B:$B,"&lt;="&amp;MAX(D49:J49),入力用３年!$K:$K,"○",入力用３年!$G:$G,"",入力用３年!$H:$H,"休工")</f>
        <v>2</v>
      </c>
      <c r="M49" s="160" t="str" cm="1">
        <f t="array" ref="M49">_xlfn.IFS(K49=0,"",K49=0,"-",L49&gt;=K49,"〇",L49&lt;=K49,"×")</f>
        <v>〇</v>
      </c>
      <c r="N49" s="151"/>
      <c r="P49" s="142">
        <f>IFERROR(IF(MONTH(V48+1)=$P$45,V48+1,""),"")</f>
        <v>46432</v>
      </c>
      <c r="Q49" s="127">
        <f t="shared" si="22"/>
        <v>46433</v>
      </c>
      <c r="R49" s="127">
        <f t="shared" si="22"/>
        <v>46434</v>
      </c>
      <c r="S49" s="127">
        <f t="shared" si="22"/>
        <v>46435</v>
      </c>
      <c r="T49" s="127">
        <f t="shared" si="22"/>
        <v>46436</v>
      </c>
      <c r="U49" s="127">
        <f t="shared" si="22"/>
        <v>46437</v>
      </c>
      <c r="V49" s="128">
        <f t="shared" si="22"/>
        <v>46438</v>
      </c>
      <c r="W49" s="159">
        <f>COUNTIFS(入力用３年!B:B,"&gt;="&amp;MIN(P49:V49),入力用３年!B:B,"&lt;="&amp;MAX(P49:V49),入力用３年!K:K,"○",入力用３年!G:G,"",入力用３年!D:D,"休日")</f>
        <v>2</v>
      </c>
      <c r="X49" s="112">
        <f>COUNTIFS(入力用３年!$B:$B,"&gt;="&amp;MIN(P49:V49),入力用３年!$B:$B,"&lt;="&amp;MAX(P49:V49),入力用３年!$K:$K,"○",入力用３年!$G:$G,"",入力用３年!$H:$H,"休工")</f>
        <v>2</v>
      </c>
      <c r="Y49" s="160" t="str" cm="1">
        <f t="array" ref="Y49">_xlfn.IFS(W49=0,"",W49=0,"-",X49&gt;=W49,"〇",X49&lt;=W49,"×")</f>
        <v>〇</v>
      </c>
      <c r="Z49" s="151"/>
      <c r="AB49" s="142">
        <f>IFERROR(IF(MONTH(AH48+1)=$AB$45,AH48+1,""),"")</f>
        <v>46460</v>
      </c>
      <c r="AC49" s="127">
        <f t="shared" si="23"/>
        <v>46461</v>
      </c>
      <c r="AD49" s="127">
        <f t="shared" si="23"/>
        <v>46462</v>
      </c>
      <c r="AE49" s="127">
        <f t="shared" si="23"/>
        <v>46463</v>
      </c>
      <c r="AF49" s="127">
        <f t="shared" si="23"/>
        <v>46464</v>
      </c>
      <c r="AG49" s="127">
        <f t="shared" si="23"/>
        <v>46465</v>
      </c>
      <c r="AH49" s="128">
        <f t="shared" si="23"/>
        <v>46466</v>
      </c>
      <c r="AI49" s="159">
        <f>COUNTIFS(入力用３年!B:B,"&gt;="&amp;MIN(AB49:AH49),入力用３年!B:B,"&lt;="&amp;MAX(AB49:AH49),入力用３年!K:K,"○",入力用３年!G:G,"",入力用３年!D:D,"休日")</f>
        <v>0</v>
      </c>
      <c r="AJ49" s="112">
        <f>COUNTIFS(入力用３年!$B:$B,"&gt;="&amp;MIN(AB49:AH49),入力用３年!$B:$B,"&lt;="&amp;MAX(AB49:AH49),入力用３年!$K:$K,"○",入力用３年!$G:$G,"",入力用３年!$H:$H,"休工")</f>
        <v>0</v>
      </c>
      <c r="AK49" s="160" t="str" cm="1">
        <f t="array" ref="AK49">_xlfn.IFS(AI49=0,"",AI49=0,"-",AJ49&gt;=AI49,"〇",AJ49&lt;=AI49,"×")</f>
        <v/>
      </c>
    </row>
    <row r="50" spans="1:38" s="131" customFormat="1" ht="18.75" customHeight="1" x14ac:dyDescent="0.4">
      <c r="D50" s="142">
        <f>IFERROR(IF(MONTH(J49+1)=$D$45,J49+1,""),"")</f>
        <v>46404</v>
      </c>
      <c r="E50" s="127">
        <f t="shared" si="21"/>
        <v>46405</v>
      </c>
      <c r="F50" s="127">
        <f t="shared" si="21"/>
        <v>46406</v>
      </c>
      <c r="G50" s="127">
        <f t="shared" si="21"/>
        <v>46407</v>
      </c>
      <c r="H50" s="127">
        <f t="shared" si="21"/>
        <v>46408</v>
      </c>
      <c r="I50" s="127">
        <f t="shared" si="21"/>
        <v>46409</v>
      </c>
      <c r="J50" s="128">
        <f t="shared" si="21"/>
        <v>46410</v>
      </c>
      <c r="K50" s="159">
        <f>COUNTIFS(入力用３年!B:B,"&gt;="&amp;MIN(D50:J50),入力用３年!B:B,"&lt;="&amp;MAX(D50:J50),入力用３年!K:K,"○",入力用３年!G:G,"",入力用３年!D:D,"休日")</f>
        <v>2</v>
      </c>
      <c r="L50" s="112">
        <f>COUNTIFS(入力用３年!$B:$B,"&gt;="&amp;MIN(D50:J50),入力用３年!$B:$B,"&lt;="&amp;MAX(D50:J50),入力用３年!$K:$K,"○",入力用３年!$G:$G,"",入力用３年!$H:$H,"休工")</f>
        <v>2</v>
      </c>
      <c r="M50" s="160" t="str" cm="1">
        <f t="array" ref="M50">_xlfn.IFS(K50=0,"",K50=0,"-",L50&gt;=K50,"〇",L50&lt;=K50,"×")</f>
        <v>〇</v>
      </c>
      <c r="N50" s="151"/>
      <c r="P50" s="142">
        <f>IFERROR(IF(MONTH(V49+1)=$P$45,V49+1,""),"")</f>
        <v>46439</v>
      </c>
      <c r="Q50" s="127">
        <f t="shared" si="22"/>
        <v>46440</v>
      </c>
      <c r="R50" s="127">
        <f t="shared" si="22"/>
        <v>46441</v>
      </c>
      <c r="S50" s="127">
        <f t="shared" si="22"/>
        <v>46442</v>
      </c>
      <c r="T50" s="127">
        <f t="shared" si="22"/>
        <v>46443</v>
      </c>
      <c r="U50" s="127">
        <f t="shared" si="22"/>
        <v>46444</v>
      </c>
      <c r="V50" s="128">
        <f t="shared" si="22"/>
        <v>46445</v>
      </c>
      <c r="W50" s="159">
        <f>COUNTIFS(入力用３年!B:B,"&gt;="&amp;MIN(P50:V50),入力用３年!B:B,"&lt;="&amp;MAX(P50:V50),入力用３年!K:K,"○",入力用３年!G:G,"",入力用３年!D:D,"休日")</f>
        <v>2</v>
      </c>
      <c r="X50" s="112">
        <f>COUNTIFS(入力用３年!$B:$B,"&gt;="&amp;MIN(P50:V50),入力用３年!$B:$B,"&lt;="&amp;MAX(P50:V50),入力用３年!$K:$K,"○",入力用３年!$G:$G,"",入力用３年!$H:$H,"休工")</f>
        <v>2</v>
      </c>
      <c r="Y50" s="160" t="str" cm="1">
        <f t="array" ref="Y50">_xlfn.IFS(W50=0,"",W50=0,"-",X50&gt;=W50,"〇",X50&lt;=W50,"×")</f>
        <v>〇</v>
      </c>
      <c r="Z50" s="151"/>
      <c r="AB50" s="142">
        <f>IFERROR(IF(MONTH(AH49+1)=$AB$45,AH49+1,""),"")</f>
        <v>46467</v>
      </c>
      <c r="AC50" s="127">
        <f t="shared" si="23"/>
        <v>46468</v>
      </c>
      <c r="AD50" s="127">
        <f t="shared" si="23"/>
        <v>46469</v>
      </c>
      <c r="AE50" s="127">
        <f t="shared" si="23"/>
        <v>46470</v>
      </c>
      <c r="AF50" s="127">
        <f t="shared" si="23"/>
        <v>46471</v>
      </c>
      <c r="AG50" s="127">
        <f t="shared" si="23"/>
        <v>46472</v>
      </c>
      <c r="AH50" s="128">
        <f t="shared" si="23"/>
        <v>46473</v>
      </c>
      <c r="AI50" s="159">
        <f>COUNTIFS(入力用３年!B:B,"&gt;="&amp;MIN(AB50:AH50),入力用３年!B:B,"&lt;="&amp;MAX(AB50:AH50),入力用３年!K:K,"○",入力用３年!G:G,"",入力用３年!D:D,"休日")</f>
        <v>0</v>
      </c>
      <c r="AJ50" s="112">
        <f>COUNTIFS(入力用３年!$B:$B,"&gt;="&amp;MIN(AB50:AH50),入力用３年!$B:$B,"&lt;="&amp;MAX(AB50:AH50),入力用３年!$K:$K,"○",入力用３年!$G:$G,"",入力用３年!$H:$H,"休工")</f>
        <v>0</v>
      </c>
      <c r="AK50" s="160" t="str" cm="1">
        <f t="array" ref="AK50">_xlfn.IFS(AI50=0,"",AI50=0,"-",AJ50&gt;=AI50,"〇",AJ50&lt;=AI50,"×")</f>
        <v/>
      </c>
    </row>
    <row r="51" spans="1:38" s="131" customFormat="1" ht="18.75" customHeight="1" x14ac:dyDescent="0.4">
      <c r="D51" s="142">
        <f>IFERROR(IF(MONTH(J50+1)=$D$45,J50+1,""),"")</f>
        <v>46411</v>
      </c>
      <c r="E51" s="127">
        <f t="shared" si="21"/>
        <v>46412</v>
      </c>
      <c r="F51" s="127">
        <f t="shared" si="21"/>
        <v>46413</v>
      </c>
      <c r="G51" s="127">
        <f t="shared" si="21"/>
        <v>46414</v>
      </c>
      <c r="H51" s="127">
        <f t="shared" si="21"/>
        <v>46415</v>
      </c>
      <c r="I51" s="127">
        <f t="shared" si="21"/>
        <v>46416</v>
      </c>
      <c r="J51" s="128">
        <f t="shared" si="21"/>
        <v>46417</v>
      </c>
      <c r="K51" s="159">
        <f>COUNTIFS(入力用３年!B:B,"&gt;="&amp;MIN(D51:J51),入力用３年!B:B,"&lt;="&amp;MAX(D51:J51),入力用３年!K:K,"○",入力用３年!G:G,"",入力用３年!D:D,"休日")</f>
        <v>2</v>
      </c>
      <c r="L51" s="112">
        <f>COUNTIFS(入力用３年!$B:$B,"&gt;="&amp;MIN(D51:J51),入力用３年!$B:$B,"&lt;="&amp;MAX(D51:J51),入力用３年!$K:$K,"○",入力用３年!$G:$G,"",入力用３年!$H:$H,"休工")</f>
        <v>2</v>
      </c>
      <c r="M51" s="160" t="str" cm="1">
        <f t="array" ref="M51">_xlfn.IFS(K51=0,"",K51=0,"-",L51&gt;=K51,"〇",L51&lt;=K51,"×")</f>
        <v>〇</v>
      </c>
      <c r="N51" s="151"/>
      <c r="P51" s="142">
        <f>IFERROR(IF(MONTH(V50+1)=$P$45,V50+1,""),"")</f>
        <v>46446</v>
      </c>
      <c r="Q51" s="127" t="str">
        <f t="shared" si="22"/>
        <v/>
      </c>
      <c r="R51" s="127" t="str">
        <f t="shared" si="22"/>
        <v/>
      </c>
      <c r="S51" s="127" t="str">
        <f t="shared" si="22"/>
        <v/>
      </c>
      <c r="T51" s="127" t="str">
        <f t="shared" si="22"/>
        <v/>
      </c>
      <c r="U51" s="127" t="str">
        <f t="shared" si="22"/>
        <v/>
      </c>
      <c r="V51" s="128" t="str">
        <f t="shared" si="22"/>
        <v/>
      </c>
      <c r="W51" s="159">
        <f>COUNTIFS(入力用３年!B:B,"&gt;="&amp;MIN(P51:V51),入力用３年!B:B,"&lt;="&amp;MAX(P51:V51),入力用３年!K:K,"○",入力用３年!G:G,"",入力用３年!D:D,"休日")</f>
        <v>1</v>
      </c>
      <c r="X51" s="112">
        <f>COUNTIFS(入力用３年!$B:$B,"&gt;="&amp;MIN(P51:V51),入力用３年!$B:$B,"&lt;="&amp;MAX(P51:V51),入力用３年!$K:$K,"○",入力用３年!$G:$G,"",入力用３年!$H:$H,"休工")</f>
        <v>1</v>
      </c>
      <c r="Y51" s="160" t="str" cm="1">
        <f t="array" ref="Y51">_xlfn.IFS(W51=0,"",W51=0,"-",X51&gt;=W51,"〇",X51&lt;=W51,"×")</f>
        <v>〇</v>
      </c>
      <c r="Z51" s="151"/>
      <c r="AB51" s="142">
        <f>IFERROR(IF(MONTH(AH50+1)=$AB$45,AH50+1,""),"")</f>
        <v>46474</v>
      </c>
      <c r="AC51" s="127">
        <f t="shared" si="23"/>
        <v>46475</v>
      </c>
      <c r="AD51" s="127">
        <f t="shared" si="23"/>
        <v>46476</v>
      </c>
      <c r="AE51" s="127">
        <f t="shared" si="23"/>
        <v>46477</v>
      </c>
      <c r="AF51" s="127" t="str">
        <f t="shared" si="23"/>
        <v/>
      </c>
      <c r="AG51" s="127" t="str">
        <f t="shared" si="23"/>
        <v/>
      </c>
      <c r="AH51" s="128" t="str">
        <f t="shared" si="23"/>
        <v/>
      </c>
      <c r="AI51" s="159">
        <f>COUNTIFS(入力用３年!B:B,"&gt;="&amp;MIN(AB51:AH51),入力用３年!B:B,"&lt;="&amp;MAX(AB51:AH51),入力用３年!K:K,"○",入力用３年!G:G,"",入力用３年!D:D,"休日")</f>
        <v>0</v>
      </c>
      <c r="AJ51" s="112">
        <f>COUNTIFS(入力用３年!$B:$B,"&gt;="&amp;MIN(AB51:AH51),入力用３年!$B:$B,"&lt;="&amp;MAX(AB51:AH51),入力用３年!$K:$K,"○",入力用３年!$G:$G,"",入力用３年!$H:$H,"休工")</f>
        <v>0</v>
      </c>
      <c r="AK51" s="160" t="str" cm="1">
        <f t="array" ref="AK51">_xlfn.IFS(AI51=0,"",AI51=0,"-",AJ51&gt;=AI51,"〇",AJ51&lt;=AI51,"×")</f>
        <v/>
      </c>
    </row>
    <row r="52" spans="1:38" s="131" customFormat="1" ht="18.75" customHeight="1" thickBot="1" x14ac:dyDescent="0.45">
      <c r="D52" s="144">
        <f>IFERROR(IF(MONTH(J51+1)=$D$45,J51+1,""),"")</f>
        <v>46418</v>
      </c>
      <c r="E52" s="129" t="str">
        <f t="shared" si="21"/>
        <v/>
      </c>
      <c r="F52" s="129" t="str">
        <f t="shared" si="21"/>
        <v/>
      </c>
      <c r="G52" s="129" t="str">
        <f t="shared" si="21"/>
        <v/>
      </c>
      <c r="H52" s="129" t="str">
        <f t="shared" si="21"/>
        <v/>
      </c>
      <c r="I52" s="129" t="str">
        <f t="shared" si="21"/>
        <v/>
      </c>
      <c r="J52" s="130" t="str">
        <f t="shared" si="21"/>
        <v/>
      </c>
      <c r="K52" s="161">
        <f>COUNTIFS(入力用３年!B:B,"&gt;="&amp;MIN(D52:J52),入力用３年!B:B,"&lt;="&amp;MAX(D52:J52),入力用３年!K:K,"○",入力用３年!G:G,"",入力用３年!D:D,"休日")</f>
        <v>1</v>
      </c>
      <c r="L52" s="123">
        <f>COUNTIFS(入力用３年!$B:$B,"&gt;="&amp;MIN(D52:J52),入力用３年!$B:$B,"&lt;="&amp;MAX(D52:J52),入力用３年!$K:$K,"○",入力用３年!$G:$G,"",入力用３年!$H:$H,"休工")</f>
        <v>1</v>
      </c>
      <c r="M52" s="162" t="str" cm="1">
        <f t="array" ref="M52">_xlfn.IFS(K52=0,"",K52=0,"-",L52&gt;=K52,"〇",L52&lt;=K52,"×")</f>
        <v>〇</v>
      </c>
      <c r="N52" s="151"/>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COUNTIFS(入力用３年!B:B,"&gt;="&amp;MIN(P52:V52),入力用３年!B:B,"&lt;="&amp;MAX(P52:V52),入力用３年!K:K,"○",入力用３年!G:G,"",入力用３年!D:D,"休日")</f>
        <v>0</v>
      </c>
      <c r="X52" s="123">
        <f>COUNTIFS(入力用３年!$B:$B,"&gt;="&amp;MIN(P52:V52),入力用３年!$B:$B,"&lt;="&amp;MAX(P52:V52),入力用３年!$K:$K,"○",入力用３年!$G:$G,"",入力用３年!$H:$H,"休工")</f>
        <v>0</v>
      </c>
      <c r="Y52" s="162" t="str" cm="1">
        <f t="array" ref="Y52">_xlfn.IFS(W52=0,"",W52=0,"-",X52&gt;=W52,"〇",X52&lt;=W52,"×")</f>
        <v/>
      </c>
      <c r="Z52" s="151"/>
      <c r="AB52" s="144" t="str">
        <f>IFERROR(IF(MONTH(AH51+1)=$AB$45,AH51+1,""),"")</f>
        <v/>
      </c>
      <c r="AC52" s="129" t="str">
        <f t="shared" si="23"/>
        <v/>
      </c>
      <c r="AD52" s="129" t="str">
        <f t="shared" si="23"/>
        <v/>
      </c>
      <c r="AE52" s="129" t="str">
        <f t="shared" si="23"/>
        <v/>
      </c>
      <c r="AF52" s="129" t="str">
        <f t="shared" si="23"/>
        <v/>
      </c>
      <c r="AG52" s="129" t="str">
        <f t="shared" si="23"/>
        <v/>
      </c>
      <c r="AH52" s="130" t="str">
        <f t="shared" si="23"/>
        <v/>
      </c>
      <c r="AI52" s="161">
        <f>COUNTIFS(入力用３年!B:B,"&gt;="&amp;MIN(AB52:AH52),入力用３年!B:B,"&lt;="&amp;MAX(AB52:AH52),入力用３年!K:K,"○",入力用３年!G:G,"",入力用３年!D:D,"休日")</f>
        <v>0</v>
      </c>
      <c r="AJ52" s="123">
        <f>COUNTIFS(入力用３年!$B:$B,"&gt;="&amp;MIN(AB52:AH52),入力用３年!$B:$B,"&lt;="&amp;MAX(AB52:AH52),入力用３年!$K:$K,"○",入力用３年!$G:$G,"",入力用３年!$H:$H,"休工")</f>
        <v>0</v>
      </c>
      <c r="AK52" s="162" t="str" cm="1">
        <f t="array" ref="AK52">_xlfn.IFS(AI52=0,"",AI52=0,"-",AJ52&gt;=AI52,"〇",AJ52&lt;=AI52,"×")</f>
        <v/>
      </c>
    </row>
    <row r="53" spans="1:38" s="131" customFormat="1" ht="18.75" customHeight="1" x14ac:dyDescent="0.4">
      <c r="D53" s="152"/>
      <c r="E53" s="152"/>
      <c r="F53" s="152"/>
      <c r="G53" s="145"/>
      <c r="H53" s="146"/>
      <c r="I53" s="152"/>
      <c r="J53" s="146"/>
      <c r="K53" s="147">
        <f>SUM(K47:K52)</f>
        <v>10</v>
      </c>
      <c r="L53" s="147"/>
      <c r="M53" s="147"/>
      <c r="N53" s="147"/>
      <c r="O53" s="152"/>
      <c r="P53" s="152"/>
      <c r="Q53" s="152"/>
      <c r="R53" s="152"/>
      <c r="S53" s="145"/>
      <c r="T53" s="146"/>
      <c r="U53" s="152"/>
      <c r="V53" s="146"/>
      <c r="W53" s="147">
        <f>SUM(W47:W52)</f>
        <v>8</v>
      </c>
      <c r="X53" s="147"/>
      <c r="Y53" s="147"/>
      <c r="Z53" s="147"/>
      <c r="AA53" s="152"/>
      <c r="AB53" s="152"/>
      <c r="AC53" s="152"/>
      <c r="AD53" s="152"/>
      <c r="AE53" s="145"/>
      <c r="AF53" s="146"/>
      <c r="AG53" s="152"/>
      <c r="AH53" s="146"/>
      <c r="AI53" s="147">
        <f>SUM(AI47:AI52)</f>
        <v>0</v>
      </c>
      <c r="AJ53" s="147"/>
      <c r="AK53" s="147"/>
    </row>
    <row r="54" spans="1:38" s="131" customFormat="1" ht="18.75" customHeight="1" x14ac:dyDescent="0.4"/>
    <row r="55" spans="1:38" s="131" customFormat="1" ht="18.75" customHeight="1" x14ac:dyDescent="0.4"/>
    <row r="56" spans="1:38" s="131" customFormat="1" ht="18.75" customHeight="1" x14ac:dyDescent="0.4"/>
    <row r="57" spans="1:38" s="131" customFormat="1" ht="18.75" customHeight="1" x14ac:dyDescent="0.4"/>
    <row r="58" spans="1:38" s="53" customFormat="1" ht="18.75" customHeight="1" x14ac:dyDescent="0.4">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I9oh6jt4g4IKOswhDLjZU+Ldp64sRTinSSOzAyRT2S5k7qS2Nc9de7iqSsT6S82FBZRmxGGEILgjnjc86nfrA==" saltValue="vSJN+8UB5KzAdAG6L/uKpQ==" spinCount="100000" sheet="1" formatCells="0" formatColumns="0" formatRows="0" sort="0" autoFilter="0"/>
  <mergeCells count="68">
    <mergeCell ref="AF14:AH14"/>
    <mergeCell ref="AF44:AH44"/>
    <mergeCell ref="T44:V44"/>
    <mergeCell ref="H44:J44"/>
    <mergeCell ref="AD34:AE34"/>
    <mergeCell ref="T34:V34"/>
    <mergeCell ref="AF34:AH34"/>
    <mergeCell ref="AA44:AB44"/>
    <mergeCell ref="AD44:AE44"/>
    <mergeCell ref="R34:S34"/>
    <mergeCell ref="H34:J34"/>
    <mergeCell ref="R44:S44"/>
    <mergeCell ref="T14:V14"/>
    <mergeCell ref="H24:J24"/>
    <mergeCell ref="H14:J14"/>
    <mergeCell ref="C44:D44"/>
    <mergeCell ref="F44:G44"/>
    <mergeCell ref="O44:P44"/>
    <mergeCell ref="C9:F9"/>
    <mergeCell ref="I9:K9"/>
    <mergeCell ref="C10:F10"/>
    <mergeCell ref="I10:K10"/>
    <mergeCell ref="C11:F11"/>
    <mergeCell ref="C34:D34"/>
    <mergeCell ref="F34:G34"/>
    <mergeCell ref="O34:P34"/>
    <mergeCell ref="AI6:AK6"/>
    <mergeCell ref="B6:C6"/>
    <mergeCell ref="AI7:AK7"/>
    <mergeCell ref="AQ7:AS7"/>
    <mergeCell ref="C8:G8"/>
    <mergeCell ref="AI8:AK8"/>
    <mergeCell ref="Z8:AD8"/>
    <mergeCell ref="E5:H5"/>
    <mergeCell ref="AI3:AK3"/>
    <mergeCell ref="AI4:AK4"/>
    <mergeCell ref="J5:Q5"/>
    <mergeCell ref="AI5:AK5"/>
    <mergeCell ref="AF3:AH3"/>
    <mergeCell ref="AI45:AK45"/>
    <mergeCell ref="W45:Y45"/>
    <mergeCell ref="K45:M45"/>
    <mergeCell ref="C14:D14"/>
    <mergeCell ref="F14:G14"/>
    <mergeCell ref="AD14:AE14"/>
    <mergeCell ref="C24:D24"/>
    <mergeCell ref="F24:G24"/>
    <mergeCell ref="O24:P24"/>
    <mergeCell ref="R24:S24"/>
    <mergeCell ref="AA24:AB24"/>
    <mergeCell ref="AD24:AE24"/>
    <mergeCell ref="K35:M35"/>
    <mergeCell ref="W35:Y35"/>
    <mergeCell ref="AI35:AK35"/>
    <mergeCell ref="AA34:AB34"/>
    <mergeCell ref="AI15:AK15"/>
    <mergeCell ref="AI25:AK25"/>
    <mergeCell ref="W25:Y25"/>
    <mergeCell ref="K25:M25"/>
    <mergeCell ref="K15:M15"/>
    <mergeCell ref="W15:Y15"/>
    <mergeCell ref="AF24:AH24"/>
    <mergeCell ref="T24:V24"/>
    <mergeCell ref="Z10:AD10"/>
    <mergeCell ref="O14:P14"/>
    <mergeCell ref="R14:S14"/>
    <mergeCell ref="AA14:AB14"/>
    <mergeCell ref="Z11:AB11"/>
  </mergeCells>
  <phoneticPr fontId="1"/>
  <conditionalFormatting sqref="D17:J17 D19:J22 F18:J18">
    <cfRule type="expression" dxfId="120" priority="745">
      <formula>MONTH(D17)&lt;&gt;$D$15</formula>
    </cfRule>
  </conditionalFormatting>
  <conditionalFormatting sqref="D27:J32">
    <cfRule type="expression" dxfId="119" priority="758">
      <formula>MONTH(D27)&lt;&gt;$D$25</formula>
    </cfRule>
  </conditionalFormatting>
  <conditionalFormatting sqref="D37:J42">
    <cfRule type="expression" dxfId="118" priority="755">
      <formula>MONTH(D37)&lt;&gt;$D$35</formula>
    </cfRule>
  </conditionalFormatting>
  <conditionalFormatting sqref="D47:J52">
    <cfRule type="expression" dxfId="117" priority="752">
      <formula>MONTH(D47)&lt;&gt;$D$45</formula>
    </cfRule>
  </conditionalFormatting>
  <conditionalFormatting sqref="P17:V22">
    <cfRule type="expression" dxfId="116" priority="760">
      <formula>MONTH(P17)&lt;&gt;$P$15</formula>
    </cfRule>
  </conditionalFormatting>
  <conditionalFormatting sqref="P27:V32">
    <cfRule type="expression" dxfId="115" priority="757">
      <formula>MONTH(P27)&lt;&gt;$P$25</formula>
    </cfRule>
  </conditionalFormatting>
  <conditionalFormatting sqref="P37:V42">
    <cfRule type="expression" dxfId="114" priority="754">
      <formula>MONTH(P37)&lt;&gt;$P$35</formula>
    </cfRule>
  </conditionalFormatting>
  <conditionalFormatting sqref="P47:V52">
    <cfRule type="expression" dxfId="113" priority="751">
      <formula>MONTH(P47)&lt;&gt;$P$45</formula>
    </cfRule>
  </conditionalFormatting>
  <conditionalFormatting sqref="AB17:AH22">
    <cfRule type="expression" dxfId="112" priority="759">
      <formula>MONTH(AB17)&lt;&gt;$AB$15</formula>
    </cfRule>
  </conditionalFormatting>
  <conditionalFormatting sqref="AB27:AH32">
    <cfRule type="expression" dxfId="111" priority="756">
      <formula>MONTH(AB27)&lt;&gt;$AB$25</formula>
    </cfRule>
  </conditionalFormatting>
  <conditionalFormatting sqref="AB37:AH42">
    <cfRule type="expression" dxfId="110" priority="753">
      <formula>MONTH(AB37)&lt;&gt;$AB$35</formula>
    </cfRule>
  </conditionalFormatting>
  <conditionalFormatting sqref="AB47:AH52">
    <cfRule type="expression" dxfId="109" priority="750">
      <formula>MONTH(AB47)&lt;&gt;$AB$45</formula>
    </cfRule>
  </conditionalFormatting>
  <conditionalFormatting sqref="E14 Q14 AC14 AC24 Q24 E24 E34 E44 Q34 Q44 AC34 AC44">
    <cfRule type="expression" dxfId="108" priority="657">
      <formula>E14="○"</formula>
    </cfRule>
  </conditionalFormatting>
  <conditionalFormatting sqref="D17:D22 J17:J22 P17:P22 V17:V22 AB17:AB22 AH17:AH22 D27:D32 J27:J32 P27:P32 V27:V32 AB27:AB32 AH27:AH32 D37:D42 J37:J42 P37:P42 V37:V42 AB37:AB42 AH37:AH42 D47:D52 J47:J52 P47:P52 V47:V52 AB47:AB52 AH47:AH52">
    <cfRule type="expression" dxfId="107" priority="625">
      <formula>SUBTOTAL(102, $C$15:$AK$52)</formula>
    </cfRule>
  </conditionalFormatting>
  <conditionalFormatting sqref="D17:J22 P17:V22 AB17:AH22 D27:J32 P27:V32 AB27:AH32 D37:J42 P37:V42 AB37:AH42 D47:J52 P47:V52 AB47:AH52">
    <cfRule type="containsBlanks" dxfId="106" priority="614">
      <formula>LEN(TRIM(D17))=0</formula>
    </cfRule>
  </conditionalFormatting>
  <conditionalFormatting sqref="Z11">
    <cfRule type="expression" dxfId="105" priority="17">
      <formula>$Z$11&lt;ROUNDDOWN((8/28)*100,1)</formula>
    </cfRule>
  </conditionalFormatting>
  <dataValidations count="1">
    <dataValidation type="list" allowBlank="1" showInputMessage="1" showErrorMessage="1" sqref="Y44 M14 Y14 Y24 M24 AK14 Y34 AK34 AK24 M34 M44 AK44" xr:uid="{1641712B-8F35-4496-A8C0-1964FC6A2155}">
      <formula1>"達成,未達成,　,"</formula1>
    </dataValidation>
  </dataValidations>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15" operator="greaterThan" id="{993E1AD7-3F42-4E2E-B60B-B9AFD4F70D3C}">
            <xm:f>基本情報!$E$13</xm:f>
            <x14:dxf>
              <font>
                <color auto="1"/>
              </font>
              <fill>
                <patternFill>
                  <bgColor theme="8"/>
                </patternFill>
              </fill>
            </x14:dxf>
          </x14:cfRule>
          <x14:cfRule type="expression" priority="616" id="{56C2F290-B10F-4894-8E34-88AFB88C9363}">
            <xm:f>D17&lt;基本情報!$C$13</xm:f>
            <x14:dxf>
              <fill>
                <patternFill>
                  <bgColor theme="8"/>
                </patternFill>
              </fill>
            </x14:dxf>
          </x14:cfRule>
          <x14:cfRule type="expression" priority="617" id="{65BC55CE-6155-4068-840F-2F78C2CD647C}">
            <xm:f>IF(VLOOKUP(D17,入力用３年!$B:$J,1,FALSE)=基本情報!$C$13,TRUE,FALSE)</xm:f>
            <x14:dxf>
              <font>
                <b/>
                <i/>
                <strike val="0"/>
              </font>
              <fill>
                <patternFill>
                  <bgColor rgb="FFFFC000"/>
                </patternFill>
              </fill>
              <border>
                <vertical/>
                <horizontal/>
              </border>
            </x14:dxf>
          </x14:cfRule>
          <x14:cfRule type="expression" priority="618" id="{B27B39A1-CD53-46BB-870D-A151D0956904}">
            <xm:f>IF(VLOOKUP(D17,入力用３年!$B:$J,1,FALSE)=基本情報!$E$13,TRUE,FALSE)</xm:f>
            <x14:dxf>
              <font>
                <b/>
                <i/>
                <strike val="0"/>
              </font>
              <fill>
                <patternFill>
                  <bgColor rgb="FFFFC000"/>
                </patternFill>
              </fill>
              <border>
                <vertical/>
                <horizontal/>
              </border>
            </x14:dxf>
          </x14:cfRule>
          <x14:cfRule type="expression" priority="626" id="{7716E8B4-30EE-439E-BEF4-62E3E81D03B2}">
            <xm:f>COUNTIF(祝日!$B:$B,D17)=1</xm:f>
            <x14:dxf>
              <font>
                <b/>
                <i val="0"/>
                <color rgb="FF00B050"/>
              </font>
              <fill>
                <patternFill patternType="none">
                  <bgColor auto="1"/>
                </patternFill>
              </fill>
            </x14:dxf>
          </x14:cfRule>
          <xm:sqref>D17:J22 P17:V22 AB17:AH22 D27:J32 P27:V32 AB27:AH32 D37:J42 P37:V42 AB37:AH42 D47:J52 P47:V52 AB47:AH52</xm:sqref>
        </x14:conditionalFormatting>
        <x14:conditionalFormatting xmlns:xm="http://schemas.microsoft.com/office/excel/2006/main">
          <x14:cfRule type="expression" priority="621" id="{F6AD5253-A26A-41DB-BE16-8B35B5CE6987}">
            <xm:f>VLOOKUP(C17,入力用３年!$B:$I,6,FALSE)&lt;&gt;""</xm:f>
            <x14:dxf>
              <fill>
                <patternFill>
                  <bgColor theme="8"/>
                </patternFill>
              </fill>
            </x14:dxf>
          </x14:cfRule>
          <x14:cfRule type="expression" priority="622" id="{3E6BF3CD-4027-42AE-B43E-A36D68A417FD}">
            <xm:f>VLOOKUP(C17,入力用３年!$B:$I,7,FALSE)="休工"</xm:f>
            <x14:dxf>
              <fill>
                <patternFill>
                  <bgColor theme="2" tint="-9.9948118533890809E-2"/>
                </patternFill>
              </fill>
            </x14:dxf>
          </x14:cfRule>
          <x14:cfRule type="expression" priority="627" id="{18477F0D-21B3-410E-983F-C265450E4D75}">
            <xm:f>IF(VLOOKUP(C17,入力用３年!$B:$J,1,FALSE)=基本情報!$C$12,TRUE,FALSE)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28" id="{2504EBE8-BAAB-4238-A17E-6DB07B5D78A2}">
            <xm:f>IF(VLOOKUP(C17,入力用３年!$B:$J,1,FALSE)=基本情報!$E$12,TRUE,FALSE)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Z24:AF26 Z34:AF36 Z44:AF46 C24:H26 L24 C34:H36 L34 N24:T26 X24 N34:T36 X34 C44:H46 L44 N44:T46 X44 C17:AH23 C27:AH33 C37:AH43 C47:AH52</xm:sqref>
        </x14:conditionalFormatting>
        <x14:conditionalFormatting xmlns:xm="http://schemas.microsoft.com/office/excel/2006/main">
          <x14:cfRule type="expression" priority="271" id="{8814D223-031D-47D8-ADAB-8F2382EB3665}">
            <xm:f>IF(VLOOKUP(I15,入力用３年!$B:$J,1,FALSE)=基本情報!$C$9,TRUE,FALSE)</xm:f>
            <x14:dxf>
              <font>
                <b/>
                <i/>
                <strike val="0"/>
              </font>
              <fill>
                <patternFill>
                  <bgColor rgb="FFFFC000"/>
                </patternFill>
              </fill>
              <border>
                <vertical/>
                <horizontal/>
              </border>
            </x14:dxf>
          </x14:cfRule>
          <x14:cfRule type="expression" priority="272" id="{CE11E3B7-72C1-4986-B21F-CBFCD4E0A7C6}">
            <xm:f>IF(VLOOKUP(I15,入力用３年!$B:$J,1,FALSE)=基本情報!$E$9,TRUE,FALSE)</xm:f>
            <x14:dxf>
              <font>
                <b/>
                <i/>
                <strike val="0"/>
              </font>
              <fill>
                <patternFill>
                  <bgColor rgb="FFFFC000"/>
                </patternFill>
              </fill>
              <border>
                <vertical/>
                <horizontal/>
              </border>
            </x14:dxf>
          </x14:cfRule>
          <x14:cfRule type="expression" priority="273" id="{2B93265F-E9DD-43BA-BF2A-ECAB47498E4D}">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4" id="{522C6366-01CB-4A0B-93E2-7C48B8B5331F}">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267" id="{8768D1DC-F2AD-4CE3-BF6F-04242B924A88}">
            <xm:f>IF(VLOOKUP(K16,入力用1年!$B:$J,1,FALSE)=基本情報!$E$9,TRUE,FALSE)</xm:f>
            <x14:dxf>
              <font>
                <b/>
                <i/>
                <strike val="0"/>
              </font>
              <fill>
                <patternFill>
                  <bgColor rgb="FFFFC000"/>
                </patternFill>
              </fill>
              <border>
                <vertical/>
                <horizontal/>
              </border>
            </x14:dxf>
          </x14:cfRule>
          <x14:cfRule type="expression" priority="268" id="{EA59AC4F-247E-4F1A-ABC1-1DD2D2630B03}">
            <xm:f>IF(VLOOKUP(K16,入力用1年!$B:$J,1,FALSE)=基本情報!$C$9,TRUE,FALSE)</xm:f>
            <x14:dxf>
              <font>
                <b/>
                <i/>
                <strike val="0"/>
              </font>
              <fill>
                <patternFill>
                  <bgColor rgb="FFFFC000"/>
                </patternFill>
              </fill>
              <border>
                <vertical/>
                <horizontal/>
              </border>
            </x14:dxf>
          </x14:cfRule>
          <x14:cfRule type="expression" priority="269" id="{A719480B-52C6-4AC0-9BF2-4648311FC722}">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0" id="{2314F483-054E-4429-A8DB-7826DBE24C4A}">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63" id="{5CF57C6C-74DA-455D-9779-134BFD0D4112}">
            <xm:f>IF(VLOOKUP(U15,入力用３年!$B:$J,1,FALSE)=基本情報!$C$9,TRUE,FALSE)</xm:f>
            <x14:dxf>
              <font>
                <b/>
                <i/>
                <strike val="0"/>
              </font>
              <fill>
                <patternFill>
                  <bgColor rgb="FFFFC000"/>
                </patternFill>
              </fill>
              <border>
                <vertical/>
                <horizontal/>
              </border>
            </x14:dxf>
          </x14:cfRule>
          <x14:cfRule type="expression" priority="264" id="{169BC173-307C-4287-B83A-E44A25509551}">
            <xm:f>IF(VLOOKUP(U15,入力用３年!$B:$J,1,FALSE)=基本情報!$E$9,TRUE,FALSE)</xm:f>
            <x14:dxf>
              <font>
                <b/>
                <i/>
                <strike val="0"/>
              </font>
              <fill>
                <patternFill>
                  <bgColor rgb="FFFFC000"/>
                </patternFill>
              </fill>
              <border>
                <vertical/>
                <horizontal/>
              </border>
            </x14:dxf>
          </x14:cfRule>
          <x14:cfRule type="expression" priority="265" id="{E226F83C-B5DE-453B-9782-091A5F39AD69}">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6" id="{BCCEF2A1-6636-4E5E-AE5A-56018812EFEE}">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59" id="{3BE5C3B7-F117-46FA-B15D-A2E1D988052D}">
            <xm:f>IF(VLOOKUP(W16,入力用1年!$B:$J,1,FALSE)=基本情報!$E$9,TRUE,FALSE)</xm:f>
            <x14:dxf>
              <font>
                <b/>
                <i/>
                <strike val="0"/>
              </font>
              <fill>
                <patternFill>
                  <bgColor rgb="FFFFC000"/>
                </patternFill>
              </fill>
              <border>
                <vertical/>
                <horizontal/>
              </border>
            </x14:dxf>
          </x14:cfRule>
          <x14:cfRule type="expression" priority="260" id="{3C3A86A4-F087-4AD0-ADFB-B190242107D6}">
            <xm:f>IF(VLOOKUP(W16,入力用1年!$B:$J,1,FALSE)=基本情報!$C$9,TRUE,FALSE)</xm:f>
            <x14:dxf>
              <font>
                <b/>
                <i/>
                <strike val="0"/>
              </font>
              <fill>
                <patternFill>
                  <bgColor rgb="FFFFC000"/>
                </patternFill>
              </fill>
              <border>
                <vertical/>
                <horizontal/>
              </border>
            </x14:dxf>
          </x14:cfRule>
          <x14:cfRule type="expression" priority="261" id="{189CF309-9EEE-4364-9869-78DBD11535F2}">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2" id="{207B93BB-71AC-4145-94BC-E1300C86520E}">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47" id="{81F94D5C-7539-49F9-98A8-A950EDDF0817}">
            <xm:f>IF(VLOOKUP(AG15,入力用３年!$B:$J,1,FALSE)=基本情報!$C$9,TRUE,FALSE)</xm:f>
            <x14:dxf>
              <font>
                <b/>
                <i/>
                <strike val="0"/>
              </font>
              <fill>
                <patternFill>
                  <bgColor rgb="FFFFC000"/>
                </patternFill>
              </fill>
              <border>
                <vertical/>
                <horizontal/>
              </border>
            </x14:dxf>
          </x14:cfRule>
          <x14:cfRule type="expression" priority="248" id="{5024A920-1FE4-4A2A-B197-80F54091D8E3}">
            <xm:f>IF(VLOOKUP(AG15,入力用３年!$B:$J,1,FALSE)=基本情報!$E$9,TRUE,FALSE)</xm:f>
            <x14:dxf>
              <font>
                <b/>
                <i/>
                <strike val="0"/>
              </font>
              <fill>
                <patternFill>
                  <bgColor rgb="FFFFC000"/>
                </patternFill>
              </fill>
              <border>
                <vertical/>
                <horizontal/>
              </border>
            </x14:dxf>
          </x14:cfRule>
          <x14:cfRule type="expression" priority="249" id="{D9610C06-D7F0-4D8D-A382-E142A8F46285}">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0" id="{E0A4BDFE-37E5-4621-8604-B5D413209D47}">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 AG15:AH16</xm:sqref>
        </x14:conditionalFormatting>
        <x14:conditionalFormatting xmlns:xm="http://schemas.microsoft.com/office/excel/2006/main">
          <x14:cfRule type="expression" priority="243" id="{488CF7E0-5849-46E7-92B3-9EC6F8194425}">
            <xm:f>IF(VLOOKUP(AI16,入力用1年!$B:$J,1,FALSE)=基本情報!$E$9,TRUE,FALSE)</xm:f>
            <x14:dxf>
              <font>
                <b/>
                <i/>
                <strike val="0"/>
              </font>
              <fill>
                <patternFill>
                  <bgColor rgb="FFFFC000"/>
                </patternFill>
              </fill>
              <border>
                <vertical/>
                <horizontal/>
              </border>
            </x14:dxf>
          </x14:cfRule>
          <x14:cfRule type="expression" priority="244" id="{54012E9E-6B3E-452C-9220-DFB597E585F9}">
            <xm:f>IF(VLOOKUP(AI16,入力用1年!$B:$J,1,FALSE)=基本情報!$C$9,TRUE,FALSE)</xm:f>
            <x14:dxf>
              <font>
                <b/>
                <i/>
                <strike val="0"/>
              </font>
              <fill>
                <patternFill>
                  <bgColor rgb="FFFFC000"/>
                </patternFill>
              </fill>
              <border>
                <vertical/>
                <horizontal/>
              </border>
            </x14:dxf>
          </x14:cfRule>
          <x14:cfRule type="expression" priority="245" id="{1F827920-48B4-4DF1-A2F1-38ACDC8E5B0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6" id="{67446714-2D6D-4839-AFAF-FFDE145195E0}">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 AI16</xm:sqref>
        </x14:conditionalFormatting>
        <x14:conditionalFormatting xmlns:xm="http://schemas.microsoft.com/office/excel/2006/main">
          <x14:cfRule type="expression" priority="231" id="{DEB2CE52-45D6-4C88-B4EA-61A5FC33F9C9}">
            <xm:f>IF(VLOOKUP(I25,入力用３年!$B:$J,1,FALSE)=基本情報!$C$9,TRUE,FALSE)</xm:f>
            <x14:dxf>
              <font>
                <b/>
                <i/>
                <strike val="0"/>
              </font>
              <fill>
                <patternFill>
                  <bgColor rgb="FFFFC000"/>
                </patternFill>
              </fill>
              <border>
                <vertical/>
                <horizontal/>
              </border>
            </x14:dxf>
          </x14:cfRule>
          <x14:cfRule type="expression" priority="232" id="{9067768B-02D2-4570-81A6-51267AAEDFA3}">
            <xm:f>IF(VLOOKUP(I25,入力用３年!$B:$J,1,FALSE)=基本情報!$E$9,TRUE,FALSE)</xm:f>
            <x14:dxf>
              <font>
                <b/>
                <i/>
                <strike val="0"/>
              </font>
              <fill>
                <patternFill>
                  <bgColor rgb="FFFFC000"/>
                </patternFill>
              </fill>
              <border>
                <vertical/>
                <horizontal/>
              </border>
            </x14:dxf>
          </x14:cfRule>
          <x14:cfRule type="expression" priority="233" id="{9A58C477-C5E1-4498-A659-23CC0DE8C0B0}">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4" id="{EA28D986-1BE9-4C3B-939C-092784042141}">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 U25:V26</xm:sqref>
        </x14:conditionalFormatting>
        <x14:conditionalFormatting xmlns:xm="http://schemas.microsoft.com/office/excel/2006/main">
          <x14:cfRule type="expression" priority="227" id="{EA09028D-6F36-49E1-9841-FE562766EBF1}">
            <xm:f>IF(VLOOKUP(K26,入力用1年!$B:$J,1,FALSE)=基本情報!$E$9,TRUE,FALSE)</xm:f>
            <x14:dxf>
              <font>
                <b/>
                <i/>
                <strike val="0"/>
              </font>
              <fill>
                <patternFill>
                  <bgColor rgb="FFFFC000"/>
                </patternFill>
              </fill>
              <border>
                <vertical/>
                <horizontal/>
              </border>
            </x14:dxf>
          </x14:cfRule>
          <x14:cfRule type="expression" priority="228" id="{A8B764B1-7866-40F6-B60B-23BBCA1855FE}">
            <xm:f>IF(VLOOKUP(K26,入力用1年!$B:$J,1,FALSE)=基本情報!$C$9,TRUE,FALSE)</xm:f>
            <x14:dxf>
              <font>
                <b/>
                <i/>
                <strike val="0"/>
              </font>
              <fill>
                <patternFill>
                  <bgColor rgb="FFFFC000"/>
                </patternFill>
              </fill>
              <border>
                <vertical/>
                <horizontal/>
              </border>
            </x14:dxf>
          </x14:cfRule>
          <x14:cfRule type="expression" priority="229" id="{940F1E57-FC03-4C45-9D8A-BC7F740490DF}">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0" id="{EE4C3E79-F1D9-4CD6-BDEF-F65C4B5E53D6}">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 W26</xm:sqref>
        </x14:conditionalFormatting>
        <x14:conditionalFormatting xmlns:xm="http://schemas.microsoft.com/office/excel/2006/main">
          <x14:cfRule type="expression" priority="223" id="{B6A00972-7D3E-4B64-AF85-A59BC52ECE1E}">
            <xm:f>IF(VLOOKUP(I35,入力用３年!$B:$J,1,FALSE)=基本情報!$C$9,TRUE,FALSE)</xm:f>
            <x14:dxf>
              <font>
                <b/>
                <i/>
                <strike val="0"/>
              </font>
              <fill>
                <patternFill>
                  <bgColor rgb="FFFFC000"/>
                </patternFill>
              </fill>
              <border>
                <vertical/>
                <horizontal/>
              </border>
            </x14:dxf>
          </x14:cfRule>
          <x14:cfRule type="expression" priority="224" id="{A9F2A21E-BD6E-4E13-80C0-D2838140608A}">
            <xm:f>IF(VLOOKUP(I35,入力用３年!$B:$J,1,FALSE)=基本情報!$E$9,TRUE,FALSE)</xm:f>
            <x14:dxf>
              <font>
                <b/>
                <i/>
                <strike val="0"/>
              </font>
              <fill>
                <patternFill>
                  <bgColor rgb="FFFFC000"/>
                </patternFill>
              </fill>
              <border>
                <vertical/>
                <horizontal/>
              </border>
            </x14:dxf>
          </x14:cfRule>
          <x14:cfRule type="expression" priority="225" id="{C93A5C96-D854-44F5-B811-3FF0C2CAD639}">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6" id="{F7E39B2D-F7CB-40E4-86FA-582DC41BD2EA}">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219" id="{4ADCAC94-4C5C-4AC8-95F9-B205A75E62C3}">
            <xm:f>IF(VLOOKUP(K36,入力用1年!$B:$J,1,FALSE)=基本情報!$E$9,TRUE,FALSE)</xm:f>
            <x14:dxf>
              <font>
                <b/>
                <i/>
                <strike val="0"/>
              </font>
              <fill>
                <patternFill>
                  <bgColor rgb="FFFFC000"/>
                </patternFill>
              </fill>
              <border>
                <vertical/>
                <horizontal/>
              </border>
            </x14:dxf>
          </x14:cfRule>
          <x14:cfRule type="expression" priority="220" id="{CBBD416A-94B5-4F45-9EFE-A431A08300DA}">
            <xm:f>IF(VLOOKUP(K36,入力用1年!$B:$J,1,FALSE)=基本情報!$C$9,TRUE,FALSE)</xm:f>
            <x14:dxf>
              <font>
                <b/>
                <i/>
                <strike val="0"/>
              </font>
              <fill>
                <patternFill>
                  <bgColor rgb="FFFFC000"/>
                </patternFill>
              </fill>
              <border>
                <vertical/>
                <horizontal/>
              </border>
            </x14:dxf>
          </x14:cfRule>
          <x14:cfRule type="expression" priority="221" id="{B1B5DF7E-629A-4737-A9A8-3CAC1CB4EA72}">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2" id="{464B4B72-639F-45E6-8C6E-C1FED819DE5C}">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15" id="{6E6171EA-5B44-4245-B698-91CAAE101443}">
            <xm:f>IF(VLOOKUP(U35,入力用３年!$B:$J,1,FALSE)=基本情報!$C$9,TRUE,FALSE)</xm:f>
            <x14:dxf>
              <font>
                <b/>
                <i/>
                <strike val="0"/>
              </font>
              <fill>
                <patternFill>
                  <bgColor rgb="FFFFC000"/>
                </patternFill>
              </fill>
              <border>
                <vertical/>
                <horizontal/>
              </border>
            </x14:dxf>
          </x14:cfRule>
          <x14:cfRule type="expression" priority="216" id="{D891864B-8811-4C0D-945F-BF916A8310B6}">
            <xm:f>IF(VLOOKUP(U35,入力用３年!$B:$J,1,FALSE)=基本情報!$E$9,TRUE,FALSE)</xm:f>
            <x14:dxf>
              <font>
                <b/>
                <i/>
                <strike val="0"/>
              </font>
              <fill>
                <patternFill>
                  <bgColor rgb="FFFFC000"/>
                </patternFill>
              </fill>
              <border>
                <vertical/>
                <horizontal/>
              </border>
            </x14:dxf>
          </x14:cfRule>
          <x14:cfRule type="expression" priority="217" id="{816E62F5-FE94-4DEE-BE0A-CD5E1C99722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8" id="{38A7419D-D7BF-4DBD-ADA1-6F5C4E07B0F9}">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211" id="{AD42E93E-08B4-49AE-9CC4-72ED535F15E9}">
            <xm:f>IF(VLOOKUP(W36,入力用1年!$B:$J,1,FALSE)=基本情報!$E$9,TRUE,FALSE)</xm:f>
            <x14:dxf>
              <font>
                <b/>
                <i/>
                <strike val="0"/>
              </font>
              <fill>
                <patternFill>
                  <bgColor rgb="FFFFC000"/>
                </patternFill>
              </fill>
              <border>
                <vertical/>
                <horizontal/>
              </border>
            </x14:dxf>
          </x14:cfRule>
          <x14:cfRule type="expression" priority="212" id="{FE3C4A5F-ABCF-40DE-8384-3853372AAE0E}">
            <xm:f>IF(VLOOKUP(W36,入力用1年!$B:$J,1,FALSE)=基本情報!$C$9,TRUE,FALSE)</xm:f>
            <x14:dxf>
              <font>
                <b/>
                <i/>
                <strike val="0"/>
              </font>
              <fill>
                <patternFill>
                  <bgColor rgb="FFFFC000"/>
                </patternFill>
              </fill>
              <border>
                <vertical/>
                <horizontal/>
              </border>
            </x14:dxf>
          </x14:cfRule>
          <x14:cfRule type="expression" priority="213" id="{9D7871F8-555B-4EB0-942C-3FD1D69E66EB}">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4" id="{1A86EA1C-F499-44D5-8C9F-9A8AD77A7139}">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207" id="{8CB2C6BE-4129-4626-9AB0-2764DDF23539}">
            <xm:f>IF(VLOOKUP(AG35,入力用３年!$B:$J,1,FALSE)=基本情報!$C$9,TRUE,FALSE)</xm:f>
            <x14:dxf>
              <font>
                <b/>
                <i/>
                <strike val="0"/>
              </font>
              <fill>
                <patternFill>
                  <bgColor rgb="FFFFC000"/>
                </patternFill>
              </fill>
              <border>
                <vertical/>
                <horizontal/>
              </border>
            </x14:dxf>
          </x14:cfRule>
          <x14:cfRule type="expression" priority="208" id="{F70F2BE2-7246-4478-A046-C36BA602606C}">
            <xm:f>IF(VLOOKUP(AG35,入力用３年!$B:$J,1,FALSE)=基本情報!$E$9,TRUE,FALSE)</xm:f>
            <x14:dxf>
              <font>
                <b/>
                <i/>
                <strike val="0"/>
              </font>
              <fill>
                <patternFill>
                  <bgColor rgb="FFFFC000"/>
                </patternFill>
              </fill>
              <border>
                <vertical/>
                <horizontal/>
              </border>
            </x14:dxf>
          </x14:cfRule>
          <x14:cfRule type="expression" priority="209" id="{8B3494BA-6261-445C-BC03-7C765EE611ED}">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0" id="{3D97367E-2A18-49D1-AD63-1149090ABC0F}">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AG35:AH36</xm:sqref>
        </x14:conditionalFormatting>
        <x14:conditionalFormatting xmlns:xm="http://schemas.microsoft.com/office/excel/2006/main">
          <x14:cfRule type="expression" priority="203" id="{CFE39BD8-30E3-4DB0-A45E-7B27963C3367}">
            <xm:f>IF(VLOOKUP(AI36,入力用1年!$B:$J,1,FALSE)=基本情報!$E$9,TRUE,FALSE)</xm:f>
            <x14:dxf>
              <font>
                <b/>
                <i/>
                <strike val="0"/>
              </font>
              <fill>
                <patternFill>
                  <bgColor rgb="FFFFC000"/>
                </patternFill>
              </fill>
              <border>
                <vertical/>
                <horizontal/>
              </border>
            </x14:dxf>
          </x14:cfRule>
          <x14:cfRule type="expression" priority="204" id="{956B22E7-7D53-4FE6-9762-52B67273089D}">
            <xm:f>IF(VLOOKUP(AI36,入力用1年!$B:$J,1,FALSE)=基本情報!$C$9,TRUE,FALSE)</xm:f>
            <x14:dxf>
              <font>
                <b/>
                <i/>
                <strike val="0"/>
              </font>
              <fill>
                <patternFill>
                  <bgColor rgb="FFFFC000"/>
                </patternFill>
              </fill>
              <border>
                <vertical/>
                <horizontal/>
              </border>
            </x14:dxf>
          </x14:cfRule>
          <x14:cfRule type="expression" priority="205" id="{DFAA4383-463E-4E40-A88D-3ABC3F6684DF}">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6" id="{0C368032-4EDD-4BD4-A912-97F990D28093}">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99" id="{E36492D7-386F-4547-88CE-3DAA0333F94B}">
            <xm:f>IF(VLOOKUP(AG45,入力用３年!$B:$J,1,FALSE)=基本情報!$C$9,TRUE,FALSE)</xm:f>
            <x14:dxf>
              <font>
                <b/>
                <i/>
                <strike val="0"/>
              </font>
              <fill>
                <patternFill>
                  <bgColor rgb="FFFFC000"/>
                </patternFill>
              </fill>
              <border>
                <vertical/>
                <horizontal/>
              </border>
            </x14:dxf>
          </x14:cfRule>
          <x14:cfRule type="expression" priority="200" id="{8CF01840-26EA-4478-8B7E-5EA4F32090B2}">
            <xm:f>IF(VLOOKUP(AG45,入力用３年!$B:$J,1,FALSE)=基本情報!$E$9,TRUE,FALSE)</xm:f>
            <x14:dxf>
              <font>
                <b/>
                <i/>
                <strike val="0"/>
              </font>
              <fill>
                <patternFill>
                  <bgColor rgb="FFFFC000"/>
                </patternFill>
              </fill>
              <border>
                <vertical/>
                <horizontal/>
              </border>
            </x14:dxf>
          </x14:cfRule>
          <x14:cfRule type="expression" priority="201" id="{46AE6391-FA7E-4FA9-9074-A165954A99DF}">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2" id="{794AD50E-558C-4E47-9C25-3591A5D1C184}">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AG45:AH46</xm:sqref>
        </x14:conditionalFormatting>
        <x14:conditionalFormatting xmlns:xm="http://schemas.microsoft.com/office/excel/2006/main">
          <x14:cfRule type="expression" priority="195" id="{2D986505-A303-42AB-B9E0-028A403C869F}">
            <xm:f>IF(VLOOKUP(AI46,入力用1年!$B:$J,1,FALSE)=基本情報!$E$9,TRUE,FALSE)</xm:f>
            <x14:dxf>
              <font>
                <b/>
                <i/>
                <strike val="0"/>
              </font>
              <fill>
                <patternFill>
                  <bgColor rgb="FFFFC000"/>
                </patternFill>
              </fill>
              <border>
                <vertical/>
                <horizontal/>
              </border>
            </x14:dxf>
          </x14:cfRule>
          <x14:cfRule type="expression" priority="196" id="{28BE0AB1-8DE9-4E05-8C6E-677AC2C6A895}">
            <xm:f>IF(VLOOKUP(AI46,入力用1年!$B:$J,1,FALSE)=基本情報!$C$9,TRUE,FALSE)</xm:f>
            <x14:dxf>
              <font>
                <b/>
                <i/>
                <strike val="0"/>
              </font>
              <fill>
                <patternFill>
                  <bgColor rgb="FFFFC000"/>
                </patternFill>
              </fill>
              <border>
                <vertical/>
                <horizontal/>
              </border>
            </x14:dxf>
          </x14:cfRule>
          <x14:cfRule type="expression" priority="197" id="{6A22511A-0A88-4BD1-BE67-54D8158F2735}">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8" id="{DDAFC132-AA1D-4D0C-8887-431C752B393D}">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191" id="{5EBCB330-2E4B-4FEC-9886-57689722BD02}">
            <xm:f>IF(VLOOKUP(U45,入力用３年!$B:$J,1,FALSE)=基本情報!$C$9,TRUE,FALSE)</xm:f>
            <x14:dxf>
              <font>
                <b/>
                <i/>
                <strike val="0"/>
              </font>
              <fill>
                <patternFill>
                  <bgColor rgb="FFFFC000"/>
                </patternFill>
              </fill>
              <border>
                <vertical/>
                <horizontal/>
              </border>
            </x14:dxf>
          </x14:cfRule>
          <x14:cfRule type="expression" priority="192" id="{218FA521-C9E6-4DA4-9EEE-52700AA0153D}">
            <xm:f>IF(VLOOKUP(U45,入力用３年!$B:$J,1,FALSE)=基本情報!$E$9,TRUE,FALSE)</xm:f>
            <x14:dxf>
              <font>
                <b/>
                <i/>
                <strike val="0"/>
              </font>
              <fill>
                <patternFill>
                  <bgColor rgb="FFFFC000"/>
                </patternFill>
              </fill>
              <border>
                <vertical/>
                <horizontal/>
              </border>
            </x14:dxf>
          </x14:cfRule>
          <x14:cfRule type="expression" priority="193" id="{80F0CB29-1BC8-4FA2-A157-C0F582884CC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4" id="{41F974B9-D0AF-4A85-BD59-F78545A80C6C}">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U45:V46</xm:sqref>
        </x14:conditionalFormatting>
        <x14:conditionalFormatting xmlns:xm="http://schemas.microsoft.com/office/excel/2006/main">
          <x14:cfRule type="expression" priority="187" id="{C3FEAF7B-3EC2-435E-83B9-55565DDB78E3}">
            <xm:f>IF(VLOOKUP(W46,入力用1年!$B:$J,1,FALSE)=基本情報!$E$9,TRUE,FALSE)</xm:f>
            <x14:dxf>
              <font>
                <b/>
                <i/>
                <strike val="0"/>
              </font>
              <fill>
                <patternFill>
                  <bgColor rgb="FFFFC000"/>
                </patternFill>
              </fill>
              <border>
                <vertical/>
                <horizontal/>
              </border>
            </x14:dxf>
          </x14:cfRule>
          <x14:cfRule type="expression" priority="188" id="{75B51916-EC54-4A10-A575-DE53E0A493C1}">
            <xm:f>IF(VLOOKUP(W46,入力用1年!$B:$J,1,FALSE)=基本情報!$C$9,TRUE,FALSE)</xm:f>
            <x14:dxf>
              <font>
                <b/>
                <i/>
                <strike val="0"/>
              </font>
              <fill>
                <patternFill>
                  <bgColor rgb="FFFFC000"/>
                </patternFill>
              </fill>
              <border>
                <vertical/>
                <horizontal/>
              </border>
            </x14:dxf>
          </x14:cfRule>
          <x14:cfRule type="expression" priority="189" id="{FA60CF37-2A13-49D8-8C38-28C69AEF5A3B}">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0" id="{F1049DB0-4772-4879-B13D-B155A3A07D72}">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183" id="{A8709C99-D206-42E2-9DA5-382C47626183}">
            <xm:f>IF(VLOOKUP(I45,入力用３年!$B:$J,1,FALSE)=基本情報!$C$9,TRUE,FALSE)</xm:f>
            <x14:dxf>
              <font>
                <b/>
                <i/>
                <strike val="0"/>
              </font>
              <fill>
                <patternFill>
                  <bgColor rgb="FFFFC000"/>
                </patternFill>
              </fill>
              <border>
                <vertical/>
                <horizontal/>
              </border>
            </x14:dxf>
          </x14:cfRule>
          <x14:cfRule type="expression" priority="184" id="{3A3452DF-B95B-46F6-A4D6-A8008F73584B}">
            <xm:f>IF(VLOOKUP(I45,入力用３年!$B:$J,1,FALSE)=基本情報!$E$9,TRUE,FALSE)</xm:f>
            <x14:dxf>
              <font>
                <b/>
                <i/>
                <strike val="0"/>
              </font>
              <fill>
                <patternFill>
                  <bgColor rgb="FFFFC000"/>
                </patternFill>
              </fill>
              <border>
                <vertical/>
                <horizontal/>
              </border>
            </x14:dxf>
          </x14:cfRule>
          <x14:cfRule type="expression" priority="185" id="{6CC3E278-FA2A-4B62-81E8-0C5D5279D39F}">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6" id="{F4BF1374-0C2D-4DF3-A825-1FA6741E072F}">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179" id="{ACAB04D3-7241-41C3-BAAE-B9F507D6CEC5}">
            <xm:f>IF(VLOOKUP(K46,入力用1年!$B:$J,1,FALSE)=基本情報!$E$9,TRUE,FALSE)</xm:f>
            <x14:dxf>
              <font>
                <b/>
                <i/>
                <strike val="0"/>
              </font>
              <fill>
                <patternFill>
                  <bgColor rgb="FFFFC000"/>
                </patternFill>
              </fill>
              <border>
                <vertical/>
                <horizontal/>
              </border>
            </x14:dxf>
          </x14:cfRule>
          <x14:cfRule type="expression" priority="180" id="{AB227257-5E9F-4E75-A373-E97BF75ACF44}">
            <xm:f>IF(VLOOKUP(K46,入力用1年!$B:$J,1,FALSE)=基本情報!$C$9,TRUE,FALSE)</xm:f>
            <x14:dxf>
              <font>
                <b/>
                <i/>
                <strike val="0"/>
              </font>
              <fill>
                <patternFill>
                  <bgColor rgb="FFFFC000"/>
                </patternFill>
              </fill>
              <border>
                <vertical/>
                <horizontal/>
              </border>
            </x14:dxf>
          </x14:cfRule>
          <x14:cfRule type="expression" priority="181" id="{AB9F086D-BA8E-43CA-929E-23E8730AC64F}">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2" id="{134E10BC-A022-4735-9058-E887C211126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13" id="{FB1A5E1C-8713-43E5-BE7F-F8909FD8E639}">
            <xm:f>VLOOKUP(AJ17,入力用３年!$B:$I,6,FALSE)&lt;&gt;""</xm:f>
            <x14:dxf>
              <fill>
                <patternFill>
                  <bgColor theme="8"/>
                </patternFill>
              </fill>
            </x14:dxf>
          </x14:cfRule>
          <x14:cfRule type="expression" priority="14" id="{0AD9F32E-ED13-437E-B270-A06989BF9CEA}">
            <xm:f>VLOOKUP(AJ17,入力用３年!$B:$I,7,FALSE)="休工"</xm:f>
            <x14:dxf>
              <fill>
                <patternFill>
                  <bgColor theme="2" tint="-9.9948118533890809E-2"/>
                </patternFill>
              </fill>
            </x14:dxf>
          </x14:cfRule>
          <x14:cfRule type="expression" priority="15" id="{213EBADE-86D9-402F-BE43-1FB7D78AEA45}">
            <xm:f>IF(VLOOKUP(AJ17,入力用３年!$B:$J,1,FALSE)=基本情報!$C$12,TRUE,FALSE)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6" id="{8B3C72F7-1478-40B4-9261-E26783F62862}">
            <xm:f>IF(VLOOKUP(AJ17,入力用３年!$B:$J,1,FALSE)=基本情報!$E$12,TRUE,FALSE)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AJ17:AJ22</xm:sqref>
        </x14:conditionalFormatting>
        <x14:conditionalFormatting xmlns:xm="http://schemas.microsoft.com/office/excel/2006/main">
          <x14:cfRule type="expression" priority="9" id="{F8171131-2F53-42CC-B07F-1452CBECCA2E}">
            <xm:f>VLOOKUP(AJ27,入力用３年!$B:$I,6,FALSE)&lt;&gt;""</xm:f>
            <x14:dxf>
              <fill>
                <patternFill>
                  <bgColor theme="8"/>
                </patternFill>
              </fill>
            </x14:dxf>
          </x14:cfRule>
          <x14:cfRule type="expression" priority="10" id="{F08299CB-54B3-4749-83FD-51B3EC016EED}">
            <xm:f>VLOOKUP(AJ27,入力用３年!$B:$I,7,FALSE)="休工"</xm:f>
            <x14:dxf>
              <fill>
                <patternFill>
                  <bgColor theme="2" tint="-9.9948118533890809E-2"/>
                </patternFill>
              </fill>
            </x14:dxf>
          </x14:cfRule>
          <x14:cfRule type="expression" priority="11" id="{32D5087D-B9C2-4195-8B7A-89B2FA386BBC}">
            <xm:f>IF(VLOOKUP(AJ27,入力用３年!$B:$J,1,FALSE)=基本情報!$C$12,TRUE,FALSE)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 id="{EF8495D2-0FA3-45B5-8CAA-2604A0E8C8BB}">
            <xm:f>IF(VLOOKUP(AJ27,入力用３年!$B:$J,1,FALSE)=基本情報!$E$12,TRUE,FALSE)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AJ27:AJ32</xm:sqref>
        </x14:conditionalFormatting>
        <x14:conditionalFormatting xmlns:xm="http://schemas.microsoft.com/office/excel/2006/main">
          <x14:cfRule type="expression" priority="5" id="{25EB8282-749F-4782-8093-F45D8746A03F}">
            <xm:f>VLOOKUP(AJ47,入力用３年!$B:$I,6,FALSE)&lt;&gt;""</xm:f>
            <x14:dxf>
              <fill>
                <patternFill>
                  <bgColor theme="8"/>
                </patternFill>
              </fill>
            </x14:dxf>
          </x14:cfRule>
          <x14:cfRule type="expression" priority="6" id="{CD274199-E632-4F36-B9A9-B4A85C086712}">
            <xm:f>VLOOKUP(AJ47,入力用３年!$B:$I,7,FALSE)="休工"</xm:f>
            <x14:dxf>
              <fill>
                <patternFill>
                  <bgColor theme="2" tint="-9.9948118533890809E-2"/>
                </patternFill>
              </fill>
            </x14:dxf>
          </x14:cfRule>
          <x14:cfRule type="expression" priority="7" id="{A651B353-6B6D-433B-A44E-5D9602673479}">
            <xm:f>IF(VLOOKUP(AJ47,入力用３年!$B:$J,1,FALSE)=基本情報!$C$12,TRUE,FALSE)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 id="{C18C6511-DE18-4E27-9743-C68A7CAA3D7B}">
            <xm:f>IF(VLOOKUP(AJ47,入力用３年!$B:$J,1,FALSE)=基本情報!$E$12,TRUE,FALSE)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AJ47:AJ52</xm:sqref>
        </x14:conditionalFormatting>
        <x14:conditionalFormatting xmlns:xm="http://schemas.microsoft.com/office/excel/2006/main">
          <x14:cfRule type="expression" priority="1" id="{8A013FE0-D6F8-4EC8-9316-5C305CDE8346}">
            <xm:f>VLOOKUP(AJ37,入力用３年!$B:$I,6,FALSE)&lt;&gt;""</xm:f>
            <x14:dxf>
              <fill>
                <patternFill>
                  <bgColor theme="8"/>
                </patternFill>
              </fill>
            </x14:dxf>
          </x14:cfRule>
          <x14:cfRule type="expression" priority="2" id="{56DA0B64-77DF-46B1-926E-9C44C1D1788F}">
            <xm:f>VLOOKUP(AJ37,入力用３年!$B:$I,7,FALSE)="休工"</xm:f>
            <x14:dxf>
              <fill>
                <patternFill>
                  <bgColor theme="2" tint="-9.9948118533890809E-2"/>
                </patternFill>
              </fill>
            </x14:dxf>
          </x14:cfRule>
          <x14:cfRule type="expression" priority="3" id="{8E16ECA9-7835-4432-8617-41FDBC4A6BBA}">
            <xm:f>IF(VLOOKUP(AJ37,入力用３年!$B:$J,1,FALSE)=基本情報!$C$12,TRUE,FALSE)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 id="{5BC43E46-3EFA-4F3C-87B1-C67159029191}">
            <xm:f>IF(VLOOKUP(AJ37,入力用３年!$B:$J,1,FALSE)=基本情報!$E$12,TRUE,FALSE)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AJ37:AJ42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操作説明書</vt:lpstr>
      <vt:lpstr>基本情報</vt:lpstr>
      <vt:lpstr>入力用1年</vt:lpstr>
      <vt:lpstr>入力用２年</vt:lpstr>
      <vt:lpstr>入力用３年</vt:lpstr>
      <vt:lpstr>祝日</vt:lpstr>
      <vt:lpstr>カレンダー</vt:lpstr>
      <vt:lpstr>１(計画)</vt:lpstr>
      <vt:lpstr>２(計画)</vt:lpstr>
      <vt:lpstr>3(計画)</vt:lpstr>
      <vt:lpstr>1(実績)</vt:lpstr>
      <vt:lpstr>２(実績)</vt:lpstr>
      <vt:lpstr>３(実績)</vt:lpstr>
      <vt:lpstr>'１(計画)'!Print_Area</vt:lpstr>
      <vt:lpstr>'1(実績)'!Print_Area</vt:lpstr>
      <vt:lpstr>'２(計画)'!Print_Area</vt:lpstr>
      <vt:lpstr>'２(実績)'!Print_Area</vt:lpstr>
      <vt:lpstr>'3(計画)'!Print_Area</vt:lpstr>
      <vt:lpstr>'３(実績)'!Print_Area</vt:lpstr>
      <vt:lpstr>操作説明書!Print_Area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篠田　早紀</dc:creator>
  <cp:lastModifiedBy>oa</cp:lastModifiedBy>
  <cp:lastPrinted>2024-12-04T01:28:16Z</cp:lastPrinted>
  <dcterms:created xsi:type="dcterms:W3CDTF">2024-10-03T06:05:53Z</dcterms:created>
  <dcterms:modified xsi:type="dcterms:W3CDTF">2024-12-24T01:18:09Z</dcterms:modified>
</cp:coreProperties>
</file>