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8F897C94-D5B8-49D2-97C4-03516DA02225}" xr6:coauthVersionLast="47" xr6:coauthVersionMax="47" xr10:uidLastSave="{00000000-0000-0000-0000-000000000000}"/>
  <bookViews>
    <workbookView xWindow="-110" yWindow="-110" windowWidth="22780" windowHeight="14540" activeTab="1" xr2:uid="{00000000-000D-0000-FFFF-FFFF00000000}"/>
  </bookViews>
  <sheets>
    <sheet name="基本情報入力シート" sheetId="16" r:id="rId1"/>
    <sheet name="別紙様式3-1" sheetId="15" r:id="rId2"/>
    <sheet name="別紙様式3-2（加算　個票）" sheetId="26" r:id="rId3"/>
  </sheets>
  <definedNames>
    <definedName name="_xlnm._FilterDatabase" localSheetId="2" hidden="1">'別紙様式3-2（加算　個票）'!$B$13:$N$13</definedName>
    <definedName name="_new1" localSheetId="2">#REF!</definedName>
    <definedName name="_new1">#REF!</definedName>
    <definedName name="erea">#REF!</definedName>
    <definedName name="new">#REF!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#REF!</definedName>
    <definedName name="サービス" localSheetId="1">#REF!</definedName>
    <definedName name="サービス">#REF!</definedName>
    <definedName name="サービス２">#REF!</definedName>
    <definedName name="サービス種別">#REF!</definedName>
    <definedName name="サービス種類">#REF!</definedName>
    <definedName name="サービス名" localSheetId="0">#REF!</definedName>
    <definedName name="サービス名" localSheetId="1">#REF!</definedName>
    <definedName name="サービス名">#REF!</definedName>
    <definedName name="サービス名称">#REF!</definedName>
    <definedName name="愛知県">#REF!</definedName>
    <definedName name="愛媛県">#REF!</definedName>
    <definedName name="一覧">#REF!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種類">#REF!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特定">#REF!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 i="26" l="1"/>
  <c r="AB7" i="26"/>
  <c r="AB5" i="26"/>
  <c r="N5" i="26"/>
  <c r="Q30" i="15"/>
  <c r="Q28" i="15"/>
  <c r="Q26" i="15" s="1"/>
  <c r="AB8" i="26" l="1"/>
  <c r="AC7" i="26" s="1"/>
  <c r="AD1" i="26" l="1"/>
  <c r="N16" i="26" l="1"/>
  <c r="AA16" i="26" s="1"/>
  <c r="N17" i="26"/>
  <c r="AA17" i="26" s="1"/>
  <c r="N18" i="26"/>
  <c r="AA18" i="26" s="1"/>
  <c r="N19" i="26"/>
  <c r="N20" i="26"/>
  <c r="N21" i="26"/>
  <c r="AA21" i="26" s="1"/>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W18" i="15" l="1"/>
  <c r="W20" i="15" s="1"/>
  <c r="AC18" i="26"/>
  <c r="U22" i="26"/>
  <c r="U23" i="26"/>
  <c r="U24" i="26"/>
  <c r="U25" i="26"/>
  <c r="U26" i="26"/>
  <c r="U27" i="26"/>
  <c r="U28" i="26"/>
  <c r="U29" i="26"/>
  <c r="U30" i="26"/>
  <c r="U31" i="26"/>
  <c r="U32" i="26"/>
  <c r="U33" i="26"/>
  <c r="U34" i="26"/>
  <c r="U35" i="26"/>
  <c r="U36" i="26"/>
  <c r="U37" i="26"/>
  <c r="U38" i="26"/>
  <c r="U39" i="26"/>
  <c r="U40" i="26"/>
  <c r="U41" i="26"/>
  <c r="U42" i="26"/>
  <c r="U43" i="26"/>
  <c r="U44" i="26"/>
  <c r="U45" i="26"/>
  <c r="U46" i="26"/>
  <c r="U47" i="26"/>
  <c r="U48" i="26"/>
  <c r="U49" i="26"/>
  <c r="U50" i="26"/>
  <c r="U51" i="26"/>
  <c r="U52" i="26"/>
  <c r="U53" i="26"/>
  <c r="U54" i="26"/>
  <c r="U55" i="26"/>
  <c r="U56" i="26"/>
  <c r="U57" i="26"/>
  <c r="U58" i="26"/>
  <c r="U59" i="26"/>
  <c r="U60" i="26"/>
  <c r="U61" i="26"/>
  <c r="U62" i="26"/>
  <c r="U63" i="26"/>
  <c r="U64" i="26"/>
  <c r="U65" i="26"/>
  <c r="U66" i="26"/>
  <c r="U67" i="26"/>
  <c r="U68" i="26"/>
  <c r="U69" i="26"/>
  <c r="U70" i="26"/>
  <c r="U71" i="26"/>
  <c r="U72" i="26"/>
  <c r="U73" i="26"/>
  <c r="U74" i="26"/>
  <c r="U75" i="26"/>
  <c r="U76" i="26"/>
  <c r="U77" i="26"/>
  <c r="U78" i="26"/>
  <c r="U79" i="26"/>
  <c r="U80" i="26"/>
  <c r="U81" i="26"/>
  <c r="U82" i="26"/>
  <c r="U83" i="26"/>
  <c r="U84" i="26"/>
  <c r="U85" i="26"/>
  <c r="U86" i="26"/>
  <c r="U87" i="26"/>
  <c r="U88" i="26"/>
  <c r="U89" i="26"/>
  <c r="U90" i="26"/>
  <c r="U91" i="26"/>
  <c r="U92" i="26"/>
  <c r="U93" i="26"/>
  <c r="U94" i="26"/>
  <c r="U95" i="26"/>
  <c r="U96" i="26"/>
  <c r="U97" i="26"/>
  <c r="U98" i="26"/>
  <c r="U99" i="26"/>
  <c r="U100" i="26"/>
  <c r="U101" i="26"/>
  <c r="U102" i="26"/>
  <c r="U103" i="26"/>
  <c r="U104" i="26"/>
  <c r="U105" i="26"/>
  <c r="U106" i="26"/>
  <c r="U107" i="26"/>
  <c r="U108" i="26"/>
  <c r="U109" i="26"/>
  <c r="U110" i="26"/>
  <c r="U111" i="26"/>
  <c r="U112" i="26"/>
  <c r="U113" i="26"/>
  <c r="U19" i="26" l="1"/>
  <c r="AC19" i="26"/>
  <c r="U17" i="26"/>
  <c r="AC17" i="26"/>
  <c r="U16" i="26"/>
  <c r="AC16" i="26"/>
  <c r="U15" i="26"/>
  <c r="AC15" i="26"/>
  <c r="U20" i="26"/>
  <c r="AC20" i="26"/>
  <c r="U21" i="26"/>
  <c r="AC21" i="26"/>
  <c r="AI108" i="15"/>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I105" i="15" l="1"/>
  <c r="AM112" i="15" s="1"/>
  <c r="AM130" i="15" l="1"/>
  <c r="AM120" i="15"/>
  <c r="AM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A76" i="26"/>
  <c r="AA68" i="26"/>
  <c r="AA113" i="26"/>
  <c r="AA109" i="26"/>
  <c r="AA105" i="26"/>
  <c r="AA101" i="26"/>
  <c r="AA97" i="26"/>
  <c r="AA93" i="26"/>
  <c r="AA89" i="26"/>
  <c r="AA85" i="26"/>
  <c r="AA81" i="26"/>
  <c r="AA77" i="26"/>
  <c r="AA73" i="26"/>
  <c r="AA69" i="26"/>
  <c r="AA65" i="26"/>
  <c r="AA96" i="26"/>
  <c r="AA88" i="26"/>
  <c r="AA80" i="26"/>
  <c r="AA74" i="26"/>
  <c r="AA62" i="26"/>
  <c r="AA112" i="26"/>
  <c r="AA92" i="26"/>
  <c r="AA84" i="26"/>
  <c r="AA64" i="26"/>
  <c r="AA110" i="26"/>
  <c r="AA106" i="26"/>
  <c r="AA86" i="26"/>
  <c r="AA82" i="26"/>
  <c r="AA70" i="26"/>
  <c r="AA108" i="26"/>
  <c r="AA72" i="26"/>
  <c r="AA94" i="26"/>
  <c r="AA90" i="26"/>
  <c r="AA111" i="26"/>
  <c r="AA107" i="26"/>
  <c r="AA103" i="26"/>
  <c r="AA99" i="26"/>
  <c r="AA95" i="26"/>
  <c r="AA91" i="26"/>
  <c r="AA87" i="26"/>
  <c r="AA83" i="26"/>
  <c r="AA79" i="26"/>
  <c r="AA75" i="26"/>
  <c r="AA71" i="26"/>
  <c r="AA67" i="26"/>
  <c r="AA63" i="26"/>
  <c r="AA100" i="26"/>
  <c r="AA102" i="26"/>
  <c r="AA98" i="26"/>
  <c r="AA78" i="26"/>
  <c r="AA66" i="26"/>
  <c r="AA52" i="26"/>
  <c r="AA48" i="26"/>
  <c r="AA44" i="26"/>
  <c r="AA40" i="26"/>
  <c r="AA36" i="26"/>
  <c r="AA32" i="26"/>
  <c r="AA28" i="26"/>
  <c r="AA37" i="26"/>
  <c r="AA29" i="26"/>
  <c r="AA57" i="26"/>
  <c r="AA33" i="26"/>
  <c r="AA50" i="26"/>
  <c r="AA42" i="26"/>
  <c r="AA34" i="26"/>
  <c r="AA30" i="26"/>
  <c r="AA61" i="26"/>
  <c r="AA49" i="26"/>
  <c r="AA54" i="26"/>
  <c r="AA46" i="26"/>
  <c r="AA38" i="26"/>
  <c r="AA26" i="26"/>
  <c r="AA56" i="26"/>
  <c r="AA53" i="26"/>
  <c r="AA41" i="26"/>
  <c r="AA58" i="26"/>
  <c r="AA59" i="26"/>
  <c r="AA47" i="26"/>
  <c r="AA39" i="26"/>
  <c r="AA31" i="26"/>
  <c r="AA60" i="26"/>
  <c r="AA45" i="26"/>
  <c r="AA55" i="26"/>
  <c r="AA51" i="26"/>
  <c r="AA43" i="26"/>
  <c r="AA35" i="26"/>
  <c r="AA27" i="26"/>
  <c r="AA24" i="26"/>
  <c r="AA22" i="26"/>
  <c r="AA25" i="26"/>
  <c r="AA23" i="26"/>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A14" i="26" s="1"/>
  <c r="M14" i="26"/>
  <c r="L14" i="26"/>
  <c r="K14" i="26"/>
  <c r="J14" i="26"/>
  <c r="B14" i="26"/>
  <c r="F3" i="26"/>
  <c r="AD1" i="15"/>
  <c r="S14" i="26" l="1"/>
  <c r="S18" i="26"/>
  <c r="U18" i="26"/>
  <c r="N7" i="26" s="1"/>
  <c r="T54" i="15" s="1"/>
  <c r="S17" i="26"/>
  <c r="S16" i="26"/>
  <c r="N6" i="26" l="1"/>
  <c r="T49" i="15" s="1"/>
  <c r="AB6" i="26"/>
  <c r="AH55" i="15"/>
  <c r="AB55" i="15"/>
  <c r="AH54" i="15"/>
  <c r="S92" i="15"/>
  <c r="AC5" i="26" l="1"/>
  <c r="S91" i="15" s="1"/>
  <c r="AK166" i="15" s="1"/>
  <c r="AM136" i="15"/>
  <c r="AM125" i="15"/>
  <c r="AM116"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7" i="15" l="1"/>
  <c r="T64" i="15"/>
  <c r="AK53" i="15"/>
  <c r="AA50" i="15"/>
  <c r="AK164" i="15"/>
  <c r="AK162" i="15"/>
  <c r="AK145" i="15"/>
  <c r="S82" i="15"/>
  <c r="AK165" i="15" s="1"/>
  <c r="AK48" i="15"/>
  <c r="AK94" i="15"/>
  <c r="T70" i="15"/>
  <c r="Y26" i="15"/>
  <c r="AK159" i="15" s="1"/>
  <c r="AE20" i="15"/>
  <c r="AK158" i="15" s="1"/>
  <c r="AK163" i="15"/>
  <c r="AK103" i="15"/>
  <c r="R149" i="15"/>
</calcChain>
</file>

<file path=xl/sharedStrings.xml><?xml version="1.0" encoding="utf-8"?>
<sst xmlns="http://schemas.openxmlformats.org/spreadsheetml/2006/main" count="329" uniqueCount="239">
  <si>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</si>
  <si>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</si>
  <si>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提出先に関する情報</t>
    <rPh sb="2" eb="4">
      <t>テイシュツ</t>
    </rPh>
    <rPh sb="4" eb="5">
      <t>サキ</t>
    </rPh>
    <rPh sb="6" eb="7">
      <t>カン</t>
    </rPh>
    <rPh sb="9" eb="11">
      <t>ジョウホウ</t>
    </rPh>
    <phoneticPr fontId="5"/>
  </si>
  <si>
    <t>加算提出先</t>
    <rPh sb="0" eb="2">
      <t>カサン</t>
    </rPh>
    <rPh sb="2" eb="4">
      <t>テイシュツ</t>
    </rPh>
    <rPh sb="4" eb="5">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</si>
  <si>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</si>
  <si>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</si>
  <si>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</si>
  <si>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</si>
  <si>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</si>
  <si>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法人住所</t>
    <rPh sb="0" eb="2">
      <t>ホウジン</t>
    </rPh>
    <rPh sb="2" eb="4">
      <t>ジュウショ</t>
    </rPh>
    <phoneticPr fontId="5"/>
  </si>
  <si>
    <t>〒</t>
    <phoneticPr fontId="5"/>
  </si>
  <si>
    <t>－</t>
  </si>
  <si>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</si>
  <si>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</si>
  <si>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</si>
  <si>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</si>
  <si>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</si>
  <si>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</si>
  <si>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</si>
  <si>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</si>
  <si>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</si>
  <si>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t>３　加算対象事業所に関する情報</t>
    <rPh sb="2" eb="4">
      <t>カサン</t>
    </rPh>
    <rPh sb="4" eb="6">
      <t>タイショウ</t>
    </rPh>
    <rPh sb="6" eb="8">
      <t>ジギョウ</t>
    </rPh>
    <rPh sb="8" eb="9">
      <t>ショ</t>
    </rPh>
    <rPh sb="10" eb="11">
      <t>カン</t>
    </rPh>
    <rPh sb="13" eb="15">
      <t>ジョウホウ</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</si>
  <si>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</si>
  <si>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</si>
  <si>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</si>
  <si>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</si>
  <si>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</si>
  <si>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都道府県</t>
    <rPh sb="0" eb="4">
      <t>トドウフケン</t>
    </rPh>
    <phoneticPr fontId="5"/>
  </si>
  <si>
    <t>市区町村</t>
    <rPh sb="0" eb="2">
      <t>シク</t>
    </rPh>
    <rPh sb="2" eb="4">
      <t>チョウソン</t>
    </rPh>
    <phoneticPr fontId="5"/>
  </si>
  <si>
    <t>別紙様式３－１</t>
    <rPh sb="0" eb="2">
      <t>ベッシ</t>
    </rPh>
    <rPh sb="2" eb="4">
      <t>ヨウシキ</t>
    </rPh>
    <phoneticPr fontId="5"/>
  </si>
  <si>
    <t>提出先</t>
    <rPh sb="0" eb="2">
      <t>テイシュツ</t>
    </rPh>
    <rPh sb="2" eb="3">
      <t>サキ</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</si>
  <si>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</si>
  <si>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</si>
  <si>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</si>
  <si>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</si>
  <si>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（１）加算額以上の賃金改善について（全体）</t>
    <rPh sb="3" eb="6">
      <t>カサンガク</t>
    </rPh>
    <rPh sb="6" eb="8">
      <t>イジョウ</t>
    </rPh>
    <rPh sb="9" eb="11">
      <t>チンギン</t>
    </rPh>
    <rPh sb="11" eb="13">
      <t>カイゼン</t>
    </rPh>
    <rPh sb="18" eb="20">
      <t>ゼンタイ</t>
    </rPh>
    <phoneticPr fontId="5"/>
  </si>
  <si>
    <t>算定した加算の合計</t>
    <rPh sb="0" eb="2">
      <t>サンテイ</t>
    </rPh>
    <rPh sb="4" eb="6">
      <t>カサン</t>
    </rPh>
    <rPh sb="7" eb="9">
      <t>ゴウケイ</t>
    </rPh>
    <phoneticPr fontId="5"/>
  </si>
  <si>
    <t>①</t>
    <phoneticPr fontId="5"/>
  </si>
  <si>
    <t>円</t>
    <rPh sb="0" eb="1">
      <t>エン</t>
    </rPh>
    <phoneticPr fontId="5"/>
  </si>
  <si>
    <t>←</t>
    <phoneticPr fontId="5"/>
  </si>
  <si>
    <t>②</t>
    <phoneticPr fontId="5"/>
  </si>
  <si>
    <t>③</t>
    <phoneticPr fontId="5"/>
  </si>
  <si>
    <t>④</t>
    <phoneticPr fontId="5"/>
  </si>
  <si>
    <t>【記入上の注意】</t>
    <rPh sb="1" eb="3">
      <t>キニュウ</t>
    </rPh>
    <rPh sb="3" eb="4">
      <t>ジョウ</t>
    </rPh>
    <rPh sb="5" eb="7">
      <t>チュウイ</t>
    </rPh>
    <phoneticPr fontId="5"/>
  </si>
  <si>
    <t>・</t>
    <phoneticPr fontId="5"/>
  </si>
  <si>
    <t>（２）加算以外の部分で賃金水準を下げないことについて</t>
    <rPh sb="3" eb="5">
      <t>カサン</t>
    </rPh>
    <rPh sb="5" eb="7">
      <t>イガイ</t>
    </rPh>
    <rPh sb="8" eb="10">
      <t>ブブン</t>
    </rPh>
    <rPh sb="11" eb="13">
      <t>チンギン</t>
    </rPh>
    <rPh sb="13" eb="15">
      <t>スイジュン</t>
    </rPh>
    <rPh sb="16" eb="17">
      <t>サ</t>
    </rPh>
    <phoneticPr fontId="5"/>
  </si>
  <si>
    <t>独自の賃金改善の具体的な取組内容</t>
    <rPh sb="0" eb="2">
      <t>ドクジ</t>
    </rPh>
    <rPh sb="3" eb="5">
      <t>チンギン</t>
    </rPh>
    <rPh sb="5" eb="7">
      <t>カイゼン</t>
    </rPh>
    <rPh sb="8" eb="11">
      <t>グタイテキ</t>
    </rPh>
    <rPh sb="12" eb="14">
      <t>トリクミ</t>
    </rPh>
    <rPh sb="14" eb="16">
      <t>ナイヨウ</t>
    </rPh>
    <phoneticPr fontId="5"/>
  </si>
  <si>
    <t>独自の賃金改善額の算定根拠</t>
    <rPh sb="0" eb="2">
      <t>ドクジ</t>
    </rPh>
    <rPh sb="3" eb="5">
      <t>チンギン</t>
    </rPh>
    <rPh sb="5" eb="7">
      <t>カイゼン</t>
    </rPh>
    <rPh sb="7" eb="8">
      <t>ガク</t>
    </rPh>
    <rPh sb="9" eb="11">
      <t>サンテイ</t>
    </rPh>
    <rPh sb="11" eb="13">
      <t>コンキョ</t>
    </rPh>
    <phoneticPr fontId="5"/>
  </si>
  <si>
    <t>！この欄は直接要件には影響しませんが、②が①以上となっていません。</t>
    <rPh sb="3" eb="4">
      <t>ラン</t>
    </rPh>
    <rPh sb="5" eb="7">
      <t>チョクセツ</t>
    </rPh>
    <rPh sb="7" eb="9">
      <t>ヨウケン</t>
    </rPh>
    <rPh sb="11" eb="13">
      <t>エイキョウ</t>
    </rPh>
    <rPh sb="22" eb="24">
      <t>イジョウ</t>
    </rPh>
    <phoneticPr fontId="5"/>
  </si>
  <si>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5"/>
  </si>
  <si>
    <t>（</t>
    <phoneticPr fontId="5"/>
  </si>
  <si>
    <t>）</t>
    <phoneticPr fontId="5"/>
  </si>
  <si>
    <t>％</t>
    <phoneticPr fontId="5"/>
  </si>
  <si>
    <t>⇒</t>
    <phoneticPr fontId="5"/>
  </si>
  <si>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5"/>
  </si>
  <si>
    <t>キャリアパス要件Ⅰ（任用要件・賃金体系の整備等）　</t>
    <rPh sb="10" eb="12">
      <t>ニンヨウ</t>
    </rPh>
    <rPh sb="12" eb="14">
      <t>ヨウケン</t>
    </rPh>
    <phoneticPr fontId="5"/>
  </si>
  <si>
    <t>次のイからハまでのすべての基準を満たす。</t>
    <rPh sb="13" eb="15">
      <t>キジュン</t>
    </rPh>
    <phoneticPr fontId="5"/>
  </si>
  <si>
    <t>イ</t>
    <phoneticPr fontId="5"/>
  </si>
  <si>
    <t>ロ</t>
    <phoneticPr fontId="5"/>
  </si>
  <si>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5"/>
  </si>
  <si>
    <t>ハ</t>
    <phoneticPr fontId="5"/>
  </si>
  <si>
    <t>キャリアパス要件Ⅱ（研修の実施等）　</t>
    <rPh sb="10" eb="12">
      <t>ケンシュウ</t>
    </rPh>
    <rPh sb="13" eb="15">
      <t>ジッシ</t>
    </rPh>
    <phoneticPr fontId="5"/>
  </si>
  <si>
    <t>次のイとロの両方の基準を満たす。</t>
    <rPh sb="6" eb="8">
      <t>リョウホウ</t>
    </rPh>
    <rPh sb="9" eb="11">
      <t>キジュン</t>
    </rPh>
    <phoneticPr fontId="5"/>
  </si>
  <si>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5"/>
  </si>
  <si>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5"/>
  </si>
  <si>
    <t>資格取得のための支援の実施</t>
    <rPh sb="0" eb="2">
      <t>シカク</t>
    </rPh>
    <rPh sb="2" eb="4">
      <t>シュトク</t>
    </rPh>
    <rPh sb="8" eb="10">
      <t>シエン</t>
    </rPh>
    <rPh sb="11" eb="13">
      <t>ジッシ</t>
    </rPh>
    <phoneticPr fontId="5"/>
  </si>
  <si>
    <t>※当該取組の内容について以下に記載すること</t>
    <rPh sb="1" eb="3">
      <t>トウガイ</t>
    </rPh>
    <rPh sb="3" eb="5">
      <t>トリクミ</t>
    </rPh>
    <rPh sb="6" eb="8">
      <t>ナイヨウ</t>
    </rPh>
    <rPh sb="12" eb="14">
      <t>イカ</t>
    </rPh>
    <rPh sb="15" eb="17">
      <t>キサイ</t>
    </rPh>
    <phoneticPr fontId="5"/>
  </si>
  <si>
    <t>具体的な仕組みの内容（該当するもの全てにチェック（✔）すること。）</t>
    <phoneticPr fontId="5"/>
  </si>
  <si>
    <t>経験に応じて昇給する仕組み
※「勤続年数」や「経験年数」などに応じて昇給する仕組みを指す。</t>
    <phoneticPr fontId="5"/>
  </si>
  <si>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5"/>
  </si>
  <si>
    <t>一定の基準に基づき定期に昇給を判定する仕組み
※「実技試験」や「人事評価」などの結果に基づき昇給する仕組みを指す。ただし、客観的な評価基準や昇給条件が明文化されていることを要する。</t>
    <phoneticPr fontId="5"/>
  </si>
  <si>
    <t>（別紙様式3-2「キャリアパス要件Ⅳについて」の欄から転記）</t>
    <rPh sb="1" eb="3">
      <t>ベッシ</t>
    </rPh>
    <rPh sb="3" eb="5">
      <t>ヨウシキ</t>
    </rPh>
    <rPh sb="24" eb="25">
      <t>ラン</t>
    </rPh>
    <rPh sb="27" eb="29">
      <t>テンキ</t>
    </rPh>
    <phoneticPr fontId="5"/>
  </si>
  <si>
    <t>！キャリアパス要件Ⅳの欄に「×」があるのに、左のチェックボックスにチェック（✔）が入っていません。</t>
    <rPh sb="7" eb="9">
      <t>ヨウケン</t>
    </rPh>
    <rPh sb="11" eb="12">
      <t>ラン</t>
    </rPh>
    <rPh sb="22" eb="23">
      <t>ヒダリ</t>
    </rPh>
    <phoneticPr fontId="5"/>
  </si>
  <si>
    <t>その他（</t>
    <rPh sb="2" eb="3">
      <t>タ</t>
    </rPh>
    <phoneticPr fontId="5"/>
  </si>
  <si>
    <t>！「その他」にチェック（✔）した場合は、具体的な内容を記載してください。</t>
    <rPh sb="4" eb="5">
      <t>タ</t>
    </rPh>
    <rPh sb="16" eb="18">
      <t>バアイ</t>
    </rPh>
    <rPh sb="20" eb="22">
      <t>グタイ</t>
    </rPh>
    <phoneticPr fontId="5"/>
  </si>
  <si>
    <t>区分</t>
    <rPh sb="0" eb="2">
      <t>クブン</t>
    </rPh>
    <phoneticPr fontId="5"/>
  </si>
  <si>
    <t>内容</t>
    <rPh sb="0" eb="2">
      <t>ナイヨウ</t>
    </rPh>
    <phoneticPr fontId="5"/>
  </si>
  <si>
    <t>入職促進に向けた取組</t>
    <phoneticPr fontId="5"/>
  </si>
  <si>
    <t>資質の向上やキャリアアップに向けた支援</t>
    <phoneticPr fontId="5"/>
  </si>
  <si>
    <t>両立支援・多様な働き方の推進</t>
    <phoneticPr fontId="5"/>
  </si>
  <si>
    <t>腰痛を含む心身の健康管理</t>
    <phoneticPr fontId="5"/>
  </si>
  <si>
    <t>生産性向上のための業務改善の取組</t>
    <phoneticPr fontId="5"/>
  </si>
  <si>
    <t>やりがい・働きがいの醸成</t>
    <phoneticPr fontId="5"/>
  </si>
  <si>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5"/>
  </si>
  <si>
    <t>※</t>
    <phoneticPr fontId="5"/>
  </si>
  <si>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5"/>
  </si>
  <si>
    <t>　</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</si>
  <si>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</si>
  <si>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</si>
  <si>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</si>
  <si>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</si>
  <si>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</si>
  <si>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t>
    <rPh sb="1" eb="4">
      <t>カクニンヨウ</t>
    </rPh>
    <phoneticPr fontId="5"/>
  </si>
  <si>
    <t>提出前のチェックリスト</t>
    <rPh sb="0" eb="2">
      <t>テイシュツ</t>
    </rPh>
    <rPh sb="2" eb="3">
      <t>マエ</t>
    </rPh>
    <phoneticPr fontId="5"/>
  </si>
  <si>
    <t>以下の項目に「×」がないか、提出前に確認すること。「×」がある場合、当該項目の記載を修正すること。</t>
    <phoneticPr fontId="5"/>
  </si>
  <si>
    <t>空欄が表示される項目は、記入が不要であるため対応する必要はない。</t>
    <phoneticPr fontId="5"/>
  </si>
  <si>
    <t>（１）</t>
    <phoneticPr fontId="5"/>
  </si>
  <si>
    <t>加算額以上の賃金改善を行っている</t>
    <rPh sb="0" eb="2">
      <t>カサン</t>
    </rPh>
    <rPh sb="2" eb="3">
      <t>ガク</t>
    </rPh>
    <rPh sb="3" eb="5">
      <t>イジョウ</t>
    </rPh>
    <rPh sb="6" eb="8">
      <t>チンギン</t>
    </rPh>
    <rPh sb="8" eb="10">
      <t>カイゼン</t>
    </rPh>
    <rPh sb="11" eb="12">
      <t>オコナ</t>
    </rPh>
    <phoneticPr fontId="5"/>
  </si>
  <si>
    <t>（２）</t>
    <phoneticPr fontId="5"/>
  </si>
  <si>
    <t>月額賃金改善要件Ⅱ</t>
    <phoneticPr fontId="5"/>
  </si>
  <si>
    <t>旧ベースアップ等加算相当の2/3以上の新規の月額賃金改善を行っていること</t>
    <rPh sb="29" eb="30">
      <t>オコナ</t>
    </rPh>
    <phoneticPr fontId="5"/>
  </si>
  <si>
    <t>（３）</t>
    <phoneticPr fontId="5"/>
  </si>
  <si>
    <t>キャリアパス要件Ⅰ・Ⅱ</t>
    <phoneticPr fontId="5"/>
  </si>
  <si>
    <t>（４）</t>
    <phoneticPr fontId="5"/>
  </si>
  <si>
    <t>キャリアパス要件Ⅲ</t>
    <phoneticPr fontId="5"/>
  </si>
  <si>
    <t>キャリアパス要件Ⅲ（昇給の仕組みの整備等）を満たすこと。</t>
    <rPh sb="22" eb="23">
      <t>ミ</t>
    </rPh>
    <phoneticPr fontId="5"/>
  </si>
  <si>
    <t>（５）</t>
    <phoneticPr fontId="5"/>
  </si>
  <si>
    <t>キャリアパス要件Ⅳ</t>
    <phoneticPr fontId="5"/>
  </si>
  <si>
    <t>（６）</t>
    <phoneticPr fontId="5"/>
  </si>
  <si>
    <t>職場環境等要件</t>
    <phoneticPr fontId="5"/>
  </si>
  <si>
    <t>キャリアパス要件Ⅳについて</t>
    <rPh sb="6" eb="8">
      <t>ヨウケン</t>
    </rPh>
    <phoneticPr fontId="5"/>
  </si>
  <si>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5"/>
  </si>
  <si>
    <t>指定権者</t>
    <rPh sb="0" eb="2">
      <t>シテイ</t>
    </rPh>
    <rPh sb="2" eb="4">
      <t>ケンシャ</t>
    </rPh>
    <phoneticPr fontId="5"/>
  </si>
  <si>
    <t>事業所の所在地</t>
    <phoneticPr fontId="5"/>
  </si>
  <si>
    <t>事業所名</t>
    <rPh sb="0" eb="2">
      <t>ジギョウ</t>
    </rPh>
    <rPh sb="2" eb="3">
      <t>ショ</t>
    </rPh>
    <rPh sb="3" eb="4">
      <t>ナ</t>
    </rPh>
    <phoneticPr fontId="5"/>
  </si>
  <si>
    <t>算定した加算区分</t>
    <rPh sb="0" eb="2">
      <t>サンテイ</t>
    </rPh>
    <rPh sb="4" eb="6">
      <t>カサン</t>
    </rPh>
    <rPh sb="6" eb="8">
      <t>クブン</t>
    </rPh>
    <phoneticPr fontId="5"/>
  </si>
  <si>
    <t>加算の総額［円］</t>
    <rPh sb="0" eb="2">
      <t>カサン</t>
    </rPh>
    <rPh sb="3" eb="5">
      <t>ソウガク</t>
    </rPh>
    <rPh sb="6" eb="7">
      <t>エン</t>
    </rPh>
    <phoneticPr fontId="5"/>
  </si>
  <si>
    <t>月額賃金要件Ⅱ</t>
    <phoneticPr fontId="5"/>
  </si>
  <si>
    <t>キャリアパス
要件Ⅳ</t>
    <rPh sb="7" eb="9">
      <t>ヨウケン</t>
    </rPh>
    <phoneticPr fontId="5"/>
  </si>
  <si>
    <t xml:space="preserve">1 </t>
    <phoneticPr fontId="5"/>
  </si>
  <si>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5"/>
  </si>
  <si>
    <t>令和７年度の算定期間①</t>
    <rPh sb="6" eb="8">
      <t>サンテイ</t>
    </rPh>
    <rPh sb="8" eb="10">
      <t>キカン</t>
    </rPh>
    <phoneticPr fontId="5"/>
  </si>
  <si>
    <t>令和７年度の算定期間②（令和７年度内の区分変更後）</t>
    <rPh sb="6" eb="8">
      <t>サンテイ</t>
    </rPh>
    <rPh sb="8" eb="10">
      <t>キカン</t>
    </rPh>
    <rPh sb="17" eb="18">
      <t>ナイ</t>
    </rPh>
    <rPh sb="19" eb="21">
      <t>クブン</t>
    </rPh>
    <rPh sb="21" eb="23">
      <t>ヘンコウ</t>
    </rPh>
    <rPh sb="23" eb="24">
      <t>ゴ</t>
    </rPh>
    <phoneticPr fontId="5"/>
  </si>
  <si>
    <t>令和７年度内の区分変更後に
算定した加算区分</t>
    <rPh sb="5" eb="6">
      <t>ナイ</t>
    </rPh>
    <rPh sb="7" eb="9">
      <t>クブン</t>
    </rPh>
    <rPh sb="9" eb="11">
      <t>ヘンコウ</t>
    </rPh>
    <rPh sb="14" eb="16">
      <t>サンテイ</t>
    </rPh>
    <rPh sb="18" eb="20">
      <t>カサン</t>
    </rPh>
    <rPh sb="20" eb="22">
      <t>クブン</t>
    </rPh>
    <phoneticPr fontId="5"/>
  </si>
  <si>
    <t>月額賃金改善要件Ⅰ</t>
    <rPh sb="0" eb="2">
      <t>ゲツガク</t>
    </rPh>
    <rPh sb="2" eb="4">
      <t>チンギン</t>
    </rPh>
    <rPh sb="4" eb="6">
      <t>カイゼン</t>
    </rPh>
    <rPh sb="6" eb="8">
      <t>ヨウケン</t>
    </rPh>
    <phoneticPr fontId="5"/>
  </si>
  <si>
    <t>加算Ⅳ相当の加算額の１/２</t>
    <rPh sb="0" eb="2">
      <t>カサン</t>
    </rPh>
    <rPh sb="3" eb="5">
      <t>ソウトウ</t>
    </rPh>
    <rPh sb="6" eb="9">
      <t>カサンガク</t>
    </rPh>
    <phoneticPr fontId="5"/>
  </si>
  <si>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5"/>
  </si>
  <si>
    <t>令和７年度の加算額</t>
    <phoneticPr fontId="5"/>
  </si>
  <si>
    <t>令和６年度に令和７年度の賃金改善に充てるために繰り越した部分の額</t>
    <rPh sb="6" eb="8">
      <t>レイワ</t>
    </rPh>
    <rPh sb="9" eb="11">
      <t>ネンド</t>
    </rPh>
    <rPh sb="23" eb="24">
      <t>ク</t>
    </rPh>
    <rPh sb="25" eb="26">
      <t>コ</t>
    </rPh>
    <phoneticPr fontId="5"/>
  </si>
  <si>
    <t>令和７年度に賃金改善が必要な額（a + b)</t>
    <rPh sb="0" eb="2">
      <t>レイワ</t>
    </rPh>
    <rPh sb="3" eb="5">
      <t>ネンド</t>
    </rPh>
    <rPh sb="6" eb="8">
      <t>チンギン</t>
    </rPh>
    <rPh sb="8" eb="10">
      <t>カイゼン</t>
    </rPh>
    <rPh sb="11" eb="13">
      <t>ヒツヨウ</t>
    </rPh>
    <rPh sb="14" eb="15">
      <t>ガク</t>
    </rPh>
    <phoneticPr fontId="5"/>
  </si>
  <si>
    <r>
      <t xml:space="preserve">令和７年度の賃金改善額
</t>
    </r>
    <r>
      <rPr>
        <b/>
        <sz val="9"/>
        <rFont val="ＭＳ Ｐゴシック"/>
        <family val="3"/>
        <charset val="128"/>
      </rPr>
      <t>（③の額以上となること）</t>
    </r>
    <rPh sb="6" eb="8">
      <t>チンギン</t>
    </rPh>
    <phoneticPr fontId="5"/>
  </si>
  <si>
    <t>令和７年度の加算の影響を除いた賃金額</t>
  </si>
  <si>
    <t>（ア）令和７年度の賃金の総額</t>
    <rPh sb="9" eb="11">
      <t>チンギン</t>
    </rPh>
    <rPh sb="12" eb="14">
      <t>ソウガク</t>
    </rPh>
    <phoneticPr fontId="5"/>
  </si>
  <si>
    <t>（イ）令和７年度の賃金改善額（再掲）</t>
    <rPh sb="9" eb="11">
      <t>チンギン</t>
    </rPh>
    <rPh sb="11" eb="13">
      <t>カイゼン</t>
    </rPh>
    <rPh sb="13" eb="14">
      <t>ガク</t>
    </rPh>
    <rPh sb="15" eb="17">
      <t>サイケイ</t>
    </rPh>
    <phoneticPr fontId="5"/>
  </si>
  <si>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5"/>
  </si>
  <si>
    <t>(ア)令和６年度の賃金の総額</t>
    <phoneticPr fontId="5"/>
  </si>
  <si>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5"/>
  </si>
  <si>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5"/>
  </si>
  <si>
    <t>⇒上記に「×」が付いた場合、この欄に記入すること</t>
    <rPh sb="1" eb="3">
      <t>ジョウキ</t>
    </rPh>
    <phoneticPr fontId="5"/>
  </si>
  <si>
    <t>「改善後の賃金が年額440万円以上となる者」を設定できない場合その理由</t>
    <rPh sb="1" eb="3">
      <t>カイゼン</t>
    </rPh>
    <phoneticPr fontId="5"/>
  </si>
  <si>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</si>
  <si>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5"/>
  </si>
  <si>
    <t>②事業者の共同による採用・人事ローテーション・研修のための制度構築</t>
    <phoneticPr fontId="5"/>
  </si>
  <si>
    <t>⑦エルダー・メンター（仕事やメンタル面のサポート等をする担当者）制度等導入</t>
    <phoneticPr fontId="5"/>
  </si>
  <si>
    <t>⑧上位者・担当者等によるキャリア面談など、キャリアアップ・働き方等に関する定期的な相談の機会の確保</t>
    <phoneticPr fontId="5"/>
  </si>
  <si>
    <t>⑩職員の事情等の状況に応じた勤務シフトや短時間正規職員制度の導入、職員の希望に即した非正規職員から正規職員への転換の制度等の整備</t>
    <phoneticPr fontId="5"/>
  </si>
  <si>
    <t>⑱現場の課題の見える化（課題の抽出、課題の構造化、業務時間調査の実施等）を実施している</t>
    <phoneticPr fontId="5"/>
  </si>
  <si>
    <t>⑲５S活動（業務管理の手法の１つ。整理・整頓・清掃・清潔・躾の頭文字をとったもの）等の実践による職場環境の整備を行っている</t>
    <phoneticPr fontId="5"/>
  </si>
  <si>
    <t>⑳業務手順書の作成や、記録・報告様式の工夫等による情報共有や作業負担の軽減を行っている</t>
    <phoneticPr fontId="5"/>
  </si>
  <si>
    <t>㉒介護ロボット（見守り支援、移乗支援、移動支援、排泄支援、入浴支援、介護業務支援等）又はインカム等の職員間の連絡調整の迅速化に資するICT機器（ビジネスチャットツール含む）の導入</t>
    <phoneticPr fontId="5"/>
  </si>
  <si>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5"/>
  </si>
  <si>
    <t>（６）職場環境等要件</t>
    <rPh sb="3" eb="7">
      <t>ショクバカンキョウ</t>
    </rPh>
    <rPh sb="7" eb="8">
      <t>トウ</t>
    </rPh>
    <rPh sb="8" eb="10">
      <t>ヨウケン</t>
    </rPh>
    <phoneticPr fontId="5"/>
  </si>
  <si>
    <t>加算以外の部分で賃金水準を下げていない</t>
    <phoneticPr fontId="5"/>
  </si>
  <si>
    <t>月額賃金改善要件Ⅰ</t>
    <phoneticPr fontId="5"/>
  </si>
  <si>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5"/>
  </si>
  <si>
    <t>　うち、新規に増加する旧ベースアップ等加算相当の加算額［円］
　（別紙様式3-1 ３⑵に転記）</t>
    <rPh sb="7" eb="9">
      <t>ゾウカ</t>
    </rPh>
    <rPh sb="21" eb="23">
      <t>ソウトウ</t>
    </rPh>
    <rPh sb="24" eb="26">
      <t>カサン</t>
    </rPh>
    <phoneticPr fontId="5"/>
  </si>
  <si>
    <t>サービスコード</t>
    <phoneticPr fontId="3"/>
  </si>
  <si>
    <t>令和７年３月
時点の算定状況</t>
    <rPh sb="0" eb="2">
      <t>レイワ</t>
    </rPh>
    <rPh sb="3" eb="4">
      <t>ネン</t>
    </rPh>
    <rPh sb="5" eb="6">
      <t>ガツ</t>
    </rPh>
    <rPh sb="7" eb="9">
      <t>ジテン</t>
    </rPh>
    <rPh sb="10" eb="12">
      <t>サンテイ</t>
    </rPh>
    <rPh sb="12" eb="14">
      <t>ジョウキョウ</t>
    </rPh>
    <phoneticPr fontId="5"/>
  </si>
  <si>
    <t>　処遇加算の加算額［円］</t>
    <rPh sb="6" eb="9">
      <t>カサンガク</t>
    </rPh>
    <rPh sb="10" eb="11">
      <t>エン</t>
    </rPh>
    <phoneticPr fontId="5"/>
  </si>
  <si>
    <t>　うち、処遇加算Ⅳ相当の加算額の１/２［円］
　（別紙様式3-1 ３⑴に転記）</t>
    <rPh sb="9" eb="11">
      <t>ソウトウ</t>
    </rPh>
    <rPh sb="12" eb="15">
      <t>カサンガク</t>
    </rPh>
    <phoneticPr fontId="5"/>
  </si>
  <si>
    <t>新規に増加する旧ベースアップ等加算相当の処遇加算の見込額［円］</t>
    <rPh sb="0" eb="2">
      <t>シンキ</t>
    </rPh>
    <rPh sb="29" eb="30">
      <t>エン</t>
    </rPh>
    <phoneticPr fontId="5"/>
  </si>
  <si>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5"/>
  </si>
  <si>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5"/>
  </si>
  <si>
    <t>(イ)令和６年度の旧３加算及び処遇加算の総額</t>
    <rPh sb="9" eb="10">
      <t>キュウ</t>
    </rPh>
    <rPh sb="11" eb="13">
      <t>カサン</t>
    </rPh>
    <rPh sb="13" eb="14">
      <t>オヨ</t>
    </rPh>
    <phoneticPr fontId="5"/>
  </si>
  <si>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5"/>
  </si>
  <si>
    <t>①処遇加算Ⅳ相当の加算額 の１/２</t>
    <rPh sb="6" eb="8">
      <t>ソウトウ</t>
    </rPh>
    <rPh sb="9" eb="12">
      <t>カサンガク</t>
    </rPh>
    <phoneticPr fontId="5"/>
  </si>
  <si>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5"/>
  </si>
  <si>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5"/>
  </si>
  <si>
    <t>（３）キャリアパス要件Ⅰ・Ⅱ【処遇加算Ⅰ～Ⅳ】※要件Ⅰ・Ⅱの両方を満たすこと。</t>
    <rPh sb="9" eb="11">
      <t>ヨウケン</t>
    </rPh>
    <rPh sb="24" eb="26">
      <t>ヨウケン</t>
    </rPh>
    <rPh sb="30" eb="32">
      <t>リョウホウ</t>
    </rPh>
    <rPh sb="33" eb="34">
      <t>ミ</t>
    </rPh>
    <phoneticPr fontId="5"/>
  </si>
  <si>
    <t>（４）キャリアパス要件Ⅲ（昇給の仕組みの整備等）　【処遇加算Ⅰ～Ⅲ】</t>
    <rPh sb="9" eb="11">
      <t>ヨウケン</t>
    </rPh>
    <phoneticPr fontId="5"/>
  </si>
  <si>
    <t>（５）キャリアパス要件Ⅳ（改善後の賃金要件）　【処遇加算Ⅰ・Ⅱ】</t>
    <rPh sb="9" eb="11">
      <t>ヨウケン</t>
    </rPh>
    <phoneticPr fontId="5"/>
  </si>
  <si>
    <t>処遇加算Ⅰ・Ⅱ
　(「令和７年度の算定期間①」の期間について)</t>
    <rPh sb="19" eb="21">
      <t>キカン</t>
    </rPh>
    <phoneticPr fontId="5"/>
  </si>
  <si>
    <t>処遇加算Ⅰ・Ⅱの要件
　(「令和７年度の算定予定②（期中移行）」の期間について)</t>
    <rPh sb="26" eb="28">
      <t>キチュウ</t>
    </rPh>
    <rPh sb="28" eb="30">
      <t>イコウ</t>
    </rPh>
    <phoneticPr fontId="5"/>
  </si>
  <si>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</si>
  <si>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</si>
  <si>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5"/>
  </si>
  <si>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5"/>
  </si>
  <si>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</si>
  <si>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5"/>
  </si>
  <si>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5"/>
  </si>
  <si>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</si>
  <si>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</si>
  <si>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！④賃金改善額 (d) が ③賃金改善が必要な額 (c) を下回っています。</t>
    <rPh sb="2" eb="4">
      <t>チンギン</t>
    </rPh>
    <phoneticPr fontId="5"/>
  </si>
  <si>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5"/>
  </si>
  <si>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5"/>
  </si>
  <si>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5"/>
  </si>
  <si>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5"/>
  </si>
  <si>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5"/>
  </si>
  <si>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5"/>
  </si>
  <si>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5"/>
  </si>
  <si>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5"/>
  </si>
  <si>
    <t>処遇加算
（令和７年度の算定期間①）</t>
    <rPh sb="12" eb="14">
      <t>サンテイ</t>
    </rPh>
    <rPh sb="14" eb="16">
      <t>キカン</t>
    </rPh>
    <phoneticPr fontId="5"/>
  </si>
  <si>
    <t>処遇加算
（令和７年度の算定期間②
（区分変更後））</t>
    <rPh sb="12" eb="14">
      <t>サンテイ</t>
    </rPh>
    <rPh sb="14" eb="16">
      <t>キカン</t>
    </rPh>
    <rPh sb="19" eb="21">
      <t>クブン</t>
    </rPh>
    <rPh sb="21" eb="23">
      <t>ヘンコウ</t>
    </rPh>
    <rPh sb="23" eb="24">
      <t>ゴ</t>
    </rPh>
    <phoneticPr fontId="5"/>
  </si>
  <si>
    <t>　改善後の賃金が年額440万円以上となる者の数</t>
    <phoneticPr fontId="5"/>
  </si>
  <si>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5"/>
  </si>
  <si>
    <t>障害福祉サービス等
事業所番号</t>
    <rPh sb="0" eb="2">
      <t>ショウガイ</t>
    </rPh>
    <rPh sb="2" eb="4">
      <t>フクシ</t>
    </rPh>
    <rPh sb="8" eb="9">
      <t>トウ</t>
    </rPh>
    <rPh sb="10" eb="13">
      <t>ジギョウショ</t>
    </rPh>
    <rPh sb="13" eb="15">
      <t>バンゴウ</t>
    </rPh>
    <phoneticPr fontId="5"/>
  </si>
  <si>
    <t>福祉・介護職員等処遇改善加算 実績報告書（令和７年度）</t>
    <rPh sb="15" eb="17">
      <t>ジッセキ</t>
    </rPh>
    <rPh sb="17" eb="19">
      <t>ホウコク</t>
    </rPh>
    <rPh sb="19" eb="20">
      <t>ショ</t>
    </rPh>
    <rPh sb="24" eb="25">
      <t>ネン</t>
    </rPh>
    <phoneticPr fontId="5"/>
  </si>
  <si>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</si>
  <si>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5"/>
  </si>
  <si>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5"/>
  </si>
  <si>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5"/>
  </si>
  <si>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</si>
  <si>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5"/>
  </si>
  <si>
    <t>(エ)令和６年度の各障害福祉サービス事業者等の
     独自の賃金改善額</t>
    <rPh sb="10" eb="12">
      <t>ショウガイ</t>
    </rPh>
    <rPh sb="12" eb="14">
      <t>フクシ</t>
    </rPh>
    <phoneticPr fontId="5"/>
  </si>
  <si>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5"/>
  </si>
  <si>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5"/>
  </si>
  <si>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5"/>
  </si>
  <si>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</si>
  <si>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5"/>
  </si>
  <si>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5"/>
  </si>
  <si>
    <t>福祉・介護職員の任用における職位、職責又は職務内容等の要件を定めている。</t>
    <rPh sb="8" eb="10">
      <t>ニンヨウ</t>
    </rPh>
    <phoneticPr fontId="5"/>
  </si>
  <si>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5"/>
  </si>
  <si>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5"/>
  </si>
  <si>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5"/>
  </si>
  <si>
    <t>①法人や事業所の経営理念や支援方針・人材育成方針、その実現のための施策・仕組みなどの明確化</t>
    <phoneticPr fontId="5"/>
  </si>
  <si>
    <t>③他産業からの転職者、主婦層、中高年齢者等、経験者・有資格者等にこだわらない幅広い採用の仕組みの構築（採用の実績でも可）</t>
    <phoneticPr fontId="5"/>
  </si>
  <si>
    <t>④職業体験の受入れや地域行事への参加や主催等による職業魅力向上の取組の実施</t>
    <phoneticPr fontId="5"/>
  </si>
  <si>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5"/>
  </si>
  <si>
    <t>⑥研修の受講やキャリア段位制度と人事考課との連動によるキャリアサポート制度等の導入</t>
    <phoneticPr fontId="5"/>
  </si>
  <si>
    <t>⑨子育てや家族等の介護等と仕事の両立を目指すための休業制度等の充実、事業所内託児施設の整備</t>
    <phoneticPr fontId="5"/>
  </si>
  <si>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5"/>
  </si>
  <si>
    <t>⑫有給休暇の取得促進のため、情報共有や複数担当制等により、業務の属人化の解消、業務配分の偏りの解消に取り組んでいる</t>
    <phoneticPr fontId="5"/>
  </si>
  <si>
    <t>⑬障害を有する者でも働きやすい職場環境の構築や勤務シフトの配慮</t>
    <phoneticPr fontId="5"/>
  </si>
  <si>
    <t>⑭業務や福利厚生制度、メンタルヘルス等の職員相談窓口の設置等相談体制の充実</t>
    <phoneticPr fontId="5"/>
  </si>
  <si>
    <t>⑮短時間勤務労働者等も受診可能な健康診断・ストレスチェックや、従業者のための休憩室の設置等健康管理対策の実施</t>
    <phoneticPr fontId="5"/>
  </si>
  <si>
    <t>⑯福祉・介護職員の身体の負担軽減のための介護技術の修得支援やリフト等の活用、職員に対する腰痛対策の研修、管理者に対する雇用管理改善の研修等の実施</t>
    <phoneticPr fontId="5"/>
  </si>
  <si>
    <t>⑰事故・トラブルへの対応マニュアル等の作成等の体制の整備</t>
    <phoneticPr fontId="5"/>
  </si>
  <si>
    <t>㉑業務支援ソフト（記録、情報共有、請求業務転記が不要なもの。）、情報端末（タブレット端末、スマートフォン端末等）の導入</t>
    <phoneticPr fontId="5"/>
  </si>
  <si>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5"/>
  </si>
  <si>
    <t>㉕ミーティング等による職場内コミュニケーションの円滑化による個々の福祉・介護職員の気づきを踏まえた勤務環境やケア内容の改善</t>
    <phoneticPr fontId="5"/>
  </si>
  <si>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5"/>
  </si>
  <si>
    <t>㉗利用者本位の支援方針など障害福祉や法人の理念等を定期的に学ぶ機会の提供</t>
    <phoneticPr fontId="5"/>
  </si>
  <si>
    <t>㉘支援の好事例や、利用者やその家族からの謝意等の情報を共有する機会の提供</t>
    <phoneticPr fontId="5"/>
  </si>
  <si>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5"/>
  </si>
  <si>
    <t>福祉・介護職員等処遇改善加算</t>
    <rPh sb="12" eb="14">
      <t xml:space="preserve">カサン </t>
    </rPh>
    <phoneticPr fontId="5"/>
  </si>
  <si>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5"/>
  </si>
  <si>
    <t>　処遇加算Ⅰ・Ⅱの算定を届け出た事業所数</t>
    <rPh sb="9" eb="11">
      <t>サンテイ</t>
    </rPh>
    <phoneticPr fontId="5"/>
  </si>
  <si>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5"/>
  </si>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</sst>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_ "/>
    <numFmt numFmtId="179" formatCode="#,##0_ ;[Red]\-#,##0\ "/>
    <numFmt numFmtId="180" formatCode="0_);[Red]\(0\)"/>
    <numFmt numFmtId="181" formatCode="#,##0_);[Red]\(#,##0\)"/>
    <numFmt numFmtId="182" formatCode="0.000_);[Red]\(0.000\)"/>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s>
  <cellStyleXfs count="57">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3"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3"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8" fillId="0" borderId="0"/>
    <xf numFmtId="0" fontId="58" fillId="8"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xf numFmtId="0" fontId="6" fillId="0" borderId="0">
      <alignment vertical="center"/>
    </xf>
  </cellStyleXfs>
  <cellXfs count="830">
    <xf numFmtId="0" fontId="0" fillId="0" borderId="0" xfId="0">
      <alignment vertical="center"/>
    </xf>
    <xf numFmtId="0" fontId="10" fillId="4" borderId="51" xfId="0" applyFont="1" applyFill="1" applyBorder="1" applyAlignment="1" applyProtection="1">
      <alignment horizontal="center" vertical="center"/>
      <protection locked="0"/>
    </xf>
    <xf numFmtId="0" fontId="10" fillId="4" borderId="26"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0" fontId="10" fillId="4" borderId="1" xfId="0" applyFont="1" applyFill="1" applyBorder="1" applyAlignment="1" applyProtection="1">
      <alignment vertical="center" wrapText="1"/>
      <protection locked="0"/>
    </xf>
    <xf numFmtId="0" fontId="10" fillId="4" borderId="53" xfId="0" applyFont="1" applyFill="1" applyBorder="1" applyAlignment="1" applyProtection="1">
      <alignment vertical="center" wrapText="1"/>
      <protection locked="0"/>
    </xf>
    <xf numFmtId="0" fontId="10" fillId="4" borderId="14" xfId="0" applyFont="1" applyFill="1" applyBorder="1" applyProtection="1">
      <alignment vertical="center"/>
      <protection locked="0"/>
    </xf>
    <xf numFmtId="38" fontId="25" fillId="2" borderId="0" xfId="5" applyFont="1" applyFill="1" applyBorder="1" applyAlignment="1" applyProtection="1">
      <alignment horizontal="center" vertical="center" shrinkToFit="1"/>
    </xf>
    <xf numFmtId="38" fontId="61" fillId="2" borderId="0" xfId="5" applyFont="1" applyFill="1" applyBorder="1" applyAlignment="1" applyProtection="1">
      <alignment vertical="center" shrinkToFit="1"/>
    </xf>
    <xf numFmtId="38" fontId="23" fillId="2" borderId="0" xfId="5" applyFont="1" applyFill="1" applyBorder="1" applyAlignment="1" applyProtection="1">
      <alignment vertical="center" shrinkToFit="1"/>
    </xf>
    <xf numFmtId="10" fontId="20" fillId="2" borderId="0" xfId="55" applyNumberFormat="1" applyFont="1" applyFill="1" applyBorder="1" applyAlignment="1" applyProtection="1">
      <alignment horizontal="center" vertical="center"/>
    </xf>
    <xf numFmtId="0" fontId="10" fillId="4" borderId="48" xfId="0" applyFont="1" applyFill="1" applyBorder="1" applyAlignment="1" applyProtection="1">
      <alignment vertical="center" wrapText="1"/>
      <protection locked="0"/>
    </xf>
    <xf numFmtId="0" fontId="10" fillId="4" borderId="98" xfId="0" applyFont="1" applyFill="1" applyBorder="1" applyProtection="1">
      <alignment vertical="center"/>
      <protection locked="0"/>
    </xf>
    <xf numFmtId="0" fontId="10" fillId="4" borderId="57" xfId="0" applyFont="1" applyFill="1" applyBorder="1" applyAlignment="1" applyProtection="1">
      <alignment vertical="center" wrapText="1"/>
      <protection locked="0"/>
    </xf>
    <xf numFmtId="0" fontId="10" fillId="4" borderId="58" xfId="0" applyFont="1" applyFill="1" applyBorder="1" applyAlignment="1" applyProtection="1">
      <alignment vertical="center" wrapText="1"/>
      <protection locked="0"/>
    </xf>
    <xf numFmtId="0" fontId="10" fillId="4" borderId="50" xfId="0" applyFont="1" applyFill="1" applyBorder="1" applyAlignment="1" applyProtection="1">
      <alignment vertical="center" wrapText="1"/>
      <protection locked="0"/>
    </xf>
    <xf numFmtId="176" fontId="60" fillId="0" borderId="142" xfId="0" applyNumberFormat="1" applyFont="1" applyFill="1" applyBorder="1" applyAlignment="1" applyProtection="1">
      <alignment horizontal="center" vertical="center" shrinkToFit="1"/>
      <protection locked="0"/>
    </xf>
    <xf numFmtId="176" fontId="19" fillId="0" borderId="131" xfId="0" applyNumberFormat="1" applyFont="1" applyFill="1" applyBorder="1" applyAlignment="1" applyProtection="1">
      <alignment horizontal="center" vertical="center" shrinkToFit="1"/>
      <protection locked="0"/>
    </xf>
    <xf numFmtId="176" fontId="19" fillId="0" borderId="1" xfId="0" applyNumberFormat="1" applyFont="1" applyFill="1" applyBorder="1" applyAlignment="1" applyProtection="1">
      <alignment horizontal="center" vertical="center" shrinkToFit="1"/>
      <protection locked="0"/>
    </xf>
    <xf numFmtId="176" fontId="60" fillId="0" borderId="49" xfId="0" applyNumberFormat="1" applyFont="1" applyFill="1" applyBorder="1" applyAlignment="1" applyProtection="1">
      <alignment horizontal="center" vertical="center" shrinkToFit="1"/>
      <protection locked="0"/>
    </xf>
    <xf numFmtId="176" fontId="19" fillId="0" borderId="57" xfId="0" applyNumberFormat="1" applyFont="1" applyFill="1" applyBorder="1" applyAlignment="1" applyProtection="1">
      <alignment horizontal="center" vertical="center" shrinkToFit="1"/>
      <protection locked="0"/>
    </xf>
    <xf numFmtId="176" fontId="19" fillId="30" borderId="131" xfId="0" applyNumberFormat="1" applyFont="1" applyFill="1" applyBorder="1" applyAlignment="1" applyProtection="1">
      <alignment horizontal="right" vertical="center" shrinkToFit="1"/>
      <protection locked="0"/>
    </xf>
    <xf numFmtId="176" fontId="19" fillId="30" borderId="131" xfId="0" applyNumberFormat="1" applyFont="1" applyFill="1" applyBorder="1" applyAlignment="1" applyProtection="1">
      <alignment horizontal="center" vertical="center" shrinkToFit="1"/>
      <protection locked="0"/>
    </xf>
    <xf numFmtId="176" fontId="60" fillId="0" borderId="79" xfId="0" applyNumberFormat="1" applyFont="1" applyFill="1" applyBorder="1" applyAlignment="1" applyProtection="1">
      <alignment horizontal="center" vertical="center" shrinkToFit="1"/>
      <protection locked="0"/>
    </xf>
    <xf numFmtId="176" fontId="19" fillId="0" borderId="20" xfId="0" applyNumberFormat="1" applyFont="1" applyFill="1" applyBorder="1" applyAlignment="1" applyProtection="1">
      <alignment horizontal="center" vertical="center" shrinkToFit="1"/>
      <protection locked="0"/>
    </xf>
    <xf numFmtId="176" fontId="60" fillId="0" borderId="46" xfId="0" applyNumberFormat="1" applyFont="1" applyFill="1" applyBorder="1" applyAlignment="1" applyProtection="1">
      <alignment horizontal="center" vertical="center" shrinkToFit="1"/>
      <protection locked="0"/>
    </xf>
    <xf numFmtId="176" fontId="19" fillId="30" borderId="2" xfId="0" applyNumberFormat="1" applyFont="1" applyFill="1" applyBorder="1" applyAlignment="1" applyProtection="1">
      <alignment horizontal="right" vertical="center" shrinkToFit="1"/>
      <protection locked="0"/>
    </xf>
    <xf numFmtId="176" fontId="19" fillId="30" borderId="2" xfId="0" applyNumberFormat="1" applyFont="1" applyFill="1" applyBorder="1" applyAlignment="1" applyProtection="1">
      <alignment horizontal="center" vertical="center" shrinkToFit="1"/>
      <protection locked="0"/>
    </xf>
    <xf numFmtId="176" fontId="60" fillId="0" borderId="93" xfId="0" applyNumberFormat="1" applyFont="1" applyFill="1" applyBorder="1" applyAlignment="1" applyProtection="1">
      <alignment horizontal="center" vertical="center" shrinkToFit="1"/>
      <protection locked="0"/>
    </xf>
    <xf numFmtId="176" fontId="19" fillId="0" borderId="80" xfId="0" applyNumberFormat="1" applyFont="1" applyFill="1" applyBorder="1" applyAlignment="1" applyProtection="1">
      <alignment horizontal="center" vertical="center" shrinkToFit="1"/>
      <protection locked="0"/>
    </xf>
    <xf numFmtId="176" fontId="19" fillId="30" borderId="146" xfId="0" applyNumberFormat="1" applyFont="1" applyFill="1" applyBorder="1" applyAlignment="1" applyProtection="1">
      <alignment horizontal="right" vertical="center" shrinkToFit="1"/>
      <protection locked="0"/>
    </xf>
    <xf numFmtId="176" fontId="19" fillId="30" borderId="53" xfId="0" applyNumberFormat="1" applyFont="1" applyFill="1" applyBorder="1" applyAlignment="1" applyProtection="1">
      <alignment horizontal="right" vertical="center" shrinkToFit="1"/>
      <protection locked="0"/>
    </xf>
    <xf numFmtId="176" fontId="60" fillId="0" borderId="56" xfId="0" applyNumberFormat="1" applyFont="1" applyFill="1" applyBorder="1" applyAlignment="1" applyProtection="1">
      <alignment horizontal="center" vertical="center" shrinkToFit="1"/>
      <protection locked="0"/>
    </xf>
    <xf numFmtId="176" fontId="60" fillId="0" borderId="55" xfId="0" applyNumberFormat="1" applyFont="1" applyFill="1" applyBorder="1" applyAlignment="1" applyProtection="1">
      <alignment horizontal="center" vertical="center" shrinkToFit="1"/>
      <protection locked="0"/>
    </xf>
    <xf numFmtId="176" fontId="19" fillId="30" borderId="62" xfId="0" applyNumberFormat="1" applyFont="1" applyFill="1" applyBorder="1" applyAlignment="1" applyProtection="1">
      <alignment horizontal="center" vertical="center" shrinkToFit="1"/>
      <protection locked="0"/>
    </xf>
    <xf numFmtId="176" fontId="19" fillId="30" borderId="58" xfId="0" applyNumberFormat="1" applyFont="1" applyFill="1" applyBorder="1" applyAlignment="1" applyProtection="1">
      <alignment horizontal="right" vertical="center" shrinkToFit="1"/>
      <protection locked="0"/>
    </xf>
    <xf numFmtId="176" fontId="19" fillId="30" borderId="62" xfId="0" applyNumberFormat="1" applyFont="1" applyFill="1" applyBorder="1" applyAlignment="1" applyProtection="1">
      <alignment horizontal="right" vertical="center" shrinkToFit="1"/>
      <protection locked="0"/>
    </xf>
    <xf numFmtId="0" fontId="67" fillId="2" borderId="0" xfId="0" applyFont="1" applyFill="1" applyProtection="1">
      <alignment vertical="center"/>
    </xf>
    <xf numFmtId="0" fontId="59" fillId="2" borderId="0" xfId="0" applyFont="1" applyFill="1" applyProtection="1">
      <alignment vertical="center"/>
    </xf>
    <xf numFmtId="0" fontId="10"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1" fillId="0" borderId="0" xfId="0" applyFont="1" applyProtection="1">
      <alignment vertical="center"/>
    </xf>
    <xf numFmtId="0" fontId="15" fillId="2" borderId="0" xfId="0" applyFont="1" applyFill="1" applyProtection="1">
      <alignment vertical="center"/>
    </xf>
    <xf numFmtId="0" fontId="15" fillId="2" borderId="0" xfId="0" applyFont="1" applyFill="1" applyAlignment="1" applyProtection="1">
      <alignment horizontal="center" vertical="center"/>
    </xf>
    <xf numFmtId="0" fontId="19" fillId="2" borderId="0" xfId="0" applyFont="1" applyFill="1" applyProtection="1">
      <alignment vertical="center"/>
    </xf>
    <xf numFmtId="0" fontId="11" fillId="2" borderId="0" xfId="0" applyFont="1" applyFill="1" applyProtection="1">
      <alignment vertical="center"/>
    </xf>
    <xf numFmtId="176" fontId="10" fillId="2" borderId="82" xfId="0" applyNumberFormat="1" applyFont="1" applyFill="1" applyBorder="1" applyAlignment="1" applyProtection="1">
      <alignment vertical="center" shrinkToFit="1"/>
    </xf>
    <xf numFmtId="0" fontId="29" fillId="2" borderId="49" xfId="0" applyFont="1" applyFill="1" applyBorder="1" applyProtection="1">
      <alignment vertical="center"/>
    </xf>
    <xf numFmtId="176" fontId="10"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0" fillId="2" borderId="19" xfId="0" applyFont="1" applyFill="1" applyBorder="1" applyAlignment="1" applyProtection="1">
      <alignment vertical="center" wrapText="1"/>
    </xf>
    <xf numFmtId="0" fontId="10"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19" fillId="2" borderId="0" xfId="0" applyFont="1" applyFill="1" applyAlignment="1" applyProtection="1">
      <alignment vertical="center" wrapText="1"/>
    </xf>
    <xf numFmtId="0" fontId="19" fillId="2" borderId="0" xfId="0" applyFont="1" applyFill="1" applyAlignment="1" applyProtection="1">
      <alignment horizontal="center" vertical="center" wrapText="1"/>
    </xf>
    <xf numFmtId="0" fontId="19"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19" fillId="2" borderId="57" xfId="0" applyFont="1" applyFill="1" applyBorder="1" applyAlignment="1" applyProtection="1">
      <alignment horizontal="center" vertical="center"/>
    </xf>
    <xf numFmtId="0" fontId="25" fillId="2" borderId="50" xfId="0" applyFont="1" applyFill="1" applyBorder="1" applyAlignment="1" applyProtection="1">
      <alignment horizontal="center" vertical="center" wrapText="1"/>
    </xf>
    <xf numFmtId="0" fontId="68" fillId="0" borderId="0" xfId="0" applyFont="1" applyBorder="1" applyAlignment="1" applyProtection="1">
      <alignment horizontal="center" vertical="center" wrapText="1"/>
    </xf>
    <xf numFmtId="0" fontId="11" fillId="0" borderId="0" xfId="0" applyFont="1" applyBorder="1" applyProtection="1">
      <alignment vertical="center"/>
    </xf>
    <xf numFmtId="0" fontId="19" fillId="0" borderId="142" xfId="0" quotePrefix="1" applyFont="1" applyBorder="1" applyAlignment="1" applyProtection="1">
      <alignment horizontal="right" vertical="center"/>
    </xf>
    <xf numFmtId="0" fontId="19" fillId="2" borderId="146" xfId="0" applyFont="1" applyFill="1" applyBorder="1" applyAlignment="1" applyProtection="1">
      <alignment vertical="center" wrapText="1" shrinkToFit="1"/>
    </xf>
    <xf numFmtId="38" fontId="19" fillId="0" borderId="132" xfId="5" applyFont="1" applyFill="1" applyBorder="1" applyAlignment="1" applyProtection="1">
      <alignment horizontal="right" vertical="center" shrinkToFit="1"/>
    </xf>
    <xf numFmtId="176" fontId="19" fillId="0" borderId="114" xfId="0" applyNumberFormat="1" applyFont="1" applyFill="1" applyBorder="1" applyAlignment="1" applyProtection="1">
      <alignment horizontal="right" vertical="center" shrinkToFit="1"/>
    </xf>
    <xf numFmtId="0" fontId="69" fillId="0" borderId="0" xfId="0" applyFont="1" applyBorder="1" applyAlignment="1" applyProtection="1">
      <alignment horizontal="left" vertical="center" wrapText="1"/>
    </xf>
    <xf numFmtId="0" fontId="12" fillId="0" borderId="0" xfId="0" applyFont="1" applyProtection="1">
      <alignment vertical="center"/>
    </xf>
    <xf numFmtId="177" fontId="19" fillId="0" borderId="49" xfId="0" applyNumberFormat="1" applyFont="1" applyBorder="1" applyProtection="1">
      <alignment vertical="center"/>
    </xf>
    <xf numFmtId="38" fontId="19" fillId="0" borderId="1" xfId="5"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176" fontId="19" fillId="0" borderId="1" xfId="0" applyNumberFormat="1" applyFont="1" applyFill="1" applyBorder="1" applyAlignment="1" applyProtection="1">
      <alignment horizontal="right" vertical="center" shrinkToFit="1"/>
    </xf>
    <xf numFmtId="0" fontId="19" fillId="2" borderId="53" xfId="0" applyFont="1" applyFill="1" applyBorder="1" applyAlignment="1" applyProtection="1">
      <alignment vertical="center" wrapText="1" shrinkToFit="1"/>
    </xf>
    <xf numFmtId="177" fontId="19" fillId="0" borderId="56" xfId="0" applyNumberFormat="1" applyFont="1" applyBorder="1" applyProtection="1">
      <alignment vertical="center"/>
    </xf>
    <xf numFmtId="0" fontId="19" fillId="2" borderId="58" xfId="0" applyFont="1" applyFill="1" applyBorder="1" applyAlignment="1" applyProtection="1">
      <alignment vertical="center" wrapText="1" shrinkToFit="1"/>
    </xf>
    <xf numFmtId="38" fontId="19" fillId="0" borderId="57" xfId="5"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19"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0" fillId="2" borderId="48" xfId="0" applyFont="1" applyFill="1" applyBorder="1" applyAlignment="1" applyProtection="1">
      <alignment horizontal="center" vertical="center" wrapText="1" shrinkToFit="1"/>
      <protection locked="0"/>
    </xf>
    <xf numFmtId="0" fontId="60" fillId="2" borderId="52" xfId="0" applyFont="1" applyFill="1" applyBorder="1" applyAlignment="1" applyProtection="1">
      <alignment horizontal="center" vertical="center" wrapText="1" shrinkToFit="1"/>
      <protection locked="0"/>
    </xf>
    <xf numFmtId="0" fontId="60" fillId="2" borderId="147"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8" fillId="2" borderId="0" xfId="0" applyFont="1" applyFill="1" applyAlignment="1" applyProtection="1">
      <alignment horizontal="center" vertical="center"/>
    </xf>
    <xf numFmtId="0" fontId="17" fillId="2" borderId="0" xfId="0" applyFont="1" applyFill="1" applyProtection="1">
      <alignment vertical="center"/>
    </xf>
    <xf numFmtId="0" fontId="20" fillId="2" borderId="0" xfId="0" applyFont="1" applyFill="1" applyProtection="1">
      <alignment vertical="center"/>
    </xf>
    <xf numFmtId="0" fontId="20" fillId="0" borderId="0" xfId="0" applyFont="1" applyProtection="1">
      <alignment vertical="center"/>
    </xf>
    <xf numFmtId="0" fontId="19" fillId="2" borderId="5" xfId="0" applyFont="1" applyFill="1" applyBorder="1" applyProtection="1">
      <alignment vertical="center"/>
    </xf>
    <xf numFmtId="0" fontId="19" fillId="2" borderId="2" xfId="0" applyFont="1" applyFill="1" applyBorder="1" applyProtection="1">
      <alignment vertical="center"/>
    </xf>
    <xf numFmtId="0" fontId="19" fillId="2" borderId="3" xfId="0" applyFont="1" applyFill="1" applyBorder="1" applyProtection="1">
      <alignment vertical="center"/>
    </xf>
    <xf numFmtId="0" fontId="20" fillId="2" borderId="3" xfId="0" applyFont="1" applyFill="1" applyBorder="1" applyProtection="1">
      <alignment vertical="center"/>
    </xf>
    <xf numFmtId="0" fontId="21" fillId="0" borderId="0" xfId="0" applyFont="1" applyProtection="1">
      <alignment vertical="center"/>
    </xf>
    <xf numFmtId="0" fontId="26" fillId="0" borderId="0" xfId="0" applyFont="1" applyProtection="1">
      <alignment vertical="center"/>
    </xf>
    <xf numFmtId="0" fontId="17" fillId="2" borderId="0" xfId="0" applyFont="1" applyFill="1" applyAlignment="1" applyProtection="1">
      <alignment horizontal="left" vertical="center"/>
    </xf>
    <xf numFmtId="0" fontId="10" fillId="2" borderId="0" xfId="0" applyFont="1" applyFill="1" applyAlignment="1" applyProtection="1">
      <alignment horizontal="center" vertical="center"/>
    </xf>
    <xf numFmtId="0" fontId="10" fillId="2" borderId="0" xfId="0" applyFont="1" applyFill="1" applyAlignment="1" applyProtection="1">
      <alignment vertical="center" shrinkToFit="1"/>
    </xf>
    <xf numFmtId="0" fontId="10" fillId="2" borderId="0" xfId="0" applyFont="1" applyFill="1" applyAlignment="1" applyProtection="1">
      <alignment horizontal="left" vertical="center"/>
    </xf>
    <xf numFmtId="0" fontId="24" fillId="2" borderId="0" xfId="0" applyFont="1" applyFill="1" applyProtection="1">
      <alignment vertical="center"/>
    </xf>
    <xf numFmtId="0" fontId="23" fillId="2" borderId="0" xfId="0" applyFont="1" applyFill="1" applyProtection="1">
      <alignment vertical="center"/>
    </xf>
    <xf numFmtId="0" fontId="19" fillId="2" borderId="0" xfId="0" applyFont="1" applyFill="1" applyAlignment="1" applyProtection="1">
      <alignment horizontal="left" vertical="center"/>
    </xf>
    <xf numFmtId="0" fontId="19" fillId="2" borderId="0" xfId="0" applyFont="1" applyFill="1" applyAlignment="1" applyProtection="1">
      <alignment horizontal="center" vertical="center"/>
    </xf>
    <xf numFmtId="0" fontId="19" fillId="2" borderId="0" xfId="0" applyFont="1" applyFill="1" applyAlignment="1" applyProtection="1">
      <alignment vertical="center" shrinkToFit="1"/>
    </xf>
    <xf numFmtId="176" fontId="15" fillId="2" borderId="0" xfId="0" applyNumberFormat="1" applyFont="1" applyFill="1" applyAlignment="1" applyProtection="1">
      <alignment horizontal="right" vertical="center"/>
    </xf>
    <xf numFmtId="0" fontId="15" fillId="2" borderId="0" xfId="0" applyFont="1" applyFill="1" applyAlignment="1" applyProtection="1">
      <alignment horizontal="right" vertical="center"/>
    </xf>
    <xf numFmtId="0" fontId="25" fillId="2" borderId="0" xfId="0" applyFont="1" applyFill="1" applyAlignment="1" applyProtection="1">
      <alignment horizontal="right" vertical="center"/>
    </xf>
    <xf numFmtId="0" fontId="21" fillId="2" borderId="0" xfId="0" applyFont="1" applyFill="1" applyProtection="1">
      <alignment vertical="center"/>
    </xf>
    <xf numFmtId="0" fontId="29" fillId="2" borderId="2" xfId="0" applyFont="1" applyFill="1" applyBorder="1" applyAlignment="1" applyProtection="1">
      <alignment horizontal="center" vertical="center"/>
    </xf>
    <xf numFmtId="0" fontId="29" fillId="0" borderId="81" xfId="0" applyFont="1" applyBorder="1" applyProtection="1">
      <alignment vertical="center"/>
    </xf>
    <xf numFmtId="0" fontId="29" fillId="0" borderId="4" xfId="0" applyFont="1" applyBorder="1" applyProtection="1">
      <alignment vertical="center"/>
    </xf>
    <xf numFmtId="0" fontId="7" fillId="5" borderId="28" xfId="0" applyFont="1" applyFill="1" applyBorder="1" applyAlignment="1" applyProtection="1">
      <alignment horizontal="center" vertical="center"/>
    </xf>
    <xf numFmtId="0" fontId="24" fillId="2" borderId="22" xfId="0" applyFont="1" applyFill="1" applyBorder="1" applyAlignment="1" applyProtection="1">
      <alignment vertical="center" wrapText="1"/>
    </xf>
    <xf numFmtId="0" fontId="24" fillId="2" borderId="41" xfId="0" applyFont="1" applyFill="1" applyBorder="1" applyAlignment="1" applyProtection="1">
      <alignment vertical="center" wrapText="1"/>
    </xf>
    <xf numFmtId="0" fontId="29" fillId="0" borderId="49" xfId="0" applyFont="1" applyBorder="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wrapText="1"/>
    </xf>
    <xf numFmtId="0" fontId="29" fillId="2" borderId="0" xfId="0" applyFont="1" applyFill="1" applyAlignment="1" applyProtection="1">
      <alignment horizontal="center" vertical="center" wrapText="1"/>
    </xf>
    <xf numFmtId="0" fontId="23" fillId="2" borderId="0" xfId="0" applyFont="1" applyFill="1" applyAlignment="1" applyProtection="1">
      <alignment horizontal="center" vertical="center" wrapText="1" shrinkToFit="1"/>
    </xf>
    <xf numFmtId="0" fontId="23" fillId="2" borderId="0" xfId="0" applyFont="1" applyFill="1" applyAlignment="1" applyProtection="1">
      <alignment horizontal="left" vertical="top" wrapText="1" shrinkToFit="1"/>
    </xf>
    <xf numFmtId="176" fontId="29" fillId="2" borderId="0" xfId="0" applyNumberFormat="1" applyFont="1" applyFill="1" applyProtection="1">
      <alignment vertical="center"/>
    </xf>
    <xf numFmtId="0" fontId="28" fillId="2" borderId="0" xfId="0" applyFont="1" applyFill="1" applyAlignment="1" applyProtection="1">
      <alignment horizontal="center" vertical="top"/>
    </xf>
    <xf numFmtId="0" fontId="25" fillId="2" borderId="0" xfId="0" applyFont="1" applyFill="1" applyProtection="1">
      <alignment vertical="center"/>
    </xf>
    <xf numFmtId="0" fontId="23" fillId="2" borderId="0" xfId="0" applyFont="1" applyFill="1" applyAlignment="1" applyProtection="1">
      <alignment horizontal="left" vertical="top" wrapText="1"/>
    </xf>
    <xf numFmtId="0" fontId="29" fillId="2" borderId="0" xfId="0" applyFont="1" applyFill="1" applyAlignment="1" applyProtection="1">
      <alignment horizontal="left" vertical="center" wrapText="1"/>
    </xf>
    <xf numFmtId="0" fontId="29" fillId="2" borderId="0" xfId="0" applyFont="1" applyFill="1" applyAlignment="1" applyProtection="1">
      <alignment horizontal="left" vertical="center"/>
    </xf>
    <xf numFmtId="176" fontId="28" fillId="2" borderId="0" xfId="0" applyNumberFormat="1" applyFont="1" applyFill="1" applyAlignment="1" applyProtection="1">
      <alignment horizontal="right" vertical="center"/>
    </xf>
    <xf numFmtId="176" fontId="20" fillId="2" borderId="0" xfId="0" applyNumberFormat="1" applyFont="1" applyFill="1" applyAlignment="1" applyProtection="1">
      <alignment horizontal="right" vertical="center"/>
    </xf>
    <xf numFmtId="0" fontId="29" fillId="2" borderId="0" xfId="0" applyFont="1" applyFill="1" applyProtection="1">
      <alignment vertical="center"/>
    </xf>
    <xf numFmtId="0" fontId="28" fillId="2" borderId="5" xfId="0" applyFont="1" applyFill="1" applyBorder="1" applyAlignment="1" applyProtection="1">
      <alignment horizontal="center" vertical="center"/>
    </xf>
    <xf numFmtId="176" fontId="29" fillId="0" borderId="7" xfId="0" applyNumberFormat="1" applyFont="1" applyBorder="1" applyProtection="1">
      <alignment vertical="center"/>
    </xf>
    <xf numFmtId="0" fontId="0" fillId="2" borderId="17" xfId="0" applyFill="1" applyBorder="1" applyProtection="1">
      <alignment vertical="center"/>
    </xf>
    <xf numFmtId="176" fontId="29" fillId="2" borderId="0" xfId="0" applyNumberFormat="1" applyFont="1" applyFill="1" applyAlignment="1" applyProtection="1">
      <alignment vertical="center" textRotation="255"/>
    </xf>
    <xf numFmtId="0" fontId="28" fillId="2" borderId="17" xfId="0" applyFont="1" applyFill="1" applyBorder="1" applyAlignment="1" applyProtection="1">
      <alignment horizontal="center" vertical="center"/>
    </xf>
    <xf numFmtId="176" fontId="29" fillId="0" borderId="4" xfId="0" applyNumberFormat="1" applyFont="1" applyBorder="1" applyProtection="1">
      <alignment vertical="center"/>
    </xf>
    <xf numFmtId="0" fontId="28" fillId="2" borderId="0" xfId="0" applyFont="1" applyFill="1" applyProtection="1">
      <alignment vertical="center"/>
    </xf>
    <xf numFmtId="0" fontId="28" fillId="2" borderId="0" xfId="0" applyFont="1" applyFill="1" applyAlignment="1" applyProtection="1">
      <alignment horizontal="left" vertical="center" wrapText="1"/>
    </xf>
    <xf numFmtId="0" fontId="23" fillId="2" borderId="0" xfId="0" applyFont="1" applyFill="1" applyAlignment="1" applyProtection="1">
      <alignment horizontal="center" vertical="top"/>
    </xf>
    <xf numFmtId="0" fontId="23" fillId="2" borderId="0" xfId="0" applyFont="1" applyFill="1" applyAlignment="1" applyProtection="1">
      <alignment vertical="top" wrapText="1"/>
    </xf>
    <xf numFmtId="0" fontId="28" fillId="2" borderId="0" xfId="0" applyFont="1" applyFill="1" applyAlignment="1" applyProtection="1">
      <alignment horizontal="right" vertical="top"/>
    </xf>
    <xf numFmtId="0" fontId="25" fillId="2" borderId="0" xfId="0" applyFont="1" applyFill="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25" fillId="2" borderId="1" xfId="0" applyFont="1" applyFill="1" applyBorder="1" applyProtection="1">
      <alignment vertical="center"/>
    </xf>
    <xf numFmtId="0" fontId="25" fillId="2" borderId="4" xfId="0" applyFont="1" applyFill="1" applyBorder="1" applyProtection="1">
      <alignment vertical="center"/>
    </xf>
    <xf numFmtId="0" fontId="25" fillId="2" borderId="0" xfId="0" applyFont="1" applyFill="1" applyAlignment="1" applyProtection="1">
      <alignment horizontal="left" vertical="center"/>
    </xf>
    <xf numFmtId="49" fontId="17" fillId="2" borderId="0" xfId="0" applyNumberFormat="1" applyFont="1" applyFill="1" applyAlignment="1" applyProtection="1">
      <alignment vertical="center"/>
    </xf>
    <xf numFmtId="0" fontId="25" fillId="2" borderId="27" xfId="0" applyFont="1" applyFill="1" applyBorder="1" applyProtection="1">
      <alignment vertical="center"/>
    </xf>
    <xf numFmtId="0" fontId="0" fillId="2" borderId="0" xfId="0" applyFill="1" applyAlignment="1" applyProtection="1"/>
    <xf numFmtId="0" fontId="7" fillId="3" borderId="28" xfId="0" applyFont="1" applyFill="1" applyBorder="1" applyAlignment="1" applyProtection="1">
      <alignment horizontal="center" vertical="center"/>
    </xf>
    <xf numFmtId="0" fontId="25" fillId="2" borderId="7" xfId="0" applyFont="1" applyFill="1" applyBorder="1" applyProtection="1">
      <alignment vertical="center"/>
    </xf>
    <xf numFmtId="0" fontId="34" fillId="2" borderId="30" xfId="0" applyFont="1" applyFill="1" applyBorder="1" applyAlignment="1" applyProtection="1">
      <alignment horizontal="right" vertical="center" shrinkToFit="1"/>
    </xf>
    <xf numFmtId="0" fontId="34" fillId="2" borderId="33"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5" fillId="2" borderId="60" xfId="0" applyFont="1" applyFill="1" applyBorder="1" applyProtection="1">
      <alignment vertical="center"/>
    </xf>
    <xf numFmtId="0" fontId="0" fillId="2" borderId="0" xfId="0" applyFill="1" applyAlignment="1" applyProtection="1">
      <alignment vertical="top"/>
    </xf>
    <xf numFmtId="0" fontId="62"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0" fillId="0" borderId="0" xfId="0" applyFont="1" applyProtection="1">
      <alignment vertical="center"/>
    </xf>
    <xf numFmtId="0" fontId="27" fillId="2" borderId="0" xfId="0" applyFont="1" applyFill="1" applyAlignment="1" applyProtection="1">
      <alignment vertical="center" wrapText="1"/>
    </xf>
    <xf numFmtId="49" fontId="23" fillId="2" borderId="0" xfId="0" applyNumberFormat="1" applyFont="1" applyFill="1" applyAlignment="1" applyProtection="1">
      <alignment horizontal="center" vertical="top"/>
    </xf>
    <xf numFmtId="0" fontId="23" fillId="2" borderId="0" xfId="0" applyFont="1" applyFill="1" applyAlignment="1" applyProtection="1">
      <alignment horizontal="left" vertical="center" wrapText="1"/>
    </xf>
    <xf numFmtId="0" fontId="23" fillId="2" borderId="52" xfId="0" applyFont="1" applyFill="1" applyBorder="1" applyAlignment="1" applyProtection="1">
      <alignment horizontal="center" vertical="center" wrapText="1"/>
    </xf>
    <xf numFmtId="0" fontId="20" fillId="2" borderId="15" xfId="0" applyFont="1" applyFill="1" applyBorder="1" applyProtection="1">
      <alignment vertical="center"/>
    </xf>
    <xf numFmtId="0" fontId="60" fillId="2" borderId="0" xfId="0" applyFont="1" applyFill="1" applyProtection="1">
      <alignment vertical="center"/>
    </xf>
    <xf numFmtId="0" fontId="25" fillId="2" borderId="116" xfId="0" applyFont="1" applyFill="1" applyBorder="1" applyAlignment="1" applyProtection="1">
      <alignment horizontal="center" vertical="center"/>
    </xf>
    <xf numFmtId="0" fontId="25" fillId="2" borderId="6" xfId="0" applyFont="1" applyFill="1" applyBorder="1" applyProtection="1">
      <alignment vertical="center"/>
    </xf>
    <xf numFmtId="176" fontId="25" fillId="2" borderId="0" xfId="0" applyNumberFormat="1" applyFont="1" applyFill="1" applyAlignment="1" applyProtection="1">
      <alignment vertical="center" wrapText="1"/>
    </xf>
    <xf numFmtId="0" fontId="23" fillId="2" borderId="18" xfId="0" applyFont="1" applyFill="1" applyBorder="1" applyProtection="1">
      <alignment vertical="center"/>
    </xf>
    <xf numFmtId="0" fontId="25" fillId="2" borderId="97" xfId="0" applyFont="1" applyFill="1" applyBorder="1" applyAlignment="1" applyProtection="1">
      <alignment horizontal="center" vertical="center"/>
    </xf>
    <xf numFmtId="0" fontId="25" fillId="2" borderId="9" xfId="0" applyFont="1" applyFill="1" applyBorder="1" applyProtection="1">
      <alignment vertical="center"/>
    </xf>
    <xf numFmtId="176" fontId="25" fillId="2" borderId="9" xfId="0" applyNumberFormat="1" applyFont="1" applyFill="1" applyBorder="1" applyAlignment="1" applyProtection="1">
      <alignment vertical="center" wrapText="1"/>
    </xf>
    <xf numFmtId="0" fontId="19" fillId="2" borderId="9" xfId="0" applyFont="1" applyFill="1" applyBorder="1" applyProtection="1">
      <alignment vertical="center"/>
    </xf>
    <xf numFmtId="0" fontId="23" fillId="2" borderId="9" xfId="0" applyFont="1" applyFill="1" applyBorder="1" applyProtection="1">
      <alignment vertical="center"/>
    </xf>
    <xf numFmtId="0" fontId="23" fillId="2" borderId="10" xfId="0" applyFont="1" applyFill="1" applyBorder="1" applyProtection="1">
      <alignment vertical="center"/>
    </xf>
    <xf numFmtId="0" fontId="25" fillId="2" borderId="89" xfId="0" applyFont="1" applyFill="1" applyBorder="1" applyAlignment="1" applyProtection="1">
      <alignment horizontal="center" vertical="center"/>
    </xf>
    <xf numFmtId="0" fontId="25" fillId="2" borderId="90" xfId="0" applyFont="1" applyFill="1" applyBorder="1" applyProtection="1">
      <alignment vertical="center"/>
    </xf>
    <xf numFmtId="0" fontId="25" fillId="2" borderId="15" xfId="0" applyFont="1" applyFill="1" applyBorder="1" applyAlignment="1" applyProtection="1">
      <alignment vertical="center" wrapText="1"/>
    </xf>
    <xf numFmtId="176" fontId="25" fillId="2" borderId="15" xfId="0" applyNumberFormat="1" applyFont="1" applyFill="1" applyBorder="1" applyAlignment="1" applyProtection="1">
      <alignment vertical="center" wrapText="1"/>
    </xf>
    <xf numFmtId="0" fontId="19" fillId="2" borderId="15" xfId="0" applyFont="1" applyFill="1" applyBorder="1" applyProtection="1">
      <alignment vertical="center"/>
    </xf>
    <xf numFmtId="0" fontId="23" fillId="2" borderId="15" xfId="0" applyFont="1" applyFill="1" applyBorder="1" applyProtection="1">
      <alignment vertical="center"/>
    </xf>
    <xf numFmtId="0" fontId="23" fillId="2" borderId="60" xfId="0" applyFont="1" applyFill="1" applyBorder="1" applyProtection="1">
      <alignment vertical="center"/>
    </xf>
    <xf numFmtId="0" fontId="28" fillId="2" borderId="0" xfId="0" applyFont="1" applyFill="1" applyAlignment="1" applyProtection="1">
      <alignment vertical="center" wrapText="1"/>
    </xf>
    <xf numFmtId="0" fontId="25" fillId="2" borderId="0" xfId="0" applyFont="1" applyFill="1" applyAlignment="1" applyProtection="1">
      <alignment horizontal="center" vertical="center"/>
    </xf>
    <xf numFmtId="176" fontId="20" fillId="2" borderId="0" xfId="0" applyNumberFormat="1" applyFont="1" applyFill="1" applyProtection="1">
      <alignment vertical="center"/>
    </xf>
    <xf numFmtId="0" fontId="60" fillId="2" borderId="0" xfId="0" applyFont="1" applyFill="1" applyAlignment="1" applyProtection="1">
      <alignment horizontal="left" vertical="center" wrapText="1"/>
    </xf>
    <xf numFmtId="176" fontId="20" fillId="2" borderId="79" xfId="0" applyNumberFormat="1" applyFont="1" applyFill="1" applyBorder="1" applyProtection="1">
      <alignment vertical="center"/>
    </xf>
    <xf numFmtId="176" fontId="20" fillId="2" borderId="15" xfId="0" applyNumberFormat="1" applyFont="1" applyFill="1" applyBorder="1" applyProtection="1">
      <alignment vertical="center"/>
    </xf>
    <xf numFmtId="0" fontId="25" fillId="2" borderId="8" xfId="0" applyFont="1" applyFill="1" applyBorder="1" applyProtection="1">
      <alignment vertical="center"/>
    </xf>
    <xf numFmtId="0" fontId="63" fillId="2" borderId="9" xfId="0" applyFont="1" applyFill="1" applyBorder="1" applyAlignment="1" applyProtection="1">
      <alignment vertical="center" wrapText="1"/>
    </xf>
    <xf numFmtId="0" fontId="60" fillId="2" borderId="18" xfId="0" applyFont="1" applyFill="1" applyBorder="1" applyProtection="1">
      <alignment vertical="center"/>
    </xf>
    <xf numFmtId="0" fontId="25" fillId="0" borderId="11" xfId="0" applyFont="1" applyBorder="1" applyAlignment="1" applyProtection="1">
      <alignment horizontal="center" vertical="center"/>
    </xf>
    <xf numFmtId="0" fontId="25" fillId="2" borderId="11" xfId="0" applyFont="1" applyFill="1" applyBorder="1" applyAlignment="1" applyProtection="1">
      <alignment vertical="center" wrapText="1"/>
    </xf>
    <xf numFmtId="0" fontId="23" fillId="2" borderId="20" xfId="0" applyFont="1" applyFill="1" applyBorder="1" applyProtection="1">
      <alignment vertical="center"/>
    </xf>
    <xf numFmtId="0" fontId="64" fillId="2" borderId="0" xfId="0" applyFont="1" applyFill="1" applyProtection="1">
      <alignment vertical="center"/>
    </xf>
    <xf numFmtId="0" fontId="19" fillId="2" borderId="0" xfId="0" applyFont="1" applyFill="1" applyBorder="1" applyAlignment="1" applyProtection="1">
      <alignment vertical="center"/>
    </xf>
    <xf numFmtId="0" fontId="22" fillId="2" borderId="0" xfId="0" applyFont="1" applyFill="1" applyBorder="1" applyAlignment="1" applyProtection="1">
      <alignment horizontal="left" vertical="center"/>
    </xf>
    <xf numFmtId="0" fontId="22" fillId="2" borderId="6" xfId="0" applyFont="1" applyFill="1" applyBorder="1" applyAlignment="1" applyProtection="1">
      <alignment horizontal="left" vertical="center"/>
    </xf>
    <xf numFmtId="0" fontId="69" fillId="2" borderId="0" xfId="0" applyFont="1" applyFill="1" applyBorder="1" applyAlignment="1" applyProtection="1">
      <alignment horizontal="center" vertical="center"/>
    </xf>
    <xf numFmtId="0" fontId="23" fillId="2" borderId="110" xfId="0" applyFont="1" applyFill="1" applyBorder="1" applyAlignment="1" applyProtection="1">
      <alignment horizontal="center" vertical="center" wrapText="1"/>
    </xf>
    <xf numFmtId="176" fontId="20" fillId="2" borderId="33" xfId="0" applyNumberFormat="1" applyFont="1" applyFill="1" applyBorder="1" applyProtection="1">
      <alignment vertical="center"/>
    </xf>
    <xf numFmtId="0" fontId="65"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5" fillId="2" borderId="39" xfId="0" applyFont="1" applyFill="1" applyBorder="1" applyAlignment="1" applyProtection="1">
      <alignment horizontal="center" vertical="center"/>
    </xf>
    <xf numFmtId="0" fontId="25" fillId="2" borderId="0" xfId="0" applyFont="1" applyFill="1" applyAlignment="1" applyProtection="1">
      <alignment horizontal="left" vertical="center" wrapText="1"/>
    </xf>
    <xf numFmtId="0" fontId="7" fillId="2" borderId="0" xfId="0" applyFont="1" applyFill="1" applyProtection="1">
      <alignment vertical="center"/>
    </xf>
    <xf numFmtId="0" fontId="34" fillId="2" borderId="0" xfId="0" applyFont="1" applyFill="1" applyAlignment="1" applyProtection="1">
      <alignment vertical="center" textRotation="255" shrinkToFit="1"/>
    </xf>
    <xf numFmtId="0" fontId="22"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60" fillId="0" borderId="0" xfId="0" applyFont="1" applyProtection="1">
      <alignment vertical="center"/>
    </xf>
    <xf numFmtId="0" fontId="23" fillId="0" borderId="0" xfId="0" applyFont="1" applyAlignment="1" applyProtection="1">
      <alignment horizontal="left" vertical="top" wrapText="1"/>
    </xf>
    <xf numFmtId="0" fontId="7" fillId="0" borderId="0" xfId="0" applyFont="1" applyBorder="1" applyAlignment="1" applyProtection="1">
      <alignment vertical="center" wrapText="1"/>
    </xf>
    <xf numFmtId="0" fontId="25" fillId="2" borderId="23" xfId="0" applyFont="1" applyFill="1" applyBorder="1" applyProtection="1">
      <alignment vertical="center"/>
    </xf>
    <xf numFmtId="0" fontId="20" fillId="0" borderId="24" xfId="0" applyFont="1" applyBorder="1" applyProtection="1">
      <alignment vertical="center"/>
    </xf>
    <xf numFmtId="0" fontId="20" fillId="2" borderId="24" xfId="0" applyFont="1" applyFill="1" applyBorder="1" applyProtection="1">
      <alignment vertical="center"/>
    </xf>
    <xf numFmtId="0" fontId="23" fillId="2" borderId="24" xfId="0" applyFont="1" applyFill="1" applyBorder="1" applyProtection="1">
      <alignment vertical="center"/>
    </xf>
    <xf numFmtId="0" fontId="23" fillId="2" borderId="24" xfId="0" applyFont="1" applyFill="1" applyBorder="1" applyAlignment="1" applyProtection="1">
      <alignment vertical="center" wrapText="1"/>
    </xf>
    <xf numFmtId="0" fontId="19" fillId="2" borderId="25" xfId="0" applyFont="1" applyFill="1" applyBorder="1" applyAlignment="1" applyProtection="1">
      <alignment horizontal="center" vertical="center"/>
    </xf>
    <xf numFmtId="0" fontId="25" fillId="2" borderId="33" xfId="0" applyFont="1" applyFill="1" applyBorder="1" applyProtection="1">
      <alignment vertical="center"/>
    </xf>
    <xf numFmtId="0" fontId="19" fillId="2" borderId="30" xfId="0" applyFont="1" applyFill="1" applyBorder="1" applyAlignment="1" applyProtection="1">
      <alignment horizontal="center" vertical="center"/>
    </xf>
    <xf numFmtId="181" fontId="28" fillId="0" borderId="0" xfId="0" applyNumberFormat="1" applyFont="1" applyProtection="1">
      <alignment vertical="center"/>
    </xf>
    <xf numFmtId="182" fontId="28" fillId="0" borderId="0" xfId="0" applyNumberFormat="1" applyFont="1" applyProtection="1">
      <alignment vertical="center"/>
    </xf>
    <xf numFmtId="0" fontId="25" fillId="2" borderId="0" xfId="0" applyFont="1" applyFill="1" applyAlignment="1" applyProtection="1">
      <alignment vertical="top"/>
    </xf>
    <xf numFmtId="181" fontId="28" fillId="2" borderId="0" xfId="0" applyNumberFormat="1" applyFont="1" applyFill="1" applyProtection="1">
      <alignment vertical="center"/>
    </xf>
    <xf numFmtId="0" fontId="25" fillId="2" borderId="35" xfId="0" applyFont="1" applyFill="1" applyBorder="1" applyProtection="1">
      <alignment vertical="center"/>
    </xf>
    <xf numFmtId="0" fontId="23" fillId="2" borderId="111" xfId="0" applyFont="1" applyFill="1" applyBorder="1" applyProtection="1">
      <alignment vertical="center"/>
    </xf>
    <xf numFmtId="0" fontId="25" fillId="2" borderId="111" xfId="0" applyFont="1" applyFill="1" applyBorder="1" applyAlignment="1" applyProtection="1">
      <alignment vertical="top"/>
    </xf>
    <xf numFmtId="0" fontId="25" fillId="2" borderId="111" xfId="0" applyFont="1" applyFill="1" applyBorder="1" applyAlignment="1" applyProtection="1">
      <alignment vertical="center" shrinkToFit="1"/>
    </xf>
    <xf numFmtId="0" fontId="25" fillId="2" borderId="112" xfId="0" applyFont="1" applyFill="1" applyBorder="1" applyProtection="1">
      <alignment vertical="center"/>
    </xf>
    <xf numFmtId="0" fontId="20" fillId="0" borderId="0" xfId="0" applyFont="1" applyBorder="1" applyProtection="1">
      <alignment vertical="center"/>
    </xf>
    <xf numFmtId="0" fontId="31" fillId="2" borderId="0" xfId="0" applyFont="1" applyFill="1" applyBorder="1" applyAlignment="1" applyProtection="1">
      <alignment vertical="center" wrapText="1"/>
    </xf>
    <xf numFmtId="0" fontId="20" fillId="2" borderId="0" xfId="0" applyFont="1" applyFill="1" applyBorder="1" applyProtection="1">
      <alignment vertical="center"/>
    </xf>
    <xf numFmtId="0" fontId="20" fillId="0" borderId="0" xfId="0" applyFont="1" applyFill="1" applyBorder="1" applyProtection="1">
      <alignment vertical="center"/>
    </xf>
    <xf numFmtId="0" fontId="0" fillId="31" borderId="0" xfId="0" applyFill="1" applyBorder="1" applyProtection="1">
      <alignment vertical="center"/>
    </xf>
    <xf numFmtId="0" fontId="20" fillId="31" borderId="0" xfId="0" applyFont="1" applyFill="1" applyBorder="1" applyProtection="1">
      <alignment vertical="center"/>
    </xf>
    <xf numFmtId="0" fontId="24"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2" fillId="2" borderId="0" xfId="0" applyNumberFormat="1" applyFont="1" applyFill="1" applyProtection="1">
      <alignment vertical="center"/>
    </xf>
    <xf numFmtId="0" fontId="25" fillId="2" borderId="0" xfId="0" applyFont="1" applyFill="1" applyAlignment="1" applyProtection="1">
      <alignment horizontal="left" vertical="top" wrapText="1"/>
    </xf>
    <xf numFmtId="0" fontId="23" fillId="2" borderId="43" xfId="0" applyFont="1" applyFill="1" applyBorder="1" applyAlignment="1" applyProtection="1">
      <alignment vertical="center" wrapText="1"/>
    </xf>
    <xf numFmtId="0" fontId="23" fillId="2" borderId="72"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23" fillId="2" borderId="10" xfId="0" applyFont="1" applyFill="1" applyBorder="1" applyAlignment="1" applyProtection="1">
      <alignment vertical="center" wrapText="1"/>
    </xf>
    <xf numFmtId="0" fontId="23" fillId="2" borderId="20" xfId="0" applyFont="1" applyFill="1" applyBorder="1" applyAlignment="1" applyProtection="1">
      <alignment vertical="center" wrapText="1"/>
    </xf>
    <xf numFmtId="0" fontId="26"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7" fillId="0" borderId="0" xfId="0" applyFont="1" applyProtection="1">
      <alignment vertical="center"/>
    </xf>
    <xf numFmtId="0" fontId="23" fillId="2" borderId="0" xfId="0" applyFont="1" applyFill="1" applyAlignment="1" applyProtection="1">
      <alignment horizontal="center" vertical="center"/>
    </xf>
    <xf numFmtId="0" fontId="7" fillId="5" borderId="84" xfId="0" applyFont="1" applyFill="1" applyBorder="1" applyAlignment="1" applyProtection="1">
      <alignment horizontal="center" vertical="center"/>
    </xf>
    <xf numFmtId="49" fontId="10" fillId="2" borderId="23" xfId="0" applyNumberFormat="1" applyFont="1" applyFill="1" applyBorder="1" applyProtection="1">
      <alignment vertical="center"/>
    </xf>
    <xf numFmtId="0" fontId="10" fillId="2" borderId="24" xfId="0" applyFont="1" applyFill="1" applyBorder="1" applyProtection="1">
      <alignment vertical="center"/>
    </xf>
    <xf numFmtId="0" fontId="10"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0" fillId="2" borderId="35" xfId="0" applyFont="1" applyFill="1" applyBorder="1" applyProtection="1">
      <alignment vertical="center"/>
    </xf>
    <xf numFmtId="0" fontId="38" fillId="2" borderId="111" xfId="0" applyFont="1" applyFill="1" applyBorder="1" applyProtection="1">
      <alignment vertical="center"/>
    </xf>
    <xf numFmtId="0" fontId="10" fillId="2" borderId="111" xfId="0" applyFont="1" applyFill="1" applyBorder="1" applyProtection="1">
      <alignment vertical="center"/>
    </xf>
    <xf numFmtId="0" fontId="10" fillId="2" borderId="112" xfId="0" applyFont="1" applyFill="1" applyBorder="1" applyProtection="1">
      <alignment vertical="center"/>
    </xf>
    <xf numFmtId="0" fontId="28"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8" fillId="0" borderId="137" xfId="0" quotePrefix="1" applyFont="1" applyBorder="1" applyAlignment="1" applyProtection="1">
      <alignment horizontal="center" vertical="center"/>
    </xf>
    <xf numFmtId="0" fontId="31" fillId="5" borderId="1" xfId="0" applyFont="1" applyFill="1" applyBorder="1" applyAlignment="1" applyProtection="1">
      <alignment horizontal="center" vertical="center"/>
    </xf>
    <xf numFmtId="0" fontId="28" fillId="0" borderId="89" xfId="0" quotePrefix="1" applyFont="1" applyBorder="1" applyProtection="1">
      <alignment vertical="center"/>
    </xf>
    <xf numFmtId="0" fontId="28" fillId="0" borderId="97" xfId="0" quotePrefix="1" applyFont="1" applyBorder="1" applyProtection="1">
      <alignment vertical="center"/>
    </xf>
    <xf numFmtId="0" fontId="28" fillId="0" borderId="97" xfId="0" quotePrefix="1" applyFont="1" applyBorder="1" applyAlignment="1" applyProtection="1">
      <alignment horizontal="center" vertical="center"/>
    </xf>
    <xf numFmtId="0" fontId="23" fillId="0" borderId="108" xfId="0" quotePrefix="1" applyFont="1" applyBorder="1" applyAlignment="1" applyProtection="1">
      <alignment horizontal="center" vertical="center"/>
    </xf>
    <xf numFmtId="0" fontId="60" fillId="5" borderId="1" xfId="0" applyFont="1" applyFill="1" applyBorder="1" applyAlignment="1" applyProtection="1">
      <alignment horizontal="center" vertical="center"/>
    </xf>
    <xf numFmtId="0" fontId="19" fillId="29" borderId="28" xfId="0" applyFont="1" applyFill="1" applyBorder="1" applyAlignment="1" applyProtection="1">
      <alignment vertical="center"/>
      <protection locked="0"/>
    </xf>
    <xf numFmtId="0" fontId="23" fillId="29" borderId="64" xfId="0" applyFont="1" applyFill="1" applyBorder="1" applyAlignment="1" applyProtection="1">
      <alignment horizontal="center" vertical="center" wrapText="1"/>
      <protection locked="0"/>
    </xf>
    <xf numFmtId="0" fontId="23" fillId="29" borderId="71" xfId="0" applyFont="1" applyFill="1" applyBorder="1" applyAlignment="1" applyProtection="1">
      <alignment horizontal="center" vertical="center" wrapText="1"/>
      <protection locked="0"/>
    </xf>
    <xf numFmtId="0" fontId="23" fillId="29" borderId="44" xfId="0" applyFont="1" applyFill="1" applyBorder="1" applyAlignment="1" applyProtection="1">
      <alignment horizontal="center" vertical="center" wrapText="1"/>
      <protection locked="0"/>
    </xf>
    <xf numFmtId="0" fontId="19" fillId="29" borderId="134" xfId="0" applyFont="1" applyFill="1" applyBorder="1" applyAlignment="1" applyProtection="1">
      <alignment horizontal="center" vertical="center"/>
      <protection locked="0"/>
    </xf>
    <xf numFmtId="0" fontId="19" fillId="2" borderId="0" xfId="0" applyFont="1" applyFill="1" applyProtection="1">
      <alignment vertical="center"/>
      <protection locked="0"/>
    </xf>
    <xf numFmtId="0" fontId="20" fillId="2" borderId="0" xfId="0" applyFont="1" applyFill="1" applyProtection="1">
      <alignment vertical="center"/>
      <protection locked="0"/>
    </xf>
    <xf numFmtId="0" fontId="19" fillId="29" borderId="135" xfId="0" applyFont="1" applyFill="1" applyBorder="1" applyAlignment="1" applyProtection="1">
      <alignment horizontal="center" vertical="center"/>
      <protection locked="0"/>
    </xf>
    <xf numFmtId="0" fontId="19" fillId="29" borderId="136" xfId="0" applyFont="1" applyFill="1" applyBorder="1" applyAlignment="1" applyProtection="1">
      <alignment horizontal="center" vertical="center"/>
      <protection locked="0"/>
    </xf>
    <xf numFmtId="0" fontId="24" fillId="29" borderId="28" xfId="0" applyFont="1" applyFill="1" applyBorder="1" applyAlignment="1" applyProtection="1">
      <alignment horizontal="center" vertical="center"/>
      <protection locked="0"/>
    </xf>
    <xf numFmtId="0" fontId="23" fillId="29" borderId="42" xfId="0" applyFont="1" applyFill="1" applyBorder="1" applyAlignment="1" applyProtection="1">
      <alignment horizontal="center" vertical="center" wrapText="1"/>
      <protection locked="0"/>
    </xf>
    <xf numFmtId="0" fontId="23" fillId="29" borderId="144" xfId="0" applyFont="1" applyFill="1" applyBorder="1" applyAlignment="1" applyProtection="1">
      <alignment horizontal="center" vertical="center" wrapText="1"/>
      <protection locked="0"/>
    </xf>
    <xf numFmtId="0" fontId="23" fillId="29" borderId="75" xfId="0" applyFont="1" applyFill="1" applyBorder="1" applyAlignment="1" applyProtection="1">
      <alignment horizontal="center" vertical="center" wrapText="1"/>
      <protection locked="0"/>
    </xf>
    <xf numFmtId="0" fontId="23" fillId="29" borderId="145" xfId="0" applyFont="1" applyFill="1" applyBorder="1" applyAlignment="1" applyProtection="1">
      <alignment horizontal="center" vertical="center" wrapText="1"/>
      <protection locked="0"/>
    </xf>
    <xf numFmtId="0" fontId="23" fillId="29" borderId="33" xfId="0" applyFont="1" applyFill="1" applyBorder="1" applyAlignment="1" applyProtection="1">
      <alignment horizontal="center" vertical="center" wrapText="1"/>
      <protection locked="0"/>
    </xf>
    <xf numFmtId="0" fontId="66" fillId="0" borderId="0" xfId="0" applyFont="1" applyProtection="1">
      <alignment vertical="center"/>
    </xf>
    <xf numFmtId="0" fontId="14" fillId="0" borderId="0" xfId="0" applyFont="1" applyProtection="1">
      <alignment vertical="center"/>
    </xf>
    <xf numFmtId="0" fontId="15" fillId="0" borderId="0" xfId="0" applyFont="1" applyProtection="1">
      <alignment vertical="center"/>
    </xf>
    <xf numFmtId="0" fontId="32" fillId="0" borderId="0" xfId="0" applyFont="1" applyAlignment="1" applyProtection="1">
      <alignment vertical="top" wrapText="1"/>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10" fillId="0" borderId="2" xfId="0" applyFont="1" applyBorder="1" applyProtection="1">
      <alignment vertical="center"/>
    </xf>
    <xf numFmtId="0" fontId="10" fillId="0" borderId="13" xfId="0" applyFont="1" applyBorder="1" applyProtection="1">
      <alignment vertical="center"/>
    </xf>
    <xf numFmtId="0" fontId="10" fillId="0" borderId="14" xfId="0" applyFont="1" applyBorder="1" applyProtection="1">
      <alignment vertical="center"/>
    </xf>
    <xf numFmtId="0" fontId="10" fillId="0" borderId="26" xfId="0" applyFont="1" applyBorder="1" applyProtection="1">
      <alignment vertical="center"/>
    </xf>
    <xf numFmtId="0" fontId="10" fillId="0" borderId="21" xfId="0" applyFont="1" applyBorder="1" applyProtection="1">
      <alignment vertical="center"/>
    </xf>
    <xf numFmtId="0" fontId="10" fillId="0" borderId="22" xfId="0" applyFont="1" applyBorder="1" applyProtection="1">
      <alignment vertical="center"/>
    </xf>
    <xf numFmtId="0" fontId="10" fillId="0" borderId="36" xfId="0" applyFont="1" applyBorder="1" applyProtection="1">
      <alignment vertical="center"/>
    </xf>
    <xf numFmtId="0" fontId="10" fillId="0" borderId="14"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57" xfId="0" applyFont="1" applyBorder="1" applyAlignment="1" applyProtection="1">
      <alignment horizontal="center" vertical="center"/>
    </xf>
    <xf numFmtId="0" fontId="10" fillId="0" borderId="19" xfId="0" applyFont="1" applyBorder="1" applyAlignment="1" applyProtection="1">
      <alignment horizontal="center" vertical="center"/>
    </xf>
    <xf numFmtId="176" fontId="10" fillId="0" borderId="4" xfId="0" applyNumberFormat="1" applyFont="1" applyBorder="1" applyAlignment="1" applyProtection="1">
      <alignment horizontal="center" vertical="center"/>
    </xf>
    <xf numFmtId="178" fontId="10" fillId="0" borderId="0" xfId="0" applyNumberFormat="1" applyFont="1" applyProtection="1">
      <alignment vertical="center"/>
    </xf>
    <xf numFmtId="0" fontId="10" fillId="0" borderId="2" xfId="0" applyFont="1" applyBorder="1" applyAlignment="1" applyProtection="1">
      <alignment horizontal="center" vertical="center"/>
    </xf>
    <xf numFmtId="0" fontId="32" fillId="2" borderId="0" xfId="0" applyFont="1" applyFill="1" applyAlignment="1" applyProtection="1">
      <alignment horizontal="left" vertical="center" wrapText="1"/>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0" fillId="4" borderId="14" xfId="0" applyFont="1" applyFill="1" applyBorder="1" applyAlignment="1" applyProtection="1">
      <alignment vertical="center" wrapText="1"/>
      <protection locked="0"/>
    </xf>
    <xf numFmtId="0" fontId="19" fillId="2" borderId="114" xfId="0" applyFont="1" applyFill="1" applyBorder="1" applyAlignment="1" applyProtection="1">
      <alignment vertical="center" shrinkToFit="1"/>
    </xf>
    <xf numFmtId="0" fontId="19" fillId="2" borderId="13" xfId="0" applyFont="1" applyFill="1" applyBorder="1" applyAlignment="1" applyProtection="1">
      <alignment vertical="center" shrinkToFit="1"/>
    </xf>
    <xf numFmtId="0" fontId="19" fillId="2" borderId="1" xfId="0" applyFont="1" applyFill="1" applyBorder="1" applyAlignment="1" applyProtection="1">
      <alignment vertical="center" shrinkToFit="1"/>
    </xf>
    <xf numFmtId="0" fontId="19" fillId="2" borderId="57" xfId="0" applyFont="1" applyFill="1" applyBorder="1" applyAlignment="1" applyProtection="1">
      <alignment vertical="center" shrinkToFit="1"/>
    </xf>
    <xf numFmtId="0" fontId="19" fillId="2" borderId="47" xfId="0" applyFont="1" applyFill="1" applyBorder="1" applyAlignment="1" applyProtection="1">
      <alignment vertical="center" shrinkToFit="1"/>
    </xf>
    <xf numFmtId="176" fontId="19" fillId="0" borderId="132" xfId="0" applyNumberFormat="1" applyFont="1" applyFill="1" applyBorder="1" applyAlignment="1" applyProtection="1">
      <alignment horizontal="center" vertical="center" shrinkToFit="1"/>
      <protection locked="0"/>
    </xf>
    <xf numFmtId="176" fontId="19" fillId="0" borderId="2" xfId="0" applyNumberFormat="1" applyFont="1" applyFill="1" applyBorder="1" applyAlignment="1" applyProtection="1">
      <alignment horizontal="center" vertical="center" shrinkToFit="1"/>
      <protection locked="0"/>
    </xf>
    <xf numFmtId="176" fontId="19" fillId="0" borderId="62" xfId="0" applyNumberFormat="1" applyFont="1" applyFill="1" applyBorder="1" applyAlignment="1" applyProtection="1">
      <alignment horizontal="center" vertical="center" shrinkToFit="1"/>
      <protection locked="0"/>
    </xf>
    <xf numFmtId="0" fontId="10" fillId="4" borderId="26" xfId="0" quotePrefix="1" applyFont="1" applyFill="1" applyBorder="1" applyAlignment="1" applyProtection="1">
      <alignment horizontal="center" vertical="center"/>
      <protection locked="0"/>
    </xf>
    <xf numFmtId="0" fontId="24" fillId="3" borderId="28" xfId="0" applyFont="1" applyFill="1" applyBorder="1" applyAlignment="1" applyProtection="1">
      <alignment horizontal="center" vertical="center" wrapText="1"/>
    </xf>
    <xf numFmtId="176" fontId="8"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2" fillId="2" borderId="0" xfId="0" applyFont="1" applyFill="1" applyAlignment="1" applyProtection="1">
      <alignment vertical="center" wrapText="1"/>
    </xf>
    <xf numFmtId="176" fontId="19" fillId="0" borderId="1" xfId="0" applyNumberFormat="1" applyFont="1" applyFill="1" applyBorder="1" applyAlignment="1" applyProtection="1">
      <alignment horizontal="right" vertical="center" shrinkToFit="1"/>
    </xf>
    <xf numFmtId="0" fontId="60" fillId="2" borderId="53" xfId="0" applyFont="1" applyFill="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xf>
    <xf numFmtId="0" fontId="10" fillId="0" borderId="57"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98" xfId="0" applyFont="1" applyBorder="1" applyAlignment="1" applyProtection="1">
      <alignment horizontal="center" vertical="center"/>
    </xf>
    <xf numFmtId="0" fontId="10" fillId="4" borderId="49" xfId="0" applyFont="1" applyFill="1" applyBorder="1" applyAlignment="1" applyProtection="1">
      <alignment horizontal="left" vertical="center"/>
      <protection locked="0"/>
    </xf>
    <xf numFmtId="0" fontId="10" fillId="4" borderId="1" xfId="0" applyFont="1" applyFill="1" applyBorder="1" applyAlignment="1" applyProtection="1">
      <alignment horizontal="left" vertical="center"/>
      <protection locked="0"/>
    </xf>
    <xf numFmtId="0" fontId="10" fillId="4" borderId="2" xfId="0" applyFont="1" applyFill="1" applyBorder="1" applyAlignment="1" applyProtection="1">
      <alignment horizontal="left" vertical="center"/>
      <protection locked="0"/>
    </xf>
    <xf numFmtId="0" fontId="10" fillId="4" borderId="53" xfId="0" applyFont="1" applyFill="1" applyBorder="1" applyAlignment="1" applyProtection="1">
      <alignment horizontal="left" vertical="center"/>
      <protection locked="0"/>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4" borderId="45" xfId="0" applyFont="1" applyFill="1" applyBorder="1" applyAlignment="1" applyProtection="1">
      <alignment horizontal="left" vertical="center"/>
      <protection locked="0"/>
    </xf>
    <xf numFmtId="0" fontId="10" fillId="4" borderId="31" xfId="0" applyFont="1" applyFill="1" applyBorder="1" applyAlignment="1" applyProtection="1">
      <alignment horizontal="left" vertical="center"/>
      <protection locked="0"/>
    </xf>
    <xf numFmtId="0" fontId="10" fillId="4" borderId="32" xfId="0" applyFont="1" applyFill="1" applyBorder="1" applyAlignment="1" applyProtection="1">
      <alignment horizontal="left" vertical="center"/>
      <protection locked="0"/>
    </xf>
    <xf numFmtId="0" fontId="10" fillId="4" borderId="46" xfId="0" applyFont="1" applyFill="1" applyBorder="1" applyAlignment="1" applyProtection="1">
      <alignment horizontal="left" vertical="center"/>
      <protection locked="0"/>
    </xf>
    <xf numFmtId="0" fontId="10" fillId="4" borderId="47" xfId="0" applyFont="1" applyFill="1" applyBorder="1" applyAlignment="1" applyProtection="1">
      <alignment horizontal="left" vertical="center"/>
      <protection locked="0"/>
    </xf>
    <xf numFmtId="0" fontId="10" fillId="4" borderId="61" xfId="0" applyFont="1" applyFill="1" applyBorder="1" applyAlignment="1" applyProtection="1">
      <alignment horizontal="left" vertical="center"/>
      <protection locked="0"/>
    </xf>
    <xf numFmtId="0" fontId="10" fillId="4" borderId="48" xfId="0" applyFont="1" applyFill="1" applyBorder="1" applyAlignment="1" applyProtection="1">
      <alignment horizontal="left" vertical="center"/>
      <protection locked="0"/>
    </xf>
    <xf numFmtId="0" fontId="10" fillId="0" borderId="0" xfId="0" applyFont="1" applyAlignment="1" applyProtection="1">
      <alignment horizontal="left" vertical="top" wrapText="1"/>
    </xf>
    <xf numFmtId="0" fontId="10" fillId="0" borderId="1" xfId="0" applyFont="1" applyBorder="1" applyAlignment="1" applyProtection="1">
      <alignment horizontal="center" vertical="center" wrapText="1"/>
    </xf>
    <xf numFmtId="0" fontId="15" fillId="0" borderId="0" xfId="0" applyFont="1" applyAlignment="1" applyProtection="1">
      <alignment horizontal="left" vertical="center" wrapText="1"/>
    </xf>
    <xf numFmtId="49" fontId="10" fillId="4" borderId="55" xfId="0" applyNumberFormat="1" applyFont="1" applyFill="1" applyBorder="1" applyAlignment="1" applyProtection="1">
      <alignment horizontal="left" vertical="center"/>
      <protection locked="0"/>
    </xf>
    <xf numFmtId="49" fontId="10" fillId="4" borderId="14" xfId="0" applyNumberFormat="1" applyFont="1" applyFill="1" applyBorder="1" applyAlignment="1" applyProtection="1">
      <alignment horizontal="left" vertical="center"/>
      <protection locked="0"/>
    </xf>
    <xf numFmtId="49" fontId="10" fillId="4" borderId="19" xfId="0" applyNumberFormat="1" applyFont="1" applyFill="1" applyBorder="1" applyAlignment="1" applyProtection="1">
      <alignment horizontal="left" vertical="center"/>
      <protection locked="0"/>
    </xf>
    <xf numFmtId="49" fontId="10" fillId="4" borderId="52" xfId="0" applyNumberFormat="1" applyFont="1" applyFill="1" applyBorder="1" applyAlignment="1" applyProtection="1">
      <alignment horizontal="left" vertical="center"/>
      <protection locked="0"/>
    </xf>
    <xf numFmtId="0" fontId="9" fillId="4" borderId="56" xfId="4" applyFill="1" applyBorder="1" applyAlignment="1" applyProtection="1">
      <alignment horizontal="left" vertical="center"/>
      <protection locked="0"/>
    </xf>
    <xf numFmtId="0" fontId="10" fillId="4" borderId="57" xfId="0" applyFont="1" applyFill="1" applyBorder="1" applyAlignment="1" applyProtection="1">
      <alignment horizontal="left" vertical="center"/>
      <protection locked="0"/>
    </xf>
    <xf numFmtId="0" fontId="10" fillId="4" borderId="62" xfId="0" applyFont="1" applyFill="1" applyBorder="1" applyAlignment="1" applyProtection="1">
      <alignment horizontal="left" vertical="center"/>
      <protection locked="0"/>
    </xf>
    <xf numFmtId="0" fontId="10" fillId="4" borderId="58" xfId="0" applyFont="1" applyFill="1" applyBorder="1" applyAlignment="1" applyProtection="1">
      <alignment horizontal="left" vertical="center"/>
      <protection locked="0"/>
    </xf>
    <xf numFmtId="0" fontId="10" fillId="4" borderId="77"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10" fillId="4" borderId="82" xfId="0" applyFont="1" applyFill="1" applyBorder="1" applyAlignment="1" applyProtection="1">
      <alignment horizontal="left" vertical="center"/>
      <protection locked="0"/>
    </xf>
    <xf numFmtId="0" fontId="10" fillId="0" borderId="13" xfId="0" applyFont="1" applyBorder="1" applyAlignment="1" applyProtection="1">
      <alignment vertical="center" wrapText="1" shrinkToFit="1"/>
    </xf>
    <xf numFmtId="0" fontId="10" fillId="0" borderId="14" xfId="0" applyFont="1" applyBorder="1" applyAlignment="1" applyProtection="1">
      <alignment vertical="center" wrapText="1" shrinkToFit="1"/>
    </xf>
    <xf numFmtId="0" fontId="10" fillId="0" borderId="1" xfId="0" applyFont="1" applyBorder="1" applyAlignment="1" applyProtection="1">
      <alignment vertical="center"/>
    </xf>
    <xf numFmtId="0" fontId="10" fillId="4" borderId="14" xfId="0" applyFont="1" applyFill="1" applyBorder="1" applyAlignment="1" applyProtection="1">
      <alignment horizontal="left" vertical="center"/>
      <protection locked="0"/>
    </xf>
    <xf numFmtId="0" fontId="10" fillId="4" borderId="19" xfId="0" applyFont="1" applyFill="1" applyBorder="1" applyAlignment="1" applyProtection="1">
      <alignment horizontal="left" vertical="center"/>
      <protection locked="0"/>
    </xf>
    <xf numFmtId="0" fontId="10" fillId="4" borderId="5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10" fillId="4" borderId="5" xfId="0" applyFont="1" applyFill="1" applyBorder="1" applyAlignment="1" applyProtection="1">
      <alignment horizontal="left" vertical="center"/>
      <protection locked="0"/>
    </xf>
    <xf numFmtId="0" fontId="10" fillId="4" borderId="50" xfId="0" applyFont="1" applyFill="1" applyBorder="1" applyAlignment="1" applyProtection="1">
      <alignment horizontal="left" vertical="center"/>
      <protection locked="0"/>
    </xf>
    <xf numFmtId="0" fontId="32" fillId="0" borderId="0" xfId="0" applyFont="1" applyAlignment="1" applyProtection="1">
      <alignment horizontal="left" vertical="top" wrapText="1"/>
    </xf>
    <xf numFmtId="0" fontId="15" fillId="0" borderId="0" xfId="0" applyFont="1" applyAlignment="1" applyProtection="1">
      <alignment horizontal="left" vertical="top" wrapText="1"/>
    </xf>
    <xf numFmtId="49" fontId="67" fillId="4" borderId="77" xfId="0" applyNumberFormat="1" applyFont="1" applyFill="1" applyBorder="1" applyAlignment="1" applyProtection="1">
      <alignment horizontal="center" vertical="center"/>
      <protection locked="0"/>
    </xf>
    <xf numFmtId="49" fontId="67" fillId="4" borderId="3" xfId="0" applyNumberFormat="1" applyFont="1" applyFill="1" applyBorder="1" applyAlignment="1" applyProtection="1">
      <alignment horizontal="center" vertical="center"/>
      <protection locked="0"/>
    </xf>
    <xf numFmtId="49" fontId="67" fillId="4" borderId="4" xfId="0" applyNumberFormat="1" applyFont="1" applyFill="1" applyBorder="1" applyAlignment="1" applyProtection="1">
      <alignment horizontal="center"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0" fillId="4" borderId="4" xfId="0" applyFont="1" applyFill="1" applyBorder="1" applyAlignment="1" applyProtection="1">
      <alignment vertical="center"/>
      <protection locked="0"/>
    </xf>
    <xf numFmtId="0" fontId="10" fillId="4" borderId="14" xfId="0" applyFont="1" applyFill="1" applyBorder="1" applyProtection="1">
      <alignment vertical="center"/>
      <protection locked="0"/>
    </xf>
    <xf numFmtId="0" fontId="10" fillId="4" borderId="2" xfId="0" applyFont="1" applyFill="1" applyBorder="1" applyAlignment="1" applyProtection="1">
      <alignment vertical="center" wrapText="1"/>
      <protection locked="0"/>
    </xf>
    <xf numFmtId="0" fontId="10" fillId="4" borderId="3" xfId="0" applyFont="1" applyFill="1" applyBorder="1" applyAlignment="1" applyProtection="1">
      <alignment vertical="center" wrapText="1"/>
      <protection locked="0"/>
    </xf>
    <xf numFmtId="0" fontId="10" fillId="4" borderId="4" xfId="0" applyFont="1" applyFill="1" applyBorder="1" applyAlignment="1" applyProtection="1">
      <alignment vertical="center" wrapText="1"/>
      <protection locked="0"/>
    </xf>
    <xf numFmtId="0" fontId="10" fillId="0" borderId="57" xfId="0" applyFont="1" applyBorder="1" applyAlignment="1" applyProtection="1">
      <alignment horizontal="center" vertical="center" wrapText="1"/>
    </xf>
    <xf numFmtId="0" fontId="10" fillId="4" borderId="131" xfId="0" applyFont="1" applyFill="1" applyBorder="1" applyProtection="1">
      <alignment vertical="center"/>
      <protection locked="0"/>
    </xf>
    <xf numFmtId="0" fontId="10" fillId="4" borderId="24" xfId="0" applyFont="1" applyFill="1" applyBorder="1" applyProtection="1">
      <alignment vertical="center"/>
      <protection locked="0"/>
    </xf>
    <xf numFmtId="0" fontId="10" fillId="4" borderId="132" xfId="0" applyFont="1" applyFill="1" applyBorder="1" applyProtection="1">
      <alignment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49" fontId="67" fillId="4" borderId="94" xfId="0" applyNumberFormat="1" applyFont="1" applyFill="1" applyBorder="1" applyAlignment="1" applyProtection="1">
      <alignment horizontal="center" vertical="center"/>
      <protection locked="0"/>
    </xf>
    <xf numFmtId="49" fontId="67" fillId="4" borderId="91" xfId="0" applyNumberFormat="1" applyFont="1" applyFill="1" applyBorder="1" applyAlignment="1" applyProtection="1">
      <alignment horizontal="center" vertical="center"/>
      <protection locked="0"/>
    </xf>
    <xf numFmtId="49" fontId="67" fillId="4" borderId="76" xfId="0" applyNumberFormat="1" applyFont="1" applyFill="1" applyBorder="1" applyAlignment="1" applyProtection="1">
      <alignment horizontal="center" vertical="center"/>
      <protection locked="0"/>
    </xf>
    <xf numFmtId="49" fontId="15" fillId="4" borderId="77" xfId="0" applyNumberFormat="1" applyFont="1" applyFill="1" applyBorder="1" applyAlignment="1" applyProtection="1">
      <alignment horizontal="center" vertical="center"/>
      <protection locked="0"/>
    </xf>
    <xf numFmtId="49" fontId="15" fillId="4" borderId="3" xfId="0" applyNumberFormat="1" applyFont="1" applyFill="1" applyBorder="1" applyAlignment="1" applyProtection="1">
      <alignment horizontal="center" vertical="center"/>
      <protection locked="0"/>
    </xf>
    <xf numFmtId="49" fontId="15" fillId="4" borderId="4" xfId="0" applyNumberFormat="1" applyFont="1" applyFill="1" applyBorder="1" applyAlignment="1" applyProtection="1">
      <alignment horizontal="center" vertical="center"/>
      <protection locked="0"/>
    </xf>
    <xf numFmtId="0" fontId="10" fillId="4" borderId="57" xfId="0" applyFont="1" applyFill="1" applyBorder="1" applyAlignment="1" applyProtection="1">
      <alignment vertical="center"/>
      <protection locked="0"/>
    </xf>
    <xf numFmtId="0" fontId="10" fillId="4" borderId="62" xfId="0" applyFont="1" applyFill="1" applyBorder="1" applyAlignment="1" applyProtection="1">
      <alignment vertical="center"/>
      <protection locked="0"/>
    </xf>
    <xf numFmtId="0" fontId="10" fillId="4" borderId="78" xfId="0" applyFont="1" applyFill="1" applyBorder="1" applyAlignment="1" applyProtection="1">
      <alignment vertical="center"/>
      <protection locked="0"/>
    </xf>
    <xf numFmtId="0" fontId="10" fillId="4" borderId="80" xfId="0" applyFont="1" applyFill="1" applyBorder="1" applyAlignment="1" applyProtection="1">
      <alignment vertical="center"/>
      <protection locked="0"/>
    </xf>
    <xf numFmtId="0" fontId="10" fillId="4" borderId="1" xfId="0" applyFont="1" applyFill="1" applyBorder="1" applyAlignment="1" applyProtection="1">
      <alignment vertical="center"/>
      <protection locked="0"/>
    </xf>
    <xf numFmtId="49" fontId="15" fillId="4" borderId="79" xfId="0" applyNumberFormat="1" applyFont="1" applyFill="1" applyBorder="1" applyAlignment="1" applyProtection="1">
      <alignment horizontal="center" vertical="center"/>
      <protection locked="0"/>
    </xf>
    <xf numFmtId="49" fontId="15" fillId="4" borderId="15" xfId="0" applyNumberFormat="1" applyFont="1" applyFill="1" applyBorder="1" applyAlignment="1" applyProtection="1">
      <alignment horizontal="center" vertical="center"/>
      <protection locked="0"/>
    </xf>
    <xf numFmtId="49" fontId="15" fillId="4" borderId="20" xfId="0" applyNumberFormat="1" applyFont="1" applyFill="1" applyBorder="1" applyAlignment="1" applyProtection="1">
      <alignment horizontal="center" vertical="center"/>
      <protection locked="0"/>
    </xf>
    <xf numFmtId="49" fontId="15" fillId="4" borderId="35" xfId="0" applyNumberFormat="1" applyFont="1" applyFill="1" applyBorder="1" applyAlignment="1" applyProtection="1">
      <alignment horizontal="center" vertical="center"/>
      <protection locked="0"/>
    </xf>
    <xf numFmtId="49" fontId="15" fillId="4" borderId="111" xfId="0" applyNumberFormat="1" applyFont="1" applyFill="1" applyBorder="1" applyAlignment="1" applyProtection="1">
      <alignment horizontal="center" vertical="center"/>
      <protection locked="0"/>
    </xf>
    <xf numFmtId="49" fontId="15" fillId="4" borderId="133" xfId="0" applyNumberFormat="1" applyFont="1" applyFill="1" applyBorder="1" applyAlignment="1" applyProtection="1">
      <alignment horizontal="center" vertical="center"/>
      <protection locked="0"/>
    </xf>
    <xf numFmtId="0" fontId="23" fillId="2" borderId="9" xfId="0" applyFont="1" applyFill="1" applyBorder="1" applyAlignment="1" applyProtection="1">
      <alignment horizontal="left" vertical="center" wrapText="1"/>
    </xf>
    <xf numFmtId="0" fontId="23" fillId="2" borderId="43" xfId="0" applyFont="1" applyFill="1" applyBorder="1" applyAlignment="1" applyProtection="1">
      <alignment horizontal="left" vertical="center" wrapText="1"/>
    </xf>
    <xf numFmtId="0" fontId="28" fillId="2" borderId="17" xfId="0" applyFont="1" applyFill="1" applyBorder="1" applyAlignment="1" applyProtection="1">
      <alignment horizontal="center" vertical="center"/>
    </xf>
    <xf numFmtId="0" fontId="19" fillId="29" borderId="21" xfId="0" applyFont="1" applyFill="1" applyBorder="1" applyAlignment="1" applyProtection="1">
      <alignment horizontal="center" vertical="center"/>
      <protection locked="0"/>
    </xf>
    <xf numFmtId="0" fontId="19" fillId="29" borderId="41" xfId="0" applyFont="1" applyFill="1" applyBorder="1" applyAlignment="1" applyProtection="1">
      <alignment horizontal="center" vertical="center"/>
      <protection locked="0"/>
    </xf>
    <xf numFmtId="0" fontId="25" fillId="0" borderId="122" xfId="0" applyFont="1" applyBorder="1" applyAlignment="1" applyProtection="1">
      <alignment horizontal="left" vertical="center" wrapText="1"/>
    </xf>
    <xf numFmtId="0" fontId="25" fillId="0" borderId="6" xfId="0" applyFont="1" applyBorder="1" applyAlignment="1" applyProtection="1">
      <alignment horizontal="left" vertical="center" wrapText="1"/>
    </xf>
    <xf numFmtId="0" fontId="25" fillId="0" borderId="0" xfId="0" applyFont="1" applyAlignment="1" applyProtection="1">
      <alignment horizontal="left" vertical="center" wrapText="1"/>
    </xf>
    <xf numFmtId="0" fontId="25" fillId="0" borderId="7" xfId="0" applyFont="1" applyBorder="1" applyAlignment="1" applyProtection="1">
      <alignment horizontal="left" vertical="center" wrapText="1"/>
    </xf>
    <xf numFmtId="0" fontId="25" fillId="2" borderId="88" xfId="0" applyFont="1" applyFill="1" applyBorder="1" applyAlignment="1" applyProtection="1">
      <alignment horizontal="center" vertical="center"/>
    </xf>
    <xf numFmtId="0" fontId="25" fillId="2" borderId="124" xfId="0" applyFont="1" applyFill="1" applyBorder="1" applyAlignment="1" applyProtection="1">
      <alignment horizontal="center" vertical="center"/>
    </xf>
    <xf numFmtId="0" fontId="25" fillId="0" borderId="34" xfId="0"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0" fontId="25" fillId="0" borderId="122" xfId="0" applyFont="1" applyBorder="1" applyAlignment="1" applyProtection="1">
      <alignment horizontal="center" vertical="center" wrapText="1"/>
    </xf>
    <xf numFmtId="0" fontId="25" fillId="0" borderId="0" xfId="0" applyFont="1" applyAlignment="1" applyProtection="1">
      <alignment horizontal="center" vertical="center" wrapText="1"/>
    </xf>
    <xf numFmtId="0" fontId="25" fillId="0" borderId="117" xfId="0" applyFont="1" applyBorder="1" applyAlignment="1" applyProtection="1">
      <alignment horizontal="center" vertical="center" wrapText="1"/>
    </xf>
    <xf numFmtId="0" fontId="25" fillId="0" borderId="118" xfId="0" applyFont="1" applyBorder="1" applyAlignment="1" applyProtection="1">
      <alignment horizontal="center" vertical="center" wrapText="1"/>
    </xf>
    <xf numFmtId="0" fontId="19" fillId="0" borderId="2" xfId="0" applyFont="1" applyBorder="1" applyAlignment="1" applyProtection="1">
      <alignment horizontal="left" vertical="center" wrapText="1"/>
    </xf>
    <xf numFmtId="0" fontId="19" fillId="0" borderId="3"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60" fillId="3" borderId="21" xfId="0" applyFont="1" applyFill="1" applyBorder="1" applyAlignment="1" applyProtection="1">
      <alignment horizontal="center" vertical="center" wrapText="1"/>
    </xf>
    <xf numFmtId="0" fontId="60" fillId="3" borderId="22" xfId="0" applyFont="1" applyFill="1" applyBorder="1" applyAlignment="1" applyProtection="1">
      <alignment horizontal="center" vertical="center" wrapText="1"/>
    </xf>
    <xf numFmtId="0" fontId="60" fillId="3" borderId="41" xfId="0" applyFont="1" applyFill="1" applyBorder="1" applyAlignment="1" applyProtection="1">
      <alignment horizontal="center" vertical="center" wrapText="1"/>
    </xf>
    <xf numFmtId="0" fontId="25" fillId="0" borderId="2"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25" fillId="0" borderId="4" xfId="0" applyFont="1" applyBorder="1" applyAlignment="1" applyProtection="1">
      <alignment horizontal="left" vertical="center" wrapText="1"/>
    </xf>
    <xf numFmtId="49" fontId="19" fillId="0" borderId="5" xfId="0" applyNumberFormat="1" applyFont="1" applyBorder="1" applyAlignment="1" applyProtection="1">
      <alignment horizontal="left" vertical="center" wrapText="1"/>
    </xf>
    <xf numFmtId="49" fontId="19" fillId="0" borderId="6" xfId="0" applyNumberFormat="1" applyFont="1" applyBorder="1" applyAlignment="1" applyProtection="1">
      <alignment horizontal="left" vertical="center" wrapText="1"/>
    </xf>
    <xf numFmtId="0" fontId="7" fillId="0" borderId="23"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3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148" xfId="0" applyFont="1" applyBorder="1" applyAlignment="1" applyProtection="1">
      <alignment horizontal="center" vertical="center" wrapText="1"/>
    </xf>
    <xf numFmtId="0" fontId="7" fillId="0" borderId="149" xfId="0" applyFont="1" applyBorder="1" applyAlignment="1" applyProtection="1">
      <alignment horizontal="center" vertical="center" wrapText="1"/>
    </xf>
    <xf numFmtId="0" fontId="20" fillId="0" borderId="23" xfId="0" applyFont="1" applyBorder="1" applyAlignment="1" applyProtection="1">
      <alignment horizontal="center" vertical="center"/>
    </xf>
    <xf numFmtId="0" fontId="20" fillId="0" borderId="24" xfId="0" applyFont="1" applyBorder="1" applyAlignment="1" applyProtection="1">
      <alignment horizontal="center" vertical="center"/>
    </xf>
    <xf numFmtId="0" fontId="20" fillId="0" borderId="25" xfId="0" applyFont="1" applyBorder="1" applyAlignment="1" applyProtection="1">
      <alignment horizontal="center" vertical="center"/>
    </xf>
    <xf numFmtId="0" fontId="25"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49" fontId="25" fillId="3" borderId="2" xfId="0" applyNumberFormat="1" applyFont="1" applyFill="1" applyBorder="1" applyAlignment="1" applyProtection="1">
      <alignment horizontal="center" vertical="center" wrapText="1"/>
    </xf>
    <xf numFmtId="49" fontId="25" fillId="3" borderId="3" xfId="0" applyNumberFormat="1" applyFont="1" applyFill="1" applyBorder="1" applyAlignment="1" applyProtection="1">
      <alignment horizontal="center" vertical="center" wrapText="1"/>
    </xf>
    <xf numFmtId="0" fontId="25" fillId="0" borderId="5"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17" xfId="0" applyFont="1" applyBorder="1" applyAlignment="1" applyProtection="1">
      <alignment horizontal="left" vertical="center" wrapText="1"/>
    </xf>
    <xf numFmtId="0" fontId="25" fillId="0" borderId="30" xfId="0" applyFont="1" applyBorder="1" applyAlignment="1" applyProtection="1">
      <alignment horizontal="left" vertical="center" wrapText="1"/>
    </xf>
    <xf numFmtId="0" fontId="25" fillId="0" borderId="19" xfId="0" applyFont="1" applyBorder="1" applyAlignment="1" applyProtection="1">
      <alignment horizontal="left" vertical="center" wrapText="1"/>
    </xf>
    <xf numFmtId="0" fontId="25" fillId="0" borderId="15" xfId="0" applyFont="1" applyBorder="1" applyAlignment="1" applyProtection="1">
      <alignment horizontal="left" vertical="center" wrapText="1"/>
    </xf>
    <xf numFmtId="0" fontId="25" fillId="0" borderId="70" xfId="0" applyFont="1" applyBorder="1" applyAlignment="1" applyProtection="1">
      <alignment horizontal="left" vertical="center" wrapText="1"/>
    </xf>
    <xf numFmtId="0" fontId="23" fillId="2" borderId="65" xfId="0" applyFont="1" applyFill="1" applyBorder="1" applyAlignment="1" applyProtection="1">
      <alignment horizontal="left" vertical="center" wrapText="1"/>
    </xf>
    <xf numFmtId="0" fontId="23" fillId="2" borderId="66" xfId="0" applyFont="1" applyFill="1" applyBorder="1" applyAlignment="1" applyProtection="1">
      <alignment horizontal="left" vertical="center" wrapText="1"/>
    </xf>
    <xf numFmtId="0" fontId="23" fillId="2" borderId="11" xfId="0" applyFont="1" applyFill="1" applyBorder="1" applyAlignment="1" applyProtection="1">
      <alignment vertical="center" wrapText="1"/>
    </xf>
    <xf numFmtId="0" fontId="23" fillId="2" borderId="9" xfId="0" applyFont="1" applyFill="1" applyBorder="1" applyAlignment="1" applyProtection="1">
      <alignment vertical="center" wrapText="1"/>
    </xf>
    <xf numFmtId="0" fontId="23" fillId="2" borderId="11" xfId="0" applyFont="1" applyFill="1" applyBorder="1" applyAlignment="1" applyProtection="1">
      <alignment horizontal="left" vertical="center" wrapText="1"/>
    </xf>
    <xf numFmtId="0" fontId="25" fillId="0" borderId="5" xfId="0" applyFont="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25" fillId="0" borderId="69"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30" xfId="0" applyFont="1" applyBorder="1" applyAlignment="1" applyProtection="1">
      <alignment horizontal="center" vertical="center" wrapText="1"/>
    </xf>
    <xf numFmtId="0" fontId="23" fillId="2" borderId="38"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2" borderId="1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wrapText="1"/>
    </xf>
    <xf numFmtId="0" fontId="25" fillId="0" borderId="139" xfId="0" applyFont="1" applyBorder="1" applyAlignment="1" applyProtection="1">
      <alignment horizontal="center" vertical="center"/>
    </xf>
    <xf numFmtId="0" fontId="25" fillId="0" borderId="139" xfId="0" applyFont="1" applyBorder="1" applyAlignment="1" applyProtection="1">
      <alignment horizontal="left" vertical="center" wrapText="1"/>
    </xf>
    <xf numFmtId="0" fontId="25"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9" fillId="0" borderId="85" xfId="0" applyFont="1" applyBorder="1" applyAlignment="1" applyProtection="1">
      <alignment horizontal="left" vertical="center"/>
    </xf>
    <xf numFmtId="0" fontId="29" fillId="0" borderId="138" xfId="0" applyFont="1" applyBorder="1" applyAlignment="1" applyProtection="1">
      <alignment horizontal="left" vertical="center"/>
    </xf>
    <xf numFmtId="0" fontId="22"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0"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5" fillId="0" borderId="85" xfId="0" applyFont="1" applyBorder="1" applyAlignment="1" applyProtection="1">
      <alignment horizontal="left" vertical="center" wrapText="1"/>
    </xf>
    <xf numFmtId="0" fontId="25" fillId="0" borderId="138" xfId="0" applyFont="1" applyBorder="1" applyAlignment="1" applyProtection="1">
      <alignment horizontal="left" vertical="center" wrapText="1"/>
    </xf>
    <xf numFmtId="0" fontId="20" fillId="3" borderId="1" xfId="0" applyFont="1" applyFill="1" applyBorder="1" applyAlignment="1" applyProtection="1">
      <alignment horizontal="center" vertical="center"/>
    </xf>
    <xf numFmtId="0" fontId="29" fillId="0" borderId="96" xfId="0" applyFont="1" applyBorder="1" applyAlignment="1" applyProtection="1">
      <alignment horizontal="left" vertical="center"/>
    </xf>
    <xf numFmtId="0" fontId="29" fillId="0" borderId="38" xfId="0" applyFont="1" applyBorder="1" applyAlignment="1" applyProtection="1">
      <alignment horizontal="left" vertical="center"/>
    </xf>
    <xf numFmtId="0" fontId="29" fillId="0" borderId="59" xfId="0" applyFont="1" applyBorder="1" applyAlignment="1" applyProtection="1">
      <alignment horizontal="left" vertical="center"/>
    </xf>
    <xf numFmtId="0" fontId="29" fillId="0" borderId="90" xfId="0" applyFont="1" applyBorder="1" applyAlignment="1" applyProtection="1">
      <alignment horizontal="left" vertical="center"/>
    </xf>
    <xf numFmtId="0" fontId="29" fillId="0" borderId="11" xfId="0" applyFont="1" applyBorder="1" applyAlignment="1" applyProtection="1">
      <alignment horizontal="left" vertical="center"/>
    </xf>
    <xf numFmtId="0" fontId="29" fillId="0" borderId="60" xfId="0" applyFont="1" applyBorder="1" applyAlignment="1" applyProtection="1">
      <alignment horizontal="left" vertical="center"/>
    </xf>
    <xf numFmtId="0" fontId="25" fillId="0" borderId="85" xfId="0" applyFont="1" applyBorder="1" applyAlignment="1" applyProtection="1">
      <alignment horizontal="center" vertical="center"/>
    </xf>
    <xf numFmtId="0" fontId="29" fillId="0" borderId="117" xfId="0" applyFont="1" applyBorder="1" applyAlignment="1" applyProtection="1">
      <alignment horizontal="center" vertical="center"/>
    </xf>
    <xf numFmtId="0" fontId="29" fillId="0" borderId="118" xfId="0" applyFont="1" applyBorder="1" applyAlignment="1" applyProtection="1">
      <alignment horizontal="center" vertical="center"/>
    </xf>
    <xf numFmtId="0" fontId="29" fillId="0" borderId="150" xfId="0" applyFont="1" applyBorder="1" applyAlignment="1" applyProtection="1">
      <alignment horizontal="center" vertical="center"/>
    </xf>
    <xf numFmtId="0" fontId="25" fillId="0" borderId="8"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151" xfId="0" applyFont="1" applyBorder="1" applyAlignment="1" applyProtection="1">
      <alignment horizontal="center" vertical="center"/>
    </xf>
    <xf numFmtId="0" fontId="29" fillId="0" borderId="96" xfId="0" applyFont="1" applyBorder="1" applyAlignment="1" applyProtection="1">
      <alignment horizontal="center" vertical="center"/>
    </xf>
    <xf numFmtId="0" fontId="29" fillId="0" borderId="38" xfId="0" applyFont="1" applyBorder="1" applyAlignment="1" applyProtection="1">
      <alignment horizontal="center" vertical="center"/>
    </xf>
    <xf numFmtId="0" fontId="29" fillId="0" borderId="143"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3" fillId="0" borderId="0" xfId="0" applyFont="1" applyAlignment="1" applyProtection="1">
      <alignment horizontal="left" vertical="top" wrapText="1"/>
    </xf>
    <xf numFmtId="0" fontId="23" fillId="2" borderId="15" xfId="0" applyFont="1" applyFill="1" applyBorder="1" applyAlignment="1" applyProtection="1">
      <alignment horizontal="left" vertical="center" wrapText="1"/>
    </xf>
    <xf numFmtId="0" fontId="23" fillId="2" borderId="7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2" fillId="2" borderId="0" xfId="0" applyFont="1" applyFill="1" applyAlignment="1" applyProtection="1">
      <alignment horizontal="center" vertical="center"/>
    </xf>
    <xf numFmtId="0" fontId="19" fillId="2" borderId="2"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19" fillId="2" borderId="4" xfId="0" applyFont="1" applyFill="1" applyBorder="1" applyAlignment="1" applyProtection="1">
      <alignment horizontal="left" vertical="top" wrapText="1"/>
      <protection locked="0"/>
    </xf>
    <xf numFmtId="0" fontId="23" fillId="2" borderId="38" xfId="0" applyFont="1" applyFill="1" applyBorder="1" applyAlignment="1" applyProtection="1">
      <alignment vertical="center" wrapText="1"/>
    </xf>
    <xf numFmtId="0" fontId="23" fillId="0" borderId="9" xfId="0" applyFont="1" applyFill="1" applyBorder="1" applyAlignment="1" applyProtection="1">
      <alignment horizontal="left" vertical="center" wrapText="1"/>
    </xf>
    <xf numFmtId="0" fontId="23" fillId="0" borderId="43" xfId="0" applyFont="1" applyFill="1" applyBorder="1" applyAlignment="1" applyProtection="1">
      <alignment horizontal="left" vertical="center" wrapText="1"/>
    </xf>
    <xf numFmtId="0" fontId="23" fillId="2" borderId="72" xfId="0" applyFont="1" applyFill="1" applyBorder="1" applyAlignment="1" applyProtection="1">
      <alignment horizontal="left" vertical="center" wrapText="1"/>
    </xf>
    <xf numFmtId="0" fontId="23" fillId="2" borderId="59" xfId="0" applyFont="1" applyFill="1" applyBorder="1" applyAlignment="1" applyProtection="1">
      <alignment horizontal="left" vertical="center" wrapText="1"/>
    </xf>
    <xf numFmtId="0" fontId="19" fillId="2" borderId="1" xfId="0" applyFont="1" applyFill="1" applyBorder="1" applyAlignment="1" applyProtection="1">
      <alignment horizontal="center" vertical="center" shrinkToFit="1"/>
    </xf>
    <xf numFmtId="0" fontId="18" fillId="2" borderId="0" xfId="0" applyFont="1" applyFill="1" applyAlignment="1" applyProtection="1">
      <alignment horizontal="center" vertical="center"/>
    </xf>
    <xf numFmtId="0" fontId="29" fillId="2" borderId="3" xfId="0" applyFont="1" applyFill="1" applyBorder="1" applyAlignment="1" applyProtection="1">
      <alignment horizontal="left" vertical="center"/>
    </xf>
    <xf numFmtId="0" fontId="29" fillId="2" borderId="4" xfId="0" applyFont="1" applyFill="1" applyBorder="1" applyAlignment="1" applyProtection="1">
      <alignment horizontal="left" vertical="center"/>
    </xf>
    <xf numFmtId="0" fontId="25" fillId="3" borderId="2" xfId="0" applyFont="1" applyFill="1" applyBorder="1" applyAlignment="1" applyProtection="1">
      <alignment horizontal="left" vertical="center"/>
    </xf>
    <xf numFmtId="0" fontId="25" fillId="3" borderId="3" xfId="0" applyFont="1" applyFill="1" applyBorder="1" applyAlignment="1" applyProtection="1">
      <alignment horizontal="left" vertical="center"/>
    </xf>
    <xf numFmtId="0" fontId="25" fillId="3" borderId="4" xfId="0" applyFont="1" applyFill="1" applyBorder="1" applyAlignment="1" applyProtection="1">
      <alignment horizontal="left" vertical="center"/>
    </xf>
    <xf numFmtId="0" fontId="60" fillId="0" borderId="0" xfId="0" applyFont="1" applyFill="1" applyBorder="1" applyAlignment="1" applyProtection="1">
      <alignment horizontal="center" vertical="center" wrapText="1"/>
    </xf>
    <xf numFmtId="0" fontId="29" fillId="2" borderId="85"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86" xfId="0" applyFont="1" applyFill="1" applyBorder="1" applyAlignment="1" applyProtection="1">
      <alignment horizontal="left" vertical="center" wrapText="1"/>
    </xf>
    <xf numFmtId="0" fontId="29" fillId="2" borderId="34" xfId="0" applyFont="1" applyFill="1" applyBorder="1" applyAlignment="1" applyProtection="1">
      <alignment horizontal="left" vertical="center" wrapText="1"/>
    </xf>
    <xf numFmtId="176" fontId="20" fillId="29" borderId="21" xfId="0" applyNumberFormat="1" applyFont="1" applyFill="1" applyBorder="1" applyAlignment="1" applyProtection="1">
      <alignment horizontal="right" vertical="center" shrinkToFit="1"/>
      <protection locked="0"/>
    </xf>
    <xf numFmtId="176" fontId="20" fillId="29" borderId="22" xfId="0" applyNumberFormat="1" applyFont="1" applyFill="1" applyBorder="1" applyAlignment="1" applyProtection="1">
      <alignment horizontal="right" vertical="center" shrinkToFit="1"/>
      <protection locked="0"/>
    </xf>
    <xf numFmtId="176" fontId="20" fillId="29" borderId="41" xfId="0" applyNumberFormat="1" applyFont="1" applyFill="1" applyBorder="1" applyAlignment="1" applyProtection="1">
      <alignment horizontal="right" vertical="center" shrinkToFit="1"/>
      <protection locked="0"/>
    </xf>
    <xf numFmtId="176" fontId="20" fillId="0" borderId="21" xfId="0" applyNumberFormat="1" applyFont="1" applyBorder="1" applyAlignment="1" applyProtection="1">
      <alignment horizontal="right" vertical="center" shrinkToFit="1"/>
    </xf>
    <xf numFmtId="176" fontId="20" fillId="0" borderId="22" xfId="0" applyNumberFormat="1" applyFont="1" applyBorder="1" applyAlignment="1" applyProtection="1">
      <alignment horizontal="right" vertical="center" shrinkToFit="1"/>
    </xf>
    <xf numFmtId="176" fontId="20" fillId="0" borderId="41" xfId="0" applyNumberFormat="1" applyFont="1" applyBorder="1" applyAlignment="1" applyProtection="1">
      <alignment horizontal="right" vertical="center" shrinkToFit="1"/>
    </xf>
    <xf numFmtId="0" fontId="7" fillId="5" borderId="84" xfId="0" applyFont="1" applyFill="1" applyBorder="1" applyAlignment="1" applyProtection="1">
      <alignment horizontal="center" vertical="center"/>
    </xf>
    <xf numFmtId="0" fontId="7" fillId="5" borderId="68" xfId="0" applyFont="1" applyFill="1" applyBorder="1" applyAlignment="1" applyProtection="1">
      <alignment horizontal="center" vertical="center"/>
    </xf>
    <xf numFmtId="0" fontId="7" fillId="5" borderId="63" xfId="0" applyFont="1" applyFill="1" applyBorder="1" applyAlignment="1" applyProtection="1">
      <alignment horizontal="center" vertical="center"/>
    </xf>
    <xf numFmtId="49" fontId="17" fillId="2" borderId="0" xfId="0" applyNumberFormat="1" applyFont="1" applyFill="1" applyAlignment="1" applyProtection="1">
      <alignment vertical="center"/>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25" fillId="2" borderId="5" xfId="0" applyFont="1" applyFill="1" applyBorder="1" applyAlignment="1" applyProtection="1">
      <alignment horizontal="left" vertical="top" wrapText="1"/>
    </xf>
    <xf numFmtId="0" fontId="25" fillId="2" borderId="6" xfId="0" applyFont="1" applyFill="1" applyBorder="1" applyAlignment="1" applyProtection="1">
      <alignment horizontal="left" vertical="top" wrapText="1"/>
    </xf>
    <xf numFmtId="176" fontId="10" fillId="29" borderId="46" xfId="0" applyNumberFormat="1" applyFont="1" applyFill="1" applyBorder="1" applyProtection="1">
      <alignment vertical="center"/>
      <protection locked="0"/>
    </xf>
    <xf numFmtId="176" fontId="10" fillId="29" borderId="47" xfId="0" applyNumberFormat="1" applyFont="1" applyFill="1" applyBorder="1" applyProtection="1">
      <alignment vertical="center"/>
      <protection locked="0"/>
    </xf>
    <xf numFmtId="176" fontId="10" fillId="29" borderId="48" xfId="0" applyNumberFormat="1" applyFont="1" applyFill="1" applyBorder="1" applyProtection="1">
      <alignment vertical="center"/>
      <protection locked="0"/>
    </xf>
    <xf numFmtId="0" fontId="25" fillId="0" borderId="2" xfId="0" applyFont="1" applyBorder="1" applyAlignment="1" applyProtection="1">
      <alignment vertical="center" wrapText="1"/>
    </xf>
    <xf numFmtId="0" fontId="25" fillId="0" borderId="3" xfId="0" applyFont="1" applyBorder="1" applyAlignment="1" applyProtection="1">
      <alignment vertical="center" wrapText="1"/>
    </xf>
    <xf numFmtId="0" fontId="25" fillId="0" borderId="82" xfId="0" applyFont="1" applyBorder="1" applyAlignment="1" applyProtection="1">
      <alignment vertical="center" wrapText="1"/>
    </xf>
    <xf numFmtId="0" fontId="25" fillId="29" borderId="94" xfId="0" applyFont="1" applyFill="1" applyBorder="1" applyAlignment="1" applyProtection="1">
      <alignment horizontal="left" vertical="center" wrapText="1"/>
      <protection locked="0"/>
    </xf>
    <xf numFmtId="0" fontId="25" fillId="29" borderId="91" xfId="0" applyFont="1" applyFill="1" applyBorder="1" applyAlignment="1" applyProtection="1">
      <alignment horizontal="left" vertical="center" wrapText="1"/>
      <protection locked="0"/>
    </xf>
    <xf numFmtId="0" fontId="25" fillId="29" borderId="95"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176" fontId="10" fillId="29" borderId="45" xfId="0" applyNumberFormat="1" applyFont="1" applyFill="1" applyBorder="1" applyProtection="1">
      <alignment vertical="center"/>
      <protection locked="0"/>
    </xf>
    <xf numFmtId="176" fontId="10" fillId="29" borderId="31" xfId="0" applyNumberFormat="1" applyFont="1" applyFill="1" applyBorder="1" applyProtection="1">
      <alignment vertical="center"/>
      <protection locked="0"/>
    </xf>
    <xf numFmtId="176" fontId="10" fillId="29" borderId="32" xfId="0" applyNumberFormat="1" applyFont="1" applyFill="1" applyBorder="1" applyProtection="1">
      <alignment vertical="center"/>
      <protection locked="0"/>
    </xf>
    <xf numFmtId="0" fontId="24" fillId="2" borderId="0" xfId="0" applyFont="1" applyFill="1" applyAlignment="1" applyProtection="1">
      <alignment horizontal="left" vertical="top" wrapText="1"/>
    </xf>
    <xf numFmtId="0" fontId="24" fillId="2" borderId="0" xfId="0" applyFont="1" applyFill="1" applyAlignment="1" applyProtection="1">
      <alignment horizontal="left" vertical="center"/>
    </xf>
    <xf numFmtId="0" fontId="23" fillId="2" borderId="0" xfId="0" applyFont="1" applyFill="1" applyAlignment="1" applyProtection="1">
      <alignment horizontal="left" vertical="center"/>
    </xf>
    <xf numFmtId="0" fontId="25" fillId="29" borderId="35" xfId="0" applyFont="1" applyFill="1" applyBorder="1" applyAlignment="1" applyProtection="1">
      <alignment horizontal="left" vertical="center" wrapText="1"/>
      <protection locked="0"/>
    </xf>
    <xf numFmtId="0" fontId="25" fillId="29" borderId="111" xfId="0" applyFont="1" applyFill="1" applyBorder="1" applyAlignment="1" applyProtection="1">
      <alignment horizontal="left" vertical="center" wrapText="1"/>
      <protection locked="0"/>
    </xf>
    <xf numFmtId="0" fontId="25" fillId="29" borderId="11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xf>
    <xf numFmtId="0" fontId="7" fillId="2" borderId="24"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33" xfId="0" applyFont="1" applyFill="1" applyBorder="1" applyAlignment="1" applyProtection="1">
      <alignment horizontal="left" vertical="center" wrapText="1"/>
    </xf>
    <xf numFmtId="0" fontId="7" fillId="2" borderId="0" xfId="0" applyFont="1" applyFill="1" applyAlignment="1" applyProtection="1">
      <alignment horizontal="left" vertical="center" wrapText="1"/>
    </xf>
    <xf numFmtId="0" fontId="7" fillId="2" borderId="30" xfId="0" applyFont="1" applyFill="1" applyBorder="1" applyAlignment="1" applyProtection="1">
      <alignment horizontal="left" vertical="center" wrapText="1"/>
    </xf>
    <xf numFmtId="0" fontId="7" fillId="2" borderId="35" xfId="0" applyFont="1" applyFill="1" applyBorder="1" applyAlignment="1" applyProtection="1">
      <alignment horizontal="left" vertical="center" wrapText="1"/>
    </xf>
    <xf numFmtId="0" fontId="7" fillId="2" borderId="111" xfId="0" applyFont="1" applyFill="1" applyBorder="1" applyAlignment="1" applyProtection="1">
      <alignment horizontal="left" vertical="center" wrapText="1"/>
    </xf>
    <xf numFmtId="0" fontId="7" fillId="2" borderId="112" xfId="0" applyFont="1" applyFill="1" applyBorder="1" applyAlignment="1" applyProtection="1">
      <alignment horizontal="left" vertical="center" wrapText="1"/>
    </xf>
    <xf numFmtId="179" fontId="20" fillId="29" borderId="21" xfId="5" applyNumberFormat="1" applyFont="1" applyFill="1" applyBorder="1" applyAlignment="1" applyProtection="1">
      <alignment horizontal="right" vertical="center" shrinkToFit="1"/>
      <protection locked="0"/>
    </xf>
    <xf numFmtId="179" fontId="20" fillId="29" borderId="22" xfId="5" applyNumberFormat="1" applyFont="1" applyFill="1" applyBorder="1" applyAlignment="1" applyProtection="1">
      <alignment horizontal="right" vertical="center" shrinkToFit="1"/>
      <protection locked="0"/>
    </xf>
    <xf numFmtId="179" fontId="20" fillId="29" borderId="41" xfId="5" applyNumberFormat="1" applyFont="1" applyFill="1" applyBorder="1" applyAlignment="1" applyProtection="1">
      <alignment horizontal="right" vertical="center" shrinkToFit="1"/>
      <protection locked="0"/>
    </xf>
    <xf numFmtId="2" fontId="19" fillId="2" borderId="21" xfId="0" applyNumberFormat="1" applyFont="1" applyFill="1" applyBorder="1" applyAlignment="1" applyProtection="1">
      <alignment horizontal="center" vertical="center" shrinkToFit="1"/>
    </xf>
    <xf numFmtId="2" fontId="19" fillId="2" borderId="22" xfId="0" applyNumberFormat="1" applyFont="1" applyFill="1" applyBorder="1" applyAlignment="1" applyProtection="1">
      <alignment horizontal="center" vertical="center" shrinkToFit="1"/>
    </xf>
    <xf numFmtId="2" fontId="19" fillId="2" borderId="41" xfId="0" applyNumberFormat="1" applyFont="1" applyFill="1" applyBorder="1" applyAlignment="1" applyProtection="1">
      <alignment horizontal="center" vertical="center" shrinkToFit="1"/>
    </xf>
    <xf numFmtId="0" fontId="29" fillId="2" borderId="38" xfId="0" applyFont="1" applyFill="1" applyBorder="1" applyAlignment="1" applyProtection="1">
      <alignment horizontal="left" vertical="center"/>
    </xf>
    <xf numFmtId="0" fontId="29" fillId="2" borderId="73" xfId="0" applyFont="1" applyFill="1" applyBorder="1" applyAlignment="1" applyProtection="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10" fillId="2" borderId="1" xfId="0" applyFont="1" applyFill="1" applyBorder="1" applyAlignment="1" applyProtection="1">
      <alignment horizontal="center" vertical="center"/>
    </xf>
    <xf numFmtId="0" fontId="19" fillId="2" borderId="19" xfId="0" applyFont="1" applyFill="1" applyBorder="1" applyAlignment="1" applyProtection="1">
      <alignment vertical="center"/>
    </xf>
    <xf numFmtId="0" fontId="19" fillId="2" borderId="15" xfId="0" applyFont="1" applyFill="1" applyBorder="1" applyAlignment="1" applyProtection="1">
      <alignment vertical="center"/>
    </xf>
    <xf numFmtId="0" fontId="19" fillId="2" borderId="20" xfId="0" applyFont="1" applyFill="1" applyBorder="1" applyAlignment="1" applyProtection="1">
      <alignment vertical="center"/>
    </xf>
    <xf numFmtId="0" fontId="19" fillId="2" borderId="5" xfId="0" applyFont="1" applyFill="1" applyBorder="1" applyAlignment="1" applyProtection="1">
      <alignment horizontal="center" vertical="center" wrapText="1"/>
    </xf>
    <xf numFmtId="0" fontId="19" fillId="2" borderId="6"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Alignment="1" applyProtection="1">
      <alignment horizontal="center" vertical="center" wrapText="1"/>
    </xf>
    <xf numFmtId="0" fontId="19" fillId="2" borderId="19"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9" fillId="2" borderId="19" xfId="0" applyFont="1" applyFill="1" applyBorder="1" applyAlignment="1" applyProtection="1">
      <alignment horizontal="center" vertical="center"/>
    </xf>
    <xf numFmtId="0" fontId="19" fillId="2" borderId="15" xfId="0" applyFont="1" applyFill="1" applyBorder="1" applyAlignment="1" applyProtection="1">
      <alignment horizontal="center" vertical="center"/>
    </xf>
    <xf numFmtId="0" fontId="19" fillId="2" borderId="6" xfId="0" applyFont="1" applyFill="1" applyBorder="1" applyAlignment="1" applyProtection="1">
      <alignment vertical="center"/>
    </xf>
    <xf numFmtId="0" fontId="19" fillId="2" borderId="14" xfId="0" applyFont="1" applyFill="1" applyBorder="1" applyAlignment="1" applyProtection="1">
      <alignment horizontal="center" vertical="center"/>
    </xf>
    <xf numFmtId="0" fontId="19" fillId="2" borderId="37" xfId="0" applyFont="1" applyFill="1" applyBorder="1" applyAlignment="1" applyProtection="1">
      <alignment horizontal="center" vertical="center" wrapText="1"/>
    </xf>
    <xf numFmtId="0" fontId="19" fillId="2" borderId="38" xfId="0" applyFont="1" applyFill="1" applyBorder="1" applyAlignment="1" applyProtection="1">
      <alignment horizontal="center" vertical="center" wrapText="1"/>
    </xf>
    <xf numFmtId="0" fontId="19" fillId="2" borderId="37" xfId="0" applyFont="1" applyFill="1" applyBorder="1" applyAlignment="1" applyProtection="1">
      <alignment vertical="center"/>
    </xf>
    <xf numFmtId="0" fontId="19" fillId="2" borderId="38" xfId="0" applyFont="1" applyFill="1" applyBorder="1" applyAlignment="1" applyProtection="1">
      <alignment vertical="center"/>
    </xf>
    <xf numFmtId="0" fontId="19" fillId="2" borderId="59" xfId="0" applyFont="1" applyFill="1" applyBorder="1" applyAlignment="1" applyProtection="1">
      <alignment vertical="center"/>
    </xf>
    <xf numFmtId="0" fontId="19" fillId="2" borderId="5" xfId="0" applyFont="1" applyFill="1" applyBorder="1" applyAlignment="1" applyProtection="1">
      <alignment horizontal="center" vertical="center"/>
    </xf>
    <xf numFmtId="0" fontId="19" fillId="2" borderId="6" xfId="0" applyFont="1" applyFill="1" applyBorder="1" applyAlignment="1" applyProtection="1">
      <alignment horizontal="center" vertical="center"/>
    </xf>
    <xf numFmtId="0" fontId="19" fillId="2" borderId="39" xfId="0" applyFont="1" applyFill="1" applyBorder="1" applyAlignment="1" applyProtection="1">
      <alignment vertical="center" wrapText="1"/>
    </xf>
    <xf numFmtId="0" fontId="19" fillId="2" borderId="11" xfId="0" applyFont="1" applyFill="1" applyBorder="1" applyAlignment="1" applyProtection="1">
      <alignment vertical="center" wrapText="1"/>
    </xf>
    <xf numFmtId="0" fontId="19" fillId="2" borderId="60" xfId="0" applyFont="1" applyFill="1" applyBorder="1" applyAlignment="1" applyProtection="1">
      <alignment vertical="center" wrapText="1"/>
    </xf>
    <xf numFmtId="0" fontId="19" fillId="2" borderId="17" xfId="0" applyFont="1" applyFill="1" applyBorder="1" applyAlignment="1" applyProtection="1">
      <alignment vertical="center"/>
    </xf>
    <xf numFmtId="0" fontId="19" fillId="2" borderId="0" xfId="0" applyFont="1" applyFill="1" applyAlignment="1" applyProtection="1">
      <alignment vertical="center"/>
    </xf>
    <xf numFmtId="0" fontId="19" fillId="2" borderId="18" xfId="0" applyFont="1" applyFill="1" applyBorder="1" applyAlignment="1" applyProtection="1">
      <alignment vertical="center"/>
    </xf>
    <xf numFmtId="0" fontId="19" fillId="2" borderId="1"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176" fontId="10" fillId="2" borderId="5" xfId="0" applyNumberFormat="1" applyFont="1" applyFill="1" applyBorder="1" applyAlignment="1" applyProtection="1">
      <alignment vertical="center"/>
    </xf>
    <xf numFmtId="176" fontId="10" fillId="2" borderId="6" xfId="0" applyNumberFormat="1" applyFont="1" applyFill="1" applyBorder="1" applyAlignment="1" applyProtection="1">
      <alignment vertical="center"/>
    </xf>
    <xf numFmtId="0" fontId="7" fillId="0" borderId="21"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0" borderId="41" xfId="0" applyFont="1" applyBorder="1" applyAlignment="1" applyProtection="1">
      <alignment horizontal="left" vertical="center"/>
    </xf>
    <xf numFmtId="0" fontId="7" fillId="0" borderId="21" xfId="0" applyFont="1" applyBorder="1" applyAlignment="1" applyProtection="1">
      <alignment horizontal="left" vertical="center" wrapText="1"/>
    </xf>
    <xf numFmtId="0" fontId="7" fillId="0" borderId="22" xfId="0" applyFont="1" applyBorder="1" applyAlignment="1" applyProtection="1">
      <alignment horizontal="left" vertical="center" wrapText="1"/>
    </xf>
    <xf numFmtId="0" fontId="7" fillId="0" borderId="41" xfId="0" applyFont="1" applyBorder="1" applyAlignment="1" applyProtection="1">
      <alignment horizontal="left" vertical="center" wrapText="1"/>
    </xf>
    <xf numFmtId="0" fontId="28" fillId="2" borderId="88" xfId="0" applyFont="1" applyFill="1" applyBorder="1" applyAlignment="1" applyProtection="1">
      <alignment horizontal="center" vertical="center"/>
    </xf>
    <xf numFmtId="0" fontId="28" fillId="2" borderId="89" xfId="0" applyFont="1" applyFill="1" applyBorder="1" applyAlignment="1" applyProtection="1">
      <alignment horizontal="center" vertical="center"/>
    </xf>
    <xf numFmtId="0" fontId="29" fillId="2" borderId="90" xfId="0" applyFont="1" applyFill="1" applyBorder="1" applyAlignment="1" applyProtection="1">
      <alignment horizontal="left" vertical="center" wrapText="1"/>
    </xf>
    <xf numFmtId="0" fontId="29" fillId="2" borderId="11" xfId="0" applyFont="1" applyFill="1" applyBorder="1" applyAlignment="1" applyProtection="1">
      <alignment horizontal="left" vertical="center" wrapText="1"/>
    </xf>
    <xf numFmtId="0" fontId="29" fillId="2" borderId="67" xfId="0" applyFont="1" applyFill="1" applyBorder="1" applyAlignment="1" applyProtection="1">
      <alignment horizontal="left" vertical="center" wrapText="1"/>
    </xf>
    <xf numFmtId="176" fontId="20" fillId="29" borderId="45" xfId="0" applyNumberFormat="1" applyFont="1" applyFill="1" applyBorder="1" applyAlignment="1" applyProtection="1">
      <alignment horizontal="right" vertical="center" shrinkToFit="1"/>
      <protection locked="0"/>
    </xf>
    <xf numFmtId="176" fontId="20" fillId="29" borderId="31" xfId="0" applyNumberFormat="1" applyFont="1" applyFill="1" applyBorder="1" applyAlignment="1" applyProtection="1">
      <alignment horizontal="right" vertical="center" shrinkToFit="1"/>
      <protection locked="0"/>
    </xf>
    <xf numFmtId="176" fontId="20" fillId="29" borderId="32" xfId="0" applyNumberFormat="1" applyFont="1" applyFill="1" applyBorder="1" applyAlignment="1" applyProtection="1">
      <alignment horizontal="right" vertical="center" shrinkToFit="1"/>
      <protection locked="0"/>
    </xf>
    <xf numFmtId="0" fontId="23" fillId="2" borderId="0" xfId="0" applyFont="1" applyFill="1" applyAlignment="1" applyProtection="1">
      <alignment horizontal="left" vertical="top" wrapText="1"/>
    </xf>
    <xf numFmtId="0" fontId="19" fillId="0" borderId="3" xfId="0" applyFont="1" applyBorder="1" applyAlignment="1" applyProtection="1">
      <alignment horizontal="left" vertical="center"/>
    </xf>
    <xf numFmtId="0" fontId="19" fillId="0" borderId="4" xfId="0" applyFont="1" applyBorder="1" applyAlignment="1" applyProtection="1">
      <alignment horizontal="left" vertical="center"/>
    </xf>
    <xf numFmtId="0" fontId="7" fillId="0" borderId="21" xfId="0" applyFont="1" applyBorder="1" applyAlignment="1" applyProtection="1">
      <alignment horizontal="left" vertical="center" shrinkToFit="1"/>
    </xf>
    <xf numFmtId="0" fontId="7" fillId="0" borderId="22" xfId="0" applyFont="1" applyBorder="1" applyAlignment="1" applyProtection="1">
      <alignment horizontal="left" vertical="center" shrinkToFit="1"/>
    </xf>
    <xf numFmtId="0" fontId="7" fillId="0" borderId="41" xfId="0" applyFont="1" applyBorder="1" applyAlignment="1" applyProtection="1">
      <alignment horizontal="left" vertical="center" shrinkToFit="1"/>
    </xf>
    <xf numFmtId="0" fontId="28" fillId="2" borderId="0" xfId="0" applyFont="1" applyFill="1" applyAlignment="1" applyProtection="1">
      <alignment horizontal="left" vertical="top" wrapText="1"/>
    </xf>
    <xf numFmtId="0" fontId="19" fillId="2" borderId="3" xfId="0" applyFont="1" applyFill="1" applyBorder="1" applyAlignment="1" applyProtection="1">
      <alignment horizontal="left" vertical="center" wrapText="1"/>
    </xf>
    <xf numFmtId="0" fontId="19" fillId="2" borderId="4" xfId="0" applyFont="1" applyFill="1" applyBorder="1" applyAlignment="1" applyProtection="1">
      <alignment horizontal="left" vertical="center" wrapText="1"/>
    </xf>
    <xf numFmtId="176" fontId="10" fillId="29" borderId="56" xfId="0" applyNumberFormat="1" applyFont="1" applyFill="1" applyBorder="1" applyProtection="1">
      <alignment vertical="center"/>
      <protection locked="0"/>
    </xf>
    <xf numFmtId="176" fontId="10" fillId="29" borderId="57" xfId="0" applyNumberFormat="1" applyFont="1" applyFill="1" applyBorder="1" applyProtection="1">
      <alignment vertical="center"/>
      <protection locked="0"/>
    </xf>
    <xf numFmtId="176" fontId="10" fillId="29" borderId="58" xfId="0" applyNumberFormat="1" applyFont="1" applyFill="1" applyBorder="1" applyProtection="1">
      <alignment vertical="center"/>
      <protection locked="0"/>
    </xf>
    <xf numFmtId="0" fontId="60" fillId="2" borderId="0" xfId="0" applyFont="1" applyFill="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xf>
    <xf numFmtId="0" fontId="25" fillId="0" borderId="117" xfId="0" applyFont="1" applyBorder="1" applyAlignment="1" applyProtection="1">
      <alignment vertical="center" wrapText="1"/>
    </xf>
    <xf numFmtId="0" fontId="25" fillId="0" borderId="118" xfId="0" applyFont="1" applyBorder="1" applyAlignment="1" applyProtection="1">
      <alignment vertical="center" wrapText="1"/>
    </xf>
    <xf numFmtId="0" fontId="25" fillId="0" borderId="0" xfId="0" applyFont="1" applyAlignment="1" applyProtection="1">
      <alignment vertical="center" wrapText="1"/>
    </xf>
    <xf numFmtId="0" fontId="25" fillId="0" borderId="18" xfId="0" applyFont="1" applyBorder="1" applyAlignment="1" applyProtection="1">
      <alignment vertical="center" wrapText="1"/>
    </xf>
    <xf numFmtId="0" fontId="19" fillId="29" borderId="119" xfId="0" applyFont="1" applyFill="1" applyBorder="1" applyAlignment="1" applyProtection="1">
      <alignment horizontal="center" vertical="center"/>
      <protection locked="0"/>
    </xf>
    <xf numFmtId="0" fontId="19"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9"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8" xfId="0" applyFont="1" applyFill="1" applyBorder="1" applyAlignment="1" applyProtection="1">
      <alignment horizontal="left" vertical="center" wrapText="1"/>
    </xf>
    <xf numFmtId="0" fontId="29" fillId="2" borderId="9" xfId="0" applyFont="1" applyFill="1" applyBorder="1" applyAlignment="1" applyProtection="1">
      <alignment horizontal="left" vertical="center" wrapText="1"/>
    </xf>
    <xf numFmtId="0" fontId="29" fillId="2" borderId="43" xfId="0" applyFont="1" applyFill="1" applyBorder="1" applyAlignment="1" applyProtection="1">
      <alignment horizontal="left" vertical="center" wrapText="1"/>
    </xf>
    <xf numFmtId="0" fontId="25" fillId="0" borderId="121"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8" fillId="29" borderId="8" xfId="0" applyFont="1" applyFill="1" applyBorder="1" applyAlignment="1" applyProtection="1">
      <alignment horizontal="left" vertical="center" wrapText="1" shrinkToFit="1"/>
      <protection locked="0"/>
    </xf>
    <xf numFmtId="0" fontId="28" fillId="29" borderId="9" xfId="0" applyFont="1" applyFill="1" applyBorder="1" applyAlignment="1" applyProtection="1">
      <alignment horizontal="left" vertical="center" wrapText="1" shrinkToFit="1"/>
      <protection locked="0"/>
    </xf>
    <xf numFmtId="0" fontId="28" fillId="29" borderId="43" xfId="0" applyFont="1" applyFill="1" applyBorder="1" applyAlignment="1" applyProtection="1">
      <alignment horizontal="left" vertical="center" wrapText="1" shrinkToFit="1"/>
      <protection locked="0"/>
    </xf>
    <xf numFmtId="0" fontId="19" fillId="29" borderId="33" xfId="0" applyFont="1" applyFill="1" applyBorder="1" applyAlignment="1" applyProtection="1">
      <alignment horizontal="center" vertical="center"/>
      <protection locked="0"/>
    </xf>
    <xf numFmtId="0" fontId="19" fillId="29" borderId="35"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3" fillId="2" borderId="9" xfId="0" applyFont="1" applyFill="1" applyBorder="1" applyAlignment="1" applyProtection="1">
      <alignment horizontal="left" vertical="center"/>
    </xf>
    <xf numFmtId="0" fontId="23" fillId="2" borderId="43" xfId="0" applyFont="1" applyFill="1" applyBorder="1" applyAlignment="1" applyProtection="1">
      <alignment horizontal="left"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148" xfId="0" applyFont="1" applyBorder="1" applyAlignment="1" applyProtection="1">
      <alignment horizontal="center" vertical="center"/>
    </xf>
    <xf numFmtId="0" fontId="7" fillId="0" borderId="149" xfId="0" applyFont="1" applyBorder="1" applyAlignment="1" applyProtection="1">
      <alignment horizontal="center" vertical="center"/>
    </xf>
    <xf numFmtId="49" fontId="19" fillId="0" borderId="2" xfId="0" applyNumberFormat="1" applyFont="1" applyFill="1" applyBorder="1" applyAlignment="1" applyProtection="1">
      <alignment horizontal="left" vertical="center" wrapText="1"/>
    </xf>
    <xf numFmtId="49" fontId="19" fillId="0" borderId="3" xfId="0" applyNumberFormat="1" applyFont="1" applyFill="1" applyBorder="1" applyAlignment="1" applyProtection="1">
      <alignment horizontal="left" vertical="center" wrapText="1"/>
    </xf>
    <xf numFmtId="0" fontId="25" fillId="0" borderId="130" xfId="0" applyFont="1" applyBorder="1" applyAlignment="1" applyProtection="1">
      <alignment horizontal="left" vertical="center"/>
    </xf>
    <xf numFmtId="0" fontId="25" fillId="0" borderId="15" xfId="0" applyFont="1" applyBorder="1" applyAlignment="1" applyProtection="1">
      <alignment horizontal="left" vertical="center"/>
    </xf>
    <xf numFmtId="0" fontId="25" fillId="0" borderId="20" xfId="0" applyFont="1" applyBorder="1" applyAlignment="1" applyProtection="1">
      <alignment horizontal="left" vertical="center"/>
    </xf>
    <xf numFmtId="49" fontId="19" fillId="0" borderId="2" xfId="0" applyNumberFormat="1" applyFont="1" applyBorder="1" applyAlignment="1" applyProtection="1">
      <alignment horizontal="left" vertical="center" wrapText="1"/>
    </xf>
    <xf numFmtId="49" fontId="19" fillId="0" borderId="3" xfId="0" applyNumberFormat="1" applyFont="1" applyBorder="1" applyAlignment="1" applyProtection="1">
      <alignment horizontal="left" vertical="center" wrapText="1"/>
    </xf>
    <xf numFmtId="49" fontId="25" fillId="3" borderId="21" xfId="0" applyNumberFormat="1" applyFont="1" applyFill="1" applyBorder="1" applyAlignment="1" applyProtection="1">
      <alignment horizontal="center" vertical="center" wrapText="1"/>
    </xf>
    <xf numFmtId="49" fontId="25" fillId="3" borderId="22" xfId="0" applyNumberFormat="1" applyFont="1" applyFill="1" applyBorder="1" applyAlignment="1" applyProtection="1">
      <alignment horizontal="center" vertical="center" wrapText="1"/>
    </xf>
    <xf numFmtId="49" fontId="25" fillId="3" borderId="41" xfId="0" applyNumberFormat="1" applyFont="1" applyFill="1" applyBorder="1" applyAlignment="1" applyProtection="1">
      <alignment horizontal="center" vertical="center" wrapText="1"/>
    </xf>
    <xf numFmtId="0" fontId="23" fillId="0" borderId="121" xfId="0" applyFont="1" applyBorder="1" applyAlignment="1" applyProtection="1">
      <alignment horizontal="left" vertical="center" wrapText="1"/>
    </xf>
    <xf numFmtId="0" fontId="23" fillId="0" borderId="65" xfId="0" applyFont="1" applyBorder="1" applyAlignment="1" applyProtection="1">
      <alignment horizontal="left" vertical="center" wrapText="1"/>
    </xf>
    <xf numFmtId="0" fontId="23" fillId="0" borderId="66" xfId="0" applyFont="1" applyBorder="1" applyAlignment="1" applyProtection="1">
      <alignment horizontal="left" vertical="center" wrapText="1"/>
    </xf>
    <xf numFmtId="0" fontId="23" fillId="0" borderId="8" xfId="0" applyFont="1" applyBorder="1" applyAlignment="1" applyProtection="1">
      <alignment horizontal="left" vertical="center" wrapText="1"/>
    </xf>
    <xf numFmtId="0" fontId="23" fillId="0" borderId="9" xfId="0" applyFont="1" applyBorder="1" applyAlignment="1" applyProtection="1">
      <alignment horizontal="left" vertical="center" wrapText="1"/>
    </xf>
    <xf numFmtId="0" fontId="23" fillId="0" borderId="43" xfId="0" applyFont="1" applyBorder="1" applyAlignment="1" applyProtection="1">
      <alignment horizontal="left" vertical="center" wrapText="1"/>
    </xf>
    <xf numFmtId="0" fontId="23" fillId="0" borderId="126" xfId="0" applyFont="1" applyBorder="1" applyAlignment="1" applyProtection="1">
      <alignment horizontal="left" vertical="center" wrapText="1"/>
    </xf>
    <xf numFmtId="0" fontId="23" fillId="0" borderId="40" xfId="0" applyFont="1" applyBorder="1" applyAlignment="1" applyProtection="1">
      <alignment horizontal="left" vertical="center" wrapText="1"/>
    </xf>
    <xf numFmtId="0" fontId="23" fillId="0" borderId="127" xfId="0" applyFont="1" applyBorder="1" applyAlignment="1" applyProtection="1">
      <alignment horizontal="left" vertical="center" wrapText="1"/>
    </xf>
    <xf numFmtId="0" fontId="23" fillId="29" borderId="126" xfId="0" applyFont="1" applyFill="1" applyBorder="1" applyAlignment="1" applyProtection="1">
      <alignment horizontal="left" vertical="center" wrapText="1" shrinkToFit="1"/>
      <protection locked="0"/>
    </xf>
    <xf numFmtId="0" fontId="23" fillId="29" borderId="40" xfId="0" applyFont="1" applyFill="1" applyBorder="1" applyAlignment="1" applyProtection="1">
      <alignment horizontal="left" vertical="center" wrapText="1" shrinkToFit="1"/>
      <protection locked="0"/>
    </xf>
    <xf numFmtId="0" fontId="23" fillId="29" borderId="127" xfId="0" applyFont="1" applyFill="1" applyBorder="1" applyAlignment="1" applyProtection="1">
      <alignment horizontal="left" vertical="center" wrapText="1" shrinkToFit="1"/>
      <protection locked="0"/>
    </xf>
    <xf numFmtId="0" fontId="23" fillId="2" borderId="0" xfId="0" applyFont="1" applyFill="1" applyAlignment="1" applyProtection="1">
      <alignment vertical="center" wrapText="1"/>
    </xf>
    <xf numFmtId="0" fontId="19" fillId="0" borderId="6" xfId="0" applyFont="1" applyBorder="1" applyAlignment="1" applyProtection="1">
      <alignment horizontal="left" vertical="center"/>
    </xf>
    <xf numFmtId="0" fontId="19" fillId="0" borderId="7" xfId="0" applyFont="1" applyBorder="1" applyAlignment="1" applyProtection="1">
      <alignment horizontal="left" vertical="center"/>
    </xf>
    <xf numFmtId="0" fontId="19"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7" fillId="0" borderId="21"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41" xfId="0" applyFont="1" applyBorder="1" applyAlignment="1" applyProtection="1">
      <alignment horizontal="center" vertical="center" wrapText="1"/>
    </xf>
    <xf numFmtId="0" fontId="25" fillId="29" borderId="111" xfId="0" applyFont="1" applyFill="1" applyBorder="1" applyAlignment="1" applyProtection="1">
      <alignment horizontal="center" vertical="center" shrinkToFit="1"/>
      <protection locked="0"/>
    </xf>
    <xf numFmtId="176" fontId="19" fillId="0" borderId="1" xfId="0" applyNumberFormat="1" applyFont="1" applyFill="1" applyBorder="1" applyAlignment="1" applyProtection="1">
      <alignment horizontal="right" vertical="center" shrinkToFit="1"/>
    </xf>
    <xf numFmtId="0" fontId="29" fillId="2" borderId="2" xfId="0" applyFont="1" applyFill="1" applyBorder="1" applyAlignment="1" applyProtection="1">
      <alignment horizontal="left" vertical="center" wrapText="1"/>
    </xf>
    <xf numFmtId="0" fontId="29" fillId="2" borderId="82" xfId="0" applyFont="1" applyFill="1" applyBorder="1" applyAlignment="1" applyProtection="1">
      <alignment horizontal="left" vertical="center" wrapText="1"/>
    </xf>
    <xf numFmtId="0" fontId="19" fillId="0" borderId="2"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4" xfId="0" applyFont="1" applyBorder="1" applyAlignment="1" applyProtection="1">
      <alignment horizontal="center" vertical="center"/>
    </xf>
    <xf numFmtId="176" fontId="19" fillId="0" borderId="2" xfId="0" applyNumberFormat="1" applyFont="1" applyFill="1" applyBorder="1" applyAlignment="1" applyProtection="1">
      <alignment horizontal="right" vertical="center" shrinkToFit="1"/>
      <protection locked="0"/>
    </xf>
    <xf numFmtId="176" fontId="19" fillId="0" borderId="4" xfId="0" applyNumberFormat="1" applyFont="1" applyFill="1" applyBorder="1" applyAlignment="1" applyProtection="1">
      <alignment horizontal="right" vertical="center" shrinkToFit="1"/>
      <protection locked="0"/>
    </xf>
    <xf numFmtId="176" fontId="19" fillId="30" borderId="19" xfId="0" applyNumberFormat="1" applyFont="1" applyFill="1" applyBorder="1" applyAlignment="1" applyProtection="1">
      <alignment horizontal="right" vertical="center" shrinkToFit="1"/>
      <protection locked="0"/>
    </xf>
    <xf numFmtId="176" fontId="19" fillId="30" borderId="70" xfId="0" applyNumberFormat="1" applyFont="1" applyFill="1" applyBorder="1" applyAlignment="1" applyProtection="1">
      <alignment horizontal="right" vertical="center" shrinkToFit="1"/>
      <protection locked="0"/>
    </xf>
    <xf numFmtId="0" fontId="19" fillId="0" borderId="62" xfId="0" applyFont="1" applyBorder="1" applyAlignment="1" applyProtection="1">
      <alignment horizontal="center" vertical="center"/>
    </xf>
    <xf numFmtId="0" fontId="19" fillId="0" borderId="78" xfId="0" applyFont="1" applyBorder="1" applyAlignment="1" applyProtection="1">
      <alignment horizontal="center" vertical="center"/>
    </xf>
    <xf numFmtId="0" fontId="19" fillId="0" borderId="80" xfId="0" applyFont="1" applyBorder="1" applyAlignment="1" applyProtection="1">
      <alignment horizontal="center" vertical="center"/>
    </xf>
    <xf numFmtId="176" fontId="19" fillId="0" borderId="62" xfId="0" applyNumberFormat="1" applyFont="1" applyFill="1" applyBorder="1" applyAlignment="1" applyProtection="1">
      <alignment horizontal="right" vertical="center" shrinkToFit="1"/>
      <protection locked="0"/>
    </xf>
    <xf numFmtId="176" fontId="19" fillId="0" borderId="80" xfId="0" applyNumberFormat="1" applyFont="1" applyFill="1" applyBorder="1" applyAlignment="1" applyProtection="1">
      <alignment horizontal="right" vertical="center" shrinkToFit="1"/>
      <protection locked="0"/>
    </xf>
    <xf numFmtId="176" fontId="19" fillId="30" borderId="62" xfId="0" applyNumberFormat="1" applyFont="1" applyFill="1" applyBorder="1" applyAlignment="1" applyProtection="1">
      <alignment horizontal="right" vertical="center" shrinkToFit="1"/>
      <protection locked="0"/>
    </xf>
    <xf numFmtId="176" fontId="19" fillId="30" borderId="92" xfId="0" applyNumberFormat="1" applyFont="1" applyFill="1" applyBorder="1" applyAlignment="1" applyProtection="1">
      <alignment horizontal="right" vertical="center" shrinkToFit="1"/>
      <protection locked="0"/>
    </xf>
    <xf numFmtId="176" fontId="19" fillId="30" borderId="2" xfId="0" applyNumberFormat="1" applyFont="1" applyFill="1" applyBorder="1" applyAlignment="1" applyProtection="1">
      <alignment horizontal="right" vertical="center" shrinkToFit="1"/>
      <protection locked="0"/>
    </xf>
    <xf numFmtId="176" fontId="19" fillId="30" borderId="82" xfId="0" applyNumberFormat="1" applyFont="1" applyFill="1" applyBorder="1" applyAlignment="1" applyProtection="1">
      <alignment horizontal="right" vertical="center" shrinkToFit="1"/>
      <protection locked="0"/>
    </xf>
    <xf numFmtId="0" fontId="67" fillId="2" borderId="2" xfId="0" applyFont="1" applyFill="1" applyBorder="1" applyAlignment="1" applyProtection="1">
      <alignment horizontal="center" vertical="center"/>
    </xf>
    <xf numFmtId="0" fontId="67" fillId="2" borderId="3" xfId="0" applyFont="1" applyFill="1" applyBorder="1" applyAlignment="1" applyProtection="1">
      <alignment horizontal="center" vertical="center"/>
    </xf>
    <xf numFmtId="0" fontId="0" fillId="2" borderId="33" xfId="0" applyFill="1" applyBorder="1" applyAlignment="1" applyProtection="1">
      <alignment horizontal="center" vertical="center" wrapText="1"/>
    </xf>
    <xf numFmtId="0" fontId="32" fillId="2" borderId="33" xfId="0" applyFont="1" applyFill="1" applyBorder="1" applyAlignment="1" applyProtection="1">
      <alignment horizontal="center" vertical="center" wrapText="1"/>
    </xf>
    <xf numFmtId="0" fontId="67" fillId="2" borderId="1" xfId="0" applyFont="1" applyFill="1" applyBorder="1" applyAlignment="1" applyProtection="1">
      <alignment horizontal="center" vertical="center"/>
    </xf>
    <xf numFmtId="0" fontId="68" fillId="0" borderId="0" xfId="0" applyFont="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21" xfId="0" applyFont="1" applyFill="1" applyBorder="1" applyAlignment="1" applyProtection="1">
      <alignment horizontal="left" vertical="center"/>
    </xf>
    <xf numFmtId="0" fontId="15" fillId="2" borderId="22" xfId="0" applyFont="1" applyFill="1" applyBorder="1" applyAlignment="1" applyProtection="1">
      <alignment horizontal="left" vertical="center"/>
    </xf>
    <xf numFmtId="0" fontId="15" fillId="2" borderId="41" xfId="0" applyFont="1" applyFill="1" applyBorder="1" applyAlignment="1" applyProtection="1">
      <alignment horizontal="left" vertical="center"/>
    </xf>
    <xf numFmtId="0" fontId="10" fillId="2" borderId="13"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66" fillId="3" borderId="84" xfId="0" applyFont="1" applyFill="1" applyBorder="1" applyAlignment="1" applyProtection="1">
      <alignment horizontal="center" vertical="center"/>
    </xf>
    <xf numFmtId="0" fontId="66" fillId="3" borderId="63" xfId="0" applyFont="1" applyFill="1" applyBorder="1" applyAlignment="1" applyProtection="1">
      <alignment horizontal="center" vertical="center"/>
    </xf>
    <xf numFmtId="0" fontId="23" fillId="2" borderId="142" xfId="0" applyFont="1" applyFill="1" applyBorder="1" applyAlignment="1" applyProtection="1">
      <alignment vertical="center" wrapText="1"/>
    </xf>
    <xf numFmtId="0" fontId="23" fillId="2" borderId="109" xfId="0" applyFont="1" applyFill="1" applyBorder="1" applyAlignment="1" applyProtection="1">
      <alignment vertical="center" wrapText="1"/>
    </xf>
    <xf numFmtId="0" fontId="23" fillId="2" borderId="141" xfId="0" applyFont="1" applyFill="1" applyBorder="1" applyAlignment="1" applyProtection="1">
      <alignment vertical="center" wrapText="1"/>
    </xf>
    <xf numFmtId="0" fontId="15" fillId="2" borderId="131" xfId="0" applyFont="1" applyFill="1" applyBorder="1" applyAlignment="1" applyProtection="1">
      <alignment horizontal="center" vertical="center" wrapText="1"/>
    </xf>
    <xf numFmtId="0" fontId="15" fillId="2" borderId="24" xfId="0" applyFont="1" applyFill="1" applyBorder="1" applyAlignment="1" applyProtection="1">
      <alignment horizontal="center" vertical="center" wrapText="1"/>
    </xf>
    <xf numFmtId="0" fontId="15" fillId="2" borderId="132"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115" xfId="0" applyFont="1" applyFill="1" applyBorder="1" applyAlignment="1" applyProtection="1">
      <alignment horizontal="center" vertical="center" wrapText="1"/>
    </xf>
    <xf numFmtId="0" fontId="15" fillId="2" borderId="111" xfId="0" applyFont="1" applyFill="1" applyBorder="1" applyAlignment="1" applyProtection="1">
      <alignment horizontal="center" vertical="center" wrapText="1"/>
    </xf>
    <xf numFmtId="0" fontId="15" fillId="2" borderId="133" xfId="0" applyFont="1" applyFill="1" applyBorder="1" applyAlignment="1" applyProtection="1">
      <alignment horizontal="center" vertical="center" wrapText="1"/>
    </xf>
    <xf numFmtId="0" fontId="15" fillId="2" borderId="114"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98" xfId="0" applyFont="1" applyFill="1" applyBorder="1" applyAlignment="1" applyProtection="1">
      <alignment horizontal="center" vertical="center" wrapText="1"/>
    </xf>
    <xf numFmtId="0" fontId="15" fillId="0" borderId="131" xfId="0" applyFont="1" applyBorder="1" applyAlignment="1" applyProtection="1">
      <alignment horizontal="center" vertical="center"/>
    </xf>
    <xf numFmtId="0" fontId="15" fillId="0" borderId="132"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2" borderId="114"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98" xfId="0" applyFont="1" applyFill="1" applyBorder="1" applyAlignment="1" applyProtection="1">
      <alignment horizontal="center" vertical="center"/>
    </xf>
    <xf numFmtId="0" fontId="15" fillId="2" borderId="131"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15" xfId="0" applyFont="1" applyFill="1" applyBorder="1" applyAlignment="1" applyProtection="1">
      <alignment horizontal="center" vertical="center"/>
    </xf>
    <xf numFmtId="0" fontId="10" fillId="2" borderId="1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5" fillId="2" borderId="84" xfId="0" applyFont="1" applyFill="1" applyBorder="1" applyAlignment="1" applyProtection="1">
      <alignment horizontal="center" vertical="center" wrapText="1"/>
    </xf>
    <xf numFmtId="0" fontId="15" fillId="2" borderId="68" xfId="0" applyFont="1" applyFill="1" applyBorder="1" applyAlignment="1" applyProtection="1">
      <alignment horizontal="center" vertical="center" wrapText="1"/>
    </xf>
    <xf numFmtId="0" fontId="15" fillId="2" borderId="63"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29" fillId="2" borderId="0" xfId="0" applyFont="1" applyFill="1" applyAlignment="1" applyProtection="1">
      <alignment horizontal="left" vertical="center" wrapText="1"/>
    </xf>
    <xf numFmtId="0" fontId="29" fillId="2" borderId="111"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6" fontId="19" fillId="30" borderId="61" xfId="0" applyNumberFormat="1" applyFont="1" applyFill="1" applyBorder="1" applyAlignment="1" applyProtection="1">
      <alignment horizontal="right" vertical="center" shrinkToFit="1"/>
      <protection locked="0"/>
    </xf>
    <xf numFmtId="176" fontId="19" fillId="30" borderId="95" xfId="0" applyNumberFormat="1" applyFont="1" applyFill="1" applyBorder="1" applyAlignment="1" applyProtection="1">
      <alignment horizontal="right" vertical="center" shrinkToFit="1"/>
      <protection locked="0"/>
    </xf>
    <xf numFmtId="176" fontId="19" fillId="0" borderId="47" xfId="0" applyNumberFormat="1" applyFont="1" applyFill="1" applyBorder="1" applyAlignment="1" applyProtection="1">
      <alignment horizontal="right" vertical="center" shrinkToFit="1"/>
    </xf>
    <xf numFmtId="0" fontId="19" fillId="0" borderId="61" xfId="0" applyFont="1" applyBorder="1" applyAlignment="1" applyProtection="1">
      <alignment horizontal="center" vertical="center"/>
    </xf>
    <xf numFmtId="0" fontId="19" fillId="0" borderId="91" xfId="0" applyFont="1" applyBorder="1" applyAlignment="1" applyProtection="1">
      <alignment horizontal="center" vertical="center"/>
    </xf>
    <xf numFmtId="0" fontId="19" fillId="0" borderId="76" xfId="0" applyFont="1" applyBorder="1" applyAlignment="1" applyProtection="1">
      <alignment horizontal="center" vertical="center"/>
    </xf>
    <xf numFmtId="176" fontId="19" fillId="0" borderId="61" xfId="0" applyNumberFormat="1" applyFont="1" applyFill="1" applyBorder="1" applyAlignment="1" applyProtection="1">
      <alignment horizontal="right" vertical="center" shrinkToFit="1"/>
      <protection locked="0"/>
    </xf>
    <xf numFmtId="176" fontId="19" fillId="0" borderId="76" xfId="0" applyNumberFormat="1" applyFont="1" applyFill="1" applyBorder="1" applyAlignment="1" applyProtection="1">
      <alignment horizontal="right" vertical="center" shrinkToFit="1"/>
      <protection locked="0"/>
    </xf>
    <xf numFmtId="0" fontId="15" fillId="2" borderId="54" xfId="0" applyFont="1" applyFill="1" applyBorder="1" applyAlignment="1" applyProtection="1">
      <alignment horizontal="center" vertical="center" wrapText="1"/>
    </xf>
    <xf numFmtId="0" fontId="15" fillId="2" borderId="109"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6" xfId="0" applyFont="1" applyBorder="1" applyAlignment="1" applyProtection="1">
      <alignment horizontal="center" vertical="center" wrapText="1"/>
    </xf>
    <xf numFmtId="0" fontId="10"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5" fillId="2" borderId="7"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25" fillId="2" borderId="5"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176" fontId="19" fillId="0" borderId="57" xfId="0" applyNumberFormat="1" applyFont="1" applyFill="1" applyBorder="1" applyAlignment="1" applyProtection="1">
      <alignment horizontal="right" vertical="center" shrinkToFit="1"/>
    </xf>
    <xf numFmtId="176" fontId="19" fillId="28" borderId="0" xfId="0" applyNumberFormat="1" applyFont="1" applyFill="1" applyBorder="1" applyAlignment="1" applyProtection="1">
      <alignment horizontal="right" vertical="center" shrinkToFi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7634" y="683256"/>
          <a:ext cx="483823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190500</xdr:colOff>
      <xdr:row>0</xdr:row>
      <xdr:rowOff>215265</xdr:rowOff>
    </xdr:from>
    <xdr:to>
      <xdr:col>26</xdr:col>
      <xdr:colOff>542304</xdr:colOff>
      <xdr:row>2</xdr:row>
      <xdr:rowOff>102595</xdr:rowOff>
    </xdr:to>
    <xdr:sp macro="" textlink="">
      <xdr:nvSpPr>
        <xdr:cNvPr id="3" name="テキスト ボックス 1">
          <a:extLst>
            <a:ext uri="{FF2B5EF4-FFF2-40B4-BE49-F238E27FC236}">
              <a16:creationId xmlns:a16="http://schemas.microsoft.com/office/drawing/2014/main" id="{54869D07-C30C-407B-9B1C-DD4A75F2F45D}"/>
            </a:ext>
          </a:extLst>
        </xdr:cNvPr>
        <xdr:cNvSpPr txBox="1"/>
      </xdr:nvSpPr>
      <xdr:spPr>
        <a:xfrm>
          <a:off x="9734550" y="215265"/>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62435"/>
              <a:ext cx="17973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82739"/>
              <a:ext cx="17973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62435"/>
              <a:ext cx="179733"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697739"/>
              <a:ext cx="179733"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59826"/>
              <a:ext cx="179733"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15174"/>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9013" y="21556870"/>
              <a:ext cx="163167" cy="723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9013" y="21556870"/>
              <a:ext cx="163167" cy="72334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63500</xdr:colOff>
          <xdr:row>72</xdr:row>
          <xdr:rowOff>177800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78767</xdr:colOff>
      <xdr:row>1</xdr:row>
      <xdr:rowOff>20955</xdr:rowOff>
    </xdr:from>
    <xdr:to>
      <xdr:col>52</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27593" y="269433"/>
          <a:ext cx="7570664"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87081"/>
              <a:ext cx="175923" cy="345387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786957"/>
              <a:ext cx="175923"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177800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177800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118</xdr:row>
          <xdr:rowOff>228600</xdr:rowOff>
        </xdr:from>
        <xdr:to>
          <xdr:col>5</xdr:col>
          <xdr:colOff>177800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126</xdr:row>
          <xdr:rowOff>254000</xdr:rowOff>
        </xdr:from>
        <xdr:to>
          <xdr:col>5</xdr:col>
          <xdr:colOff>177800</xdr:colOff>
          <xdr:row>128</xdr:row>
          <xdr:rowOff>25400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6350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6350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122</xdr:row>
          <xdr:rowOff>292100</xdr:rowOff>
        </xdr:from>
        <xdr:to>
          <xdr:col>5</xdr:col>
          <xdr:colOff>177800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273050</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45940" y="173671"/>
          <a:ext cx="86121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138"/>
  <sheetViews>
    <sheetView showGridLines="0" view="pageBreakPreview" topLeftCell="A142" zoomScaleNormal="100" zoomScaleSheetLayoutView="100" workbookViewId="0">
      <selection activeCell="A3" sqref="A3:Z3"/>
    </sheetView>
  </sheetViews>
  <sheetFormatPr defaultColWidth="9" defaultRowHeight="20.149999999999999" customHeight="1" x14ac:dyDescent="0.2"/>
  <cols>
    <col min="1" max="1" width="4.6328125" style="42" customWidth="1"/>
    <col min="2" max="2" width="11" style="42" customWidth="1"/>
    <col min="3" max="12" width="2.6328125" style="86" customWidth="1"/>
    <col min="13" max="17" width="2.81640625" style="86" customWidth="1"/>
    <col min="18" max="22" width="2.6328125" style="86" customWidth="1"/>
    <col min="23" max="23" width="14.08984375" style="86" customWidth="1"/>
    <col min="24" max="24" width="25" style="86" customWidth="1"/>
    <col min="25" max="25" width="30.81640625" style="86" customWidth="1"/>
    <col min="26" max="26" width="8.6328125" style="42" customWidth="1"/>
    <col min="27" max="27" width="9.08984375" style="42" customWidth="1"/>
    <col min="28" max="28" width="7.6328125" style="42" customWidth="1"/>
    <col min="29" max="29" width="9" style="42" customWidth="1"/>
    <col min="30" max="16384" width="9" style="42"/>
  </cols>
  <sheetData>
    <row r="1" spans="1:27" ht="20.149999999999999" customHeight="1" x14ac:dyDescent="0.2">
      <c r="A1" s="303" t="s">
        <v>238</v>
      </c>
      <c r="C1" s="42"/>
      <c r="D1" s="42"/>
      <c r="E1" s="42"/>
      <c r="G1" s="42"/>
      <c r="I1" s="42"/>
      <c r="M1" s="42"/>
      <c r="N1" s="42"/>
      <c r="O1" s="42"/>
      <c r="Q1" s="42"/>
      <c r="T1" s="42"/>
      <c r="U1" s="42"/>
      <c r="V1" s="42"/>
      <c r="X1" s="42"/>
      <c r="Y1" s="42"/>
    </row>
    <row r="2" spans="1:27" ht="11.25" customHeight="1" x14ac:dyDescent="0.2">
      <c r="A2" s="304"/>
      <c r="C2" s="42"/>
      <c r="D2" s="42"/>
      <c r="E2" s="42"/>
      <c r="F2" s="42"/>
      <c r="G2" s="42"/>
      <c r="H2" s="42"/>
      <c r="I2" s="42"/>
      <c r="J2" s="42"/>
      <c r="K2" s="42"/>
      <c r="L2" s="42"/>
      <c r="M2" s="42"/>
      <c r="N2" s="42"/>
      <c r="O2" s="42"/>
      <c r="P2" s="42"/>
      <c r="Q2" s="42"/>
      <c r="R2" s="42"/>
      <c r="S2" s="42"/>
      <c r="T2" s="42"/>
      <c r="U2" s="42"/>
      <c r="V2" s="42"/>
      <c r="W2" s="42"/>
      <c r="X2" s="42"/>
      <c r="Y2" s="42"/>
    </row>
    <row r="3" spans="1:27" s="305" customFormat="1" ht="30" customHeight="1" x14ac:dyDescent="0.2">
      <c r="A3" s="364" t="s">
        <v>0</v>
      </c>
      <c r="B3" s="364"/>
      <c r="C3" s="364"/>
      <c r="D3" s="364"/>
      <c r="E3" s="364"/>
      <c r="F3" s="364"/>
      <c r="G3" s="364"/>
      <c r="H3" s="364"/>
      <c r="I3" s="364"/>
      <c r="J3" s="364"/>
      <c r="K3" s="364"/>
      <c r="L3" s="364"/>
      <c r="M3" s="364"/>
      <c r="N3" s="364"/>
      <c r="O3" s="364"/>
      <c r="P3" s="364"/>
      <c r="Q3" s="364"/>
      <c r="R3" s="364"/>
      <c r="S3" s="364"/>
      <c r="T3" s="364"/>
      <c r="U3" s="364"/>
      <c r="V3" s="364"/>
      <c r="W3" s="364"/>
      <c r="X3" s="364"/>
      <c r="Y3" s="364"/>
      <c r="Z3" s="364"/>
    </row>
    <row r="4" spans="1:27" s="305" customFormat="1" ht="30.75" customHeight="1" x14ac:dyDescent="0.2">
      <c r="A4" s="385" t="s">
        <v>1</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06"/>
    </row>
    <row r="5" spans="1:27" ht="9.75" customHeight="1" x14ac:dyDescent="0.2">
      <c r="A5" s="305"/>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row>
    <row r="6" spans="1:27" ht="18.649999999999999" customHeight="1" x14ac:dyDescent="0.2">
      <c r="A6" s="386" t="s">
        <v>181</v>
      </c>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07"/>
    </row>
    <row r="7" spans="1:27" ht="20.149999999999999" customHeight="1" x14ac:dyDescent="0.2">
      <c r="A7" s="308"/>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row>
    <row r="8" spans="1:27" ht="20.149999999999999" customHeight="1" x14ac:dyDescent="0.2">
      <c r="A8" s="308"/>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row>
    <row r="9" spans="1:27" ht="20.149999999999999" customHeight="1" x14ac:dyDescent="0.2">
      <c r="A9" s="308"/>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row>
    <row r="10" spans="1:27" ht="20.149999999999999" customHeight="1" x14ac:dyDescent="0.2">
      <c r="A10" s="308"/>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row>
    <row r="11" spans="1:27" ht="20.149999999999999" customHeight="1" x14ac:dyDescent="0.2">
      <c r="A11" s="308"/>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row>
    <row r="12" spans="1:27" ht="20.149999999999999" customHeight="1" x14ac:dyDescent="0.2">
      <c r="A12" s="164"/>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row>
    <row r="13" spans="1:27" ht="19.5" customHeight="1" x14ac:dyDescent="0.2">
      <c r="A13" s="164"/>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row>
    <row r="14" spans="1:27" ht="62" customHeight="1" x14ac:dyDescent="0.2">
      <c r="A14" s="364" t="s">
        <v>126</v>
      </c>
      <c r="B14" s="364"/>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07"/>
    </row>
    <row r="15" spans="1:27" ht="10.5" customHeight="1" x14ac:dyDescent="0.2">
      <c r="A15" s="305"/>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row>
    <row r="16" spans="1:27" ht="19.5" customHeight="1" x14ac:dyDescent="0.2">
      <c r="A16" s="309" t="s">
        <v>2</v>
      </c>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row>
    <row r="17" spans="1:27" ht="20.149999999999999" customHeight="1" thickBot="1" x14ac:dyDescent="0.25">
      <c r="A17" s="164"/>
      <c r="B17" s="305" t="s">
        <v>194</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row>
    <row r="18" spans="1:27" ht="20.149999999999999" customHeight="1" thickBot="1" x14ac:dyDescent="0.25">
      <c r="A18" s="164"/>
      <c r="B18" s="310" t="s">
        <v>3</v>
      </c>
      <c r="C18" s="355"/>
      <c r="D18" s="356"/>
      <c r="E18" s="356"/>
      <c r="F18" s="356"/>
      <c r="G18" s="356"/>
      <c r="H18" s="356"/>
      <c r="I18" s="356"/>
      <c r="J18" s="356"/>
      <c r="K18" s="356"/>
      <c r="L18" s="357"/>
      <c r="M18" s="164"/>
      <c r="N18" s="164"/>
      <c r="O18" s="164"/>
      <c r="P18" s="164"/>
      <c r="Q18" s="164"/>
      <c r="R18" s="164"/>
      <c r="S18" s="164"/>
      <c r="T18" s="164"/>
      <c r="U18" s="164"/>
      <c r="V18" s="164"/>
      <c r="W18" s="164"/>
      <c r="X18" s="164"/>
      <c r="Y18" s="164"/>
      <c r="Z18" s="164"/>
      <c r="AA18" s="164"/>
    </row>
    <row r="19" spans="1:27" ht="15" customHeight="1" x14ac:dyDescent="0.2">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row>
    <row r="20" spans="1:27" ht="20.149999999999999" customHeight="1" x14ac:dyDescent="0.2">
      <c r="A20" s="309" t="s">
        <v>4</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row>
    <row r="21" spans="1:27" ht="20.149999999999999" customHeight="1" thickBot="1" x14ac:dyDescent="0.25">
      <c r="A21" s="164"/>
      <c r="B21" s="305" t="s">
        <v>5</v>
      </c>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row>
    <row r="22" spans="1:27" ht="20.149999999999999" customHeight="1" x14ac:dyDescent="0.2">
      <c r="A22" s="164"/>
      <c r="B22" s="311" t="s">
        <v>6</v>
      </c>
      <c r="C22" s="353" t="s">
        <v>7</v>
      </c>
      <c r="D22" s="353"/>
      <c r="E22" s="353"/>
      <c r="F22" s="353"/>
      <c r="G22" s="353"/>
      <c r="H22" s="353"/>
      <c r="I22" s="353"/>
      <c r="J22" s="353"/>
      <c r="K22" s="353"/>
      <c r="L22" s="354"/>
      <c r="M22" s="358"/>
      <c r="N22" s="359"/>
      <c r="O22" s="359"/>
      <c r="P22" s="359"/>
      <c r="Q22" s="359"/>
      <c r="R22" s="359"/>
      <c r="S22" s="359"/>
      <c r="T22" s="359"/>
      <c r="U22" s="359"/>
      <c r="V22" s="359"/>
      <c r="W22" s="360"/>
      <c r="X22" s="361"/>
      <c r="Y22" s="164"/>
      <c r="Z22" s="164"/>
      <c r="AA22" s="164"/>
    </row>
    <row r="23" spans="1:27" ht="20.149999999999999" customHeight="1" thickBot="1" x14ac:dyDescent="0.25">
      <c r="A23" s="164"/>
      <c r="B23" s="312"/>
      <c r="C23" s="353" t="s">
        <v>8</v>
      </c>
      <c r="D23" s="353"/>
      <c r="E23" s="353"/>
      <c r="F23" s="353"/>
      <c r="G23" s="353"/>
      <c r="H23" s="353"/>
      <c r="I23" s="353"/>
      <c r="J23" s="353"/>
      <c r="K23" s="353"/>
      <c r="L23" s="354"/>
      <c r="M23" s="349"/>
      <c r="N23" s="350"/>
      <c r="O23" s="350"/>
      <c r="P23" s="350"/>
      <c r="Q23" s="350"/>
      <c r="R23" s="350"/>
      <c r="S23" s="350"/>
      <c r="T23" s="350"/>
      <c r="U23" s="382"/>
      <c r="V23" s="382"/>
      <c r="W23" s="383"/>
      <c r="X23" s="384"/>
      <c r="Y23" s="164"/>
      <c r="Z23" s="164"/>
      <c r="AA23" s="164"/>
    </row>
    <row r="24" spans="1:27" ht="20.149999999999999" customHeight="1" thickBot="1" x14ac:dyDescent="0.25">
      <c r="A24" s="164"/>
      <c r="B24" s="311" t="s">
        <v>9</v>
      </c>
      <c r="C24" s="353" t="s">
        <v>10</v>
      </c>
      <c r="D24" s="353"/>
      <c r="E24" s="353"/>
      <c r="F24" s="353"/>
      <c r="G24" s="353"/>
      <c r="H24" s="353"/>
      <c r="I24" s="353"/>
      <c r="J24" s="353"/>
      <c r="K24" s="353"/>
      <c r="L24" s="354"/>
      <c r="M24" s="1"/>
      <c r="N24" s="338"/>
      <c r="O24" s="2"/>
      <c r="P24" s="313" t="s">
        <v>11</v>
      </c>
      <c r="Q24" s="2"/>
      <c r="R24" s="2"/>
      <c r="S24" s="2"/>
      <c r="T24" s="3"/>
      <c r="U24" s="314"/>
      <c r="V24" s="315"/>
      <c r="W24" s="315"/>
      <c r="X24" s="315"/>
      <c r="Y24" s="164"/>
      <c r="Z24" s="164"/>
      <c r="AA24" s="164"/>
    </row>
    <row r="25" spans="1:27" ht="20.149999999999999" customHeight="1" x14ac:dyDescent="0.2">
      <c r="A25" s="164"/>
      <c r="B25" s="316"/>
      <c r="C25" s="353" t="s">
        <v>12</v>
      </c>
      <c r="D25" s="353"/>
      <c r="E25" s="353"/>
      <c r="F25" s="353"/>
      <c r="G25" s="353"/>
      <c r="H25" s="353"/>
      <c r="I25" s="353"/>
      <c r="J25" s="353"/>
      <c r="K25" s="353"/>
      <c r="L25" s="354"/>
      <c r="M25" s="349"/>
      <c r="N25" s="350"/>
      <c r="O25" s="350"/>
      <c r="P25" s="350"/>
      <c r="Q25" s="350"/>
      <c r="R25" s="350"/>
      <c r="S25" s="350"/>
      <c r="T25" s="350"/>
      <c r="U25" s="379"/>
      <c r="V25" s="379"/>
      <c r="W25" s="380"/>
      <c r="X25" s="381"/>
      <c r="Y25" s="164"/>
      <c r="Z25" s="164"/>
      <c r="AA25" s="164"/>
    </row>
    <row r="26" spans="1:27" ht="20.149999999999999" customHeight="1" x14ac:dyDescent="0.2">
      <c r="A26" s="164"/>
      <c r="B26" s="312"/>
      <c r="C26" s="353" t="s">
        <v>13</v>
      </c>
      <c r="D26" s="353"/>
      <c r="E26" s="353"/>
      <c r="F26" s="353"/>
      <c r="G26" s="353"/>
      <c r="H26" s="353"/>
      <c r="I26" s="353"/>
      <c r="J26" s="353"/>
      <c r="K26" s="353"/>
      <c r="L26" s="354"/>
      <c r="M26" s="349"/>
      <c r="N26" s="350"/>
      <c r="O26" s="350"/>
      <c r="P26" s="350"/>
      <c r="Q26" s="350"/>
      <c r="R26" s="350"/>
      <c r="S26" s="350"/>
      <c r="T26" s="350"/>
      <c r="U26" s="350"/>
      <c r="V26" s="350"/>
      <c r="W26" s="351"/>
      <c r="X26" s="352"/>
      <c r="Y26" s="164"/>
      <c r="Z26" s="164"/>
      <c r="AA26" s="164"/>
    </row>
    <row r="27" spans="1:27" ht="20.149999999999999" customHeight="1" x14ac:dyDescent="0.2">
      <c r="A27" s="164"/>
      <c r="B27" s="311" t="s">
        <v>14</v>
      </c>
      <c r="C27" s="353" t="s">
        <v>15</v>
      </c>
      <c r="D27" s="353"/>
      <c r="E27" s="353"/>
      <c r="F27" s="353"/>
      <c r="G27" s="353"/>
      <c r="H27" s="353"/>
      <c r="I27" s="353"/>
      <c r="J27" s="353"/>
      <c r="K27" s="353"/>
      <c r="L27" s="354"/>
      <c r="M27" s="349"/>
      <c r="N27" s="350"/>
      <c r="O27" s="350"/>
      <c r="P27" s="350"/>
      <c r="Q27" s="350"/>
      <c r="R27" s="350"/>
      <c r="S27" s="350"/>
      <c r="T27" s="350"/>
      <c r="U27" s="350"/>
      <c r="V27" s="350"/>
      <c r="W27" s="351"/>
      <c r="X27" s="352"/>
      <c r="Y27" s="164"/>
      <c r="Z27" s="164"/>
      <c r="AA27" s="164"/>
    </row>
    <row r="28" spans="1:27" ht="20.149999999999999" customHeight="1" x14ac:dyDescent="0.2">
      <c r="A28" s="164"/>
      <c r="B28" s="312"/>
      <c r="C28" s="353" t="s">
        <v>16</v>
      </c>
      <c r="D28" s="353"/>
      <c r="E28" s="353"/>
      <c r="F28" s="353"/>
      <c r="G28" s="353"/>
      <c r="H28" s="353"/>
      <c r="I28" s="353"/>
      <c r="J28" s="353"/>
      <c r="K28" s="353"/>
      <c r="L28" s="354"/>
      <c r="M28" s="373"/>
      <c r="N28" s="374"/>
      <c r="O28" s="374"/>
      <c r="P28" s="374"/>
      <c r="Q28" s="374"/>
      <c r="R28" s="374"/>
      <c r="S28" s="374"/>
      <c r="T28" s="374"/>
      <c r="U28" s="374"/>
      <c r="V28" s="374"/>
      <c r="W28" s="374"/>
      <c r="X28" s="375"/>
      <c r="Y28" s="164"/>
      <c r="Z28" s="164"/>
      <c r="AA28" s="164"/>
    </row>
    <row r="29" spans="1:27" ht="20.149999999999999" customHeight="1" x14ac:dyDescent="0.2">
      <c r="A29" s="164"/>
      <c r="B29" s="376" t="s">
        <v>17</v>
      </c>
      <c r="C29" s="353" t="s">
        <v>7</v>
      </c>
      <c r="D29" s="353"/>
      <c r="E29" s="353"/>
      <c r="F29" s="353"/>
      <c r="G29" s="353"/>
      <c r="H29" s="353"/>
      <c r="I29" s="353"/>
      <c r="J29" s="353"/>
      <c r="K29" s="353"/>
      <c r="L29" s="354"/>
      <c r="M29" s="349"/>
      <c r="N29" s="350"/>
      <c r="O29" s="350"/>
      <c r="P29" s="350"/>
      <c r="Q29" s="350"/>
      <c r="R29" s="350"/>
      <c r="S29" s="350"/>
      <c r="T29" s="350"/>
      <c r="U29" s="350"/>
      <c r="V29" s="350"/>
      <c r="W29" s="351"/>
      <c r="X29" s="352"/>
      <c r="Y29" s="164"/>
      <c r="Z29" s="164"/>
      <c r="AA29" s="164"/>
    </row>
    <row r="30" spans="1:27" ht="20.149999999999999" customHeight="1" x14ac:dyDescent="0.2">
      <c r="A30" s="164"/>
      <c r="B30" s="377"/>
      <c r="C30" s="378" t="s">
        <v>16</v>
      </c>
      <c r="D30" s="378"/>
      <c r="E30" s="378"/>
      <c r="F30" s="378"/>
      <c r="G30" s="378"/>
      <c r="H30" s="378"/>
      <c r="I30" s="378"/>
      <c r="J30" s="378"/>
      <c r="K30" s="378"/>
      <c r="L30" s="378"/>
      <c r="M30" s="349"/>
      <c r="N30" s="350"/>
      <c r="O30" s="350"/>
      <c r="P30" s="350"/>
      <c r="Q30" s="350"/>
      <c r="R30" s="350"/>
      <c r="S30" s="350"/>
      <c r="T30" s="350"/>
      <c r="U30" s="350"/>
      <c r="V30" s="350"/>
      <c r="W30" s="351"/>
      <c r="X30" s="352"/>
      <c r="Y30" s="164"/>
      <c r="Z30" s="164"/>
      <c r="AA30" s="164"/>
    </row>
    <row r="31" spans="1:27" ht="20.149999999999999" customHeight="1" x14ac:dyDescent="0.2">
      <c r="A31" s="164"/>
      <c r="B31" s="311" t="s">
        <v>18</v>
      </c>
      <c r="C31" s="353" t="s">
        <v>19</v>
      </c>
      <c r="D31" s="353"/>
      <c r="E31" s="353"/>
      <c r="F31" s="353"/>
      <c r="G31" s="353"/>
      <c r="H31" s="353"/>
      <c r="I31" s="353"/>
      <c r="J31" s="353"/>
      <c r="K31" s="353"/>
      <c r="L31" s="354"/>
      <c r="M31" s="365"/>
      <c r="N31" s="366"/>
      <c r="O31" s="366"/>
      <c r="P31" s="366"/>
      <c r="Q31" s="366"/>
      <c r="R31" s="366"/>
      <c r="S31" s="366"/>
      <c r="T31" s="366"/>
      <c r="U31" s="366"/>
      <c r="V31" s="366"/>
      <c r="W31" s="367"/>
      <c r="X31" s="368"/>
      <c r="Y31" s="164"/>
      <c r="Z31" s="164"/>
      <c r="AA31" s="164"/>
    </row>
    <row r="32" spans="1:27" ht="20.149999999999999" customHeight="1" thickBot="1" x14ac:dyDescent="0.25">
      <c r="A32" s="164"/>
      <c r="B32" s="317"/>
      <c r="C32" s="353" t="s">
        <v>20</v>
      </c>
      <c r="D32" s="353"/>
      <c r="E32" s="353"/>
      <c r="F32" s="353"/>
      <c r="G32" s="353"/>
      <c r="H32" s="353"/>
      <c r="I32" s="353"/>
      <c r="J32" s="353"/>
      <c r="K32" s="353"/>
      <c r="L32" s="354"/>
      <c r="M32" s="369"/>
      <c r="N32" s="370"/>
      <c r="O32" s="370"/>
      <c r="P32" s="370"/>
      <c r="Q32" s="370"/>
      <c r="R32" s="370"/>
      <c r="S32" s="370"/>
      <c r="T32" s="370"/>
      <c r="U32" s="370"/>
      <c r="V32" s="370"/>
      <c r="W32" s="371"/>
      <c r="X32" s="372"/>
      <c r="Y32" s="164"/>
      <c r="Z32" s="164"/>
      <c r="AA32" s="164"/>
    </row>
    <row r="33" spans="1:27" ht="16.5" customHeight="1" x14ac:dyDescent="0.2">
      <c r="A33" s="164"/>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row>
    <row r="34" spans="1:27" ht="20.149999999999999" customHeight="1" x14ac:dyDescent="0.2">
      <c r="A34" s="309" t="s">
        <v>21</v>
      </c>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row>
    <row r="35" spans="1:27" ht="14" x14ac:dyDescent="0.2">
      <c r="A35" s="164"/>
      <c r="B35" s="305" t="s">
        <v>190</v>
      </c>
      <c r="C35" s="164"/>
      <c r="D35" s="164"/>
      <c r="E35" s="164"/>
      <c r="F35" s="164"/>
      <c r="G35" s="164"/>
      <c r="H35" s="164"/>
      <c r="I35" s="164"/>
      <c r="J35" s="164"/>
      <c r="K35" s="164"/>
      <c r="L35" s="164"/>
      <c r="M35" s="164"/>
      <c r="N35" s="164"/>
      <c r="O35" s="164"/>
      <c r="P35" s="164"/>
      <c r="Q35" s="164"/>
      <c r="R35" s="164"/>
      <c r="S35" s="164"/>
      <c r="T35" s="164"/>
      <c r="U35" s="164"/>
      <c r="V35" s="164"/>
      <c r="W35" s="164"/>
      <c r="X35" s="318"/>
      <c r="Y35" s="164"/>
      <c r="Z35" s="164"/>
      <c r="AA35" s="164"/>
    </row>
    <row r="36" spans="1:27" ht="13" x14ac:dyDescent="0.2">
      <c r="A36" s="164"/>
      <c r="B36" s="319"/>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row>
    <row r="37" spans="1:27" ht="28.5" customHeight="1" x14ac:dyDescent="0.2">
      <c r="A37" s="164"/>
      <c r="B37" s="345" t="s">
        <v>22</v>
      </c>
      <c r="C37" s="363" t="s">
        <v>195</v>
      </c>
      <c r="D37" s="345"/>
      <c r="E37" s="345"/>
      <c r="F37" s="345"/>
      <c r="G37" s="345"/>
      <c r="H37" s="345"/>
      <c r="I37" s="345"/>
      <c r="J37" s="345"/>
      <c r="K37" s="345"/>
      <c r="L37" s="345"/>
      <c r="M37" s="345" t="s">
        <v>23</v>
      </c>
      <c r="N37" s="345"/>
      <c r="O37" s="345"/>
      <c r="P37" s="345"/>
      <c r="Q37" s="345"/>
      <c r="R37" s="401" t="s">
        <v>24</v>
      </c>
      <c r="S37" s="402"/>
      <c r="T37" s="402"/>
      <c r="U37" s="402"/>
      <c r="V37" s="402"/>
      <c r="W37" s="403"/>
      <c r="X37" s="345" t="s">
        <v>25</v>
      </c>
      <c r="Y37" s="347" t="s">
        <v>26</v>
      </c>
      <c r="Z37" s="363" t="s">
        <v>156</v>
      </c>
      <c r="AA37" s="320"/>
    </row>
    <row r="38" spans="1:27" ht="28.5" customHeight="1" thickBot="1" x14ac:dyDescent="0.25">
      <c r="A38" s="164"/>
      <c r="B38" s="345"/>
      <c r="C38" s="346"/>
      <c r="D38" s="346"/>
      <c r="E38" s="346"/>
      <c r="F38" s="346"/>
      <c r="G38" s="346"/>
      <c r="H38" s="346"/>
      <c r="I38" s="346"/>
      <c r="J38" s="346"/>
      <c r="K38" s="346"/>
      <c r="L38" s="346"/>
      <c r="M38" s="346"/>
      <c r="N38" s="346"/>
      <c r="O38" s="346"/>
      <c r="P38" s="346"/>
      <c r="Q38" s="346"/>
      <c r="R38" s="397" t="s">
        <v>27</v>
      </c>
      <c r="S38" s="346"/>
      <c r="T38" s="346"/>
      <c r="U38" s="346"/>
      <c r="V38" s="346"/>
      <c r="W38" s="321" t="s">
        <v>28</v>
      </c>
      <c r="X38" s="346"/>
      <c r="Y38" s="348"/>
      <c r="Z38" s="363"/>
      <c r="AA38" s="318"/>
    </row>
    <row r="39" spans="1:27" ht="33.9" customHeight="1" x14ac:dyDescent="0.2">
      <c r="A39" s="164"/>
      <c r="B39" s="322">
        <v>1</v>
      </c>
      <c r="C39" s="404"/>
      <c r="D39" s="405"/>
      <c r="E39" s="405"/>
      <c r="F39" s="405"/>
      <c r="G39" s="405"/>
      <c r="H39" s="405"/>
      <c r="I39" s="405"/>
      <c r="J39" s="405"/>
      <c r="K39" s="405"/>
      <c r="L39" s="406"/>
      <c r="M39" s="398"/>
      <c r="N39" s="399"/>
      <c r="O39" s="399"/>
      <c r="P39" s="399"/>
      <c r="Q39" s="400"/>
      <c r="R39" s="393"/>
      <c r="S39" s="393"/>
      <c r="T39" s="393"/>
      <c r="U39" s="393"/>
      <c r="V39" s="393"/>
      <c r="W39" s="329"/>
      <c r="X39" s="329"/>
      <c r="Y39" s="11"/>
      <c r="Z39" s="323" t="str">
        <f>IFERROR(VLOOKUP(Y39,#REF!, 2, FALSE), "")</f>
        <v/>
      </c>
      <c r="AA39" s="324"/>
    </row>
    <row r="40" spans="1:27" ht="33.9" customHeight="1" x14ac:dyDescent="0.2">
      <c r="A40" s="164"/>
      <c r="B40" s="325">
        <f>B39+1</f>
        <v>2</v>
      </c>
      <c r="C40" s="387"/>
      <c r="D40" s="388"/>
      <c r="E40" s="388"/>
      <c r="F40" s="388"/>
      <c r="G40" s="388"/>
      <c r="H40" s="388"/>
      <c r="I40" s="388"/>
      <c r="J40" s="388"/>
      <c r="K40" s="388"/>
      <c r="L40" s="389"/>
      <c r="M40" s="394"/>
      <c r="N40" s="395"/>
      <c r="O40" s="395"/>
      <c r="P40" s="395"/>
      <c r="Q40" s="396"/>
      <c r="R40" s="393"/>
      <c r="S40" s="393"/>
      <c r="T40" s="393"/>
      <c r="U40" s="393"/>
      <c r="V40" s="393"/>
      <c r="W40" s="329"/>
      <c r="X40" s="4"/>
      <c r="Y40" s="5"/>
      <c r="Z40" s="323" t="str">
        <f>IFERROR(VLOOKUP(Y40,#REF!, 2, FALSE), "")</f>
        <v/>
      </c>
      <c r="AA40" s="324"/>
    </row>
    <row r="41" spans="1:27" ht="33.9" customHeight="1" x14ac:dyDescent="0.2">
      <c r="A41" s="164"/>
      <c r="B41" s="325">
        <f t="shared" ref="B41:B104" si="0">B40+1</f>
        <v>3</v>
      </c>
      <c r="C41" s="387"/>
      <c r="D41" s="388"/>
      <c r="E41" s="388"/>
      <c r="F41" s="388"/>
      <c r="G41" s="388"/>
      <c r="H41" s="388"/>
      <c r="I41" s="388"/>
      <c r="J41" s="388"/>
      <c r="K41" s="388"/>
      <c r="L41" s="389"/>
      <c r="M41" s="394"/>
      <c r="N41" s="395"/>
      <c r="O41" s="395"/>
      <c r="P41" s="395"/>
      <c r="Q41" s="396"/>
      <c r="R41" s="393"/>
      <c r="S41" s="393"/>
      <c r="T41" s="393"/>
      <c r="U41" s="393"/>
      <c r="V41" s="393"/>
      <c r="W41" s="329"/>
      <c r="X41" s="4"/>
      <c r="Y41" s="5"/>
      <c r="Z41" s="323" t="str">
        <f>IFERROR(VLOOKUP(Y41,#REF!, 2, FALSE), "")</f>
        <v/>
      </c>
      <c r="AA41" s="324"/>
    </row>
    <row r="42" spans="1:27" ht="33.9" customHeight="1" x14ac:dyDescent="0.2">
      <c r="A42" s="164"/>
      <c r="B42" s="325">
        <f t="shared" si="0"/>
        <v>4</v>
      </c>
      <c r="C42" s="387"/>
      <c r="D42" s="388"/>
      <c r="E42" s="388"/>
      <c r="F42" s="388"/>
      <c r="G42" s="388"/>
      <c r="H42" s="388"/>
      <c r="I42" s="388"/>
      <c r="J42" s="388"/>
      <c r="K42" s="388"/>
      <c r="L42" s="389"/>
      <c r="M42" s="394"/>
      <c r="N42" s="395"/>
      <c r="O42" s="395"/>
      <c r="P42" s="395"/>
      <c r="Q42" s="396"/>
      <c r="R42" s="393"/>
      <c r="S42" s="393"/>
      <c r="T42" s="393"/>
      <c r="U42" s="393"/>
      <c r="V42" s="393"/>
      <c r="W42" s="329"/>
      <c r="X42" s="4"/>
      <c r="Y42" s="5"/>
      <c r="Z42" s="323" t="str">
        <f>IFERROR(VLOOKUP(Y42,#REF!, 2, FALSE), "")</f>
        <v/>
      </c>
      <c r="AA42" s="324"/>
    </row>
    <row r="43" spans="1:27" ht="33.9" customHeight="1" x14ac:dyDescent="0.2">
      <c r="A43" s="164"/>
      <c r="B43" s="325">
        <f t="shared" si="0"/>
        <v>5</v>
      </c>
      <c r="C43" s="387"/>
      <c r="D43" s="388"/>
      <c r="E43" s="388"/>
      <c r="F43" s="388"/>
      <c r="G43" s="388"/>
      <c r="H43" s="388"/>
      <c r="I43" s="388"/>
      <c r="J43" s="388"/>
      <c r="K43" s="388"/>
      <c r="L43" s="389"/>
      <c r="M43" s="394"/>
      <c r="N43" s="395"/>
      <c r="O43" s="395"/>
      <c r="P43" s="395"/>
      <c r="Q43" s="396"/>
      <c r="R43" s="393"/>
      <c r="S43" s="393"/>
      <c r="T43" s="393"/>
      <c r="U43" s="393"/>
      <c r="V43" s="393"/>
      <c r="W43" s="329"/>
      <c r="X43" s="4"/>
      <c r="Y43" s="5"/>
      <c r="Z43" s="323" t="str">
        <f>IFERROR(VLOOKUP(Y43,#REF!, 2, FALSE), "")</f>
        <v/>
      </c>
      <c r="AA43" s="324"/>
    </row>
    <row r="44" spans="1:27" ht="33.9" customHeight="1" x14ac:dyDescent="0.2">
      <c r="A44" s="164"/>
      <c r="B44" s="325">
        <f t="shared" si="0"/>
        <v>6</v>
      </c>
      <c r="C44" s="387"/>
      <c r="D44" s="388"/>
      <c r="E44" s="388"/>
      <c r="F44" s="388"/>
      <c r="G44" s="388"/>
      <c r="H44" s="388"/>
      <c r="I44" s="388"/>
      <c r="J44" s="388"/>
      <c r="K44" s="388"/>
      <c r="L44" s="389"/>
      <c r="M44" s="394"/>
      <c r="N44" s="395"/>
      <c r="O44" s="395"/>
      <c r="P44" s="395"/>
      <c r="Q44" s="396"/>
      <c r="R44" s="393"/>
      <c r="S44" s="393"/>
      <c r="T44" s="393"/>
      <c r="U44" s="393"/>
      <c r="V44" s="393"/>
      <c r="W44" s="329"/>
      <c r="X44" s="4"/>
      <c r="Y44" s="5"/>
      <c r="Z44" s="323" t="str">
        <f>IFERROR(VLOOKUP(Y44,#REF!, 2, FALSE), "")</f>
        <v/>
      </c>
      <c r="AA44" s="324"/>
    </row>
    <row r="45" spans="1:27" ht="33.9" customHeight="1" x14ac:dyDescent="0.2">
      <c r="A45" s="164"/>
      <c r="B45" s="325">
        <f t="shared" si="0"/>
        <v>7</v>
      </c>
      <c r="C45" s="387"/>
      <c r="D45" s="388"/>
      <c r="E45" s="388"/>
      <c r="F45" s="388"/>
      <c r="G45" s="388"/>
      <c r="H45" s="388"/>
      <c r="I45" s="388"/>
      <c r="J45" s="388"/>
      <c r="K45" s="388"/>
      <c r="L45" s="389"/>
      <c r="M45" s="394"/>
      <c r="N45" s="395"/>
      <c r="O45" s="395"/>
      <c r="P45" s="395"/>
      <c r="Q45" s="396"/>
      <c r="R45" s="393"/>
      <c r="S45" s="393"/>
      <c r="T45" s="393"/>
      <c r="U45" s="393"/>
      <c r="V45" s="393"/>
      <c r="W45" s="329"/>
      <c r="X45" s="4"/>
      <c r="Y45" s="15"/>
      <c r="Z45" s="323" t="str">
        <f>IFERROR(VLOOKUP(Y45,#REF!, 2, FALSE), "")</f>
        <v/>
      </c>
      <c r="AA45" s="324"/>
    </row>
    <row r="46" spans="1:27" ht="33.9" customHeight="1" x14ac:dyDescent="0.2">
      <c r="A46" s="164"/>
      <c r="B46" s="325">
        <f t="shared" si="0"/>
        <v>8</v>
      </c>
      <c r="C46" s="387"/>
      <c r="D46" s="388"/>
      <c r="E46" s="388"/>
      <c r="F46" s="388"/>
      <c r="G46" s="388"/>
      <c r="H46" s="388"/>
      <c r="I46" s="388"/>
      <c r="J46" s="388"/>
      <c r="K46" s="388"/>
      <c r="L46" s="389"/>
      <c r="M46" s="390"/>
      <c r="N46" s="391"/>
      <c r="O46" s="391"/>
      <c r="P46" s="391"/>
      <c r="Q46" s="392"/>
      <c r="R46" s="393"/>
      <c r="S46" s="393"/>
      <c r="T46" s="393"/>
      <c r="U46" s="393"/>
      <c r="V46" s="393"/>
      <c r="W46" s="329"/>
      <c r="X46" s="4"/>
      <c r="Y46" s="15"/>
      <c r="Z46" s="323" t="str">
        <f>IFERROR(VLOOKUP(Y46,#REF!, 2, FALSE), "")</f>
        <v/>
      </c>
      <c r="AA46" s="324"/>
    </row>
    <row r="47" spans="1:27" ht="33.9" customHeight="1" x14ac:dyDescent="0.2">
      <c r="A47" s="164"/>
      <c r="B47" s="325">
        <f t="shared" si="0"/>
        <v>9</v>
      </c>
      <c r="C47" s="387"/>
      <c r="D47" s="388"/>
      <c r="E47" s="388"/>
      <c r="F47" s="388"/>
      <c r="G47" s="388"/>
      <c r="H47" s="388"/>
      <c r="I47" s="388"/>
      <c r="J47" s="388"/>
      <c r="K47" s="388"/>
      <c r="L47" s="389"/>
      <c r="M47" s="390"/>
      <c r="N47" s="391"/>
      <c r="O47" s="391"/>
      <c r="P47" s="391"/>
      <c r="Q47" s="392"/>
      <c r="R47" s="393"/>
      <c r="S47" s="393"/>
      <c r="T47" s="393"/>
      <c r="U47" s="393"/>
      <c r="V47" s="393"/>
      <c r="W47" s="329"/>
      <c r="X47" s="4"/>
      <c r="Y47" s="5"/>
      <c r="Z47" s="323" t="str">
        <f>IFERROR(VLOOKUP(Y47,#REF!, 2, FALSE), "")</f>
        <v/>
      </c>
      <c r="AA47" s="324"/>
    </row>
    <row r="48" spans="1:27" ht="33.9" customHeight="1" x14ac:dyDescent="0.2">
      <c r="A48" s="164"/>
      <c r="B48" s="325">
        <f t="shared" si="0"/>
        <v>10</v>
      </c>
      <c r="C48" s="387"/>
      <c r="D48" s="388"/>
      <c r="E48" s="388"/>
      <c r="F48" s="388"/>
      <c r="G48" s="388"/>
      <c r="H48" s="388"/>
      <c r="I48" s="388"/>
      <c r="J48" s="388"/>
      <c r="K48" s="388"/>
      <c r="L48" s="389"/>
      <c r="M48" s="390"/>
      <c r="N48" s="391"/>
      <c r="O48" s="391"/>
      <c r="P48" s="391"/>
      <c r="Q48" s="392"/>
      <c r="R48" s="393"/>
      <c r="S48" s="393"/>
      <c r="T48" s="393"/>
      <c r="U48" s="393"/>
      <c r="V48" s="393"/>
      <c r="W48" s="329"/>
      <c r="X48" s="4"/>
      <c r="Y48" s="15"/>
      <c r="Z48" s="323" t="str">
        <f>IFERROR(VLOOKUP(Y48,#REF!, 2, FALSE), "")</f>
        <v/>
      </c>
      <c r="AA48" s="324"/>
    </row>
    <row r="49" spans="1:27" ht="33.9" customHeight="1" x14ac:dyDescent="0.2">
      <c r="A49" s="164"/>
      <c r="B49" s="325">
        <f t="shared" si="0"/>
        <v>11</v>
      </c>
      <c r="C49" s="387"/>
      <c r="D49" s="388"/>
      <c r="E49" s="388"/>
      <c r="F49" s="388"/>
      <c r="G49" s="388"/>
      <c r="H49" s="388"/>
      <c r="I49" s="388"/>
      <c r="J49" s="388"/>
      <c r="K49" s="388"/>
      <c r="L49" s="389"/>
      <c r="M49" s="390"/>
      <c r="N49" s="391"/>
      <c r="O49" s="391"/>
      <c r="P49" s="391"/>
      <c r="Q49" s="392"/>
      <c r="R49" s="393"/>
      <c r="S49" s="393"/>
      <c r="T49" s="393"/>
      <c r="U49" s="393"/>
      <c r="V49" s="393"/>
      <c r="W49" s="329"/>
      <c r="X49" s="4"/>
      <c r="Y49" s="5"/>
      <c r="Z49" s="323" t="str">
        <f>IFERROR(VLOOKUP(Y49,#REF!, 2, FALSE), "")</f>
        <v/>
      </c>
      <c r="AA49" s="324"/>
    </row>
    <row r="50" spans="1:27" ht="33.9" customHeight="1" x14ac:dyDescent="0.2">
      <c r="A50" s="164"/>
      <c r="B50" s="325">
        <f t="shared" si="0"/>
        <v>12</v>
      </c>
      <c r="C50" s="387"/>
      <c r="D50" s="388"/>
      <c r="E50" s="388"/>
      <c r="F50" s="388"/>
      <c r="G50" s="388"/>
      <c r="H50" s="388"/>
      <c r="I50" s="388"/>
      <c r="J50" s="388"/>
      <c r="K50" s="388"/>
      <c r="L50" s="389"/>
      <c r="M50" s="390"/>
      <c r="N50" s="391"/>
      <c r="O50" s="391"/>
      <c r="P50" s="391"/>
      <c r="Q50" s="392"/>
      <c r="R50" s="393"/>
      <c r="S50" s="393"/>
      <c r="T50" s="393"/>
      <c r="U50" s="393"/>
      <c r="V50" s="393"/>
      <c r="W50" s="329"/>
      <c r="X50" s="4"/>
      <c r="Y50" s="5"/>
      <c r="Z50" s="323" t="str">
        <f>IFERROR(VLOOKUP(Y50,#REF!, 2, FALSE), "")</f>
        <v/>
      </c>
      <c r="AA50" s="324"/>
    </row>
    <row r="51" spans="1:27" ht="33.9" customHeight="1" x14ac:dyDescent="0.2">
      <c r="A51" s="164"/>
      <c r="B51" s="325">
        <f t="shared" si="0"/>
        <v>13</v>
      </c>
      <c r="C51" s="407"/>
      <c r="D51" s="408"/>
      <c r="E51" s="408"/>
      <c r="F51" s="408"/>
      <c r="G51" s="408"/>
      <c r="H51" s="408"/>
      <c r="I51" s="408"/>
      <c r="J51" s="408"/>
      <c r="K51" s="408"/>
      <c r="L51" s="409"/>
      <c r="M51" s="390"/>
      <c r="N51" s="391"/>
      <c r="O51" s="391"/>
      <c r="P51" s="391"/>
      <c r="Q51" s="392"/>
      <c r="R51" s="393"/>
      <c r="S51" s="393"/>
      <c r="T51" s="393"/>
      <c r="U51" s="393"/>
      <c r="V51" s="393"/>
      <c r="W51" s="329"/>
      <c r="X51" s="4"/>
      <c r="Y51" s="5"/>
      <c r="Z51" s="323" t="str">
        <f>IFERROR(VLOOKUP(Y51,#REF!, 2, FALSE), "")</f>
        <v/>
      </c>
      <c r="AA51" s="324"/>
    </row>
    <row r="52" spans="1:27" ht="33.9" customHeight="1" x14ac:dyDescent="0.2">
      <c r="A52" s="164"/>
      <c r="B52" s="325">
        <f t="shared" si="0"/>
        <v>14</v>
      </c>
      <c r="C52" s="407"/>
      <c r="D52" s="408"/>
      <c r="E52" s="408"/>
      <c r="F52" s="408"/>
      <c r="G52" s="408"/>
      <c r="H52" s="408"/>
      <c r="I52" s="408"/>
      <c r="J52" s="408"/>
      <c r="K52" s="408"/>
      <c r="L52" s="409"/>
      <c r="M52" s="390"/>
      <c r="N52" s="391"/>
      <c r="O52" s="391"/>
      <c r="P52" s="391"/>
      <c r="Q52" s="392"/>
      <c r="R52" s="393"/>
      <c r="S52" s="393"/>
      <c r="T52" s="393"/>
      <c r="U52" s="393"/>
      <c r="V52" s="393"/>
      <c r="W52" s="329"/>
      <c r="X52" s="4"/>
      <c r="Y52" s="5"/>
      <c r="Z52" s="323" t="str">
        <f>IFERROR(VLOOKUP(Y52,#REF!, 2, FALSE), "")</f>
        <v/>
      </c>
      <c r="AA52" s="324"/>
    </row>
    <row r="53" spans="1:27" ht="33.9" customHeight="1" x14ac:dyDescent="0.2">
      <c r="A53" s="164"/>
      <c r="B53" s="325">
        <f t="shared" si="0"/>
        <v>15</v>
      </c>
      <c r="C53" s="407"/>
      <c r="D53" s="408"/>
      <c r="E53" s="408"/>
      <c r="F53" s="408"/>
      <c r="G53" s="408"/>
      <c r="H53" s="408"/>
      <c r="I53" s="408"/>
      <c r="J53" s="408"/>
      <c r="K53" s="408"/>
      <c r="L53" s="409"/>
      <c r="M53" s="390"/>
      <c r="N53" s="391"/>
      <c r="O53" s="391"/>
      <c r="P53" s="391"/>
      <c r="Q53" s="392"/>
      <c r="R53" s="393"/>
      <c r="S53" s="393"/>
      <c r="T53" s="393"/>
      <c r="U53" s="393"/>
      <c r="V53" s="393"/>
      <c r="W53" s="329"/>
      <c r="X53" s="4"/>
      <c r="Y53" s="5"/>
      <c r="Z53" s="323" t="str">
        <f>IFERROR(VLOOKUP(Y53,#REF!, 2, FALSE), "")</f>
        <v/>
      </c>
      <c r="AA53" s="324"/>
    </row>
    <row r="54" spans="1:27" ht="33.9" customHeight="1" x14ac:dyDescent="0.2">
      <c r="A54" s="164"/>
      <c r="B54" s="325">
        <f t="shared" si="0"/>
        <v>16</v>
      </c>
      <c r="C54" s="407"/>
      <c r="D54" s="408"/>
      <c r="E54" s="408"/>
      <c r="F54" s="408"/>
      <c r="G54" s="408"/>
      <c r="H54" s="408"/>
      <c r="I54" s="408"/>
      <c r="J54" s="408"/>
      <c r="K54" s="408"/>
      <c r="L54" s="409"/>
      <c r="M54" s="390"/>
      <c r="N54" s="391"/>
      <c r="O54" s="391"/>
      <c r="P54" s="391"/>
      <c r="Q54" s="392"/>
      <c r="R54" s="393"/>
      <c r="S54" s="393"/>
      <c r="T54" s="393"/>
      <c r="U54" s="393"/>
      <c r="V54" s="393"/>
      <c r="W54" s="329"/>
      <c r="X54" s="4"/>
      <c r="Y54" s="5"/>
      <c r="Z54" s="323" t="str">
        <f>IFERROR(VLOOKUP(Y54,#REF!, 2, FALSE), "")</f>
        <v/>
      </c>
      <c r="AA54" s="324"/>
    </row>
    <row r="55" spans="1:27" ht="33.9" customHeight="1" x14ac:dyDescent="0.2">
      <c r="A55" s="164"/>
      <c r="B55" s="325">
        <f t="shared" si="0"/>
        <v>17</v>
      </c>
      <c r="C55" s="407"/>
      <c r="D55" s="408"/>
      <c r="E55" s="408"/>
      <c r="F55" s="408"/>
      <c r="G55" s="408"/>
      <c r="H55" s="408"/>
      <c r="I55" s="408"/>
      <c r="J55" s="408"/>
      <c r="K55" s="408"/>
      <c r="L55" s="409"/>
      <c r="M55" s="390"/>
      <c r="N55" s="391"/>
      <c r="O55" s="391"/>
      <c r="P55" s="391"/>
      <c r="Q55" s="392"/>
      <c r="R55" s="393"/>
      <c r="S55" s="393"/>
      <c r="T55" s="393"/>
      <c r="U55" s="393"/>
      <c r="V55" s="393"/>
      <c r="W55" s="329"/>
      <c r="X55" s="4"/>
      <c r="Y55" s="5"/>
      <c r="Z55" s="323" t="str">
        <f>IFERROR(VLOOKUP(Y55,#REF!, 2, FALSE), "")</f>
        <v/>
      </c>
      <c r="AA55" s="324"/>
    </row>
    <row r="56" spans="1:27" ht="33.9" customHeight="1" x14ac:dyDescent="0.2">
      <c r="A56" s="164"/>
      <c r="B56" s="325">
        <f t="shared" si="0"/>
        <v>18</v>
      </c>
      <c r="C56" s="407"/>
      <c r="D56" s="408"/>
      <c r="E56" s="408"/>
      <c r="F56" s="408"/>
      <c r="G56" s="408"/>
      <c r="H56" s="408"/>
      <c r="I56" s="408"/>
      <c r="J56" s="408"/>
      <c r="K56" s="408"/>
      <c r="L56" s="409"/>
      <c r="M56" s="390"/>
      <c r="N56" s="391"/>
      <c r="O56" s="391"/>
      <c r="P56" s="391"/>
      <c r="Q56" s="392"/>
      <c r="R56" s="393"/>
      <c r="S56" s="393"/>
      <c r="T56" s="393"/>
      <c r="U56" s="393"/>
      <c r="V56" s="393"/>
      <c r="W56" s="329"/>
      <c r="X56" s="4"/>
      <c r="Y56" s="5"/>
      <c r="Z56" s="323" t="str">
        <f>IFERROR(VLOOKUP(Y56,#REF!, 2, FALSE), "")</f>
        <v/>
      </c>
      <c r="AA56" s="324"/>
    </row>
    <row r="57" spans="1:27" ht="33.9" customHeight="1" x14ac:dyDescent="0.2">
      <c r="A57" s="164"/>
      <c r="B57" s="325">
        <f t="shared" si="0"/>
        <v>19</v>
      </c>
      <c r="C57" s="407"/>
      <c r="D57" s="408"/>
      <c r="E57" s="408"/>
      <c r="F57" s="408"/>
      <c r="G57" s="408"/>
      <c r="H57" s="408"/>
      <c r="I57" s="408"/>
      <c r="J57" s="408"/>
      <c r="K57" s="408"/>
      <c r="L57" s="409"/>
      <c r="M57" s="390"/>
      <c r="N57" s="391"/>
      <c r="O57" s="391"/>
      <c r="P57" s="391"/>
      <c r="Q57" s="392"/>
      <c r="R57" s="393"/>
      <c r="S57" s="393"/>
      <c r="T57" s="393"/>
      <c r="U57" s="393"/>
      <c r="V57" s="393"/>
      <c r="W57" s="329"/>
      <c r="X57" s="4"/>
      <c r="Y57" s="5"/>
      <c r="Z57" s="323" t="str">
        <f>IFERROR(VLOOKUP(Y57,#REF!, 2, FALSE), "")</f>
        <v/>
      </c>
      <c r="AA57" s="324"/>
    </row>
    <row r="58" spans="1:27" ht="33.9" customHeight="1" x14ac:dyDescent="0.2">
      <c r="A58" s="164"/>
      <c r="B58" s="325">
        <f t="shared" si="0"/>
        <v>20</v>
      </c>
      <c r="C58" s="407"/>
      <c r="D58" s="408"/>
      <c r="E58" s="408"/>
      <c r="F58" s="408"/>
      <c r="G58" s="408"/>
      <c r="H58" s="408"/>
      <c r="I58" s="408"/>
      <c r="J58" s="408"/>
      <c r="K58" s="408"/>
      <c r="L58" s="409"/>
      <c r="M58" s="390"/>
      <c r="N58" s="391"/>
      <c r="O58" s="391"/>
      <c r="P58" s="391"/>
      <c r="Q58" s="392"/>
      <c r="R58" s="393"/>
      <c r="S58" s="393"/>
      <c r="T58" s="393"/>
      <c r="U58" s="393"/>
      <c r="V58" s="393"/>
      <c r="W58" s="329"/>
      <c r="X58" s="4"/>
      <c r="Y58" s="5"/>
      <c r="Z58" s="323" t="str">
        <f>IFERROR(VLOOKUP(Y58,#REF!, 2, FALSE), "")</f>
        <v/>
      </c>
      <c r="AA58" s="324"/>
    </row>
    <row r="59" spans="1:27" ht="33.9" customHeight="1" x14ac:dyDescent="0.2">
      <c r="A59" s="164"/>
      <c r="B59" s="325">
        <f t="shared" si="0"/>
        <v>21</v>
      </c>
      <c r="C59" s="407"/>
      <c r="D59" s="408"/>
      <c r="E59" s="408"/>
      <c r="F59" s="408"/>
      <c r="G59" s="408"/>
      <c r="H59" s="408"/>
      <c r="I59" s="408"/>
      <c r="J59" s="408"/>
      <c r="K59" s="408"/>
      <c r="L59" s="409"/>
      <c r="M59" s="390"/>
      <c r="N59" s="391"/>
      <c r="O59" s="391"/>
      <c r="P59" s="391"/>
      <c r="Q59" s="392"/>
      <c r="R59" s="393"/>
      <c r="S59" s="393"/>
      <c r="T59" s="393"/>
      <c r="U59" s="393"/>
      <c r="V59" s="393"/>
      <c r="W59" s="329"/>
      <c r="X59" s="4"/>
      <c r="Y59" s="5"/>
      <c r="Z59" s="323" t="str">
        <f>IFERROR(VLOOKUP(Y59,#REF!, 2, FALSE), "")</f>
        <v/>
      </c>
      <c r="AA59" s="324"/>
    </row>
    <row r="60" spans="1:27" ht="33.9" customHeight="1" x14ac:dyDescent="0.2">
      <c r="A60" s="164"/>
      <c r="B60" s="325">
        <f t="shared" si="0"/>
        <v>22</v>
      </c>
      <c r="C60" s="407"/>
      <c r="D60" s="408"/>
      <c r="E60" s="408"/>
      <c r="F60" s="408"/>
      <c r="G60" s="408"/>
      <c r="H60" s="408"/>
      <c r="I60" s="408"/>
      <c r="J60" s="408"/>
      <c r="K60" s="408"/>
      <c r="L60" s="409"/>
      <c r="M60" s="390"/>
      <c r="N60" s="391"/>
      <c r="O60" s="391"/>
      <c r="P60" s="391"/>
      <c r="Q60" s="392"/>
      <c r="R60" s="393"/>
      <c r="S60" s="393"/>
      <c r="T60" s="393"/>
      <c r="U60" s="393"/>
      <c r="V60" s="393"/>
      <c r="W60" s="329"/>
      <c r="X60" s="4"/>
      <c r="Y60" s="5"/>
      <c r="Z60" s="323" t="str">
        <f>IFERROR(VLOOKUP(Y60,#REF!, 2, FALSE), "")</f>
        <v/>
      </c>
      <c r="AA60" s="324"/>
    </row>
    <row r="61" spans="1:27" ht="33.9" customHeight="1" x14ac:dyDescent="0.2">
      <c r="A61" s="164"/>
      <c r="B61" s="325">
        <f t="shared" si="0"/>
        <v>23</v>
      </c>
      <c r="C61" s="407"/>
      <c r="D61" s="408"/>
      <c r="E61" s="408"/>
      <c r="F61" s="408"/>
      <c r="G61" s="408"/>
      <c r="H61" s="408"/>
      <c r="I61" s="408"/>
      <c r="J61" s="408"/>
      <c r="K61" s="408"/>
      <c r="L61" s="409"/>
      <c r="M61" s="390"/>
      <c r="N61" s="391"/>
      <c r="O61" s="391"/>
      <c r="P61" s="391"/>
      <c r="Q61" s="392"/>
      <c r="R61" s="393"/>
      <c r="S61" s="393"/>
      <c r="T61" s="393"/>
      <c r="U61" s="393"/>
      <c r="V61" s="393"/>
      <c r="W61" s="329"/>
      <c r="X61" s="4"/>
      <c r="Y61" s="5"/>
      <c r="Z61" s="323" t="str">
        <f>IFERROR(VLOOKUP(Y61,#REF!, 2, FALSE), "")</f>
        <v/>
      </c>
      <c r="AA61" s="324"/>
    </row>
    <row r="62" spans="1:27" ht="33.9" customHeight="1" x14ac:dyDescent="0.2">
      <c r="A62" s="164"/>
      <c r="B62" s="325">
        <f t="shared" si="0"/>
        <v>24</v>
      </c>
      <c r="C62" s="407"/>
      <c r="D62" s="408"/>
      <c r="E62" s="408"/>
      <c r="F62" s="408"/>
      <c r="G62" s="408"/>
      <c r="H62" s="408"/>
      <c r="I62" s="408"/>
      <c r="J62" s="408"/>
      <c r="K62" s="408"/>
      <c r="L62" s="409"/>
      <c r="M62" s="390"/>
      <c r="N62" s="391"/>
      <c r="O62" s="391"/>
      <c r="P62" s="391"/>
      <c r="Q62" s="392"/>
      <c r="R62" s="393"/>
      <c r="S62" s="393"/>
      <c r="T62" s="393"/>
      <c r="U62" s="393"/>
      <c r="V62" s="393"/>
      <c r="W62" s="329"/>
      <c r="X62" s="4"/>
      <c r="Y62" s="5"/>
      <c r="Z62" s="323" t="str">
        <f>IFERROR(VLOOKUP(Y62,#REF!, 2, FALSE), "")</f>
        <v/>
      </c>
      <c r="AA62" s="324"/>
    </row>
    <row r="63" spans="1:27" ht="33.9" customHeight="1" x14ac:dyDescent="0.2">
      <c r="A63" s="164"/>
      <c r="B63" s="325">
        <f t="shared" si="0"/>
        <v>25</v>
      </c>
      <c r="C63" s="407"/>
      <c r="D63" s="408"/>
      <c r="E63" s="408"/>
      <c r="F63" s="408"/>
      <c r="G63" s="408"/>
      <c r="H63" s="408"/>
      <c r="I63" s="408"/>
      <c r="J63" s="408"/>
      <c r="K63" s="408"/>
      <c r="L63" s="409"/>
      <c r="M63" s="390"/>
      <c r="N63" s="391"/>
      <c r="O63" s="391"/>
      <c r="P63" s="391"/>
      <c r="Q63" s="392"/>
      <c r="R63" s="393"/>
      <c r="S63" s="393"/>
      <c r="T63" s="393"/>
      <c r="U63" s="393"/>
      <c r="V63" s="393"/>
      <c r="W63" s="329"/>
      <c r="X63" s="4"/>
      <c r="Y63" s="5"/>
      <c r="Z63" s="323" t="str">
        <f>IFERROR(VLOOKUP(Y63,#REF!, 2, FALSE), "")</f>
        <v/>
      </c>
      <c r="AA63" s="324"/>
    </row>
    <row r="64" spans="1:27" ht="33.9" customHeight="1" x14ac:dyDescent="0.2">
      <c r="A64" s="164"/>
      <c r="B64" s="325">
        <f t="shared" si="0"/>
        <v>26</v>
      </c>
      <c r="C64" s="407"/>
      <c r="D64" s="408"/>
      <c r="E64" s="408"/>
      <c r="F64" s="408"/>
      <c r="G64" s="408"/>
      <c r="H64" s="408"/>
      <c r="I64" s="408"/>
      <c r="J64" s="408"/>
      <c r="K64" s="408"/>
      <c r="L64" s="409"/>
      <c r="M64" s="390"/>
      <c r="N64" s="391"/>
      <c r="O64" s="391"/>
      <c r="P64" s="391"/>
      <c r="Q64" s="392"/>
      <c r="R64" s="393"/>
      <c r="S64" s="393"/>
      <c r="T64" s="393"/>
      <c r="U64" s="393"/>
      <c r="V64" s="393"/>
      <c r="W64" s="329"/>
      <c r="X64" s="4"/>
      <c r="Y64" s="5"/>
      <c r="Z64" s="323" t="str">
        <f>IFERROR(VLOOKUP(Y64,#REF!, 2, FALSE), "")</f>
        <v/>
      </c>
      <c r="AA64" s="324"/>
    </row>
    <row r="65" spans="1:27" ht="33.9" customHeight="1" x14ac:dyDescent="0.2">
      <c r="A65" s="164"/>
      <c r="B65" s="325">
        <f t="shared" si="0"/>
        <v>27</v>
      </c>
      <c r="C65" s="407"/>
      <c r="D65" s="408"/>
      <c r="E65" s="408"/>
      <c r="F65" s="408"/>
      <c r="G65" s="408"/>
      <c r="H65" s="408"/>
      <c r="I65" s="408"/>
      <c r="J65" s="408"/>
      <c r="K65" s="408"/>
      <c r="L65" s="409"/>
      <c r="M65" s="390"/>
      <c r="N65" s="391"/>
      <c r="O65" s="391"/>
      <c r="P65" s="391"/>
      <c r="Q65" s="392"/>
      <c r="R65" s="393"/>
      <c r="S65" s="393"/>
      <c r="T65" s="393"/>
      <c r="U65" s="393"/>
      <c r="V65" s="393"/>
      <c r="W65" s="329"/>
      <c r="X65" s="4"/>
      <c r="Y65" s="5"/>
      <c r="Z65" s="323" t="str">
        <f>IFERROR(VLOOKUP(Y65,#REF!, 2, FALSE), "")</f>
        <v/>
      </c>
      <c r="AA65" s="324"/>
    </row>
    <row r="66" spans="1:27" ht="33.9" customHeight="1" x14ac:dyDescent="0.2">
      <c r="A66" s="164"/>
      <c r="B66" s="325">
        <f t="shared" si="0"/>
        <v>28</v>
      </c>
      <c r="C66" s="407"/>
      <c r="D66" s="408"/>
      <c r="E66" s="408"/>
      <c r="F66" s="408"/>
      <c r="G66" s="408"/>
      <c r="H66" s="408"/>
      <c r="I66" s="408"/>
      <c r="J66" s="408"/>
      <c r="K66" s="408"/>
      <c r="L66" s="409"/>
      <c r="M66" s="390"/>
      <c r="N66" s="391"/>
      <c r="O66" s="391"/>
      <c r="P66" s="391"/>
      <c r="Q66" s="392"/>
      <c r="R66" s="393"/>
      <c r="S66" s="393"/>
      <c r="T66" s="393"/>
      <c r="U66" s="393"/>
      <c r="V66" s="393"/>
      <c r="W66" s="329"/>
      <c r="X66" s="4"/>
      <c r="Y66" s="5"/>
      <c r="Z66" s="323" t="str">
        <f>IFERROR(VLOOKUP(Y66,#REF!, 2, FALSE), "")</f>
        <v/>
      </c>
      <c r="AA66" s="324"/>
    </row>
    <row r="67" spans="1:27" ht="33.9" customHeight="1" x14ac:dyDescent="0.2">
      <c r="A67" s="164"/>
      <c r="B67" s="325">
        <f t="shared" si="0"/>
        <v>29</v>
      </c>
      <c r="C67" s="407"/>
      <c r="D67" s="408"/>
      <c r="E67" s="408"/>
      <c r="F67" s="408"/>
      <c r="G67" s="408"/>
      <c r="H67" s="408"/>
      <c r="I67" s="408"/>
      <c r="J67" s="408"/>
      <c r="K67" s="408"/>
      <c r="L67" s="409"/>
      <c r="M67" s="390"/>
      <c r="N67" s="391"/>
      <c r="O67" s="391"/>
      <c r="P67" s="391"/>
      <c r="Q67" s="392"/>
      <c r="R67" s="393"/>
      <c r="S67" s="393"/>
      <c r="T67" s="393"/>
      <c r="U67" s="393"/>
      <c r="V67" s="393"/>
      <c r="W67" s="329"/>
      <c r="X67" s="4"/>
      <c r="Y67" s="5"/>
      <c r="Z67" s="323" t="str">
        <f>IFERROR(VLOOKUP(Y67,#REF!, 2, FALSE), "")</f>
        <v/>
      </c>
      <c r="AA67" s="324"/>
    </row>
    <row r="68" spans="1:27" ht="33.9" customHeight="1" x14ac:dyDescent="0.2">
      <c r="A68" s="164"/>
      <c r="B68" s="325">
        <f t="shared" si="0"/>
        <v>30</v>
      </c>
      <c r="C68" s="407"/>
      <c r="D68" s="408"/>
      <c r="E68" s="408"/>
      <c r="F68" s="408"/>
      <c r="G68" s="408"/>
      <c r="H68" s="408"/>
      <c r="I68" s="408"/>
      <c r="J68" s="408"/>
      <c r="K68" s="408"/>
      <c r="L68" s="409"/>
      <c r="M68" s="390"/>
      <c r="N68" s="391"/>
      <c r="O68" s="391"/>
      <c r="P68" s="391"/>
      <c r="Q68" s="392"/>
      <c r="R68" s="393"/>
      <c r="S68" s="393"/>
      <c r="T68" s="393"/>
      <c r="U68" s="393"/>
      <c r="V68" s="393"/>
      <c r="W68" s="329"/>
      <c r="X68" s="4"/>
      <c r="Y68" s="5"/>
      <c r="Z68" s="323" t="str">
        <f>IFERROR(VLOOKUP(Y68,#REF!, 2, FALSE), "")</f>
        <v/>
      </c>
      <c r="AA68" s="324"/>
    </row>
    <row r="69" spans="1:27" ht="33.9" customHeight="1" x14ac:dyDescent="0.2">
      <c r="A69" s="164"/>
      <c r="B69" s="325">
        <f t="shared" si="0"/>
        <v>31</v>
      </c>
      <c r="C69" s="407"/>
      <c r="D69" s="408"/>
      <c r="E69" s="408"/>
      <c r="F69" s="408"/>
      <c r="G69" s="408"/>
      <c r="H69" s="408"/>
      <c r="I69" s="408"/>
      <c r="J69" s="408"/>
      <c r="K69" s="408"/>
      <c r="L69" s="409"/>
      <c r="M69" s="390"/>
      <c r="N69" s="391"/>
      <c r="O69" s="391"/>
      <c r="P69" s="391"/>
      <c r="Q69" s="392"/>
      <c r="R69" s="393"/>
      <c r="S69" s="393"/>
      <c r="T69" s="393"/>
      <c r="U69" s="393"/>
      <c r="V69" s="393"/>
      <c r="W69" s="329"/>
      <c r="X69" s="4"/>
      <c r="Y69" s="5"/>
      <c r="Z69" s="323" t="str">
        <f>IFERROR(VLOOKUP(Y69,#REF!, 2, FALSE), "")</f>
        <v/>
      </c>
      <c r="AA69" s="324"/>
    </row>
    <row r="70" spans="1:27" ht="33.9" customHeight="1" x14ac:dyDescent="0.2">
      <c r="A70" s="164"/>
      <c r="B70" s="325">
        <f t="shared" si="0"/>
        <v>32</v>
      </c>
      <c r="C70" s="407"/>
      <c r="D70" s="408"/>
      <c r="E70" s="408"/>
      <c r="F70" s="408"/>
      <c r="G70" s="408"/>
      <c r="H70" s="408"/>
      <c r="I70" s="408"/>
      <c r="J70" s="408"/>
      <c r="K70" s="408"/>
      <c r="L70" s="409"/>
      <c r="M70" s="390"/>
      <c r="N70" s="391"/>
      <c r="O70" s="391"/>
      <c r="P70" s="391"/>
      <c r="Q70" s="392"/>
      <c r="R70" s="393"/>
      <c r="S70" s="393"/>
      <c r="T70" s="393"/>
      <c r="U70" s="393"/>
      <c r="V70" s="393"/>
      <c r="W70" s="329"/>
      <c r="X70" s="4"/>
      <c r="Y70" s="5"/>
      <c r="Z70" s="323" t="str">
        <f>IFERROR(VLOOKUP(Y70,#REF!, 2, FALSE), "")</f>
        <v/>
      </c>
      <c r="AA70" s="324"/>
    </row>
    <row r="71" spans="1:27" ht="33.9" customHeight="1" x14ac:dyDescent="0.2">
      <c r="A71" s="164"/>
      <c r="B71" s="325">
        <f t="shared" si="0"/>
        <v>33</v>
      </c>
      <c r="C71" s="407"/>
      <c r="D71" s="408"/>
      <c r="E71" s="408"/>
      <c r="F71" s="408"/>
      <c r="G71" s="408"/>
      <c r="H71" s="408"/>
      <c r="I71" s="408"/>
      <c r="J71" s="408"/>
      <c r="K71" s="408"/>
      <c r="L71" s="409"/>
      <c r="M71" s="390"/>
      <c r="N71" s="391"/>
      <c r="O71" s="391"/>
      <c r="P71" s="391"/>
      <c r="Q71" s="392"/>
      <c r="R71" s="393"/>
      <c r="S71" s="393"/>
      <c r="T71" s="393"/>
      <c r="U71" s="393"/>
      <c r="V71" s="393"/>
      <c r="W71" s="329"/>
      <c r="X71" s="4"/>
      <c r="Y71" s="5"/>
      <c r="Z71" s="323" t="str">
        <f>IFERROR(VLOOKUP(Y71,#REF!, 2, FALSE), "")</f>
        <v/>
      </c>
      <c r="AA71" s="324"/>
    </row>
    <row r="72" spans="1:27" ht="33.9" customHeight="1" x14ac:dyDescent="0.2">
      <c r="A72" s="164"/>
      <c r="B72" s="325">
        <f t="shared" si="0"/>
        <v>34</v>
      </c>
      <c r="C72" s="407"/>
      <c r="D72" s="408"/>
      <c r="E72" s="408"/>
      <c r="F72" s="408"/>
      <c r="G72" s="408"/>
      <c r="H72" s="408"/>
      <c r="I72" s="408"/>
      <c r="J72" s="408"/>
      <c r="K72" s="408"/>
      <c r="L72" s="409"/>
      <c r="M72" s="390"/>
      <c r="N72" s="391"/>
      <c r="O72" s="391"/>
      <c r="P72" s="391"/>
      <c r="Q72" s="392"/>
      <c r="R72" s="393"/>
      <c r="S72" s="393"/>
      <c r="T72" s="393"/>
      <c r="U72" s="393"/>
      <c r="V72" s="393"/>
      <c r="W72" s="329"/>
      <c r="X72" s="4"/>
      <c r="Y72" s="5"/>
      <c r="Z72" s="323" t="str">
        <f>IFERROR(VLOOKUP(Y72,#REF!, 2, FALSE), "")</f>
        <v/>
      </c>
      <c r="AA72" s="324"/>
    </row>
    <row r="73" spans="1:27" ht="33.9" customHeight="1" x14ac:dyDescent="0.2">
      <c r="A73" s="164"/>
      <c r="B73" s="325">
        <f t="shared" si="0"/>
        <v>35</v>
      </c>
      <c r="C73" s="407"/>
      <c r="D73" s="408"/>
      <c r="E73" s="408"/>
      <c r="F73" s="408"/>
      <c r="G73" s="408"/>
      <c r="H73" s="408"/>
      <c r="I73" s="408"/>
      <c r="J73" s="408"/>
      <c r="K73" s="408"/>
      <c r="L73" s="409"/>
      <c r="M73" s="390"/>
      <c r="N73" s="391"/>
      <c r="O73" s="391"/>
      <c r="P73" s="391"/>
      <c r="Q73" s="392"/>
      <c r="R73" s="393"/>
      <c r="S73" s="393"/>
      <c r="T73" s="393"/>
      <c r="U73" s="393"/>
      <c r="V73" s="393"/>
      <c r="W73" s="329"/>
      <c r="X73" s="4"/>
      <c r="Y73" s="5"/>
      <c r="Z73" s="323" t="str">
        <f>IFERROR(VLOOKUP(Y73,#REF!, 2, FALSE), "")</f>
        <v/>
      </c>
      <c r="AA73" s="324"/>
    </row>
    <row r="74" spans="1:27" ht="33.9" customHeight="1" x14ac:dyDescent="0.2">
      <c r="A74" s="164"/>
      <c r="B74" s="325">
        <f t="shared" si="0"/>
        <v>36</v>
      </c>
      <c r="C74" s="407"/>
      <c r="D74" s="408"/>
      <c r="E74" s="408"/>
      <c r="F74" s="408"/>
      <c r="G74" s="408"/>
      <c r="H74" s="408"/>
      <c r="I74" s="408"/>
      <c r="J74" s="408"/>
      <c r="K74" s="408"/>
      <c r="L74" s="409"/>
      <c r="M74" s="390"/>
      <c r="N74" s="391"/>
      <c r="O74" s="391"/>
      <c r="P74" s="391"/>
      <c r="Q74" s="392"/>
      <c r="R74" s="393"/>
      <c r="S74" s="393"/>
      <c r="T74" s="393"/>
      <c r="U74" s="393"/>
      <c r="V74" s="393"/>
      <c r="W74" s="329"/>
      <c r="X74" s="4"/>
      <c r="Y74" s="5"/>
      <c r="Z74" s="323" t="str">
        <f>IFERROR(VLOOKUP(Y74,#REF!, 2, FALSE), "")</f>
        <v/>
      </c>
      <c r="AA74" s="324"/>
    </row>
    <row r="75" spans="1:27" ht="33.9" customHeight="1" x14ac:dyDescent="0.2">
      <c r="A75" s="164"/>
      <c r="B75" s="325">
        <f t="shared" si="0"/>
        <v>37</v>
      </c>
      <c r="C75" s="407"/>
      <c r="D75" s="408"/>
      <c r="E75" s="408"/>
      <c r="F75" s="408"/>
      <c r="G75" s="408"/>
      <c r="H75" s="408"/>
      <c r="I75" s="408"/>
      <c r="J75" s="408"/>
      <c r="K75" s="408"/>
      <c r="L75" s="409"/>
      <c r="M75" s="390"/>
      <c r="N75" s="391"/>
      <c r="O75" s="391"/>
      <c r="P75" s="391"/>
      <c r="Q75" s="392"/>
      <c r="R75" s="393"/>
      <c r="S75" s="393"/>
      <c r="T75" s="393"/>
      <c r="U75" s="393"/>
      <c r="V75" s="393"/>
      <c r="W75" s="329"/>
      <c r="X75" s="4"/>
      <c r="Y75" s="5"/>
      <c r="Z75" s="323" t="str">
        <f>IFERROR(VLOOKUP(Y75,#REF!, 2, FALSE), "")</f>
        <v/>
      </c>
      <c r="AA75" s="324"/>
    </row>
    <row r="76" spans="1:27" ht="33.9" customHeight="1" x14ac:dyDescent="0.2">
      <c r="A76" s="164"/>
      <c r="B76" s="325">
        <f t="shared" si="0"/>
        <v>38</v>
      </c>
      <c r="C76" s="407"/>
      <c r="D76" s="408"/>
      <c r="E76" s="408"/>
      <c r="F76" s="408"/>
      <c r="G76" s="408"/>
      <c r="H76" s="408"/>
      <c r="I76" s="408"/>
      <c r="J76" s="408"/>
      <c r="K76" s="408"/>
      <c r="L76" s="409"/>
      <c r="M76" s="390"/>
      <c r="N76" s="391"/>
      <c r="O76" s="391"/>
      <c r="P76" s="391"/>
      <c r="Q76" s="392"/>
      <c r="R76" s="393"/>
      <c r="S76" s="393"/>
      <c r="T76" s="393"/>
      <c r="U76" s="393"/>
      <c r="V76" s="393"/>
      <c r="W76" s="329"/>
      <c r="X76" s="4"/>
      <c r="Y76" s="5"/>
      <c r="Z76" s="323" t="str">
        <f>IFERROR(VLOOKUP(Y76,#REF!, 2, FALSE), "")</f>
        <v/>
      </c>
      <c r="AA76" s="324"/>
    </row>
    <row r="77" spans="1:27" ht="33.9" customHeight="1" x14ac:dyDescent="0.2">
      <c r="A77" s="164"/>
      <c r="B77" s="325">
        <f t="shared" si="0"/>
        <v>39</v>
      </c>
      <c r="C77" s="407"/>
      <c r="D77" s="408"/>
      <c r="E77" s="408"/>
      <c r="F77" s="408"/>
      <c r="G77" s="408"/>
      <c r="H77" s="408"/>
      <c r="I77" s="408"/>
      <c r="J77" s="408"/>
      <c r="K77" s="408"/>
      <c r="L77" s="409"/>
      <c r="M77" s="390"/>
      <c r="N77" s="391"/>
      <c r="O77" s="391"/>
      <c r="P77" s="391"/>
      <c r="Q77" s="392"/>
      <c r="R77" s="393"/>
      <c r="S77" s="393"/>
      <c r="T77" s="393"/>
      <c r="U77" s="393"/>
      <c r="V77" s="393"/>
      <c r="W77" s="329"/>
      <c r="X77" s="4"/>
      <c r="Y77" s="5"/>
      <c r="Z77" s="323" t="str">
        <f>IFERROR(VLOOKUP(Y77,#REF!, 2, FALSE), "")</f>
        <v/>
      </c>
      <c r="AA77" s="324"/>
    </row>
    <row r="78" spans="1:27" ht="33.9" customHeight="1" x14ac:dyDescent="0.2">
      <c r="A78" s="164"/>
      <c r="B78" s="325">
        <f t="shared" si="0"/>
        <v>40</v>
      </c>
      <c r="C78" s="407"/>
      <c r="D78" s="408"/>
      <c r="E78" s="408"/>
      <c r="F78" s="408"/>
      <c r="G78" s="408"/>
      <c r="H78" s="408"/>
      <c r="I78" s="408"/>
      <c r="J78" s="408"/>
      <c r="K78" s="408"/>
      <c r="L78" s="409"/>
      <c r="M78" s="390"/>
      <c r="N78" s="391"/>
      <c r="O78" s="391"/>
      <c r="P78" s="391"/>
      <c r="Q78" s="392"/>
      <c r="R78" s="393"/>
      <c r="S78" s="393"/>
      <c r="T78" s="393"/>
      <c r="U78" s="393"/>
      <c r="V78" s="393"/>
      <c r="W78" s="329"/>
      <c r="X78" s="4"/>
      <c r="Y78" s="5"/>
      <c r="Z78" s="323" t="str">
        <f>IFERROR(VLOOKUP(Y78,#REF!, 2, FALSE), "")</f>
        <v/>
      </c>
      <c r="AA78" s="324"/>
    </row>
    <row r="79" spans="1:27" ht="33.9" customHeight="1" x14ac:dyDescent="0.2">
      <c r="A79" s="164"/>
      <c r="B79" s="325">
        <f t="shared" si="0"/>
        <v>41</v>
      </c>
      <c r="C79" s="407"/>
      <c r="D79" s="408"/>
      <c r="E79" s="408"/>
      <c r="F79" s="408"/>
      <c r="G79" s="408"/>
      <c r="H79" s="408"/>
      <c r="I79" s="408"/>
      <c r="J79" s="408"/>
      <c r="K79" s="408"/>
      <c r="L79" s="409"/>
      <c r="M79" s="390"/>
      <c r="N79" s="391"/>
      <c r="O79" s="391"/>
      <c r="P79" s="391"/>
      <c r="Q79" s="392"/>
      <c r="R79" s="393"/>
      <c r="S79" s="393"/>
      <c r="T79" s="393"/>
      <c r="U79" s="393"/>
      <c r="V79" s="393"/>
      <c r="W79" s="329"/>
      <c r="X79" s="4"/>
      <c r="Y79" s="5"/>
      <c r="Z79" s="323" t="str">
        <f>IFERROR(VLOOKUP(Y79,#REF!, 2, FALSE), "")</f>
        <v/>
      </c>
      <c r="AA79" s="324"/>
    </row>
    <row r="80" spans="1:27" ht="33.9" customHeight="1" x14ac:dyDescent="0.2">
      <c r="A80" s="164"/>
      <c r="B80" s="325">
        <f t="shared" si="0"/>
        <v>42</v>
      </c>
      <c r="C80" s="407"/>
      <c r="D80" s="408"/>
      <c r="E80" s="408"/>
      <c r="F80" s="408"/>
      <c r="G80" s="408"/>
      <c r="H80" s="408"/>
      <c r="I80" s="408"/>
      <c r="J80" s="408"/>
      <c r="K80" s="408"/>
      <c r="L80" s="409"/>
      <c r="M80" s="390"/>
      <c r="N80" s="391"/>
      <c r="O80" s="391"/>
      <c r="P80" s="391"/>
      <c r="Q80" s="392"/>
      <c r="R80" s="393"/>
      <c r="S80" s="393"/>
      <c r="T80" s="393"/>
      <c r="U80" s="393"/>
      <c r="V80" s="393"/>
      <c r="W80" s="329"/>
      <c r="X80" s="4"/>
      <c r="Y80" s="5"/>
      <c r="Z80" s="323" t="str">
        <f>IFERROR(VLOOKUP(Y80,#REF!, 2, FALSE), "")</f>
        <v/>
      </c>
      <c r="AA80" s="324"/>
    </row>
    <row r="81" spans="1:27" ht="33.9" customHeight="1" x14ac:dyDescent="0.2">
      <c r="A81" s="164"/>
      <c r="B81" s="325">
        <f t="shared" si="0"/>
        <v>43</v>
      </c>
      <c r="C81" s="407"/>
      <c r="D81" s="408"/>
      <c r="E81" s="408"/>
      <c r="F81" s="408"/>
      <c r="G81" s="408"/>
      <c r="H81" s="408"/>
      <c r="I81" s="408"/>
      <c r="J81" s="408"/>
      <c r="K81" s="408"/>
      <c r="L81" s="409"/>
      <c r="M81" s="390"/>
      <c r="N81" s="391"/>
      <c r="O81" s="391"/>
      <c r="P81" s="391"/>
      <c r="Q81" s="392"/>
      <c r="R81" s="393"/>
      <c r="S81" s="393"/>
      <c r="T81" s="393"/>
      <c r="U81" s="393"/>
      <c r="V81" s="393"/>
      <c r="W81" s="329"/>
      <c r="X81" s="4"/>
      <c r="Y81" s="5"/>
      <c r="Z81" s="323" t="str">
        <f>IFERROR(VLOOKUP(Y81,#REF!, 2, FALSE), "")</f>
        <v/>
      </c>
      <c r="AA81" s="324"/>
    </row>
    <row r="82" spans="1:27" ht="33.9" customHeight="1" x14ac:dyDescent="0.2">
      <c r="A82" s="164"/>
      <c r="B82" s="325">
        <f t="shared" si="0"/>
        <v>44</v>
      </c>
      <c r="C82" s="407"/>
      <c r="D82" s="408"/>
      <c r="E82" s="408"/>
      <c r="F82" s="408"/>
      <c r="G82" s="408"/>
      <c r="H82" s="408"/>
      <c r="I82" s="408"/>
      <c r="J82" s="408"/>
      <c r="K82" s="408"/>
      <c r="L82" s="409"/>
      <c r="M82" s="390"/>
      <c r="N82" s="391"/>
      <c r="O82" s="391"/>
      <c r="P82" s="391"/>
      <c r="Q82" s="392"/>
      <c r="R82" s="393"/>
      <c r="S82" s="393"/>
      <c r="T82" s="393"/>
      <c r="U82" s="393"/>
      <c r="V82" s="393"/>
      <c r="W82" s="329"/>
      <c r="X82" s="4"/>
      <c r="Y82" s="5"/>
      <c r="Z82" s="323" t="str">
        <f>IFERROR(VLOOKUP(Y82,#REF!, 2, FALSE), "")</f>
        <v/>
      </c>
      <c r="AA82" s="324"/>
    </row>
    <row r="83" spans="1:27" ht="33.9" customHeight="1" x14ac:dyDescent="0.2">
      <c r="A83" s="164"/>
      <c r="B83" s="325">
        <f t="shared" si="0"/>
        <v>45</v>
      </c>
      <c r="C83" s="407"/>
      <c r="D83" s="408"/>
      <c r="E83" s="408"/>
      <c r="F83" s="408"/>
      <c r="G83" s="408"/>
      <c r="H83" s="408"/>
      <c r="I83" s="408"/>
      <c r="J83" s="408"/>
      <c r="K83" s="408"/>
      <c r="L83" s="409"/>
      <c r="M83" s="390"/>
      <c r="N83" s="391"/>
      <c r="O83" s="391"/>
      <c r="P83" s="391"/>
      <c r="Q83" s="392"/>
      <c r="R83" s="393"/>
      <c r="S83" s="393"/>
      <c r="T83" s="393"/>
      <c r="U83" s="393"/>
      <c r="V83" s="393"/>
      <c r="W83" s="329"/>
      <c r="X83" s="4"/>
      <c r="Y83" s="5"/>
      <c r="Z83" s="323" t="str">
        <f>IFERROR(VLOOKUP(Y83,#REF!, 2, FALSE), "")</f>
        <v/>
      </c>
      <c r="AA83" s="324"/>
    </row>
    <row r="84" spans="1:27" ht="33.9" customHeight="1" x14ac:dyDescent="0.2">
      <c r="A84" s="164"/>
      <c r="B84" s="325">
        <f t="shared" si="0"/>
        <v>46</v>
      </c>
      <c r="C84" s="407"/>
      <c r="D84" s="408"/>
      <c r="E84" s="408"/>
      <c r="F84" s="408"/>
      <c r="G84" s="408"/>
      <c r="H84" s="408"/>
      <c r="I84" s="408"/>
      <c r="J84" s="408"/>
      <c r="K84" s="408"/>
      <c r="L84" s="409"/>
      <c r="M84" s="390"/>
      <c r="N84" s="391"/>
      <c r="O84" s="391"/>
      <c r="P84" s="391"/>
      <c r="Q84" s="392"/>
      <c r="R84" s="393"/>
      <c r="S84" s="393"/>
      <c r="T84" s="393"/>
      <c r="U84" s="393"/>
      <c r="V84" s="393"/>
      <c r="W84" s="329"/>
      <c r="X84" s="4"/>
      <c r="Y84" s="5"/>
      <c r="Z84" s="323" t="str">
        <f>IFERROR(VLOOKUP(Y84,#REF!, 2, FALSE), "")</f>
        <v/>
      </c>
      <c r="AA84" s="324"/>
    </row>
    <row r="85" spans="1:27" ht="33.9" customHeight="1" x14ac:dyDescent="0.2">
      <c r="A85" s="164"/>
      <c r="B85" s="325">
        <f t="shared" si="0"/>
        <v>47</v>
      </c>
      <c r="C85" s="407"/>
      <c r="D85" s="408"/>
      <c r="E85" s="408"/>
      <c r="F85" s="408"/>
      <c r="G85" s="408"/>
      <c r="H85" s="408"/>
      <c r="I85" s="408"/>
      <c r="J85" s="408"/>
      <c r="K85" s="408"/>
      <c r="L85" s="409"/>
      <c r="M85" s="390"/>
      <c r="N85" s="391"/>
      <c r="O85" s="391"/>
      <c r="P85" s="391"/>
      <c r="Q85" s="392"/>
      <c r="R85" s="393"/>
      <c r="S85" s="393"/>
      <c r="T85" s="393"/>
      <c r="U85" s="393"/>
      <c r="V85" s="393"/>
      <c r="W85" s="329"/>
      <c r="X85" s="4"/>
      <c r="Y85" s="5"/>
      <c r="Z85" s="323" t="str">
        <f>IFERROR(VLOOKUP(Y85,#REF!, 2, FALSE), "")</f>
        <v/>
      </c>
      <c r="AA85" s="324"/>
    </row>
    <row r="86" spans="1:27" ht="33.9" customHeight="1" x14ac:dyDescent="0.2">
      <c r="A86" s="164"/>
      <c r="B86" s="325">
        <f t="shared" si="0"/>
        <v>48</v>
      </c>
      <c r="C86" s="415"/>
      <c r="D86" s="416"/>
      <c r="E86" s="416"/>
      <c r="F86" s="416"/>
      <c r="G86" s="416"/>
      <c r="H86" s="416"/>
      <c r="I86" s="416"/>
      <c r="J86" s="416"/>
      <c r="K86" s="416"/>
      <c r="L86" s="417"/>
      <c r="M86" s="414"/>
      <c r="N86" s="414"/>
      <c r="O86" s="414"/>
      <c r="P86" s="414"/>
      <c r="Q86" s="414"/>
      <c r="R86" s="390"/>
      <c r="S86" s="391"/>
      <c r="T86" s="391"/>
      <c r="U86" s="391"/>
      <c r="V86" s="392"/>
      <c r="W86" s="329"/>
      <c r="X86" s="4"/>
      <c r="Y86" s="5"/>
      <c r="Z86" s="323" t="str">
        <f>IFERROR(VLOOKUP(Y86,#REF!, 2, FALSE), "")</f>
        <v/>
      </c>
      <c r="AA86" s="324"/>
    </row>
    <row r="87" spans="1:27" ht="33.9" customHeight="1" x14ac:dyDescent="0.2">
      <c r="A87" s="164"/>
      <c r="B87" s="325">
        <f t="shared" si="0"/>
        <v>49</v>
      </c>
      <c r="C87" s="415"/>
      <c r="D87" s="416"/>
      <c r="E87" s="416"/>
      <c r="F87" s="416"/>
      <c r="G87" s="416"/>
      <c r="H87" s="416"/>
      <c r="I87" s="416"/>
      <c r="J87" s="416"/>
      <c r="K87" s="416"/>
      <c r="L87" s="417"/>
      <c r="M87" s="414"/>
      <c r="N87" s="414"/>
      <c r="O87" s="414"/>
      <c r="P87" s="414"/>
      <c r="Q87" s="414"/>
      <c r="R87" s="390"/>
      <c r="S87" s="391"/>
      <c r="T87" s="391"/>
      <c r="U87" s="391"/>
      <c r="V87" s="392"/>
      <c r="W87" s="6"/>
      <c r="X87" s="4"/>
      <c r="Y87" s="5"/>
      <c r="Z87" s="323" t="str">
        <f>IFERROR(VLOOKUP(Y87,#REF!, 2, FALSE), "")</f>
        <v/>
      </c>
      <c r="AA87" s="324"/>
    </row>
    <row r="88" spans="1:27" ht="33.9" customHeight="1" x14ac:dyDescent="0.2">
      <c r="A88" s="164"/>
      <c r="B88" s="325">
        <f t="shared" si="0"/>
        <v>50</v>
      </c>
      <c r="C88" s="415"/>
      <c r="D88" s="416"/>
      <c r="E88" s="416"/>
      <c r="F88" s="416"/>
      <c r="G88" s="416"/>
      <c r="H88" s="416"/>
      <c r="I88" s="416"/>
      <c r="J88" s="416"/>
      <c r="K88" s="416"/>
      <c r="L88" s="417"/>
      <c r="M88" s="414"/>
      <c r="N88" s="414"/>
      <c r="O88" s="414"/>
      <c r="P88" s="414"/>
      <c r="Q88" s="414"/>
      <c r="R88" s="390"/>
      <c r="S88" s="391"/>
      <c r="T88" s="391"/>
      <c r="U88" s="391"/>
      <c r="V88" s="392"/>
      <c r="W88" s="6"/>
      <c r="X88" s="4"/>
      <c r="Y88" s="5"/>
      <c r="Z88" s="323" t="str">
        <f>IFERROR(VLOOKUP(Y88,#REF!, 2, FALSE), "")</f>
        <v/>
      </c>
      <c r="AA88" s="324"/>
    </row>
    <row r="89" spans="1:27" ht="33.9" customHeight="1" x14ac:dyDescent="0.2">
      <c r="A89" s="164"/>
      <c r="B89" s="325">
        <f t="shared" si="0"/>
        <v>51</v>
      </c>
      <c r="C89" s="415"/>
      <c r="D89" s="416"/>
      <c r="E89" s="416"/>
      <c r="F89" s="416"/>
      <c r="G89" s="416"/>
      <c r="H89" s="416"/>
      <c r="I89" s="416"/>
      <c r="J89" s="416"/>
      <c r="K89" s="416"/>
      <c r="L89" s="417"/>
      <c r="M89" s="414"/>
      <c r="N89" s="414"/>
      <c r="O89" s="414"/>
      <c r="P89" s="414"/>
      <c r="Q89" s="414"/>
      <c r="R89" s="390"/>
      <c r="S89" s="391"/>
      <c r="T89" s="391"/>
      <c r="U89" s="391"/>
      <c r="V89" s="392"/>
      <c r="W89" s="6"/>
      <c r="X89" s="4"/>
      <c r="Y89" s="5"/>
      <c r="Z89" s="323" t="str">
        <f>IFERROR(VLOOKUP(Y89,#REF!, 2, FALSE), "")</f>
        <v/>
      </c>
      <c r="AA89" s="324"/>
    </row>
    <row r="90" spans="1:27" ht="33.9" customHeight="1" x14ac:dyDescent="0.2">
      <c r="A90" s="164"/>
      <c r="B90" s="325">
        <f t="shared" si="0"/>
        <v>52</v>
      </c>
      <c r="C90" s="415"/>
      <c r="D90" s="416"/>
      <c r="E90" s="416"/>
      <c r="F90" s="416"/>
      <c r="G90" s="416"/>
      <c r="H90" s="416"/>
      <c r="I90" s="416"/>
      <c r="J90" s="416"/>
      <c r="K90" s="416"/>
      <c r="L90" s="417"/>
      <c r="M90" s="414"/>
      <c r="N90" s="414"/>
      <c r="O90" s="414"/>
      <c r="P90" s="414"/>
      <c r="Q90" s="414"/>
      <c r="R90" s="390"/>
      <c r="S90" s="391"/>
      <c r="T90" s="391"/>
      <c r="U90" s="391"/>
      <c r="V90" s="392"/>
      <c r="W90" s="6"/>
      <c r="X90" s="4"/>
      <c r="Y90" s="5"/>
      <c r="Z90" s="323" t="str">
        <f>IFERROR(VLOOKUP(Y90,#REF!, 2, FALSE), "")</f>
        <v/>
      </c>
      <c r="AA90" s="324"/>
    </row>
    <row r="91" spans="1:27" ht="33.9" customHeight="1" x14ac:dyDescent="0.2">
      <c r="A91" s="164"/>
      <c r="B91" s="325">
        <f t="shared" si="0"/>
        <v>53</v>
      </c>
      <c r="C91" s="415"/>
      <c r="D91" s="416"/>
      <c r="E91" s="416"/>
      <c r="F91" s="416"/>
      <c r="G91" s="416"/>
      <c r="H91" s="416"/>
      <c r="I91" s="416"/>
      <c r="J91" s="416"/>
      <c r="K91" s="416"/>
      <c r="L91" s="417"/>
      <c r="M91" s="414"/>
      <c r="N91" s="414"/>
      <c r="O91" s="414"/>
      <c r="P91" s="414"/>
      <c r="Q91" s="414"/>
      <c r="R91" s="390"/>
      <c r="S91" s="391"/>
      <c r="T91" s="391"/>
      <c r="U91" s="391"/>
      <c r="V91" s="392"/>
      <c r="W91" s="6"/>
      <c r="X91" s="4"/>
      <c r="Y91" s="5"/>
      <c r="Z91" s="323" t="str">
        <f>IFERROR(VLOOKUP(Y91,#REF!, 2, FALSE), "")</f>
        <v/>
      </c>
      <c r="AA91" s="324"/>
    </row>
    <row r="92" spans="1:27" ht="33.9" customHeight="1" x14ac:dyDescent="0.2">
      <c r="A92" s="164"/>
      <c r="B92" s="325">
        <f t="shared" si="0"/>
        <v>54</v>
      </c>
      <c r="C92" s="415"/>
      <c r="D92" s="416"/>
      <c r="E92" s="416"/>
      <c r="F92" s="416"/>
      <c r="G92" s="416"/>
      <c r="H92" s="416"/>
      <c r="I92" s="416"/>
      <c r="J92" s="416"/>
      <c r="K92" s="416"/>
      <c r="L92" s="417"/>
      <c r="M92" s="414"/>
      <c r="N92" s="414"/>
      <c r="O92" s="414"/>
      <c r="P92" s="414"/>
      <c r="Q92" s="414"/>
      <c r="R92" s="390"/>
      <c r="S92" s="391"/>
      <c r="T92" s="391"/>
      <c r="U92" s="391"/>
      <c r="V92" s="392"/>
      <c r="W92" s="6"/>
      <c r="X92" s="4"/>
      <c r="Y92" s="5"/>
      <c r="Z92" s="323" t="str">
        <f>IFERROR(VLOOKUP(Y92,#REF!, 2, FALSE), "")</f>
        <v/>
      </c>
      <c r="AA92" s="324"/>
    </row>
    <row r="93" spans="1:27" ht="33.9" customHeight="1" x14ac:dyDescent="0.2">
      <c r="A93" s="164"/>
      <c r="B93" s="325">
        <f t="shared" si="0"/>
        <v>55</v>
      </c>
      <c r="C93" s="415"/>
      <c r="D93" s="416"/>
      <c r="E93" s="416"/>
      <c r="F93" s="416"/>
      <c r="G93" s="416"/>
      <c r="H93" s="416"/>
      <c r="I93" s="416"/>
      <c r="J93" s="416"/>
      <c r="K93" s="416"/>
      <c r="L93" s="417"/>
      <c r="M93" s="414"/>
      <c r="N93" s="414"/>
      <c r="O93" s="414"/>
      <c r="P93" s="414"/>
      <c r="Q93" s="414"/>
      <c r="R93" s="390"/>
      <c r="S93" s="391"/>
      <c r="T93" s="391"/>
      <c r="U93" s="391"/>
      <c r="V93" s="392"/>
      <c r="W93" s="6"/>
      <c r="X93" s="4"/>
      <c r="Y93" s="5"/>
      <c r="Z93" s="323" t="str">
        <f>IFERROR(VLOOKUP(Y93,#REF!, 2, FALSE), "")</f>
        <v/>
      </c>
      <c r="AA93" s="324"/>
    </row>
    <row r="94" spans="1:27" ht="33.9" customHeight="1" x14ac:dyDescent="0.2">
      <c r="A94" s="164"/>
      <c r="B94" s="325">
        <f t="shared" si="0"/>
        <v>56</v>
      </c>
      <c r="C94" s="415"/>
      <c r="D94" s="416"/>
      <c r="E94" s="416"/>
      <c r="F94" s="416"/>
      <c r="G94" s="416"/>
      <c r="H94" s="416"/>
      <c r="I94" s="416"/>
      <c r="J94" s="416"/>
      <c r="K94" s="416"/>
      <c r="L94" s="417"/>
      <c r="M94" s="414"/>
      <c r="N94" s="414"/>
      <c r="O94" s="414"/>
      <c r="P94" s="414"/>
      <c r="Q94" s="414"/>
      <c r="R94" s="390"/>
      <c r="S94" s="391"/>
      <c r="T94" s="391"/>
      <c r="U94" s="391"/>
      <c r="V94" s="392"/>
      <c r="W94" s="6"/>
      <c r="X94" s="4"/>
      <c r="Y94" s="5"/>
      <c r="Z94" s="323" t="str">
        <f>IFERROR(VLOOKUP(Y94,#REF!, 2, FALSE), "")</f>
        <v/>
      </c>
      <c r="AA94" s="324"/>
    </row>
    <row r="95" spans="1:27" ht="33.9" customHeight="1" x14ac:dyDescent="0.2">
      <c r="A95" s="164"/>
      <c r="B95" s="325">
        <f t="shared" si="0"/>
        <v>57</v>
      </c>
      <c r="C95" s="415"/>
      <c r="D95" s="416"/>
      <c r="E95" s="416"/>
      <c r="F95" s="416"/>
      <c r="G95" s="416"/>
      <c r="H95" s="416"/>
      <c r="I95" s="416"/>
      <c r="J95" s="416"/>
      <c r="K95" s="416"/>
      <c r="L95" s="417"/>
      <c r="M95" s="414"/>
      <c r="N95" s="414"/>
      <c r="O95" s="414"/>
      <c r="P95" s="414"/>
      <c r="Q95" s="414"/>
      <c r="R95" s="390"/>
      <c r="S95" s="391"/>
      <c r="T95" s="391"/>
      <c r="U95" s="391"/>
      <c r="V95" s="392"/>
      <c r="W95" s="6"/>
      <c r="X95" s="4"/>
      <c r="Y95" s="5"/>
      <c r="Z95" s="323" t="str">
        <f>IFERROR(VLOOKUP(Y95,#REF!, 2, FALSE), "")</f>
        <v/>
      </c>
      <c r="AA95" s="324"/>
    </row>
    <row r="96" spans="1:27" ht="33.9" customHeight="1" x14ac:dyDescent="0.2">
      <c r="A96" s="164"/>
      <c r="B96" s="325">
        <f t="shared" si="0"/>
        <v>58</v>
      </c>
      <c r="C96" s="415"/>
      <c r="D96" s="416"/>
      <c r="E96" s="416"/>
      <c r="F96" s="416"/>
      <c r="G96" s="416"/>
      <c r="H96" s="416"/>
      <c r="I96" s="416"/>
      <c r="J96" s="416"/>
      <c r="K96" s="416"/>
      <c r="L96" s="417"/>
      <c r="M96" s="414"/>
      <c r="N96" s="414"/>
      <c r="O96" s="414"/>
      <c r="P96" s="414"/>
      <c r="Q96" s="414"/>
      <c r="R96" s="390"/>
      <c r="S96" s="391"/>
      <c r="T96" s="391"/>
      <c r="U96" s="391"/>
      <c r="V96" s="392"/>
      <c r="W96" s="6"/>
      <c r="X96" s="4"/>
      <c r="Y96" s="5"/>
      <c r="Z96" s="323" t="str">
        <f>IFERROR(VLOOKUP(Y96,#REF!, 2, FALSE), "")</f>
        <v/>
      </c>
      <c r="AA96" s="324"/>
    </row>
    <row r="97" spans="1:27" ht="33.9" customHeight="1" x14ac:dyDescent="0.2">
      <c r="A97" s="164"/>
      <c r="B97" s="325">
        <f t="shared" si="0"/>
        <v>59</v>
      </c>
      <c r="C97" s="415"/>
      <c r="D97" s="416"/>
      <c r="E97" s="416"/>
      <c r="F97" s="416"/>
      <c r="G97" s="416"/>
      <c r="H97" s="416"/>
      <c r="I97" s="416"/>
      <c r="J97" s="416"/>
      <c r="K97" s="416"/>
      <c r="L97" s="417"/>
      <c r="M97" s="414"/>
      <c r="N97" s="414"/>
      <c r="O97" s="414"/>
      <c r="P97" s="414"/>
      <c r="Q97" s="414"/>
      <c r="R97" s="390"/>
      <c r="S97" s="391"/>
      <c r="T97" s="391"/>
      <c r="U97" s="391"/>
      <c r="V97" s="392"/>
      <c r="W97" s="6"/>
      <c r="X97" s="4"/>
      <c r="Y97" s="5"/>
      <c r="Z97" s="323" t="str">
        <f>IFERROR(VLOOKUP(Y97,#REF!, 2, FALSE), "")</f>
        <v/>
      </c>
      <c r="AA97" s="324"/>
    </row>
    <row r="98" spans="1:27" ht="33.9" customHeight="1" x14ac:dyDescent="0.2">
      <c r="A98" s="164"/>
      <c r="B98" s="325">
        <f t="shared" si="0"/>
        <v>60</v>
      </c>
      <c r="C98" s="415"/>
      <c r="D98" s="416"/>
      <c r="E98" s="416"/>
      <c r="F98" s="416"/>
      <c r="G98" s="416"/>
      <c r="H98" s="416"/>
      <c r="I98" s="416"/>
      <c r="J98" s="416"/>
      <c r="K98" s="416"/>
      <c r="L98" s="417"/>
      <c r="M98" s="414"/>
      <c r="N98" s="414"/>
      <c r="O98" s="414"/>
      <c r="P98" s="414"/>
      <c r="Q98" s="414"/>
      <c r="R98" s="390"/>
      <c r="S98" s="391"/>
      <c r="T98" s="391"/>
      <c r="U98" s="391"/>
      <c r="V98" s="392"/>
      <c r="W98" s="6"/>
      <c r="X98" s="4"/>
      <c r="Y98" s="5"/>
      <c r="Z98" s="323" t="str">
        <f>IFERROR(VLOOKUP(Y98,#REF!, 2, FALSE), "")</f>
        <v/>
      </c>
      <c r="AA98" s="324"/>
    </row>
    <row r="99" spans="1:27" ht="33.9" customHeight="1" x14ac:dyDescent="0.2">
      <c r="A99" s="164"/>
      <c r="B99" s="325">
        <f t="shared" si="0"/>
        <v>61</v>
      </c>
      <c r="C99" s="415"/>
      <c r="D99" s="416"/>
      <c r="E99" s="416"/>
      <c r="F99" s="416"/>
      <c r="G99" s="416"/>
      <c r="H99" s="416"/>
      <c r="I99" s="416"/>
      <c r="J99" s="416"/>
      <c r="K99" s="416"/>
      <c r="L99" s="417"/>
      <c r="M99" s="414"/>
      <c r="N99" s="414"/>
      <c r="O99" s="414"/>
      <c r="P99" s="414"/>
      <c r="Q99" s="414"/>
      <c r="R99" s="390"/>
      <c r="S99" s="391"/>
      <c r="T99" s="391"/>
      <c r="U99" s="391"/>
      <c r="V99" s="392"/>
      <c r="W99" s="6"/>
      <c r="X99" s="4"/>
      <c r="Y99" s="5"/>
      <c r="Z99" s="323" t="str">
        <f>IFERROR(VLOOKUP(Y99,#REF!, 2, FALSE), "")</f>
        <v/>
      </c>
      <c r="AA99" s="324"/>
    </row>
    <row r="100" spans="1:27" ht="33.9" customHeight="1" x14ac:dyDescent="0.2">
      <c r="A100" s="164"/>
      <c r="B100" s="325">
        <f t="shared" si="0"/>
        <v>62</v>
      </c>
      <c r="C100" s="415"/>
      <c r="D100" s="416"/>
      <c r="E100" s="416"/>
      <c r="F100" s="416"/>
      <c r="G100" s="416"/>
      <c r="H100" s="416"/>
      <c r="I100" s="416"/>
      <c r="J100" s="416"/>
      <c r="K100" s="416"/>
      <c r="L100" s="417"/>
      <c r="M100" s="414"/>
      <c r="N100" s="414"/>
      <c r="O100" s="414"/>
      <c r="P100" s="414"/>
      <c r="Q100" s="414"/>
      <c r="R100" s="390"/>
      <c r="S100" s="391"/>
      <c r="T100" s="391"/>
      <c r="U100" s="391"/>
      <c r="V100" s="392"/>
      <c r="W100" s="6"/>
      <c r="X100" s="4"/>
      <c r="Y100" s="5"/>
      <c r="Z100" s="323" t="str">
        <f>IFERROR(VLOOKUP(Y100,#REF!, 2, FALSE), "")</f>
        <v/>
      </c>
      <c r="AA100" s="324"/>
    </row>
    <row r="101" spans="1:27" ht="33.9" customHeight="1" x14ac:dyDescent="0.2">
      <c r="A101" s="164"/>
      <c r="B101" s="325">
        <f t="shared" si="0"/>
        <v>63</v>
      </c>
      <c r="C101" s="415"/>
      <c r="D101" s="416"/>
      <c r="E101" s="416"/>
      <c r="F101" s="416"/>
      <c r="G101" s="416"/>
      <c r="H101" s="416"/>
      <c r="I101" s="416"/>
      <c r="J101" s="416"/>
      <c r="K101" s="416"/>
      <c r="L101" s="417"/>
      <c r="M101" s="414"/>
      <c r="N101" s="414"/>
      <c r="O101" s="414"/>
      <c r="P101" s="414"/>
      <c r="Q101" s="414"/>
      <c r="R101" s="390"/>
      <c r="S101" s="391"/>
      <c r="T101" s="391"/>
      <c r="U101" s="391"/>
      <c r="V101" s="392"/>
      <c r="W101" s="6"/>
      <c r="X101" s="4"/>
      <c r="Y101" s="5"/>
      <c r="Z101" s="323" t="str">
        <f>IFERROR(VLOOKUP(Y101,#REF!, 2, FALSE), "")</f>
        <v/>
      </c>
      <c r="AA101" s="324"/>
    </row>
    <row r="102" spans="1:27" ht="33.9" customHeight="1" x14ac:dyDescent="0.2">
      <c r="A102" s="164"/>
      <c r="B102" s="325">
        <f t="shared" si="0"/>
        <v>64</v>
      </c>
      <c r="C102" s="415"/>
      <c r="D102" s="416"/>
      <c r="E102" s="416"/>
      <c r="F102" s="416"/>
      <c r="G102" s="416"/>
      <c r="H102" s="416"/>
      <c r="I102" s="416"/>
      <c r="J102" s="416"/>
      <c r="K102" s="416"/>
      <c r="L102" s="417"/>
      <c r="M102" s="414"/>
      <c r="N102" s="414"/>
      <c r="O102" s="414"/>
      <c r="P102" s="414"/>
      <c r="Q102" s="414"/>
      <c r="R102" s="390"/>
      <c r="S102" s="391"/>
      <c r="T102" s="391"/>
      <c r="U102" s="391"/>
      <c r="V102" s="392"/>
      <c r="W102" s="6"/>
      <c r="X102" s="4"/>
      <c r="Y102" s="5"/>
      <c r="Z102" s="323" t="str">
        <f>IFERROR(VLOOKUP(Y102,#REF!, 2, FALSE), "")</f>
        <v/>
      </c>
      <c r="AA102" s="324"/>
    </row>
    <row r="103" spans="1:27" ht="33.9" customHeight="1" x14ac:dyDescent="0.2">
      <c r="A103" s="164"/>
      <c r="B103" s="325">
        <f t="shared" si="0"/>
        <v>65</v>
      </c>
      <c r="C103" s="415"/>
      <c r="D103" s="416"/>
      <c r="E103" s="416"/>
      <c r="F103" s="416"/>
      <c r="G103" s="416"/>
      <c r="H103" s="416"/>
      <c r="I103" s="416"/>
      <c r="J103" s="416"/>
      <c r="K103" s="416"/>
      <c r="L103" s="417"/>
      <c r="M103" s="414"/>
      <c r="N103" s="414"/>
      <c r="O103" s="414"/>
      <c r="P103" s="414"/>
      <c r="Q103" s="414"/>
      <c r="R103" s="390"/>
      <c r="S103" s="391"/>
      <c r="T103" s="391"/>
      <c r="U103" s="391"/>
      <c r="V103" s="392"/>
      <c r="W103" s="6"/>
      <c r="X103" s="4"/>
      <c r="Y103" s="5"/>
      <c r="Z103" s="323" t="str">
        <f>IFERROR(VLOOKUP(Y103,#REF!, 2, FALSE), "")</f>
        <v/>
      </c>
      <c r="AA103" s="324"/>
    </row>
    <row r="104" spans="1:27" ht="33.9" customHeight="1" x14ac:dyDescent="0.2">
      <c r="A104" s="164"/>
      <c r="B104" s="325">
        <f t="shared" si="0"/>
        <v>66</v>
      </c>
      <c r="C104" s="415"/>
      <c r="D104" s="416"/>
      <c r="E104" s="416"/>
      <c r="F104" s="416"/>
      <c r="G104" s="416"/>
      <c r="H104" s="416"/>
      <c r="I104" s="416"/>
      <c r="J104" s="416"/>
      <c r="K104" s="416"/>
      <c r="L104" s="417"/>
      <c r="M104" s="414"/>
      <c r="N104" s="414"/>
      <c r="O104" s="414"/>
      <c r="P104" s="414"/>
      <c r="Q104" s="414"/>
      <c r="R104" s="390"/>
      <c r="S104" s="391"/>
      <c r="T104" s="391"/>
      <c r="U104" s="391"/>
      <c r="V104" s="392"/>
      <c r="W104" s="6"/>
      <c r="X104" s="4"/>
      <c r="Y104" s="5"/>
      <c r="Z104" s="323" t="str">
        <f>IFERROR(VLOOKUP(Y104,#REF!, 2, FALSE), "")</f>
        <v/>
      </c>
      <c r="AA104" s="324"/>
    </row>
    <row r="105" spans="1:27" ht="33.9" customHeight="1" x14ac:dyDescent="0.2">
      <c r="A105" s="164"/>
      <c r="B105" s="325">
        <f t="shared" ref="B105:B138" si="1">B104+1</f>
        <v>67</v>
      </c>
      <c r="C105" s="415"/>
      <c r="D105" s="416"/>
      <c r="E105" s="416"/>
      <c r="F105" s="416"/>
      <c r="G105" s="416"/>
      <c r="H105" s="416"/>
      <c r="I105" s="416"/>
      <c r="J105" s="416"/>
      <c r="K105" s="416"/>
      <c r="L105" s="417"/>
      <c r="M105" s="414"/>
      <c r="N105" s="414"/>
      <c r="O105" s="414"/>
      <c r="P105" s="414"/>
      <c r="Q105" s="414"/>
      <c r="R105" s="390"/>
      <c r="S105" s="391"/>
      <c r="T105" s="391"/>
      <c r="U105" s="391"/>
      <c r="V105" s="392"/>
      <c r="W105" s="6"/>
      <c r="X105" s="4"/>
      <c r="Y105" s="5"/>
      <c r="Z105" s="323" t="str">
        <f>IFERROR(VLOOKUP(Y105,#REF!, 2, FALSE), "")</f>
        <v/>
      </c>
      <c r="AA105" s="324"/>
    </row>
    <row r="106" spans="1:27" ht="33.9" customHeight="1" x14ac:dyDescent="0.2">
      <c r="A106" s="164"/>
      <c r="B106" s="325">
        <f t="shared" si="1"/>
        <v>68</v>
      </c>
      <c r="C106" s="415"/>
      <c r="D106" s="416"/>
      <c r="E106" s="416"/>
      <c r="F106" s="416"/>
      <c r="G106" s="416"/>
      <c r="H106" s="416"/>
      <c r="I106" s="416"/>
      <c r="J106" s="416"/>
      <c r="K106" s="416"/>
      <c r="L106" s="417"/>
      <c r="M106" s="414"/>
      <c r="N106" s="414"/>
      <c r="O106" s="414"/>
      <c r="P106" s="414"/>
      <c r="Q106" s="414"/>
      <c r="R106" s="390"/>
      <c r="S106" s="391"/>
      <c r="T106" s="391"/>
      <c r="U106" s="391"/>
      <c r="V106" s="392"/>
      <c r="W106" s="6"/>
      <c r="X106" s="4"/>
      <c r="Y106" s="5"/>
      <c r="Z106" s="323" t="str">
        <f>IFERROR(VLOOKUP(Y106,#REF!, 2, FALSE), "")</f>
        <v/>
      </c>
      <c r="AA106" s="324"/>
    </row>
    <row r="107" spans="1:27" ht="33.9" customHeight="1" x14ac:dyDescent="0.2">
      <c r="A107" s="164"/>
      <c r="B107" s="325">
        <f t="shared" si="1"/>
        <v>69</v>
      </c>
      <c r="C107" s="415"/>
      <c r="D107" s="416"/>
      <c r="E107" s="416"/>
      <c r="F107" s="416"/>
      <c r="G107" s="416"/>
      <c r="H107" s="416"/>
      <c r="I107" s="416"/>
      <c r="J107" s="416"/>
      <c r="K107" s="416"/>
      <c r="L107" s="417"/>
      <c r="M107" s="414"/>
      <c r="N107" s="414"/>
      <c r="O107" s="414"/>
      <c r="P107" s="414"/>
      <c r="Q107" s="414"/>
      <c r="R107" s="390"/>
      <c r="S107" s="391"/>
      <c r="T107" s="391"/>
      <c r="U107" s="391"/>
      <c r="V107" s="392"/>
      <c r="W107" s="6"/>
      <c r="X107" s="4"/>
      <c r="Y107" s="5"/>
      <c r="Z107" s="323" t="str">
        <f>IFERROR(VLOOKUP(Y107,#REF!, 2, FALSE), "")</f>
        <v/>
      </c>
      <c r="AA107" s="324"/>
    </row>
    <row r="108" spans="1:27" ht="33.9" customHeight="1" x14ac:dyDescent="0.2">
      <c r="A108" s="164"/>
      <c r="B108" s="325">
        <f t="shared" si="1"/>
        <v>70</v>
      </c>
      <c r="C108" s="415"/>
      <c r="D108" s="416"/>
      <c r="E108" s="416"/>
      <c r="F108" s="416"/>
      <c r="G108" s="416"/>
      <c r="H108" s="416"/>
      <c r="I108" s="416"/>
      <c r="J108" s="416"/>
      <c r="K108" s="416"/>
      <c r="L108" s="417"/>
      <c r="M108" s="414"/>
      <c r="N108" s="414"/>
      <c r="O108" s="414"/>
      <c r="P108" s="414"/>
      <c r="Q108" s="414"/>
      <c r="R108" s="390"/>
      <c r="S108" s="391"/>
      <c r="T108" s="391"/>
      <c r="U108" s="391"/>
      <c r="V108" s="392"/>
      <c r="W108" s="6"/>
      <c r="X108" s="4"/>
      <c r="Y108" s="5"/>
      <c r="Z108" s="323" t="str">
        <f>IFERROR(VLOOKUP(Y108,#REF!, 2, FALSE), "")</f>
        <v/>
      </c>
      <c r="AA108" s="324"/>
    </row>
    <row r="109" spans="1:27" ht="33.9" customHeight="1" x14ac:dyDescent="0.2">
      <c r="A109" s="164"/>
      <c r="B109" s="325">
        <f t="shared" si="1"/>
        <v>71</v>
      </c>
      <c r="C109" s="415"/>
      <c r="D109" s="416"/>
      <c r="E109" s="416"/>
      <c r="F109" s="416"/>
      <c r="G109" s="416"/>
      <c r="H109" s="416"/>
      <c r="I109" s="416"/>
      <c r="J109" s="416"/>
      <c r="K109" s="416"/>
      <c r="L109" s="417"/>
      <c r="M109" s="414"/>
      <c r="N109" s="414"/>
      <c r="O109" s="414"/>
      <c r="P109" s="414"/>
      <c r="Q109" s="414"/>
      <c r="R109" s="390"/>
      <c r="S109" s="391"/>
      <c r="T109" s="391"/>
      <c r="U109" s="391"/>
      <c r="V109" s="392"/>
      <c r="W109" s="6"/>
      <c r="X109" s="4"/>
      <c r="Y109" s="5"/>
      <c r="Z109" s="323" t="str">
        <f>IFERROR(VLOOKUP(Y109,#REF!, 2, FALSE), "")</f>
        <v/>
      </c>
      <c r="AA109" s="324"/>
    </row>
    <row r="110" spans="1:27" ht="33.9" customHeight="1" x14ac:dyDescent="0.2">
      <c r="A110" s="164"/>
      <c r="B110" s="325">
        <f t="shared" si="1"/>
        <v>72</v>
      </c>
      <c r="C110" s="415"/>
      <c r="D110" s="416"/>
      <c r="E110" s="416"/>
      <c r="F110" s="416"/>
      <c r="G110" s="416"/>
      <c r="H110" s="416"/>
      <c r="I110" s="416"/>
      <c r="J110" s="416"/>
      <c r="K110" s="416"/>
      <c r="L110" s="417"/>
      <c r="M110" s="414"/>
      <c r="N110" s="414"/>
      <c r="O110" s="414"/>
      <c r="P110" s="414"/>
      <c r="Q110" s="414"/>
      <c r="R110" s="390"/>
      <c r="S110" s="391"/>
      <c r="T110" s="391"/>
      <c r="U110" s="391"/>
      <c r="V110" s="392"/>
      <c r="W110" s="6"/>
      <c r="X110" s="4"/>
      <c r="Y110" s="5"/>
      <c r="Z110" s="323" t="str">
        <f>IFERROR(VLOOKUP(Y110,#REF!, 2, FALSE), "")</f>
        <v/>
      </c>
      <c r="AA110" s="324"/>
    </row>
    <row r="111" spans="1:27" ht="33.9" customHeight="1" x14ac:dyDescent="0.2">
      <c r="A111" s="164"/>
      <c r="B111" s="325">
        <f t="shared" si="1"/>
        <v>73</v>
      </c>
      <c r="C111" s="415"/>
      <c r="D111" s="416"/>
      <c r="E111" s="416"/>
      <c r="F111" s="416"/>
      <c r="G111" s="416"/>
      <c r="H111" s="416"/>
      <c r="I111" s="416"/>
      <c r="J111" s="416"/>
      <c r="K111" s="416"/>
      <c r="L111" s="417"/>
      <c r="M111" s="414"/>
      <c r="N111" s="414"/>
      <c r="O111" s="414"/>
      <c r="P111" s="414"/>
      <c r="Q111" s="414"/>
      <c r="R111" s="390"/>
      <c r="S111" s="391"/>
      <c r="T111" s="391"/>
      <c r="U111" s="391"/>
      <c r="V111" s="392"/>
      <c r="W111" s="6"/>
      <c r="X111" s="4"/>
      <c r="Y111" s="5"/>
      <c r="Z111" s="323" t="str">
        <f>IFERROR(VLOOKUP(Y111,#REF!, 2, FALSE), "")</f>
        <v/>
      </c>
      <c r="AA111" s="324"/>
    </row>
    <row r="112" spans="1:27" ht="33.9" customHeight="1" x14ac:dyDescent="0.2">
      <c r="A112" s="164"/>
      <c r="B112" s="325">
        <f t="shared" si="1"/>
        <v>74</v>
      </c>
      <c r="C112" s="415"/>
      <c r="D112" s="416"/>
      <c r="E112" s="416"/>
      <c r="F112" s="416"/>
      <c r="G112" s="416"/>
      <c r="H112" s="416"/>
      <c r="I112" s="416"/>
      <c r="J112" s="416"/>
      <c r="K112" s="416"/>
      <c r="L112" s="417"/>
      <c r="M112" s="414"/>
      <c r="N112" s="414"/>
      <c r="O112" s="414"/>
      <c r="P112" s="414"/>
      <c r="Q112" s="414"/>
      <c r="R112" s="390"/>
      <c r="S112" s="391"/>
      <c r="T112" s="391"/>
      <c r="U112" s="391"/>
      <c r="V112" s="392"/>
      <c r="W112" s="6"/>
      <c r="X112" s="4"/>
      <c r="Y112" s="5"/>
      <c r="Z112" s="323" t="str">
        <f>IFERROR(VLOOKUP(Y112,#REF!, 2, FALSE), "")</f>
        <v/>
      </c>
      <c r="AA112" s="324"/>
    </row>
    <row r="113" spans="1:27" ht="33.9" customHeight="1" x14ac:dyDescent="0.2">
      <c r="A113" s="164"/>
      <c r="B113" s="325">
        <f t="shared" si="1"/>
        <v>75</v>
      </c>
      <c r="C113" s="415"/>
      <c r="D113" s="416"/>
      <c r="E113" s="416"/>
      <c r="F113" s="416"/>
      <c r="G113" s="416"/>
      <c r="H113" s="416"/>
      <c r="I113" s="416"/>
      <c r="J113" s="416"/>
      <c r="K113" s="416"/>
      <c r="L113" s="417"/>
      <c r="M113" s="414"/>
      <c r="N113" s="414"/>
      <c r="O113" s="414"/>
      <c r="P113" s="414"/>
      <c r="Q113" s="414"/>
      <c r="R113" s="390"/>
      <c r="S113" s="391"/>
      <c r="T113" s="391"/>
      <c r="U113" s="391"/>
      <c r="V113" s="392"/>
      <c r="W113" s="6"/>
      <c r="X113" s="4"/>
      <c r="Y113" s="5"/>
      <c r="Z113" s="323" t="str">
        <f>IFERROR(VLOOKUP(Y113,#REF!, 2, FALSE), "")</f>
        <v/>
      </c>
      <c r="AA113" s="324"/>
    </row>
    <row r="114" spans="1:27" ht="33.9" customHeight="1" x14ac:dyDescent="0.2">
      <c r="A114" s="164"/>
      <c r="B114" s="325">
        <f t="shared" si="1"/>
        <v>76</v>
      </c>
      <c r="C114" s="415"/>
      <c r="D114" s="416"/>
      <c r="E114" s="416"/>
      <c r="F114" s="416"/>
      <c r="G114" s="416"/>
      <c r="H114" s="416"/>
      <c r="I114" s="416"/>
      <c r="J114" s="416"/>
      <c r="K114" s="416"/>
      <c r="L114" s="417"/>
      <c r="M114" s="414"/>
      <c r="N114" s="414"/>
      <c r="O114" s="414"/>
      <c r="P114" s="414"/>
      <c r="Q114" s="414"/>
      <c r="R114" s="390"/>
      <c r="S114" s="391"/>
      <c r="T114" s="391"/>
      <c r="U114" s="391"/>
      <c r="V114" s="392"/>
      <c r="W114" s="6"/>
      <c r="X114" s="4"/>
      <c r="Y114" s="5"/>
      <c r="Z114" s="323" t="str">
        <f>IFERROR(VLOOKUP(Y114,#REF!, 2, FALSE), "")</f>
        <v/>
      </c>
      <c r="AA114" s="324"/>
    </row>
    <row r="115" spans="1:27" ht="33.9" customHeight="1" x14ac:dyDescent="0.2">
      <c r="A115" s="164"/>
      <c r="B115" s="325">
        <f t="shared" si="1"/>
        <v>77</v>
      </c>
      <c r="C115" s="415"/>
      <c r="D115" s="416"/>
      <c r="E115" s="416"/>
      <c r="F115" s="416"/>
      <c r="G115" s="416"/>
      <c r="H115" s="416"/>
      <c r="I115" s="416"/>
      <c r="J115" s="416"/>
      <c r="K115" s="416"/>
      <c r="L115" s="417"/>
      <c r="M115" s="414"/>
      <c r="N115" s="414"/>
      <c r="O115" s="414"/>
      <c r="P115" s="414"/>
      <c r="Q115" s="414"/>
      <c r="R115" s="390"/>
      <c r="S115" s="391"/>
      <c r="T115" s="391"/>
      <c r="U115" s="391"/>
      <c r="V115" s="392"/>
      <c r="W115" s="6"/>
      <c r="X115" s="4"/>
      <c r="Y115" s="5"/>
      <c r="Z115" s="323" t="str">
        <f>IFERROR(VLOOKUP(Y115,#REF!, 2, FALSE), "")</f>
        <v/>
      </c>
      <c r="AA115" s="324"/>
    </row>
    <row r="116" spans="1:27" ht="33.9" customHeight="1" x14ac:dyDescent="0.2">
      <c r="A116" s="164"/>
      <c r="B116" s="325">
        <f t="shared" si="1"/>
        <v>78</v>
      </c>
      <c r="C116" s="415"/>
      <c r="D116" s="416"/>
      <c r="E116" s="416"/>
      <c r="F116" s="416"/>
      <c r="G116" s="416"/>
      <c r="H116" s="416"/>
      <c r="I116" s="416"/>
      <c r="J116" s="416"/>
      <c r="K116" s="416"/>
      <c r="L116" s="417"/>
      <c r="M116" s="414"/>
      <c r="N116" s="414"/>
      <c r="O116" s="414"/>
      <c r="P116" s="414"/>
      <c r="Q116" s="414"/>
      <c r="R116" s="390"/>
      <c r="S116" s="391"/>
      <c r="T116" s="391"/>
      <c r="U116" s="391"/>
      <c r="V116" s="392"/>
      <c r="W116" s="6"/>
      <c r="X116" s="4"/>
      <c r="Y116" s="5"/>
      <c r="Z116" s="323" t="str">
        <f>IFERROR(VLOOKUP(Y116,#REF!, 2, FALSE), "")</f>
        <v/>
      </c>
      <c r="AA116" s="324"/>
    </row>
    <row r="117" spans="1:27" ht="33.9" customHeight="1" x14ac:dyDescent="0.2">
      <c r="A117" s="164"/>
      <c r="B117" s="325">
        <f t="shared" si="1"/>
        <v>79</v>
      </c>
      <c r="C117" s="415"/>
      <c r="D117" s="416"/>
      <c r="E117" s="416"/>
      <c r="F117" s="416"/>
      <c r="G117" s="416"/>
      <c r="H117" s="416"/>
      <c r="I117" s="416"/>
      <c r="J117" s="416"/>
      <c r="K117" s="416"/>
      <c r="L117" s="417"/>
      <c r="M117" s="414"/>
      <c r="N117" s="414"/>
      <c r="O117" s="414"/>
      <c r="P117" s="414"/>
      <c r="Q117" s="414"/>
      <c r="R117" s="390"/>
      <c r="S117" s="391"/>
      <c r="T117" s="391"/>
      <c r="U117" s="391"/>
      <c r="V117" s="392"/>
      <c r="W117" s="6"/>
      <c r="X117" s="4"/>
      <c r="Y117" s="5"/>
      <c r="Z117" s="323" t="str">
        <f>IFERROR(VLOOKUP(Y117,#REF!, 2, FALSE), "")</f>
        <v/>
      </c>
      <c r="AA117" s="324"/>
    </row>
    <row r="118" spans="1:27" ht="33.9" customHeight="1" x14ac:dyDescent="0.2">
      <c r="A118" s="164"/>
      <c r="B118" s="325">
        <f t="shared" si="1"/>
        <v>80</v>
      </c>
      <c r="C118" s="415"/>
      <c r="D118" s="416"/>
      <c r="E118" s="416"/>
      <c r="F118" s="416"/>
      <c r="G118" s="416"/>
      <c r="H118" s="416"/>
      <c r="I118" s="416"/>
      <c r="J118" s="416"/>
      <c r="K118" s="416"/>
      <c r="L118" s="417"/>
      <c r="M118" s="414"/>
      <c r="N118" s="414"/>
      <c r="O118" s="414"/>
      <c r="P118" s="414"/>
      <c r="Q118" s="414"/>
      <c r="R118" s="390"/>
      <c r="S118" s="391"/>
      <c r="T118" s="391"/>
      <c r="U118" s="391"/>
      <c r="V118" s="392"/>
      <c r="W118" s="6"/>
      <c r="X118" s="4"/>
      <c r="Y118" s="5"/>
      <c r="Z118" s="323" t="str">
        <f>IFERROR(VLOOKUP(Y118,#REF!, 2, FALSE), "")</f>
        <v/>
      </c>
      <c r="AA118" s="324"/>
    </row>
    <row r="119" spans="1:27" ht="33.9" customHeight="1" x14ac:dyDescent="0.2">
      <c r="A119" s="164"/>
      <c r="B119" s="325">
        <f t="shared" si="1"/>
        <v>81</v>
      </c>
      <c r="C119" s="415"/>
      <c r="D119" s="416"/>
      <c r="E119" s="416"/>
      <c r="F119" s="416"/>
      <c r="G119" s="416"/>
      <c r="H119" s="416"/>
      <c r="I119" s="416"/>
      <c r="J119" s="416"/>
      <c r="K119" s="416"/>
      <c r="L119" s="417"/>
      <c r="M119" s="414"/>
      <c r="N119" s="414"/>
      <c r="O119" s="414"/>
      <c r="P119" s="414"/>
      <c r="Q119" s="414"/>
      <c r="R119" s="390"/>
      <c r="S119" s="391"/>
      <c r="T119" s="391"/>
      <c r="U119" s="391"/>
      <c r="V119" s="392"/>
      <c r="W119" s="6"/>
      <c r="X119" s="4"/>
      <c r="Y119" s="5"/>
      <c r="Z119" s="323" t="str">
        <f>IFERROR(VLOOKUP(Y119,#REF!, 2, FALSE), "")</f>
        <v/>
      </c>
      <c r="AA119" s="324"/>
    </row>
    <row r="120" spans="1:27" ht="33.9" customHeight="1" x14ac:dyDescent="0.2">
      <c r="A120" s="164"/>
      <c r="B120" s="325">
        <f t="shared" si="1"/>
        <v>82</v>
      </c>
      <c r="C120" s="415"/>
      <c r="D120" s="416"/>
      <c r="E120" s="416"/>
      <c r="F120" s="416"/>
      <c r="G120" s="416"/>
      <c r="H120" s="416"/>
      <c r="I120" s="416"/>
      <c r="J120" s="416"/>
      <c r="K120" s="416"/>
      <c r="L120" s="417"/>
      <c r="M120" s="414"/>
      <c r="N120" s="414"/>
      <c r="O120" s="414"/>
      <c r="P120" s="414"/>
      <c r="Q120" s="414"/>
      <c r="R120" s="390"/>
      <c r="S120" s="391"/>
      <c r="T120" s="391"/>
      <c r="U120" s="391"/>
      <c r="V120" s="392"/>
      <c r="W120" s="6"/>
      <c r="X120" s="4"/>
      <c r="Y120" s="5"/>
      <c r="Z120" s="323" t="str">
        <f>IFERROR(VLOOKUP(Y120,#REF!, 2, FALSE), "")</f>
        <v/>
      </c>
      <c r="AA120" s="324"/>
    </row>
    <row r="121" spans="1:27" ht="33.9" customHeight="1" x14ac:dyDescent="0.2">
      <c r="A121" s="164"/>
      <c r="B121" s="325">
        <f t="shared" si="1"/>
        <v>83</v>
      </c>
      <c r="C121" s="415"/>
      <c r="D121" s="416"/>
      <c r="E121" s="416"/>
      <c r="F121" s="416"/>
      <c r="G121" s="416"/>
      <c r="H121" s="416"/>
      <c r="I121" s="416"/>
      <c r="J121" s="416"/>
      <c r="K121" s="416"/>
      <c r="L121" s="417"/>
      <c r="M121" s="414"/>
      <c r="N121" s="414"/>
      <c r="O121" s="414"/>
      <c r="P121" s="414"/>
      <c r="Q121" s="414"/>
      <c r="R121" s="390"/>
      <c r="S121" s="391"/>
      <c r="T121" s="391"/>
      <c r="U121" s="391"/>
      <c r="V121" s="392"/>
      <c r="W121" s="6"/>
      <c r="X121" s="4"/>
      <c r="Y121" s="5"/>
      <c r="Z121" s="323" t="str">
        <f>IFERROR(VLOOKUP(Y121,#REF!, 2, FALSE), "")</f>
        <v/>
      </c>
      <c r="AA121" s="324"/>
    </row>
    <row r="122" spans="1:27" ht="33.9" customHeight="1" x14ac:dyDescent="0.2">
      <c r="A122" s="164"/>
      <c r="B122" s="325">
        <f t="shared" si="1"/>
        <v>84</v>
      </c>
      <c r="C122" s="415"/>
      <c r="D122" s="416"/>
      <c r="E122" s="416"/>
      <c r="F122" s="416"/>
      <c r="G122" s="416"/>
      <c r="H122" s="416"/>
      <c r="I122" s="416"/>
      <c r="J122" s="416"/>
      <c r="K122" s="416"/>
      <c r="L122" s="417"/>
      <c r="M122" s="414"/>
      <c r="N122" s="414"/>
      <c r="O122" s="414"/>
      <c r="P122" s="414"/>
      <c r="Q122" s="414"/>
      <c r="R122" s="390"/>
      <c r="S122" s="391"/>
      <c r="T122" s="391"/>
      <c r="U122" s="391"/>
      <c r="V122" s="392"/>
      <c r="W122" s="6"/>
      <c r="X122" s="4"/>
      <c r="Y122" s="5"/>
      <c r="Z122" s="323" t="str">
        <f>IFERROR(VLOOKUP(Y122,#REF!, 2, FALSE), "")</f>
        <v/>
      </c>
      <c r="AA122" s="324"/>
    </row>
    <row r="123" spans="1:27" ht="33.9" customHeight="1" x14ac:dyDescent="0.2">
      <c r="A123" s="164"/>
      <c r="B123" s="325">
        <f t="shared" si="1"/>
        <v>85</v>
      </c>
      <c r="C123" s="415"/>
      <c r="D123" s="416"/>
      <c r="E123" s="416"/>
      <c r="F123" s="416"/>
      <c r="G123" s="416"/>
      <c r="H123" s="416"/>
      <c r="I123" s="416"/>
      <c r="J123" s="416"/>
      <c r="K123" s="416"/>
      <c r="L123" s="417"/>
      <c r="M123" s="414"/>
      <c r="N123" s="414"/>
      <c r="O123" s="414"/>
      <c r="P123" s="414"/>
      <c r="Q123" s="414"/>
      <c r="R123" s="390"/>
      <c r="S123" s="391"/>
      <c r="T123" s="391"/>
      <c r="U123" s="391"/>
      <c r="V123" s="392"/>
      <c r="W123" s="6"/>
      <c r="X123" s="4"/>
      <c r="Y123" s="5"/>
      <c r="Z123" s="323" t="str">
        <f>IFERROR(VLOOKUP(Y123,#REF!, 2, FALSE), "")</f>
        <v/>
      </c>
      <c r="AA123" s="324"/>
    </row>
    <row r="124" spans="1:27" ht="33.9" customHeight="1" x14ac:dyDescent="0.2">
      <c r="A124" s="164"/>
      <c r="B124" s="325">
        <f t="shared" si="1"/>
        <v>86</v>
      </c>
      <c r="C124" s="415"/>
      <c r="D124" s="416"/>
      <c r="E124" s="416"/>
      <c r="F124" s="416"/>
      <c r="G124" s="416"/>
      <c r="H124" s="416"/>
      <c r="I124" s="416"/>
      <c r="J124" s="416"/>
      <c r="K124" s="416"/>
      <c r="L124" s="417"/>
      <c r="M124" s="414"/>
      <c r="N124" s="414"/>
      <c r="O124" s="414"/>
      <c r="P124" s="414"/>
      <c r="Q124" s="414"/>
      <c r="R124" s="390"/>
      <c r="S124" s="391"/>
      <c r="T124" s="391"/>
      <c r="U124" s="391"/>
      <c r="V124" s="392"/>
      <c r="W124" s="6"/>
      <c r="X124" s="4"/>
      <c r="Y124" s="5"/>
      <c r="Z124" s="323" t="str">
        <f>IFERROR(VLOOKUP(Y124,#REF!, 2, FALSE), "")</f>
        <v/>
      </c>
      <c r="AA124" s="324"/>
    </row>
    <row r="125" spans="1:27" ht="33.9" customHeight="1" x14ac:dyDescent="0.2">
      <c r="A125" s="164"/>
      <c r="B125" s="325">
        <f t="shared" si="1"/>
        <v>87</v>
      </c>
      <c r="C125" s="415"/>
      <c r="D125" s="416"/>
      <c r="E125" s="416"/>
      <c r="F125" s="416"/>
      <c r="G125" s="416"/>
      <c r="H125" s="416"/>
      <c r="I125" s="416"/>
      <c r="J125" s="416"/>
      <c r="K125" s="416"/>
      <c r="L125" s="417"/>
      <c r="M125" s="414"/>
      <c r="N125" s="414"/>
      <c r="O125" s="414"/>
      <c r="P125" s="414"/>
      <c r="Q125" s="414"/>
      <c r="R125" s="390"/>
      <c r="S125" s="391"/>
      <c r="T125" s="391"/>
      <c r="U125" s="391"/>
      <c r="V125" s="392"/>
      <c r="W125" s="6"/>
      <c r="X125" s="4"/>
      <c r="Y125" s="5"/>
      <c r="Z125" s="323" t="str">
        <f>IFERROR(VLOOKUP(Y125,#REF!, 2, FALSE), "")</f>
        <v/>
      </c>
      <c r="AA125" s="324"/>
    </row>
    <row r="126" spans="1:27" ht="33.9" customHeight="1" x14ac:dyDescent="0.2">
      <c r="A126" s="164"/>
      <c r="B126" s="325">
        <f t="shared" si="1"/>
        <v>88</v>
      </c>
      <c r="C126" s="415"/>
      <c r="D126" s="416"/>
      <c r="E126" s="416"/>
      <c r="F126" s="416"/>
      <c r="G126" s="416"/>
      <c r="H126" s="416"/>
      <c r="I126" s="416"/>
      <c r="J126" s="416"/>
      <c r="K126" s="416"/>
      <c r="L126" s="417"/>
      <c r="M126" s="414"/>
      <c r="N126" s="414"/>
      <c r="O126" s="414"/>
      <c r="P126" s="414"/>
      <c r="Q126" s="414"/>
      <c r="R126" s="390"/>
      <c r="S126" s="391"/>
      <c r="T126" s="391"/>
      <c r="U126" s="391"/>
      <c r="V126" s="392"/>
      <c r="W126" s="6"/>
      <c r="X126" s="4"/>
      <c r="Y126" s="5"/>
      <c r="Z126" s="323" t="str">
        <f>IFERROR(VLOOKUP(Y126,#REF!, 2, FALSE), "")</f>
        <v/>
      </c>
      <c r="AA126" s="324"/>
    </row>
    <row r="127" spans="1:27" ht="33.9" customHeight="1" x14ac:dyDescent="0.2">
      <c r="A127" s="164"/>
      <c r="B127" s="325">
        <f t="shared" si="1"/>
        <v>89</v>
      </c>
      <c r="C127" s="415"/>
      <c r="D127" s="416"/>
      <c r="E127" s="416"/>
      <c r="F127" s="416"/>
      <c r="G127" s="416"/>
      <c r="H127" s="416"/>
      <c r="I127" s="416"/>
      <c r="J127" s="416"/>
      <c r="K127" s="416"/>
      <c r="L127" s="417"/>
      <c r="M127" s="414"/>
      <c r="N127" s="414"/>
      <c r="O127" s="414"/>
      <c r="P127" s="414"/>
      <c r="Q127" s="414"/>
      <c r="R127" s="390"/>
      <c r="S127" s="391"/>
      <c r="T127" s="391"/>
      <c r="U127" s="391"/>
      <c r="V127" s="392"/>
      <c r="W127" s="6"/>
      <c r="X127" s="4"/>
      <c r="Y127" s="5"/>
      <c r="Z127" s="323" t="str">
        <f>IFERROR(VLOOKUP(Y127,#REF!, 2, FALSE), "")</f>
        <v/>
      </c>
      <c r="AA127" s="324"/>
    </row>
    <row r="128" spans="1:27" ht="33.9" customHeight="1" x14ac:dyDescent="0.2">
      <c r="A128" s="164"/>
      <c r="B128" s="325">
        <f t="shared" si="1"/>
        <v>90</v>
      </c>
      <c r="C128" s="415"/>
      <c r="D128" s="416"/>
      <c r="E128" s="416"/>
      <c r="F128" s="416"/>
      <c r="G128" s="416"/>
      <c r="H128" s="416"/>
      <c r="I128" s="416"/>
      <c r="J128" s="416"/>
      <c r="K128" s="416"/>
      <c r="L128" s="417"/>
      <c r="M128" s="414"/>
      <c r="N128" s="414"/>
      <c r="O128" s="414"/>
      <c r="P128" s="414"/>
      <c r="Q128" s="414"/>
      <c r="R128" s="390"/>
      <c r="S128" s="391"/>
      <c r="T128" s="391"/>
      <c r="U128" s="391"/>
      <c r="V128" s="392"/>
      <c r="W128" s="6"/>
      <c r="X128" s="4"/>
      <c r="Y128" s="5"/>
      <c r="Z128" s="323" t="str">
        <f>IFERROR(VLOOKUP(Y128,#REF!, 2, FALSE), "")</f>
        <v/>
      </c>
      <c r="AA128" s="324"/>
    </row>
    <row r="129" spans="1:27" ht="33.9" customHeight="1" x14ac:dyDescent="0.2">
      <c r="A129" s="164"/>
      <c r="B129" s="325">
        <f t="shared" si="1"/>
        <v>91</v>
      </c>
      <c r="C129" s="415"/>
      <c r="D129" s="416"/>
      <c r="E129" s="416"/>
      <c r="F129" s="416"/>
      <c r="G129" s="416"/>
      <c r="H129" s="416"/>
      <c r="I129" s="416"/>
      <c r="J129" s="416"/>
      <c r="K129" s="416"/>
      <c r="L129" s="417"/>
      <c r="M129" s="414"/>
      <c r="N129" s="414"/>
      <c r="O129" s="414"/>
      <c r="P129" s="414"/>
      <c r="Q129" s="414"/>
      <c r="R129" s="390"/>
      <c r="S129" s="391"/>
      <c r="T129" s="391"/>
      <c r="U129" s="391"/>
      <c r="V129" s="392"/>
      <c r="W129" s="6"/>
      <c r="X129" s="4"/>
      <c r="Y129" s="5"/>
      <c r="Z129" s="323" t="str">
        <f>IFERROR(VLOOKUP(Y129,#REF!, 2, FALSE), "")</f>
        <v/>
      </c>
      <c r="AA129" s="324"/>
    </row>
    <row r="130" spans="1:27" ht="33.9" customHeight="1" x14ac:dyDescent="0.2">
      <c r="A130" s="164"/>
      <c r="B130" s="325">
        <f t="shared" si="1"/>
        <v>92</v>
      </c>
      <c r="C130" s="415"/>
      <c r="D130" s="416"/>
      <c r="E130" s="416"/>
      <c r="F130" s="416"/>
      <c r="G130" s="416"/>
      <c r="H130" s="416"/>
      <c r="I130" s="416"/>
      <c r="J130" s="416"/>
      <c r="K130" s="416"/>
      <c r="L130" s="417"/>
      <c r="M130" s="414"/>
      <c r="N130" s="414"/>
      <c r="O130" s="414"/>
      <c r="P130" s="414"/>
      <c r="Q130" s="414"/>
      <c r="R130" s="390"/>
      <c r="S130" s="391"/>
      <c r="T130" s="391"/>
      <c r="U130" s="391"/>
      <c r="V130" s="392"/>
      <c r="W130" s="6"/>
      <c r="X130" s="4"/>
      <c r="Y130" s="5"/>
      <c r="Z130" s="323" t="str">
        <f>IFERROR(VLOOKUP(Y130,#REF!, 2, FALSE), "")</f>
        <v/>
      </c>
      <c r="AA130" s="324"/>
    </row>
    <row r="131" spans="1:27" ht="33.9" customHeight="1" x14ac:dyDescent="0.2">
      <c r="A131" s="164"/>
      <c r="B131" s="325">
        <f t="shared" si="1"/>
        <v>93</v>
      </c>
      <c r="C131" s="415"/>
      <c r="D131" s="416"/>
      <c r="E131" s="416"/>
      <c r="F131" s="416"/>
      <c r="G131" s="416"/>
      <c r="H131" s="416"/>
      <c r="I131" s="416"/>
      <c r="J131" s="416"/>
      <c r="K131" s="416"/>
      <c r="L131" s="417"/>
      <c r="M131" s="414"/>
      <c r="N131" s="414"/>
      <c r="O131" s="414"/>
      <c r="P131" s="414"/>
      <c r="Q131" s="414"/>
      <c r="R131" s="390"/>
      <c r="S131" s="391"/>
      <c r="T131" s="391"/>
      <c r="U131" s="391"/>
      <c r="V131" s="392"/>
      <c r="W131" s="6"/>
      <c r="X131" s="4"/>
      <c r="Y131" s="5"/>
      <c r="Z131" s="323" t="str">
        <f>IFERROR(VLOOKUP(Y131,#REF!, 2, FALSE), "")</f>
        <v/>
      </c>
      <c r="AA131" s="324"/>
    </row>
    <row r="132" spans="1:27" ht="33.9" customHeight="1" x14ac:dyDescent="0.2">
      <c r="A132" s="164"/>
      <c r="B132" s="325">
        <f t="shared" si="1"/>
        <v>94</v>
      </c>
      <c r="C132" s="415"/>
      <c r="D132" s="416"/>
      <c r="E132" s="416"/>
      <c r="F132" s="416"/>
      <c r="G132" s="416"/>
      <c r="H132" s="416"/>
      <c r="I132" s="416"/>
      <c r="J132" s="416"/>
      <c r="K132" s="416"/>
      <c r="L132" s="417"/>
      <c r="M132" s="414"/>
      <c r="N132" s="414"/>
      <c r="O132" s="414"/>
      <c r="P132" s="414"/>
      <c r="Q132" s="414"/>
      <c r="R132" s="390"/>
      <c r="S132" s="391"/>
      <c r="T132" s="391"/>
      <c r="U132" s="391"/>
      <c r="V132" s="392"/>
      <c r="W132" s="6"/>
      <c r="X132" s="4"/>
      <c r="Y132" s="5"/>
      <c r="Z132" s="323" t="str">
        <f>IFERROR(VLOOKUP(Y132,#REF!, 2, FALSE), "")</f>
        <v/>
      </c>
      <c r="AA132" s="324"/>
    </row>
    <row r="133" spans="1:27" ht="33.9" customHeight="1" x14ac:dyDescent="0.2">
      <c r="A133" s="164"/>
      <c r="B133" s="325">
        <f t="shared" si="1"/>
        <v>95</v>
      </c>
      <c r="C133" s="415"/>
      <c r="D133" s="416"/>
      <c r="E133" s="416"/>
      <c r="F133" s="416"/>
      <c r="G133" s="416"/>
      <c r="H133" s="416"/>
      <c r="I133" s="416"/>
      <c r="J133" s="416"/>
      <c r="K133" s="416"/>
      <c r="L133" s="417"/>
      <c r="M133" s="414"/>
      <c r="N133" s="414"/>
      <c r="O133" s="414"/>
      <c r="P133" s="414"/>
      <c r="Q133" s="414"/>
      <c r="R133" s="390"/>
      <c r="S133" s="391"/>
      <c r="T133" s="391"/>
      <c r="U133" s="391"/>
      <c r="V133" s="392"/>
      <c r="W133" s="6"/>
      <c r="X133" s="4"/>
      <c r="Y133" s="5"/>
      <c r="Z133" s="323" t="str">
        <f>IFERROR(VLOOKUP(Y133,#REF!, 2, FALSE), "")</f>
        <v/>
      </c>
      <c r="AA133" s="324"/>
    </row>
    <row r="134" spans="1:27" ht="33.9" customHeight="1" x14ac:dyDescent="0.2">
      <c r="A134" s="164"/>
      <c r="B134" s="325">
        <f t="shared" si="1"/>
        <v>96</v>
      </c>
      <c r="C134" s="415"/>
      <c r="D134" s="416"/>
      <c r="E134" s="416"/>
      <c r="F134" s="416"/>
      <c r="G134" s="416"/>
      <c r="H134" s="416"/>
      <c r="I134" s="416"/>
      <c r="J134" s="416"/>
      <c r="K134" s="416"/>
      <c r="L134" s="417"/>
      <c r="M134" s="414"/>
      <c r="N134" s="414"/>
      <c r="O134" s="414"/>
      <c r="P134" s="414"/>
      <c r="Q134" s="414"/>
      <c r="R134" s="390"/>
      <c r="S134" s="391"/>
      <c r="T134" s="391"/>
      <c r="U134" s="391"/>
      <c r="V134" s="392"/>
      <c r="W134" s="6"/>
      <c r="X134" s="4"/>
      <c r="Y134" s="5"/>
      <c r="Z134" s="323" t="str">
        <f>IFERROR(VLOOKUP(Y134,#REF!, 2, FALSE), "")</f>
        <v/>
      </c>
      <c r="AA134" s="324"/>
    </row>
    <row r="135" spans="1:27" ht="33.9" customHeight="1" x14ac:dyDescent="0.2">
      <c r="A135" s="164"/>
      <c r="B135" s="325">
        <f t="shared" si="1"/>
        <v>97</v>
      </c>
      <c r="C135" s="415"/>
      <c r="D135" s="416"/>
      <c r="E135" s="416"/>
      <c r="F135" s="416"/>
      <c r="G135" s="416"/>
      <c r="H135" s="416"/>
      <c r="I135" s="416"/>
      <c r="J135" s="416"/>
      <c r="K135" s="416"/>
      <c r="L135" s="417"/>
      <c r="M135" s="414"/>
      <c r="N135" s="414"/>
      <c r="O135" s="414"/>
      <c r="P135" s="414"/>
      <c r="Q135" s="414"/>
      <c r="R135" s="390"/>
      <c r="S135" s="391"/>
      <c r="T135" s="391"/>
      <c r="U135" s="391"/>
      <c r="V135" s="392"/>
      <c r="W135" s="6"/>
      <c r="X135" s="4"/>
      <c r="Y135" s="5"/>
      <c r="Z135" s="323" t="str">
        <f>IFERROR(VLOOKUP(Y135,#REF!, 2, FALSE), "")</f>
        <v/>
      </c>
      <c r="AA135" s="324"/>
    </row>
    <row r="136" spans="1:27" ht="33.9" customHeight="1" x14ac:dyDescent="0.2">
      <c r="A136" s="164"/>
      <c r="B136" s="325">
        <f t="shared" si="1"/>
        <v>98</v>
      </c>
      <c r="C136" s="415"/>
      <c r="D136" s="416"/>
      <c r="E136" s="416"/>
      <c r="F136" s="416"/>
      <c r="G136" s="416"/>
      <c r="H136" s="416"/>
      <c r="I136" s="416"/>
      <c r="J136" s="416"/>
      <c r="K136" s="416"/>
      <c r="L136" s="417"/>
      <c r="M136" s="414"/>
      <c r="N136" s="414"/>
      <c r="O136" s="414"/>
      <c r="P136" s="414"/>
      <c r="Q136" s="414"/>
      <c r="R136" s="390"/>
      <c r="S136" s="391"/>
      <c r="T136" s="391"/>
      <c r="U136" s="391"/>
      <c r="V136" s="392"/>
      <c r="W136" s="6"/>
      <c r="X136" s="4"/>
      <c r="Y136" s="5"/>
      <c r="Z136" s="323" t="str">
        <f>IFERROR(VLOOKUP(Y136,#REF!, 2, FALSE), "")</f>
        <v/>
      </c>
      <c r="AA136" s="324"/>
    </row>
    <row r="137" spans="1:27" ht="33.9" customHeight="1" x14ac:dyDescent="0.2">
      <c r="A137" s="164"/>
      <c r="B137" s="325">
        <f t="shared" si="1"/>
        <v>99</v>
      </c>
      <c r="C137" s="415"/>
      <c r="D137" s="416"/>
      <c r="E137" s="416"/>
      <c r="F137" s="416"/>
      <c r="G137" s="416"/>
      <c r="H137" s="416"/>
      <c r="I137" s="416"/>
      <c r="J137" s="416"/>
      <c r="K137" s="416"/>
      <c r="L137" s="417"/>
      <c r="M137" s="414"/>
      <c r="N137" s="414"/>
      <c r="O137" s="414"/>
      <c r="P137" s="414"/>
      <c r="Q137" s="414"/>
      <c r="R137" s="390"/>
      <c r="S137" s="391"/>
      <c r="T137" s="391"/>
      <c r="U137" s="391"/>
      <c r="V137" s="392"/>
      <c r="W137" s="6"/>
      <c r="X137" s="4"/>
      <c r="Y137" s="5"/>
      <c r="Z137" s="323" t="str">
        <f>IFERROR(VLOOKUP(Y137,#REF!, 2, FALSE), "")</f>
        <v/>
      </c>
      <c r="AA137" s="324"/>
    </row>
    <row r="138" spans="1:27" ht="33.9" customHeight="1" thickBot="1" x14ac:dyDescent="0.25">
      <c r="A138" s="164"/>
      <c r="B138" s="325">
        <f t="shared" si="1"/>
        <v>100</v>
      </c>
      <c r="C138" s="418"/>
      <c r="D138" s="419"/>
      <c r="E138" s="419"/>
      <c r="F138" s="419"/>
      <c r="G138" s="419"/>
      <c r="H138" s="419"/>
      <c r="I138" s="419"/>
      <c r="J138" s="419"/>
      <c r="K138" s="419"/>
      <c r="L138" s="420"/>
      <c r="M138" s="410"/>
      <c r="N138" s="410"/>
      <c r="O138" s="410"/>
      <c r="P138" s="410"/>
      <c r="Q138" s="410"/>
      <c r="R138" s="411"/>
      <c r="S138" s="412"/>
      <c r="T138" s="412"/>
      <c r="U138" s="412"/>
      <c r="V138" s="413"/>
      <c r="W138" s="12"/>
      <c r="X138" s="13"/>
      <c r="Y138" s="14"/>
      <c r="Z138" s="323" t="str">
        <f>IFERROR(VLOOKUP(Y138,#REF!, 2, FALSE), "")</f>
        <v/>
      </c>
      <c r="AA138" s="324"/>
    </row>
  </sheetData>
  <sheetProtection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3"/>
  <dataValidations count="4">
    <dataValidation type="textLength" operator="equal" allowBlank="1" showInputMessage="1" showErrorMessage="1" error="桁数が正しくありません。10桁の介護保険事業所番号を入力してください。" prompt="10桁の介護保険事業所番号を入力してください。" sqref="C46: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45" xr:uid="{234DA5EE-2A17-42C5-83D1-511F3D3182FF}">
      <formula1>10</formula1>
    </dataValidation>
    <dataValidation type="list" allowBlank="1" showInputMessage="1" showErrorMessage="1" sqref="R39:V138 Y39:Y138" xr:uid="{FA9429C5-6534-4A0E-90F1-FB1F0FD9A9B8}">
      <formula1>#REF!</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A182"/>
  <sheetViews>
    <sheetView tabSelected="1" view="pageBreakPreview" topLeftCell="P147" zoomScale="115" zoomScaleNormal="120" zoomScaleSheetLayoutView="115" workbookViewId="0">
      <selection activeCell="C21" sqref="C21:V21"/>
    </sheetView>
  </sheetViews>
  <sheetFormatPr defaultColWidth="9" defaultRowHeight="13" x14ac:dyDescent="0.2"/>
  <cols>
    <col min="1" max="1" width="2.453125" style="42" customWidth="1"/>
    <col min="2" max="2" width="2.90625" style="42" customWidth="1"/>
    <col min="3" max="5" width="2.6328125" style="42" customWidth="1"/>
    <col min="6" max="6" width="2.81640625" style="42" customWidth="1"/>
    <col min="7" max="7" width="2.6328125" style="42" customWidth="1"/>
    <col min="8" max="15" width="2.453125" style="42" customWidth="1"/>
    <col min="16" max="16" width="3.453125" style="42" customWidth="1"/>
    <col min="17" max="17" width="8.1796875" style="42" customWidth="1"/>
    <col min="18" max="18" width="2.453125" style="42" customWidth="1"/>
    <col min="19" max="19" width="3.453125" style="42" customWidth="1"/>
    <col min="20" max="20" width="2.453125" style="42" customWidth="1"/>
    <col min="21" max="21" width="3.90625" style="42" customWidth="1"/>
    <col min="22" max="36" width="2.453125" style="42" customWidth="1"/>
    <col min="37" max="37" width="3.90625" style="42" customWidth="1"/>
    <col min="38" max="38" width="3.81640625" style="42" customWidth="1"/>
    <col min="39" max="39" width="17.36328125" style="42" customWidth="1"/>
    <col min="40" max="40" width="8.90625" style="42" customWidth="1"/>
    <col min="41" max="53" width="6.36328125" style="42" customWidth="1"/>
    <col min="54" max="54" width="2.453125" style="42" customWidth="1"/>
    <col min="55" max="56" width="6.36328125" style="42" customWidth="1"/>
    <col min="57" max="57" width="18.36328125" style="42" customWidth="1"/>
    <col min="58" max="60" width="6.36328125" style="42" customWidth="1"/>
    <col min="61" max="16384" width="9" style="42"/>
  </cols>
  <sheetData>
    <row r="1" spans="1:46" ht="19.5" customHeight="1" x14ac:dyDescent="0.2">
      <c r="A1" s="40"/>
      <c r="B1" s="39" t="s">
        <v>29</v>
      </c>
      <c r="C1" s="39"/>
      <c r="D1" s="39"/>
      <c r="E1" s="39"/>
      <c r="F1" s="39"/>
      <c r="G1" s="39"/>
      <c r="H1" s="39"/>
      <c r="I1" s="39"/>
      <c r="J1" s="39"/>
      <c r="K1" s="39"/>
      <c r="L1" s="39"/>
      <c r="M1" s="39"/>
      <c r="N1" s="39"/>
      <c r="O1" s="39"/>
      <c r="P1" s="39"/>
      <c r="Q1" s="39"/>
      <c r="R1" s="39"/>
      <c r="S1" s="39"/>
      <c r="T1" s="39"/>
      <c r="U1" s="39"/>
      <c r="V1" s="39"/>
      <c r="W1" s="39"/>
      <c r="X1" s="39"/>
      <c r="Y1" s="39"/>
      <c r="Z1" s="598" t="s">
        <v>30</v>
      </c>
      <c r="AA1" s="598"/>
      <c r="AB1" s="598"/>
      <c r="AC1" s="598"/>
      <c r="AD1" s="598" t="str">
        <f>IF(基本情報入力シート!C18="","",基本情報入力シート!C18)</f>
        <v/>
      </c>
      <c r="AE1" s="598"/>
      <c r="AF1" s="598"/>
      <c r="AG1" s="598"/>
      <c r="AH1" s="598"/>
      <c r="AI1" s="598"/>
      <c r="AJ1" s="598"/>
      <c r="AK1" s="598"/>
      <c r="AL1" s="40"/>
    </row>
    <row r="2" spans="1:46" ht="12" customHeight="1" x14ac:dyDescent="0.2">
      <c r="A2" s="40"/>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40"/>
    </row>
    <row r="3" spans="1:46" ht="16.5" customHeight="1" x14ac:dyDescent="0.2">
      <c r="A3" s="40"/>
      <c r="B3" s="533" t="s">
        <v>196</v>
      </c>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row>
    <row r="4" spans="1:46" ht="5.15" customHeight="1" x14ac:dyDescent="0.2">
      <c r="A4" s="40"/>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46" ht="20.25" customHeight="1" x14ac:dyDescent="0.2">
      <c r="A5" s="40"/>
      <c r="B5" s="89" t="s">
        <v>31</v>
      </c>
      <c r="C5" s="39"/>
      <c r="D5" s="39"/>
      <c r="E5" s="39"/>
      <c r="F5" s="39"/>
      <c r="G5" s="39"/>
      <c r="H5" s="39"/>
      <c r="I5" s="39"/>
      <c r="J5" s="39"/>
      <c r="K5" s="39"/>
      <c r="L5" s="39"/>
      <c r="M5" s="39"/>
      <c r="N5" s="39"/>
      <c r="O5" s="39"/>
      <c r="P5" s="39"/>
      <c r="Q5" s="39"/>
      <c r="R5" s="39"/>
      <c r="S5" s="39"/>
      <c r="T5" s="39"/>
      <c r="U5" s="39"/>
      <c r="V5" s="39"/>
      <c r="W5" s="39"/>
      <c r="X5" s="39"/>
      <c r="Y5" s="39"/>
      <c r="Z5" s="39"/>
      <c r="AA5" s="39"/>
      <c r="AC5" s="39"/>
      <c r="AD5" s="39"/>
      <c r="AE5" s="39"/>
      <c r="AF5" s="39"/>
      <c r="AG5" s="39"/>
      <c r="AH5" s="39"/>
      <c r="AI5" s="39"/>
      <c r="AJ5" s="39"/>
      <c r="AK5" s="39"/>
      <c r="AL5" s="40"/>
    </row>
    <row r="6" spans="1:46" s="91" customFormat="1" ht="13.5" customHeight="1" x14ac:dyDescent="0.2">
      <c r="A6" s="90"/>
      <c r="B6" s="617" t="s">
        <v>7</v>
      </c>
      <c r="C6" s="618"/>
      <c r="D6" s="618"/>
      <c r="E6" s="618"/>
      <c r="F6" s="618"/>
      <c r="G6" s="618"/>
      <c r="H6" s="614" t="str">
        <f>IF(基本情報入力シート!M22="","",基本情報入力シート!M22)</f>
        <v/>
      </c>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6"/>
      <c r="AL6" s="90"/>
    </row>
    <row r="7" spans="1:46" s="91" customFormat="1" ht="22.5" customHeight="1" x14ac:dyDescent="0.2">
      <c r="A7" s="90"/>
      <c r="B7" s="608" t="s">
        <v>6</v>
      </c>
      <c r="C7" s="609"/>
      <c r="D7" s="609"/>
      <c r="E7" s="609"/>
      <c r="F7" s="609"/>
      <c r="G7" s="609"/>
      <c r="H7" s="619" t="str">
        <f>IF(基本情報入力シート!M23="","",基本情報入力シート!M23)</f>
        <v/>
      </c>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1"/>
      <c r="AL7" s="90"/>
    </row>
    <row r="8" spans="1:46" s="91" customFormat="1" ht="12.75" customHeight="1" x14ac:dyDescent="0.2">
      <c r="A8" s="90"/>
      <c r="B8" s="602" t="s">
        <v>32</v>
      </c>
      <c r="C8" s="603"/>
      <c r="D8" s="603"/>
      <c r="E8" s="603"/>
      <c r="F8" s="603"/>
      <c r="G8" s="603"/>
      <c r="H8" s="92" t="s">
        <v>10</v>
      </c>
      <c r="I8" s="610" t="e">
        <f>IF(基本情報入力シート!#REF!="－","",基本情報入力シート!#REF!)</f>
        <v>#REF!</v>
      </c>
      <c r="J8" s="610"/>
      <c r="K8" s="610"/>
      <c r="L8" s="610"/>
      <c r="M8" s="610"/>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46" s="91" customFormat="1" ht="12" customHeight="1" x14ac:dyDescent="0.2">
      <c r="A9" s="90"/>
      <c r="B9" s="604"/>
      <c r="C9" s="605"/>
      <c r="D9" s="605"/>
      <c r="E9" s="605"/>
      <c r="F9" s="605"/>
      <c r="G9" s="605"/>
      <c r="H9" s="622" t="str">
        <f>IF(基本情報入力シート!M25="","",基本情報入力シート!M25)</f>
        <v/>
      </c>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3"/>
      <c r="AK9" s="624"/>
      <c r="AL9" s="90"/>
    </row>
    <row r="10" spans="1:46" s="91" customFormat="1" ht="12" customHeight="1" x14ac:dyDescent="0.2">
      <c r="A10" s="90"/>
      <c r="B10" s="606"/>
      <c r="C10" s="607"/>
      <c r="D10" s="607"/>
      <c r="E10" s="607"/>
      <c r="F10" s="607"/>
      <c r="G10" s="607"/>
      <c r="H10" s="599" t="str">
        <f>IF(基本情報入力シート!M26="","",基本情報入力シート!M26)</f>
        <v/>
      </c>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1"/>
      <c r="AL10" s="90"/>
    </row>
    <row r="11" spans="1:46" s="91" customFormat="1" ht="15" customHeight="1" x14ac:dyDescent="0.2">
      <c r="A11" s="90"/>
      <c r="B11" s="612" t="s">
        <v>7</v>
      </c>
      <c r="C11" s="613"/>
      <c r="D11" s="613"/>
      <c r="E11" s="613"/>
      <c r="F11" s="613"/>
      <c r="G11" s="613"/>
      <c r="H11" s="614" t="str">
        <f>IF(基本情報入力シート!M29="","",基本情報入力シート!M29)</f>
        <v/>
      </c>
      <c r="I11" s="615"/>
      <c r="J11" s="615"/>
      <c r="K11" s="615"/>
      <c r="L11" s="615"/>
      <c r="M11" s="615"/>
      <c r="N11" s="615"/>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616"/>
      <c r="AL11" s="90"/>
      <c r="AP11" s="96"/>
      <c r="AQ11" s="96"/>
      <c r="AR11" s="96"/>
      <c r="AS11" s="96"/>
      <c r="AT11" s="96"/>
    </row>
    <row r="12" spans="1:46" s="91" customFormat="1" ht="22.5" customHeight="1" x14ac:dyDescent="0.2">
      <c r="A12" s="90"/>
      <c r="B12" s="604" t="s">
        <v>33</v>
      </c>
      <c r="C12" s="605"/>
      <c r="D12" s="605"/>
      <c r="E12" s="605"/>
      <c r="F12" s="605"/>
      <c r="G12" s="605"/>
      <c r="H12" s="599" t="str">
        <f>IF(基本情報入力シート!M30="","",基本情報入力シート!M30)</f>
        <v/>
      </c>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1"/>
      <c r="AL12" s="90"/>
      <c r="AP12" s="96"/>
      <c r="AQ12" s="96"/>
      <c r="AR12" s="96"/>
      <c r="AS12" s="96"/>
      <c r="AT12" s="96"/>
    </row>
    <row r="13" spans="1:46" s="91" customFormat="1" ht="17.25" customHeight="1" x14ac:dyDescent="0.2">
      <c r="A13" s="90"/>
      <c r="B13" s="625" t="s">
        <v>18</v>
      </c>
      <c r="C13" s="625"/>
      <c r="D13" s="625"/>
      <c r="E13" s="625"/>
      <c r="F13" s="625"/>
      <c r="G13" s="625"/>
      <c r="H13" s="611" t="s">
        <v>19</v>
      </c>
      <c r="I13" s="611"/>
      <c r="J13" s="611"/>
      <c r="K13" s="608"/>
      <c r="L13" s="532" t="str">
        <f>IF(基本情報入力シート!M31="","",基本情報入力シート!M31)</f>
        <v/>
      </c>
      <c r="M13" s="532"/>
      <c r="N13" s="532"/>
      <c r="O13" s="532"/>
      <c r="P13" s="532"/>
      <c r="Q13" s="532"/>
      <c r="R13" s="532"/>
      <c r="S13" s="532"/>
      <c r="T13" s="532"/>
      <c r="U13" s="532"/>
      <c r="V13" s="625" t="s">
        <v>20</v>
      </c>
      <c r="W13" s="625"/>
      <c r="X13" s="625"/>
      <c r="Y13" s="625"/>
      <c r="Z13" s="532" t="str">
        <f>IF(基本情報入力シート!M32="","",基本情報入力シート!M32)</f>
        <v/>
      </c>
      <c r="AA13" s="532"/>
      <c r="AB13" s="532"/>
      <c r="AC13" s="532"/>
      <c r="AD13" s="532"/>
      <c r="AE13" s="532"/>
      <c r="AF13" s="532"/>
      <c r="AG13" s="532"/>
      <c r="AH13" s="532"/>
      <c r="AI13" s="532"/>
      <c r="AJ13" s="532"/>
      <c r="AK13" s="532"/>
      <c r="AL13" s="90"/>
      <c r="AP13" s="96"/>
      <c r="AQ13" s="96"/>
      <c r="AR13" s="96"/>
      <c r="AS13" s="96"/>
      <c r="AT13" s="96"/>
    </row>
    <row r="14" spans="1:46" ht="6" customHeight="1" x14ac:dyDescent="0.2">
      <c r="A14" s="40"/>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40"/>
      <c r="AO14" s="97"/>
    </row>
    <row r="15" spans="1:46" ht="18" customHeight="1" x14ac:dyDescent="0.2">
      <c r="A15" s="40"/>
      <c r="B15" s="98" t="s">
        <v>34</v>
      </c>
      <c r="C15" s="99"/>
      <c r="D15" s="99"/>
      <c r="E15" s="99"/>
      <c r="F15" s="99"/>
      <c r="G15" s="39"/>
      <c r="H15" s="99"/>
      <c r="I15" s="99"/>
      <c r="J15" s="99"/>
      <c r="K15" s="99"/>
      <c r="L15" s="100"/>
      <c r="M15" s="101"/>
      <c r="N15" s="39"/>
      <c r="O15" s="100"/>
      <c r="P15" s="100"/>
      <c r="Q15" s="100"/>
      <c r="R15" s="100"/>
      <c r="S15" s="100"/>
      <c r="T15" s="100"/>
      <c r="U15" s="100"/>
      <c r="V15" s="100"/>
      <c r="W15" s="99"/>
      <c r="X15" s="99"/>
      <c r="Y15" s="99"/>
      <c r="Z15" s="99"/>
      <c r="AA15" s="100"/>
      <c r="AB15" s="100"/>
      <c r="AC15" s="40"/>
      <c r="AD15" s="40"/>
      <c r="AE15" s="100"/>
      <c r="AF15" s="100"/>
      <c r="AG15" s="100"/>
      <c r="AH15" s="100"/>
      <c r="AI15" s="100"/>
      <c r="AJ15" s="100"/>
      <c r="AK15" s="100"/>
      <c r="AL15" s="40"/>
      <c r="AP15" s="97"/>
      <c r="AQ15" s="97"/>
      <c r="AR15" s="97"/>
      <c r="AS15" s="97"/>
      <c r="AT15" s="97"/>
    </row>
    <row r="16" spans="1:46" s="91" customFormat="1" ht="19.5" customHeight="1" x14ac:dyDescent="0.2">
      <c r="A16" s="90"/>
      <c r="B16" s="102" t="s">
        <v>35</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x14ac:dyDescent="0.2">
      <c r="A17" s="90"/>
      <c r="B17" s="536" t="s">
        <v>36</v>
      </c>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8"/>
      <c r="AD17" s="90"/>
      <c r="AE17" s="90"/>
      <c r="AF17" s="90"/>
      <c r="AG17" s="90"/>
      <c r="AH17" s="110"/>
      <c r="AI17" s="90"/>
      <c r="AJ17" s="90"/>
      <c r="AK17" s="90"/>
      <c r="AL17" s="90"/>
    </row>
    <row r="18" spans="1:53" ht="19.5" customHeight="1" thickBot="1" x14ac:dyDescent="0.25">
      <c r="A18" s="40"/>
      <c r="B18" s="111" t="s">
        <v>37</v>
      </c>
      <c r="C18" s="534" t="s">
        <v>127</v>
      </c>
      <c r="D18" s="534"/>
      <c r="E18" s="534"/>
      <c r="F18" s="534"/>
      <c r="G18" s="534"/>
      <c r="H18" s="534"/>
      <c r="I18" s="534"/>
      <c r="J18" s="534"/>
      <c r="K18" s="534"/>
      <c r="L18" s="534"/>
      <c r="M18" s="534"/>
      <c r="N18" s="534"/>
      <c r="O18" s="534"/>
      <c r="P18" s="534"/>
      <c r="Q18" s="534"/>
      <c r="R18" s="534"/>
      <c r="S18" s="534"/>
      <c r="T18" s="534"/>
      <c r="U18" s="534"/>
      <c r="V18" s="535"/>
      <c r="W18" s="595">
        <f>'別紙様式3-2（加算　個票）'!N5</f>
        <v>0</v>
      </c>
      <c r="X18" s="596"/>
      <c r="Y18" s="596"/>
      <c r="Z18" s="596"/>
      <c r="AA18" s="596"/>
      <c r="AB18" s="597"/>
      <c r="AC18" s="112" t="s">
        <v>38</v>
      </c>
      <c r="AD18" s="40"/>
      <c r="AE18" s="40"/>
      <c r="AF18" s="40"/>
      <c r="AG18" s="40"/>
      <c r="AH18" s="40"/>
      <c r="AI18" s="40"/>
      <c r="AJ18" s="40"/>
      <c r="AK18" s="40"/>
      <c r="AL18" s="40"/>
    </row>
    <row r="19" spans="1:53" ht="27" customHeight="1" thickBot="1" x14ac:dyDescent="0.25">
      <c r="A19" s="40"/>
      <c r="B19" s="111" t="s">
        <v>40</v>
      </c>
      <c r="C19" s="534" t="s">
        <v>128</v>
      </c>
      <c r="D19" s="534"/>
      <c r="E19" s="534"/>
      <c r="F19" s="534"/>
      <c r="G19" s="534"/>
      <c r="H19" s="534"/>
      <c r="I19" s="534"/>
      <c r="J19" s="534"/>
      <c r="K19" s="534"/>
      <c r="L19" s="534"/>
      <c r="M19" s="534"/>
      <c r="N19" s="534"/>
      <c r="O19" s="534"/>
      <c r="P19" s="534"/>
      <c r="Q19" s="534"/>
      <c r="R19" s="534"/>
      <c r="S19" s="534"/>
      <c r="T19" s="534"/>
      <c r="U19" s="534"/>
      <c r="V19" s="534"/>
      <c r="W19" s="587"/>
      <c r="X19" s="588"/>
      <c r="Y19" s="588"/>
      <c r="Z19" s="588"/>
      <c r="AA19" s="588"/>
      <c r="AB19" s="589"/>
      <c r="AC19" s="113" t="s">
        <v>38</v>
      </c>
      <c r="AD19" s="39" t="s">
        <v>39</v>
      </c>
      <c r="AE19" s="114"/>
      <c r="AF19" s="40"/>
      <c r="AG19" s="40"/>
      <c r="AH19" s="40"/>
      <c r="AI19" s="40"/>
      <c r="AJ19" s="40"/>
      <c r="AK19" s="40"/>
      <c r="AL19" s="40"/>
      <c r="AM19" s="115"/>
      <c r="AN19" s="115"/>
      <c r="AO19" s="115"/>
      <c r="AP19" s="115"/>
      <c r="AQ19" s="115"/>
      <c r="AR19" s="115"/>
      <c r="AS19" s="115"/>
      <c r="AT19" s="115"/>
      <c r="AU19" s="115"/>
      <c r="AV19" s="115"/>
      <c r="AW19" s="116"/>
    </row>
    <row r="20" spans="1:53" ht="21.75" customHeight="1" thickBot="1" x14ac:dyDescent="0.25">
      <c r="A20" s="40"/>
      <c r="B20" s="111" t="s">
        <v>41</v>
      </c>
      <c r="C20" s="626" t="s">
        <v>129</v>
      </c>
      <c r="D20" s="626"/>
      <c r="E20" s="626"/>
      <c r="F20" s="626"/>
      <c r="G20" s="626"/>
      <c r="H20" s="626"/>
      <c r="I20" s="626"/>
      <c r="J20" s="626"/>
      <c r="K20" s="626"/>
      <c r="L20" s="626"/>
      <c r="M20" s="626"/>
      <c r="N20" s="626"/>
      <c r="O20" s="626"/>
      <c r="P20" s="626"/>
      <c r="Q20" s="626"/>
      <c r="R20" s="626"/>
      <c r="S20" s="626"/>
      <c r="T20" s="626"/>
      <c r="U20" s="626"/>
      <c r="V20" s="627"/>
      <c r="W20" s="595">
        <f>W18+W19</f>
        <v>0</v>
      </c>
      <c r="X20" s="596"/>
      <c r="Y20" s="596"/>
      <c r="Z20" s="596"/>
      <c r="AA20" s="596"/>
      <c r="AB20" s="597"/>
      <c r="AC20" s="112" t="s">
        <v>38</v>
      </c>
      <c r="AD20" s="39" t="s">
        <v>39</v>
      </c>
      <c r="AE20" s="550" t="str">
        <f>IF(H7="", "", IFERROR(IF(W21&gt;=W20,"○","×"),""))</f>
        <v/>
      </c>
      <c r="AF20" s="40"/>
      <c r="AG20" s="40"/>
      <c r="AH20" s="40"/>
      <c r="AI20" s="40"/>
      <c r="AJ20" s="40"/>
      <c r="AK20" s="40"/>
      <c r="AL20" s="40"/>
      <c r="AM20" s="633" t="s">
        <v>182</v>
      </c>
      <c r="AN20" s="634"/>
      <c r="AO20" s="634"/>
      <c r="AP20" s="634"/>
      <c r="AQ20" s="634"/>
      <c r="AR20" s="634"/>
      <c r="AS20" s="634"/>
      <c r="AT20" s="634"/>
      <c r="AU20" s="634"/>
      <c r="AV20" s="634"/>
      <c r="AW20" s="634"/>
      <c r="AX20" s="634"/>
      <c r="AY20" s="634"/>
      <c r="AZ20" s="634"/>
      <c r="BA20" s="635"/>
    </row>
    <row r="21" spans="1:53" ht="24.75" customHeight="1" thickBot="1" x14ac:dyDescent="0.25">
      <c r="A21" s="40"/>
      <c r="B21" s="111" t="s">
        <v>42</v>
      </c>
      <c r="C21" s="626" t="s">
        <v>130</v>
      </c>
      <c r="D21" s="626"/>
      <c r="E21" s="626"/>
      <c r="F21" s="626"/>
      <c r="G21" s="626"/>
      <c r="H21" s="626"/>
      <c r="I21" s="626"/>
      <c r="J21" s="626"/>
      <c r="K21" s="626"/>
      <c r="L21" s="626"/>
      <c r="M21" s="626"/>
      <c r="N21" s="626"/>
      <c r="O21" s="626"/>
      <c r="P21" s="626"/>
      <c r="Q21" s="626"/>
      <c r="R21" s="626"/>
      <c r="S21" s="626"/>
      <c r="T21" s="626"/>
      <c r="U21" s="626"/>
      <c r="V21" s="626"/>
      <c r="W21" s="587"/>
      <c r="X21" s="588"/>
      <c r="Y21" s="588"/>
      <c r="Z21" s="588"/>
      <c r="AA21" s="588"/>
      <c r="AB21" s="589"/>
      <c r="AC21" s="117" t="s">
        <v>38</v>
      </c>
      <c r="AD21" s="39" t="s">
        <v>39</v>
      </c>
      <c r="AE21" s="552"/>
      <c r="AF21" s="40"/>
      <c r="AG21" s="40"/>
      <c r="AH21" s="40"/>
      <c r="AI21" s="40"/>
      <c r="AJ21" s="40"/>
      <c r="AK21" s="40"/>
      <c r="AL21" s="40"/>
    </row>
    <row r="22" spans="1:53" ht="18" customHeight="1" x14ac:dyDescent="0.2">
      <c r="A22" s="40"/>
      <c r="B22" s="118" t="s">
        <v>43</v>
      </c>
      <c r="C22" s="119"/>
      <c r="D22" s="119"/>
      <c r="E22" s="119"/>
      <c r="F22" s="120"/>
      <c r="G22" s="121"/>
      <c r="H22" s="121"/>
      <c r="I22" s="121"/>
      <c r="J22" s="121"/>
      <c r="K22" s="120"/>
      <c r="L22" s="120"/>
      <c r="M22" s="120"/>
      <c r="N22" s="120"/>
      <c r="O22" s="10"/>
      <c r="P22" s="10"/>
      <c r="Q22" s="121"/>
      <c r="R22" s="121"/>
      <c r="S22" s="121"/>
      <c r="T22" s="121"/>
      <c r="U22" s="122"/>
      <c r="V22" s="122"/>
      <c r="W22" s="122"/>
      <c r="X22" s="122"/>
      <c r="Y22" s="122"/>
      <c r="Z22" s="122"/>
      <c r="AA22" s="122"/>
      <c r="AB22" s="122"/>
      <c r="AC22" s="122"/>
      <c r="AD22" s="122"/>
      <c r="AE22" s="122"/>
      <c r="AF22" s="122"/>
      <c r="AG22" s="122"/>
      <c r="AH22" s="122"/>
      <c r="AI22" s="122"/>
      <c r="AJ22" s="122"/>
      <c r="AK22" s="122"/>
      <c r="AL22" s="123"/>
    </row>
    <row r="23" spans="1:53" ht="25.5" customHeight="1" x14ac:dyDescent="0.2">
      <c r="A23" s="40"/>
      <c r="B23" s="124" t="s">
        <v>44</v>
      </c>
      <c r="C23" s="653" t="s">
        <v>206</v>
      </c>
      <c r="D23" s="653"/>
      <c r="E23" s="653"/>
      <c r="F23" s="653"/>
      <c r="G23" s="653"/>
      <c r="H23" s="653"/>
      <c r="I23" s="653"/>
      <c r="J23" s="653"/>
      <c r="K23" s="653"/>
      <c r="L23" s="653"/>
      <c r="M23" s="653"/>
      <c r="N23" s="653"/>
      <c r="O23" s="653"/>
      <c r="P23" s="653"/>
      <c r="Q23" s="653"/>
      <c r="R23" s="653"/>
      <c r="S23" s="653"/>
      <c r="T23" s="653"/>
      <c r="U23" s="653"/>
      <c r="V23" s="653"/>
      <c r="W23" s="653"/>
      <c r="X23" s="653"/>
      <c r="Y23" s="653"/>
      <c r="Z23" s="653"/>
      <c r="AA23" s="653"/>
      <c r="AB23" s="653"/>
      <c r="AC23" s="653"/>
      <c r="AD23" s="653"/>
      <c r="AE23" s="653"/>
      <c r="AF23" s="653"/>
      <c r="AG23" s="653"/>
      <c r="AH23" s="653"/>
      <c r="AI23" s="653"/>
      <c r="AJ23" s="653"/>
      <c r="AK23" s="653"/>
      <c r="AL23" s="122"/>
    </row>
    <row r="24" spans="1:53" ht="7.5" customHeight="1" x14ac:dyDescent="0.2">
      <c r="A24" s="40"/>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39"/>
      <c r="AB24" s="126"/>
      <c r="AC24" s="126"/>
      <c r="AD24" s="126"/>
      <c r="AE24" s="126"/>
      <c r="AF24" s="126"/>
      <c r="AG24" s="126"/>
      <c r="AH24" s="126"/>
      <c r="AI24" s="126"/>
      <c r="AJ24" s="126"/>
      <c r="AK24" s="126"/>
      <c r="AL24" s="40"/>
    </row>
    <row r="25" spans="1:53" ht="19.5" customHeight="1" thickBot="1" x14ac:dyDescent="0.25">
      <c r="A25" s="40"/>
      <c r="B25" s="102" t="s">
        <v>45</v>
      </c>
      <c r="C25" s="127"/>
      <c r="D25" s="128"/>
      <c r="E25" s="128"/>
      <c r="F25" s="128"/>
      <c r="G25" s="129"/>
      <c r="H25" s="129"/>
      <c r="I25" s="129"/>
      <c r="J25" s="129"/>
      <c r="K25" s="129"/>
      <c r="L25" s="129"/>
      <c r="M25" s="129"/>
      <c r="N25" s="129"/>
      <c r="O25" s="129"/>
      <c r="P25" s="129"/>
      <c r="Q25" s="130"/>
      <c r="R25" s="130"/>
      <c r="S25" s="130"/>
      <c r="T25" s="130"/>
      <c r="U25" s="130"/>
      <c r="V25" s="130"/>
      <c r="W25" s="129"/>
      <c r="X25" s="129"/>
      <c r="Y25" s="129"/>
      <c r="Z25" s="129"/>
      <c r="AA25" s="129"/>
      <c r="AB25" s="129"/>
      <c r="AC25" s="129"/>
      <c r="AD25" s="131"/>
      <c r="AE25" s="129"/>
      <c r="AF25" s="129"/>
      <c r="AG25" s="129"/>
      <c r="AH25" s="129"/>
      <c r="AI25" s="129"/>
      <c r="AJ25" s="129"/>
      <c r="AK25" s="131"/>
      <c r="AL25" s="40"/>
    </row>
    <row r="26" spans="1:53" ht="18.75" customHeight="1" thickBot="1" x14ac:dyDescent="0.25">
      <c r="A26" s="40"/>
      <c r="B26" s="132" t="s">
        <v>37</v>
      </c>
      <c r="C26" s="593" t="s">
        <v>131</v>
      </c>
      <c r="D26" s="593"/>
      <c r="E26" s="593"/>
      <c r="F26" s="593"/>
      <c r="G26" s="593"/>
      <c r="H26" s="593"/>
      <c r="I26" s="593"/>
      <c r="J26" s="593"/>
      <c r="K26" s="593"/>
      <c r="L26" s="593"/>
      <c r="M26" s="593"/>
      <c r="N26" s="593"/>
      <c r="O26" s="593"/>
      <c r="P26" s="594"/>
      <c r="Q26" s="547">
        <f>Q27-Q28-Q29</f>
        <v>0</v>
      </c>
      <c r="R26" s="548"/>
      <c r="S26" s="548"/>
      <c r="T26" s="548"/>
      <c r="U26" s="548"/>
      <c r="V26" s="549"/>
      <c r="W26" s="133" t="s">
        <v>38</v>
      </c>
      <c r="X26" s="134" t="s">
        <v>39</v>
      </c>
      <c r="Y26" s="550" t="str">
        <f>IF(H7="", "", IF(Q30="","",IF(Q26="","",IF(Q26&gt;=Q30,"○","×"))))</f>
        <v/>
      </c>
      <c r="Z26" s="135"/>
      <c r="AA26" s="129"/>
      <c r="AB26" s="129"/>
      <c r="AC26" s="129"/>
      <c r="AD26" s="131"/>
      <c r="AE26" s="131"/>
      <c r="AF26" s="131"/>
      <c r="AG26" s="131"/>
      <c r="AH26" s="131"/>
      <c r="AI26" s="131"/>
      <c r="AJ26" s="131"/>
      <c r="AK26" s="131"/>
      <c r="AL26" s="40"/>
      <c r="AM26" s="578" t="s">
        <v>199</v>
      </c>
      <c r="AN26" s="579"/>
      <c r="AO26" s="579"/>
      <c r="AP26" s="579"/>
      <c r="AQ26" s="579"/>
      <c r="AR26" s="579"/>
      <c r="AS26" s="579"/>
      <c r="AT26" s="579"/>
      <c r="AU26" s="579"/>
      <c r="AV26" s="579"/>
      <c r="AW26" s="579"/>
      <c r="AX26" s="579"/>
      <c r="AY26" s="579"/>
      <c r="AZ26" s="579"/>
      <c r="BA26" s="580"/>
    </row>
    <row r="27" spans="1:53" ht="18.75" customHeight="1" thickBot="1" x14ac:dyDescent="0.25">
      <c r="A27" s="40"/>
      <c r="B27" s="423"/>
      <c r="C27" s="540" t="s">
        <v>132</v>
      </c>
      <c r="D27" s="540"/>
      <c r="E27" s="540"/>
      <c r="F27" s="540"/>
      <c r="G27" s="540"/>
      <c r="H27" s="540"/>
      <c r="I27" s="540"/>
      <c r="J27" s="540"/>
      <c r="K27" s="540"/>
      <c r="L27" s="540"/>
      <c r="M27" s="540"/>
      <c r="N27" s="540"/>
      <c r="O27" s="540"/>
      <c r="P27" s="541"/>
      <c r="Q27" s="544"/>
      <c r="R27" s="545"/>
      <c r="S27" s="545"/>
      <c r="T27" s="545"/>
      <c r="U27" s="545"/>
      <c r="V27" s="546"/>
      <c r="W27" s="133" t="s">
        <v>38</v>
      </c>
      <c r="X27" s="134"/>
      <c r="Y27" s="551"/>
      <c r="Z27" s="135"/>
      <c r="AA27" s="129"/>
      <c r="AB27" s="129"/>
      <c r="AC27" s="129"/>
      <c r="AD27" s="131"/>
      <c r="AE27" s="129"/>
      <c r="AF27" s="129"/>
      <c r="AG27" s="129"/>
      <c r="AH27" s="129"/>
      <c r="AI27" s="129"/>
      <c r="AJ27" s="129"/>
      <c r="AK27" s="131"/>
      <c r="AL27" s="40"/>
      <c r="AM27" s="581"/>
      <c r="AN27" s="582"/>
      <c r="AO27" s="582"/>
      <c r="AP27" s="582"/>
      <c r="AQ27" s="582"/>
      <c r="AR27" s="582"/>
      <c r="AS27" s="582"/>
      <c r="AT27" s="582"/>
      <c r="AU27" s="582"/>
      <c r="AV27" s="582"/>
      <c r="AW27" s="582"/>
      <c r="AX27" s="582"/>
      <c r="AY27" s="582"/>
      <c r="AZ27" s="582"/>
      <c r="BA27" s="583"/>
    </row>
    <row r="28" spans="1:53" ht="18.75" customHeight="1" thickBot="1" x14ac:dyDescent="0.25">
      <c r="A28" s="40"/>
      <c r="B28" s="423"/>
      <c r="C28" s="542" t="s">
        <v>133</v>
      </c>
      <c r="D28" s="542"/>
      <c r="E28" s="542"/>
      <c r="F28" s="542"/>
      <c r="G28" s="542"/>
      <c r="H28" s="542"/>
      <c r="I28" s="542"/>
      <c r="J28" s="542"/>
      <c r="K28" s="542"/>
      <c r="L28" s="542"/>
      <c r="M28" s="542"/>
      <c r="N28" s="542"/>
      <c r="O28" s="542"/>
      <c r="P28" s="543"/>
      <c r="Q28" s="547">
        <f>W21</f>
        <v>0</v>
      </c>
      <c r="R28" s="548"/>
      <c r="S28" s="548"/>
      <c r="T28" s="548"/>
      <c r="U28" s="548"/>
      <c r="V28" s="549"/>
      <c r="W28" s="133" t="s">
        <v>38</v>
      </c>
      <c r="X28" s="134"/>
      <c r="Y28" s="551"/>
      <c r="Z28" s="135"/>
      <c r="AA28" s="129"/>
      <c r="AB28" s="129"/>
      <c r="AC28" s="129"/>
      <c r="AD28" s="131"/>
      <c r="AE28" s="129"/>
      <c r="AF28" s="129"/>
      <c r="AG28" s="129"/>
      <c r="AH28" s="129"/>
      <c r="AI28" s="129"/>
      <c r="AJ28" s="129"/>
      <c r="AK28" s="131"/>
      <c r="AL28" s="40"/>
      <c r="AM28" s="581"/>
      <c r="AN28" s="582"/>
      <c r="AO28" s="582"/>
      <c r="AP28" s="582"/>
      <c r="AQ28" s="582"/>
      <c r="AR28" s="582"/>
      <c r="AS28" s="582"/>
      <c r="AT28" s="582"/>
      <c r="AU28" s="582"/>
      <c r="AV28" s="582"/>
      <c r="AW28" s="582"/>
      <c r="AX28" s="582"/>
      <c r="AY28" s="582"/>
      <c r="AZ28" s="582"/>
      <c r="BA28" s="583"/>
    </row>
    <row r="29" spans="1:53" ht="27.75" customHeight="1" thickBot="1" x14ac:dyDescent="0.25">
      <c r="A29" s="40"/>
      <c r="B29" s="136"/>
      <c r="C29" s="542" t="s">
        <v>202</v>
      </c>
      <c r="D29" s="542"/>
      <c r="E29" s="542"/>
      <c r="F29" s="542"/>
      <c r="G29" s="542"/>
      <c r="H29" s="542"/>
      <c r="I29" s="542"/>
      <c r="J29" s="542"/>
      <c r="K29" s="542"/>
      <c r="L29" s="542"/>
      <c r="M29" s="542"/>
      <c r="N29" s="542"/>
      <c r="O29" s="542"/>
      <c r="P29" s="543"/>
      <c r="Q29" s="544"/>
      <c r="R29" s="545"/>
      <c r="S29" s="545"/>
      <c r="T29" s="545"/>
      <c r="U29" s="545"/>
      <c r="V29" s="546"/>
      <c r="W29" s="133" t="s">
        <v>38</v>
      </c>
      <c r="X29" s="134"/>
      <c r="Y29" s="551"/>
      <c r="Z29" s="135"/>
      <c r="AA29" s="129"/>
      <c r="AB29" s="129"/>
      <c r="AC29" s="129"/>
      <c r="AD29" s="131"/>
      <c r="AE29" s="129"/>
      <c r="AF29" s="129"/>
      <c r="AG29" s="129"/>
      <c r="AH29" s="129"/>
      <c r="AI29" s="129"/>
      <c r="AJ29" s="129"/>
      <c r="AK29" s="131"/>
      <c r="AL29" s="40"/>
      <c r="AM29" s="581"/>
      <c r="AN29" s="582"/>
      <c r="AO29" s="582"/>
      <c r="AP29" s="582"/>
      <c r="AQ29" s="582"/>
      <c r="AR29" s="582"/>
      <c r="AS29" s="582"/>
      <c r="AT29" s="582"/>
      <c r="AU29" s="582"/>
      <c r="AV29" s="582"/>
      <c r="AW29" s="582"/>
      <c r="AX29" s="582"/>
      <c r="AY29" s="582"/>
      <c r="AZ29" s="582"/>
      <c r="BA29" s="583"/>
    </row>
    <row r="30" spans="1:53" ht="30.75" customHeight="1" thickBot="1" x14ac:dyDescent="0.25">
      <c r="A30" s="40"/>
      <c r="B30" s="132" t="s">
        <v>40</v>
      </c>
      <c r="C30" s="660" t="s">
        <v>134</v>
      </c>
      <c r="D30" s="661"/>
      <c r="E30" s="661"/>
      <c r="F30" s="661"/>
      <c r="G30" s="661"/>
      <c r="H30" s="661"/>
      <c r="I30" s="661"/>
      <c r="J30" s="661"/>
      <c r="K30" s="661"/>
      <c r="L30" s="661"/>
      <c r="M30" s="661"/>
      <c r="N30" s="661"/>
      <c r="O30" s="661"/>
      <c r="P30" s="661"/>
      <c r="Q30" s="547">
        <f>Q31-Q32-Q33-Q34</f>
        <v>0</v>
      </c>
      <c r="R30" s="548"/>
      <c r="S30" s="548"/>
      <c r="T30" s="548"/>
      <c r="U30" s="548"/>
      <c r="V30" s="549"/>
      <c r="W30" s="137" t="s">
        <v>38</v>
      </c>
      <c r="X30" s="134" t="s">
        <v>39</v>
      </c>
      <c r="Y30" s="552"/>
      <c r="Z30" s="135"/>
      <c r="AA30" s="129"/>
      <c r="AB30" s="129"/>
      <c r="AC30" s="129"/>
      <c r="AD30" s="131"/>
      <c r="AE30" s="129"/>
      <c r="AF30" s="129"/>
      <c r="AG30" s="129"/>
      <c r="AH30" s="129"/>
      <c r="AI30" s="129"/>
      <c r="AJ30" s="129"/>
      <c r="AK30" s="131"/>
      <c r="AL30" s="40"/>
      <c r="AM30" s="584"/>
      <c r="AN30" s="585"/>
      <c r="AO30" s="585"/>
      <c r="AP30" s="585"/>
      <c r="AQ30" s="585"/>
      <c r="AR30" s="585"/>
      <c r="AS30" s="585"/>
      <c r="AT30" s="585"/>
      <c r="AU30" s="585"/>
      <c r="AV30" s="585"/>
      <c r="AW30" s="585"/>
      <c r="AX30" s="585"/>
      <c r="AY30" s="585"/>
      <c r="AZ30" s="585"/>
      <c r="BA30" s="586"/>
    </row>
    <row r="31" spans="1:53" ht="18.75" customHeight="1" thickBot="1" x14ac:dyDescent="0.25">
      <c r="A31" s="40"/>
      <c r="B31" s="639"/>
      <c r="C31" s="541" t="s">
        <v>135</v>
      </c>
      <c r="D31" s="670"/>
      <c r="E31" s="670"/>
      <c r="F31" s="670"/>
      <c r="G31" s="670"/>
      <c r="H31" s="670"/>
      <c r="I31" s="670"/>
      <c r="J31" s="670"/>
      <c r="K31" s="670"/>
      <c r="L31" s="670"/>
      <c r="M31" s="670"/>
      <c r="N31" s="670"/>
      <c r="O31" s="670"/>
      <c r="P31" s="671"/>
      <c r="Q31" s="644"/>
      <c r="R31" s="645"/>
      <c r="S31" s="645"/>
      <c r="T31" s="645"/>
      <c r="U31" s="645"/>
      <c r="V31" s="646"/>
      <c r="W31" s="133" t="s">
        <v>38</v>
      </c>
      <c r="X31" s="129"/>
      <c r="Y31" s="129"/>
      <c r="Z31" s="129"/>
      <c r="AA31" s="129"/>
      <c r="AB31" s="129"/>
      <c r="AC31" s="129"/>
      <c r="AD31" s="131"/>
      <c r="AE31" s="129"/>
      <c r="AF31" s="129"/>
      <c r="AG31" s="129"/>
      <c r="AH31" s="129"/>
      <c r="AI31" s="129"/>
      <c r="AJ31" s="129"/>
      <c r="AK31" s="131"/>
      <c r="AL31" s="40"/>
    </row>
    <row r="32" spans="1:53" ht="18.75" customHeight="1" thickBot="1" x14ac:dyDescent="0.25">
      <c r="A32" s="40"/>
      <c r="B32" s="639"/>
      <c r="C32" s="541" t="s">
        <v>163</v>
      </c>
      <c r="D32" s="670"/>
      <c r="E32" s="670"/>
      <c r="F32" s="670"/>
      <c r="G32" s="670"/>
      <c r="H32" s="670"/>
      <c r="I32" s="670"/>
      <c r="J32" s="670"/>
      <c r="K32" s="670"/>
      <c r="L32" s="670"/>
      <c r="M32" s="670"/>
      <c r="N32" s="670"/>
      <c r="O32" s="670"/>
      <c r="P32" s="671"/>
      <c r="Q32" s="644"/>
      <c r="R32" s="645"/>
      <c r="S32" s="645"/>
      <c r="T32" s="645"/>
      <c r="U32" s="645"/>
      <c r="V32" s="646"/>
      <c r="W32" s="133" t="s">
        <v>38</v>
      </c>
      <c r="X32" s="129"/>
      <c r="Y32" s="129"/>
      <c r="Z32" s="129"/>
      <c r="AA32" s="129"/>
      <c r="AB32" s="129"/>
      <c r="AC32" s="129"/>
      <c r="AD32" s="131"/>
      <c r="AE32" s="129"/>
      <c r="AF32" s="129"/>
      <c r="AG32" s="129"/>
      <c r="AH32" s="129"/>
      <c r="AI32" s="129"/>
      <c r="AJ32" s="129"/>
      <c r="AK32" s="131"/>
      <c r="AL32" s="40"/>
    </row>
    <row r="33" spans="1:53" ht="27.75" customHeight="1" thickBot="1" x14ac:dyDescent="0.25">
      <c r="A33" s="40"/>
      <c r="B33" s="639"/>
      <c r="C33" s="672" t="s">
        <v>137</v>
      </c>
      <c r="D33" s="673"/>
      <c r="E33" s="673"/>
      <c r="F33" s="673"/>
      <c r="G33" s="673"/>
      <c r="H33" s="673"/>
      <c r="I33" s="673"/>
      <c r="J33" s="673"/>
      <c r="K33" s="673"/>
      <c r="L33" s="673"/>
      <c r="M33" s="673"/>
      <c r="N33" s="673"/>
      <c r="O33" s="673"/>
      <c r="P33" s="674"/>
      <c r="Q33" s="644"/>
      <c r="R33" s="645"/>
      <c r="S33" s="645"/>
      <c r="T33" s="645"/>
      <c r="U33" s="645"/>
      <c r="V33" s="646"/>
      <c r="W33" s="133" t="s">
        <v>38</v>
      </c>
      <c r="X33" s="129"/>
      <c r="Y33" s="129"/>
      <c r="Z33" s="129"/>
      <c r="AA33" s="129"/>
      <c r="AB33" s="129"/>
      <c r="AC33" s="129"/>
      <c r="AD33" s="131"/>
      <c r="AE33" s="129"/>
      <c r="AF33" s="129"/>
      <c r="AG33" s="129"/>
      <c r="AH33" s="129"/>
      <c r="AI33" s="129"/>
      <c r="AJ33" s="129"/>
      <c r="AK33" s="131"/>
      <c r="AL33" s="40"/>
    </row>
    <row r="34" spans="1:53" ht="28.5" customHeight="1" thickBot="1" x14ac:dyDescent="0.25">
      <c r="A34" s="40"/>
      <c r="B34" s="640"/>
      <c r="C34" s="641" t="s">
        <v>203</v>
      </c>
      <c r="D34" s="642"/>
      <c r="E34" s="642"/>
      <c r="F34" s="642"/>
      <c r="G34" s="642"/>
      <c r="H34" s="642"/>
      <c r="I34" s="642"/>
      <c r="J34" s="642"/>
      <c r="K34" s="642"/>
      <c r="L34" s="642"/>
      <c r="M34" s="642"/>
      <c r="N34" s="642"/>
      <c r="O34" s="642"/>
      <c r="P34" s="643"/>
      <c r="Q34" s="644"/>
      <c r="R34" s="645"/>
      <c r="S34" s="645"/>
      <c r="T34" s="645"/>
      <c r="U34" s="645"/>
      <c r="V34" s="646"/>
      <c r="W34" s="137" t="s">
        <v>38</v>
      </c>
      <c r="X34" s="129"/>
      <c r="Y34" s="129"/>
      <c r="Z34" s="129"/>
      <c r="AA34" s="131"/>
      <c r="AC34" s="129"/>
      <c r="AD34" s="129"/>
      <c r="AE34" s="129"/>
      <c r="AF34" s="129"/>
      <c r="AG34" s="129"/>
      <c r="AH34" s="129"/>
      <c r="AI34" s="131"/>
      <c r="AJ34" s="40"/>
      <c r="AK34" s="40"/>
      <c r="AL34" s="40"/>
      <c r="AS34" s="86"/>
    </row>
    <row r="35" spans="1:53" s="91" customFormat="1" ht="6" customHeight="1" x14ac:dyDescent="0.2">
      <c r="A35" s="90"/>
      <c r="B35" s="105"/>
      <c r="C35" s="103"/>
      <c r="D35" s="104"/>
      <c r="E35" s="105"/>
      <c r="F35" s="105"/>
      <c r="G35" s="105"/>
      <c r="H35" s="105"/>
      <c r="I35" s="105"/>
      <c r="J35" s="105"/>
      <c r="K35" s="105"/>
      <c r="L35" s="106"/>
      <c r="M35" s="106"/>
      <c r="N35" s="106"/>
      <c r="O35" s="106"/>
      <c r="P35" s="106"/>
      <c r="Q35" s="106"/>
      <c r="R35" s="106"/>
      <c r="S35" s="106"/>
      <c r="T35" s="107"/>
      <c r="U35" s="108"/>
      <c r="V35" s="108"/>
      <c r="W35" s="108"/>
      <c r="X35" s="108"/>
      <c r="Y35" s="108"/>
      <c r="Z35" s="108"/>
      <c r="AA35" s="105"/>
      <c r="AB35" s="105"/>
      <c r="AC35" s="107"/>
      <c r="AD35" s="108"/>
      <c r="AE35" s="108"/>
      <c r="AF35" s="108"/>
      <c r="AG35" s="108"/>
      <c r="AH35" s="108"/>
      <c r="AI35" s="108"/>
      <c r="AJ35" s="105"/>
      <c r="AK35" s="105"/>
      <c r="AL35" s="90"/>
      <c r="AP35" s="96"/>
      <c r="AQ35" s="96"/>
      <c r="AR35" s="96"/>
      <c r="AS35" s="96"/>
      <c r="AT35" s="96"/>
    </row>
    <row r="36" spans="1:53" ht="12" customHeight="1" x14ac:dyDescent="0.2">
      <c r="A36" s="40"/>
      <c r="B36" s="138" t="s">
        <v>43</v>
      </c>
      <c r="C36" s="139"/>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1:53" s="91" customFormat="1" ht="24" customHeight="1" x14ac:dyDescent="0.2">
      <c r="A37" s="90"/>
      <c r="B37" s="140" t="s">
        <v>44</v>
      </c>
      <c r="C37" s="647" t="s">
        <v>136</v>
      </c>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141"/>
      <c r="AP37" s="96"/>
      <c r="AQ37" s="96"/>
      <c r="AR37" s="96"/>
      <c r="AS37" s="96"/>
      <c r="AT37" s="96"/>
    </row>
    <row r="38" spans="1:53" s="91" customFormat="1" ht="33" customHeight="1" x14ac:dyDescent="0.2">
      <c r="A38" s="90"/>
      <c r="B38" s="140" t="s">
        <v>44</v>
      </c>
      <c r="C38" s="653" t="s">
        <v>204</v>
      </c>
      <c r="D38" s="653"/>
      <c r="E38" s="653"/>
      <c r="F38" s="653"/>
      <c r="G38" s="653"/>
      <c r="H38" s="653"/>
      <c r="I38" s="653"/>
      <c r="J38" s="653"/>
      <c r="K38" s="653"/>
      <c r="L38" s="653"/>
      <c r="M38" s="653"/>
      <c r="N38" s="653"/>
      <c r="O38" s="653"/>
      <c r="P38" s="653"/>
      <c r="Q38" s="653"/>
      <c r="R38" s="653"/>
      <c r="S38" s="653"/>
      <c r="T38" s="653"/>
      <c r="U38" s="653"/>
      <c r="V38" s="653"/>
      <c r="W38" s="653"/>
      <c r="X38" s="653"/>
      <c r="Y38" s="653"/>
      <c r="Z38" s="653"/>
      <c r="AA38" s="653"/>
      <c r="AB38" s="653"/>
      <c r="AC38" s="653"/>
      <c r="AD38" s="653"/>
      <c r="AE38" s="653"/>
      <c r="AF38" s="653"/>
      <c r="AG38" s="653"/>
      <c r="AH38" s="653"/>
      <c r="AI38" s="653"/>
      <c r="AJ38" s="653"/>
      <c r="AK38" s="653"/>
      <c r="AL38" s="141"/>
      <c r="AP38" s="96"/>
      <c r="AQ38" s="96"/>
      <c r="AR38" s="96"/>
      <c r="AS38" s="96"/>
      <c r="AT38" s="96"/>
    </row>
    <row r="39" spans="1:53" s="91" customFormat="1" ht="44.25" customHeight="1" x14ac:dyDescent="0.2">
      <c r="A39" s="90"/>
      <c r="B39" s="140" t="s">
        <v>44</v>
      </c>
      <c r="C39" s="647" t="s">
        <v>183</v>
      </c>
      <c r="D39" s="647"/>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47"/>
      <c r="AL39" s="141"/>
      <c r="AP39" s="96"/>
      <c r="AQ39" s="96"/>
      <c r="AR39" s="96"/>
      <c r="AS39" s="96"/>
      <c r="AT39" s="96"/>
    </row>
    <row r="40" spans="1:53" ht="4.5" customHeight="1" x14ac:dyDescent="0.2">
      <c r="A40" s="40"/>
      <c r="B40" s="142"/>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row>
    <row r="41" spans="1:53" ht="19.5" customHeight="1" x14ac:dyDescent="0.2">
      <c r="A41" s="40"/>
      <c r="B41" s="573" t="s">
        <v>180</v>
      </c>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102"/>
      <c r="AP41" s="97"/>
      <c r="AQ41" s="97"/>
      <c r="AR41" s="97"/>
      <c r="AS41" s="97"/>
      <c r="AT41" s="97"/>
    </row>
    <row r="42" spans="1:53" ht="16.5" customHeight="1" thickBot="1" x14ac:dyDescent="0.25">
      <c r="A42" s="40"/>
      <c r="B42" s="41" t="s">
        <v>44</v>
      </c>
      <c r="C42" s="574" t="s">
        <v>205</v>
      </c>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103"/>
      <c r="AP42" s="97"/>
      <c r="AQ42" s="97"/>
      <c r="AR42" s="97"/>
      <c r="AS42" s="97"/>
      <c r="AT42" s="97"/>
    </row>
    <row r="43" spans="1:53" ht="51.75" customHeight="1" x14ac:dyDescent="0.2">
      <c r="A43" s="40"/>
      <c r="B43" s="561" t="s">
        <v>46</v>
      </c>
      <c r="C43" s="562"/>
      <c r="D43" s="562"/>
      <c r="E43" s="563"/>
      <c r="F43" s="564"/>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565"/>
      <c r="AI43" s="565"/>
      <c r="AJ43" s="565"/>
      <c r="AK43" s="566"/>
      <c r="AL43" s="90"/>
      <c r="AM43" s="687" t="s">
        <v>184</v>
      </c>
      <c r="AN43" s="688"/>
      <c r="AO43" s="688"/>
      <c r="AP43" s="688"/>
      <c r="AQ43" s="688"/>
      <c r="AR43" s="688"/>
      <c r="AS43" s="688"/>
      <c r="AT43" s="688"/>
      <c r="AU43" s="688"/>
      <c r="AV43" s="688"/>
      <c r="AW43" s="688"/>
      <c r="AX43" s="688"/>
      <c r="AY43" s="688"/>
      <c r="AZ43" s="688"/>
      <c r="BA43" s="689"/>
    </row>
    <row r="44" spans="1:53" ht="47.25" customHeight="1" thickBot="1" x14ac:dyDescent="0.25">
      <c r="A44" s="40"/>
      <c r="B44" s="561" t="s">
        <v>47</v>
      </c>
      <c r="C44" s="562"/>
      <c r="D44" s="562"/>
      <c r="E44" s="563"/>
      <c r="F44" s="575"/>
      <c r="G44" s="576"/>
      <c r="H44" s="576"/>
      <c r="I44" s="576"/>
      <c r="J44" s="576"/>
      <c r="K44" s="576"/>
      <c r="L44" s="576"/>
      <c r="M44" s="576"/>
      <c r="N44" s="576"/>
      <c r="O44" s="576"/>
      <c r="P44" s="576"/>
      <c r="Q44" s="576"/>
      <c r="R44" s="576"/>
      <c r="S44" s="576"/>
      <c r="T44" s="576"/>
      <c r="U44" s="576"/>
      <c r="V44" s="576"/>
      <c r="W44" s="576"/>
      <c r="X44" s="576"/>
      <c r="Y44" s="576"/>
      <c r="Z44" s="576"/>
      <c r="AA44" s="576"/>
      <c r="AB44" s="576"/>
      <c r="AC44" s="576"/>
      <c r="AD44" s="576"/>
      <c r="AE44" s="576"/>
      <c r="AF44" s="576"/>
      <c r="AG44" s="576"/>
      <c r="AH44" s="576"/>
      <c r="AI44" s="576"/>
      <c r="AJ44" s="576"/>
      <c r="AK44" s="577"/>
      <c r="AL44" s="90"/>
      <c r="AM44" s="690"/>
      <c r="AN44" s="691"/>
      <c r="AO44" s="691"/>
      <c r="AP44" s="691"/>
      <c r="AQ44" s="691"/>
      <c r="AR44" s="691"/>
      <c r="AS44" s="691"/>
      <c r="AT44" s="691"/>
      <c r="AU44" s="691"/>
      <c r="AV44" s="691"/>
      <c r="AW44" s="691"/>
      <c r="AX44" s="691"/>
      <c r="AY44" s="691"/>
      <c r="AZ44" s="691"/>
      <c r="BA44" s="692"/>
    </row>
    <row r="45" spans="1:53" ht="13.5" customHeight="1" x14ac:dyDescent="0.2">
      <c r="A45" s="40"/>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P45" s="97"/>
      <c r="AQ45" s="97"/>
      <c r="AR45" s="97"/>
      <c r="AS45" s="97"/>
      <c r="AT45" s="97"/>
    </row>
    <row r="46" spans="1:53" s="145" customFormat="1" ht="30.75" customHeight="1" x14ac:dyDescent="0.2">
      <c r="A46" s="144"/>
      <c r="B46" s="553" t="s">
        <v>198</v>
      </c>
      <c r="C46" s="553"/>
      <c r="D46" s="553"/>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3"/>
      <c r="AL46" s="144"/>
      <c r="AP46" s="146"/>
      <c r="AQ46" s="146"/>
      <c r="AR46" s="146"/>
      <c r="AS46" s="146"/>
      <c r="AT46" s="146"/>
    </row>
    <row r="47" spans="1:53" s="145" customFormat="1" ht="17.399999999999999" customHeight="1" thickBot="1" x14ac:dyDescent="0.25">
      <c r="A47" s="144"/>
      <c r="B47" s="572" t="s">
        <v>164</v>
      </c>
      <c r="C47" s="572"/>
      <c r="D47" s="572"/>
      <c r="E47" s="572"/>
      <c r="F47" s="572"/>
      <c r="G47" s="572"/>
      <c r="H47" s="572"/>
      <c r="I47" s="572"/>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2"/>
      <c r="AL47" s="144"/>
      <c r="AP47" s="146"/>
      <c r="AQ47" s="146"/>
      <c r="AR47" s="146"/>
      <c r="AS47" s="146"/>
      <c r="AT47" s="146"/>
    </row>
    <row r="48" spans="1:53" s="145" customFormat="1" ht="26.4" customHeight="1" thickBot="1" x14ac:dyDescent="0.25">
      <c r="A48" s="144"/>
      <c r="B48" s="693" t="s">
        <v>187</v>
      </c>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243" t="str">
        <f>IF(H7="", "", IF(#REF!=#REF!, "○", "×"))</f>
        <v/>
      </c>
      <c r="AL48" s="144"/>
      <c r="AP48" s="146"/>
      <c r="AQ48" s="146"/>
      <c r="AR48" s="146"/>
      <c r="AS48" s="146"/>
      <c r="AT48" s="146"/>
    </row>
    <row r="49" spans="1:53" s="145" customFormat="1" ht="30.75" customHeight="1" thickBot="1" x14ac:dyDescent="0.25">
      <c r="A49" s="144"/>
      <c r="B49" s="628" t="s">
        <v>165</v>
      </c>
      <c r="C49" s="629"/>
      <c r="D49" s="629"/>
      <c r="E49" s="629"/>
      <c r="F49" s="629"/>
      <c r="G49" s="629"/>
      <c r="H49" s="629"/>
      <c r="I49" s="629"/>
      <c r="J49" s="629"/>
      <c r="K49" s="629"/>
      <c r="L49" s="629"/>
      <c r="M49" s="629"/>
      <c r="N49" s="629"/>
      <c r="O49" s="629"/>
      <c r="P49" s="629"/>
      <c r="Q49" s="629"/>
      <c r="R49" s="629"/>
      <c r="S49" s="630"/>
      <c r="T49" s="631">
        <f>'別紙様式3-2（加算　個票）'!N6</f>
        <v>0</v>
      </c>
      <c r="U49" s="632"/>
      <c r="V49" s="632"/>
      <c r="W49" s="632"/>
      <c r="X49" s="632"/>
      <c r="Y49" s="147" t="s">
        <v>38</v>
      </c>
      <c r="AA49" s="53"/>
      <c r="AB49" s="40"/>
      <c r="AC49" s="40"/>
      <c r="AD49" s="40"/>
      <c r="AE49" s="144"/>
      <c r="AF49" s="144"/>
      <c r="AG49" s="144"/>
      <c r="AH49" s="144"/>
      <c r="AI49" s="144"/>
      <c r="AJ49" s="144"/>
      <c r="AK49" s="144"/>
      <c r="AL49" s="144"/>
      <c r="AM49" s="146"/>
    </row>
    <row r="50" spans="1:53" s="145" customFormat="1" ht="30.75" customHeight="1" thickBot="1" x14ac:dyDescent="0.25">
      <c r="A50" s="144"/>
      <c r="B50" s="567" t="s">
        <v>166</v>
      </c>
      <c r="C50" s="568"/>
      <c r="D50" s="568"/>
      <c r="E50" s="568"/>
      <c r="F50" s="568"/>
      <c r="G50" s="568"/>
      <c r="H50" s="568"/>
      <c r="I50" s="568"/>
      <c r="J50" s="568"/>
      <c r="K50" s="568"/>
      <c r="L50" s="568"/>
      <c r="M50" s="568"/>
      <c r="N50" s="568"/>
      <c r="O50" s="568"/>
      <c r="P50" s="568"/>
      <c r="Q50" s="568"/>
      <c r="R50" s="568"/>
      <c r="S50" s="568"/>
      <c r="T50" s="569"/>
      <c r="U50" s="570"/>
      <c r="V50" s="570"/>
      <c r="W50" s="570"/>
      <c r="X50" s="571"/>
      <c r="Y50" s="148" t="s">
        <v>38</v>
      </c>
      <c r="Z50" s="40" t="s">
        <v>39</v>
      </c>
      <c r="AA50" s="114" t="str">
        <f>IF(H7="", "", IF(T50&gt;=T49, "○", "×"))</f>
        <v/>
      </c>
      <c r="AB50" s="149"/>
      <c r="AC50" s="149"/>
      <c r="AD50" s="149"/>
      <c r="AE50" s="144"/>
      <c r="AF50" s="144"/>
      <c r="AG50" s="144"/>
      <c r="AH50" s="144"/>
      <c r="AI50" s="144"/>
      <c r="AJ50" s="144"/>
      <c r="AK50" s="144"/>
      <c r="AL50" s="144"/>
      <c r="AM50" s="146"/>
    </row>
    <row r="51" spans="1:53" s="145" customFormat="1" ht="12" customHeight="1" x14ac:dyDescent="0.2">
      <c r="A51" s="144"/>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44"/>
      <c r="AP51" s="146"/>
      <c r="AQ51" s="146"/>
      <c r="AR51" s="146"/>
      <c r="AS51" s="146"/>
      <c r="AT51" s="146"/>
    </row>
    <row r="52" spans="1:53" ht="45.65" customHeight="1" thickBot="1" x14ac:dyDescent="0.25">
      <c r="A52" s="40"/>
      <c r="B52" s="572" t="s">
        <v>176</v>
      </c>
      <c r="C52" s="572"/>
      <c r="D52" s="572"/>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572"/>
      <c r="AH52" s="572"/>
      <c r="AI52" s="572"/>
      <c r="AJ52" s="572"/>
      <c r="AK52" s="572"/>
      <c r="AL52" s="40"/>
    </row>
    <row r="53" spans="1:53" ht="21" customHeight="1" thickBot="1" x14ac:dyDescent="0.25">
      <c r="A53" s="40"/>
      <c r="B53" s="693" t="s">
        <v>188</v>
      </c>
      <c r="C53" s="694"/>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243" t="str">
        <f>IF(H7="", "", IF(#REF!=#REF!, "○", "×"))</f>
        <v/>
      </c>
      <c r="AL53" s="40"/>
    </row>
    <row r="54" spans="1:53" ht="25.5" customHeight="1" thickBot="1" x14ac:dyDescent="0.25">
      <c r="A54" s="40"/>
      <c r="B54" s="567" t="s">
        <v>167</v>
      </c>
      <c r="C54" s="654"/>
      <c r="D54" s="654"/>
      <c r="E54" s="654"/>
      <c r="F54" s="654"/>
      <c r="G54" s="654"/>
      <c r="H54" s="654"/>
      <c r="I54" s="654"/>
      <c r="J54" s="654"/>
      <c r="K54" s="654"/>
      <c r="L54" s="654"/>
      <c r="M54" s="654"/>
      <c r="N54" s="654"/>
      <c r="O54" s="654"/>
      <c r="P54" s="654"/>
      <c r="Q54" s="654"/>
      <c r="R54" s="654"/>
      <c r="S54" s="655"/>
      <c r="T54" s="631">
        <f>'別紙様式3-2（加算　個票）'!N7</f>
        <v>0</v>
      </c>
      <c r="U54" s="632"/>
      <c r="V54" s="632"/>
      <c r="W54" s="632"/>
      <c r="X54" s="632"/>
      <c r="Y54" s="151" t="s">
        <v>38</v>
      </c>
      <c r="Z54" s="152" t="s">
        <v>39</v>
      </c>
      <c r="AA54" s="118"/>
      <c r="AB54" s="40"/>
      <c r="AC54" s="40"/>
      <c r="AD54" s="40"/>
      <c r="AE54" s="40"/>
      <c r="AF54" s="40"/>
      <c r="AG54" s="40" t="s">
        <v>39</v>
      </c>
      <c r="AH54" s="153" t="str">
        <f>IF(T55&lt;T54,"×","")</f>
        <v/>
      </c>
      <c r="AI54" s="40"/>
      <c r="AJ54" s="40"/>
      <c r="AK54" s="40"/>
      <c r="AL54" s="40"/>
      <c r="AM54" s="650" t="s">
        <v>48</v>
      </c>
      <c r="AN54" s="651"/>
      <c r="AO54" s="651"/>
      <c r="AP54" s="651"/>
      <c r="AQ54" s="651"/>
      <c r="AR54" s="651"/>
      <c r="AS54" s="651"/>
      <c r="AT54" s="651"/>
      <c r="AU54" s="651"/>
      <c r="AV54" s="651"/>
      <c r="AW54" s="651"/>
      <c r="AX54" s="651"/>
      <c r="AY54" s="651"/>
      <c r="AZ54" s="651"/>
      <c r="BA54" s="652"/>
    </row>
    <row r="55" spans="1:53" ht="23.25" customHeight="1" thickBot="1" x14ac:dyDescent="0.25">
      <c r="A55" s="40"/>
      <c r="B55" s="556" t="s">
        <v>49</v>
      </c>
      <c r="C55" s="557"/>
      <c r="D55" s="557"/>
      <c r="E55" s="557"/>
      <c r="F55" s="557"/>
      <c r="G55" s="557"/>
      <c r="H55" s="557"/>
      <c r="I55" s="557"/>
      <c r="J55" s="557"/>
      <c r="K55" s="557"/>
      <c r="L55" s="557"/>
      <c r="M55" s="557"/>
      <c r="N55" s="557"/>
      <c r="O55" s="557"/>
      <c r="P55" s="557"/>
      <c r="Q55" s="557"/>
      <c r="R55" s="557"/>
      <c r="S55" s="557"/>
      <c r="T55" s="558"/>
      <c r="U55" s="559"/>
      <c r="V55" s="559"/>
      <c r="W55" s="559"/>
      <c r="X55" s="560"/>
      <c r="Y55" s="154" t="s">
        <v>38</v>
      </c>
      <c r="Z55" s="40"/>
      <c r="AA55" s="155" t="s">
        <v>50</v>
      </c>
      <c r="AB55" s="590">
        <f>IFERROR(T56/T54*100,0)</f>
        <v>0</v>
      </c>
      <c r="AC55" s="591"/>
      <c r="AD55" s="592"/>
      <c r="AE55" s="156" t="s">
        <v>51</v>
      </c>
      <c r="AF55" s="157" t="s">
        <v>52</v>
      </c>
      <c r="AG55" s="40" t="s">
        <v>39</v>
      </c>
      <c r="AH55" s="114" t="str">
        <f>IF(T54=0,"",(IF(AND(AB55&gt;=200/3,T56&lt;=T55),"○","×")))</f>
        <v/>
      </c>
      <c r="AI55" s="149"/>
      <c r="AJ55" s="149"/>
      <c r="AK55" s="149"/>
      <c r="AL55" s="149"/>
      <c r="AM55" s="650" t="s">
        <v>186</v>
      </c>
      <c r="AN55" s="651"/>
      <c r="AO55" s="651"/>
      <c r="AP55" s="651"/>
      <c r="AQ55" s="651"/>
      <c r="AR55" s="651"/>
      <c r="AS55" s="651"/>
      <c r="AT55" s="651"/>
      <c r="AU55" s="651"/>
      <c r="AV55" s="651"/>
      <c r="AW55" s="651"/>
      <c r="AX55" s="651"/>
      <c r="AY55" s="651"/>
      <c r="AZ55" s="651"/>
      <c r="BA55" s="652"/>
    </row>
    <row r="56" spans="1:53" ht="26.25" customHeight="1" thickBot="1" x14ac:dyDescent="0.25">
      <c r="A56" s="40"/>
      <c r="B56" s="158"/>
      <c r="C56" s="444" t="s">
        <v>185</v>
      </c>
      <c r="D56" s="445"/>
      <c r="E56" s="445"/>
      <c r="F56" s="445"/>
      <c r="G56" s="445"/>
      <c r="H56" s="445"/>
      <c r="I56" s="445"/>
      <c r="J56" s="445"/>
      <c r="K56" s="445"/>
      <c r="L56" s="445"/>
      <c r="M56" s="445"/>
      <c r="N56" s="445"/>
      <c r="O56" s="445"/>
      <c r="P56" s="445"/>
      <c r="Q56" s="445"/>
      <c r="R56" s="445"/>
      <c r="S56" s="445"/>
      <c r="T56" s="656"/>
      <c r="U56" s="657"/>
      <c r="V56" s="657"/>
      <c r="W56" s="657"/>
      <c r="X56" s="658"/>
      <c r="Y56" s="159" t="s">
        <v>38</v>
      </c>
      <c r="Z56" s="160" t="s">
        <v>39</v>
      </c>
      <c r="AA56" s="8"/>
      <c r="AB56" s="161"/>
      <c r="AC56" s="162"/>
      <c r="AD56" s="163"/>
      <c r="AE56" s="163"/>
      <c r="AF56" s="157"/>
      <c r="AG56" s="40"/>
      <c r="AH56" s="40"/>
      <c r="AI56" s="149"/>
      <c r="AJ56" s="40"/>
      <c r="AK56" s="149"/>
      <c r="AL56" s="149"/>
      <c r="AM56" s="164"/>
    </row>
    <row r="57" spans="1:53" ht="16.5" customHeight="1" x14ac:dyDescent="0.2">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149"/>
      <c r="AK57" s="149"/>
      <c r="AL57" s="149"/>
    </row>
    <row r="58" spans="1:53" ht="18" customHeight="1" x14ac:dyDescent="0.2">
      <c r="A58" s="40"/>
      <c r="B58" s="102" t="s">
        <v>168</v>
      </c>
      <c r="C58" s="102"/>
      <c r="D58" s="102"/>
      <c r="E58" s="102"/>
      <c r="F58" s="102"/>
      <c r="G58" s="102"/>
      <c r="H58" s="102"/>
      <c r="I58" s="102"/>
      <c r="J58" s="102"/>
      <c r="K58" s="102"/>
      <c r="L58" s="102"/>
      <c r="Z58" s="40"/>
      <c r="AA58" s="40"/>
      <c r="AB58" s="40"/>
      <c r="AC58" s="40"/>
      <c r="AD58" s="40"/>
      <c r="AE58" s="40"/>
      <c r="AF58" s="40"/>
      <c r="AG58" s="40"/>
      <c r="AH58" s="40"/>
      <c r="AI58" s="40"/>
      <c r="AJ58" s="40"/>
      <c r="AK58" s="40"/>
      <c r="AL58" s="40"/>
    </row>
    <row r="59" spans="1:53" ht="3" customHeight="1" thickBot="1" x14ac:dyDescent="0.25">
      <c r="A59" s="40"/>
      <c r="B59" s="40"/>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44"/>
    </row>
    <row r="60" spans="1:53" ht="13.5" customHeight="1" thickBot="1" x14ac:dyDescent="0.25">
      <c r="A60" s="40"/>
      <c r="B60" s="424"/>
      <c r="C60" s="425"/>
      <c r="D60" s="554" t="s">
        <v>54</v>
      </c>
      <c r="E60" s="554"/>
      <c r="F60" s="554"/>
      <c r="G60" s="554"/>
      <c r="H60" s="554"/>
      <c r="I60" s="554"/>
      <c r="J60" s="554"/>
      <c r="K60" s="554"/>
      <c r="L60" s="554"/>
      <c r="M60" s="554"/>
      <c r="N60" s="554"/>
      <c r="O60" s="554"/>
      <c r="P60" s="554"/>
      <c r="Q60" s="554"/>
      <c r="R60" s="554"/>
      <c r="S60" s="554"/>
      <c r="T60" s="554"/>
      <c r="U60" s="554"/>
      <c r="V60" s="554"/>
      <c r="W60" s="554"/>
      <c r="X60" s="554"/>
      <c r="Y60" s="554"/>
      <c r="Z60" s="555"/>
      <c r="AA60" s="144"/>
      <c r="AC60" s="103"/>
      <c r="AD60" s="103"/>
      <c r="AE60" s="103"/>
      <c r="AF60" s="103"/>
      <c r="AG60" s="103"/>
      <c r="AH60" s="103"/>
      <c r="AI60" s="539"/>
      <c r="AJ60" s="539"/>
      <c r="AK60" s="539"/>
      <c r="AL60" s="90"/>
    </row>
    <row r="61" spans="1:53" ht="2.25" customHeight="1" x14ac:dyDescent="0.2">
      <c r="A61" s="40"/>
      <c r="B61" s="90"/>
      <c r="C61" s="90"/>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90"/>
    </row>
    <row r="62" spans="1:53" ht="6" customHeight="1" x14ac:dyDescent="0.2">
      <c r="A62" s="40"/>
      <c r="B62" s="166"/>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90"/>
      <c r="AB62" s="167"/>
      <c r="AC62" s="167"/>
      <c r="AD62" s="167"/>
      <c r="AE62" s="167"/>
      <c r="AF62" s="167"/>
      <c r="AG62" s="167"/>
      <c r="AH62" s="167"/>
      <c r="AI62" s="167"/>
      <c r="AJ62" s="167"/>
      <c r="AK62" s="167"/>
      <c r="AL62" s="90"/>
    </row>
    <row r="63" spans="1:53" ht="16.5" customHeight="1" thickBot="1" x14ac:dyDescent="0.25">
      <c r="A63" s="40"/>
      <c r="B63" s="138"/>
      <c r="C63" s="659" t="s">
        <v>55</v>
      </c>
      <c r="D63" s="659"/>
      <c r="E63" s="659"/>
      <c r="F63" s="659"/>
      <c r="G63" s="659"/>
      <c r="H63" s="659"/>
      <c r="I63" s="659"/>
      <c r="J63" s="659"/>
      <c r="K63" s="659"/>
      <c r="L63" s="659"/>
      <c r="M63" s="659"/>
      <c r="N63" s="659"/>
      <c r="O63" s="659"/>
      <c r="P63" s="659"/>
      <c r="Q63" s="659"/>
      <c r="R63" s="659"/>
      <c r="S63" s="659"/>
      <c r="T63" s="659"/>
      <c r="U63" s="138"/>
      <c r="V63" s="138"/>
      <c r="W63" s="138"/>
      <c r="X63" s="138"/>
      <c r="Y63" s="138"/>
      <c r="Z63" s="138"/>
      <c r="AA63" s="138"/>
      <c r="AB63" s="138"/>
      <c r="AC63" s="138"/>
      <c r="AD63" s="126"/>
      <c r="AE63" s="126"/>
      <c r="AF63" s="126"/>
      <c r="AG63" s="126"/>
      <c r="AH63" s="126"/>
      <c r="AI63" s="126"/>
      <c r="AJ63" s="126"/>
      <c r="AK63" s="126"/>
      <c r="AL63" s="90"/>
    </row>
    <row r="64" spans="1:53" ht="18.75" customHeight="1" thickBot="1" x14ac:dyDescent="0.25">
      <c r="A64" s="40"/>
      <c r="B64" s="90"/>
      <c r="C64" s="424"/>
      <c r="D64" s="425"/>
      <c r="E64" s="648" t="s">
        <v>56</v>
      </c>
      <c r="F64" s="648"/>
      <c r="G64" s="648"/>
      <c r="H64" s="648"/>
      <c r="I64" s="648"/>
      <c r="J64" s="648"/>
      <c r="K64" s="648"/>
      <c r="L64" s="648"/>
      <c r="M64" s="648"/>
      <c r="N64" s="648"/>
      <c r="O64" s="648"/>
      <c r="P64" s="648"/>
      <c r="Q64" s="648"/>
      <c r="R64" s="649"/>
      <c r="S64" s="168" t="s">
        <v>39</v>
      </c>
      <c r="T64" s="114" t="str">
        <f>IF(H7="", "",IF(#REF!=TRUE, "", IF(#REF!=TRUE,"○","×")))</f>
        <v/>
      </c>
      <c r="U64" s="90"/>
      <c r="V64" s="169"/>
      <c r="W64" s="169"/>
      <c r="X64" s="169"/>
      <c r="Y64" s="169"/>
      <c r="Z64" s="169"/>
      <c r="AA64" s="169"/>
      <c r="AB64" s="169"/>
      <c r="AC64" s="169"/>
      <c r="AD64" s="169"/>
      <c r="AE64" s="169"/>
      <c r="AF64" s="169"/>
      <c r="AG64" s="169"/>
      <c r="AH64" s="169"/>
      <c r="AI64" s="169"/>
      <c r="AJ64" s="169"/>
      <c r="AK64" s="169"/>
      <c r="AL64" s="90"/>
    </row>
    <row r="65" spans="1:53" ht="14.25" customHeight="1" x14ac:dyDescent="0.2">
      <c r="A65" s="40"/>
      <c r="B65" s="170"/>
      <c r="C65" s="171" t="s">
        <v>57</v>
      </c>
      <c r="D65" s="172" t="s">
        <v>210</v>
      </c>
      <c r="E65" s="125"/>
      <c r="F65" s="125"/>
      <c r="G65" s="125"/>
      <c r="H65" s="125"/>
      <c r="I65" s="125"/>
      <c r="J65" s="125"/>
      <c r="K65" s="125"/>
      <c r="L65" s="125"/>
      <c r="M65" s="125"/>
      <c r="N65" s="125"/>
      <c r="O65" s="125"/>
      <c r="P65" s="125"/>
      <c r="Q65" s="125"/>
      <c r="R65" s="125"/>
      <c r="S65" s="172"/>
      <c r="T65" s="172"/>
      <c r="U65" s="172"/>
      <c r="V65" s="125"/>
      <c r="W65" s="125"/>
      <c r="X65" s="125"/>
      <c r="Y65" s="125"/>
      <c r="Z65" s="173"/>
      <c r="AA65" s="173"/>
      <c r="AB65" s="173"/>
      <c r="AC65" s="173"/>
      <c r="AD65" s="46"/>
      <c r="AE65" s="46"/>
      <c r="AF65" s="46"/>
      <c r="AG65" s="46"/>
      <c r="AH65" s="103"/>
      <c r="AI65" s="103"/>
      <c r="AJ65" s="103"/>
      <c r="AK65" s="174"/>
      <c r="AL65" s="90"/>
    </row>
    <row r="66" spans="1:53" ht="14.25" customHeight="1" x14ac:dyDescent="0.2">
      <c r="A66" s="40"/>
      <c r="B66" s="170"/>
      <c r="C66" s="175" t="s">
        <v>58</v>
      </c>
      <c r="D66" s="176" t="s">
        <v>59</v>
      </c>
      <c r="E66" s="176"/>
      <c r="F66" s="176"/>
      <c r="G66" s="176"/>
      <c r="H66" s="176"/>
      <c r="I66" s="176"/>
      <c r="J66" s="176"/>
      <c r="K66" s="176"/>
      <c r="L66" s="176"/>
      <c r="M66" s="176"/>
      <c r="N66" s="176"/>
      <c r="O66" s="176"/>
      <c r="P66" s="176"/>
      <c r="Q66" s="176"/>
      <c r="R66" s="176"/>
      <c r="S66" s="176"/>
      <c r="T66" s="176"/>
      <c r="U66" s="176"/>
      <c r="V66" s="176"/>
      <c r="W66" s="176"/>
      <c r="X66" s="176"/>
      <c r="Y66" s="176"/>
      <c r="Z66" s="177"/>
      <c r="AA66" s="177"/>
      <c r="AB66" s="177"/>
      <c r="AC66" s="177"/>
      <c r="AD66" s="178"/>
      <c r="AE66" s="178"/>
      <c r="AF66" s="178"/>
      <c r="AG66" s="178"/>
      <c r="AH66" s="179"/>
      <c r="AI66" s="179"/>
      <c r="AJ66" s="179"/>
      <c r="AK66" s="180"/>
      <c r="AL66" s="90"/>
    </row>
    <row r="67" spans="1:53" ht="14.25" customHeight="1" x14ac:dyDescent="0.2">
      <c r="A67" s="40"/>
      <c r="B67" s="170"/>
      <c r="C67" s="181" t="s">
        <v>60</v>
      </c>
      <c r="D67" s="182" t="s">
        <v>211</v>
      </c>
      <c r="E67" s="183"/>
      <c r="F67" s="183"/>
      <c r="G67" s="183"/>
      <c r="H67" s="183"/>
      <c r="I67" s="183"/>
      <c r="J67" s="183"/>
      <c r="K67" s="183"/>
      <c r="L67" s="183"/>
      <c r="M67" s="183"/>
      <c r="N67" s="183"/>
      <c r="O67" s="183"/>
      <c r="P67" s="183"/>
      <c r="Q67" s="183"/>
      <c r="R67" s="183"/>
      <c r="S67" s="183"/>
      <c r="T67" s="183"/>
      <c r="U67" s="183"/>
      <c r="V67" s="183"/>
      <c r="W67" s="183"/>
      <c r="X67" s="183"/>
      <c r="Y67" s="183"/>
      <c r="Z67" s="184"/>
      <c r="AA67" s="184"/>
      <c r="AB67" s="184"/>
      <c r="AC67" s="184"/>
      <c r="AD67" s="185"/>
      <c r="AE67" s="185"/>
      <c r="AF67" s="185"/>
      <c r="AG67" s="185"/>
      <c r="AH67" s="186"/>
      <c r="AI67" s="186"/>
      <c r="AJ67" s="186"/>
      <c r="AK67" s="187"/>
      <c r="AL67" s="188"/>
    </row>
    <row r="68" spans="1:53" ht="11.25" customHeight="1" x14ac:dyDescent="0.2">
      <c r="A68" s="40"/>
      <c r="B68" s="170"/>
      <c r="C68" s="189"/>
      <c r="D68" s="125"/>
      <c r="E68" s="143"/>
      <c r="F68" s="143"/>
      <c r="G68" s="143"/>
      <c r="H68" s="143"/>
      <c r="I68" s="143"/>
      <c r="J68" s="143"/>
      <c r="K68" s="143"/>
      <c r="L68" s="143"/>
      <c r="M68" s="143"/>
      <c r="N68" s="143"/>
      <c r="O68" s="143"/>
      <c r="P68" s="143"/>
      <c r="Q68" s="143"/>
      <c r="R68" s="143"/>
      <c r="S68" s="143"/>
      <c r="T68" s="143"/>
      <c r="U68" s="143"/>
      <c r="V68" s="143"/>
      <c r="W68" s="143"/>
      <c r="X68" s="143"/>
      <c r="Y68" s="143"/>
      <c r="Z68" s="173"/>
      <c r="AA68" s="173"/>
      <c r="AB68" s="173"/>
      <c r="AC68" s="173"/>
      <c r="AD68" s="46"/>
      <c r="AE68" s="46"/>
      <c r="AF68" s="46"/>
      <c r="AG68" s="46"/>
      <c r="AH68" s="103"/>
      <c r="AI68" s="103"/>
      <c r="AJ68" s="103"/>
      <c r="AK68" s="103"/>
      <c r="AL68" s="188"/>
    </row>
    <row r="69" spans="1:53" ht="14.25" customHeight="1" thickBot="1" x14ac:dyDescent="0.25">
      <c r="A69" s="40"/>
      <c r="B69" s="90"/>
      <c r="C69" s="659" t="s">
        <v>61</v>
      </c>
      <c r="D69" s="659"/>
      <c r="E69" s="659"/>
      <c r="F69" s="659"/>
      <c r="G69" s="659"/>
      <c r="H69" s="659"/>
      <c r="I69" s="659"/>
      <c r="J69" s="659"/>
      <c r="K69" s="659"/>
      <c r="L69" s="659"/>
      <c r="M69" s="659"/>
      <c r="N69" s="659"/>
      <c r="O69" s="659"/>
      <c r="P69" s="659"/>
      <c r="Q69" s="659"/>
      <c r="R69" s="659"/>
      <c r="S69" s="190"/>
      <c r="T69" s="190"/>
      <c r="U69" s="190"/>
      <c r="V69" s="190"/>
      <c r="W69" s="190"/>
      <c r="X69" s="190"/>
      <c r="Y69" s="190"/>
      <c r="Z69" s="190"/>
      <c r="AA69" s="190"/>
      <c r="AB69" s="190"/>
      <c r="AC69" s="190"/>
      <c r="AD69" s="190"/>
      <c r="AE69" s="190"/>
      <c r="AF69" s="190"/>
      <c r="AG69" s="190"/>
      <c r="AH69" s="190"/>
      <c r="AI69" s="190"/>
      <c r="AJ69" s="190"/>
      <c r="AK69" s="190"/>
      <c r="AL69" s="190"/>
    </row>
    <row r="70" spans="1:53" ht="21.75" customHeight="1" thickBot="1" x14ac:dyDescent="0.25">
      <c r="A70" s="40"/>
      <c r="B70" s="191"/>
      <c r="C70" s="424"/>
      <c r="D70" s="425"/>
      <c r="E70" s="648" t="s">
        <v>62</v>
      </c>
      <c r="F70" s="648"/>
      <c r="G70" s="648"/>
      <c r="H70" s="648"/>
      <c r="I70" s="648"/>
      <c r="J70" s="648"/>
      <c r="K70" s="648"/>
      <c r="L70" s="648"/>
      <c r="M70" s="648"/>
      <c r="N70" s="648"/>
      <c r="O70" s="648"/>
      <c r="P70" s="648"/>
      <c r="Q70" s="648"/>
      <c r="R70" s="649"/>
      <c r="S70" s="168" t="s">
        <v>39</v>
      </c>
      <c r="T70" s="114" t="str">
        <f>IF(H7="", "",IF(#REF!=TRUE,"",IF(AND(#REF!=TRUE,OR(AND(#REF!=TRUE,J73&lt;&gt;""),AND(#REF!=TRUE,J75&lt;&gt;""))),"○","×")))</f>
        <v/>
      </c>
      <c r="U70" s="192"/>
      <c r="V70" s="193"/>
      <c r="W70" s="193"/>
      <c r="X70" s="193"/>
      <c r="Y70" s="193"/>
      <c r="Z70" s="193"/>
      <c r="AA70" s="193"/>
      <c r="AB70" s="193"/>
      <c r="AC70" s="193"/>
      <c r="AD70" s="193"/>
      <c r="AE70" s="193"/>
      <c r="AF70" s="193"/>
      <c r="AG70" s="193"/>
      <c r="AH70" s="193"/>
      <c r="AI70" s="193"/>
      <c r="AJ70" s="193"/>
      <c r="AK70" s="193"/>
      <c r="AL70" s="190"/>
    </row>
    <row r="71" spans="1:53" ht="30.75" customHeight="1" thickBot="1" x14ac:dyDescent="0.25">
      <c r="A71" s="40"/>
      <c r="B71" s="718"/>
      <c r="C71" s="171" t="s">
        <v>57</v>
      </c>
      <c r="D71" s="662" t="s">
        <v>212</v>
      </c>
      <c r="E71" s="663"/>
      <c r="F71" s="663"/>
      <c r="G71" s="663"/>
      <c r="H71" s="664"/>
      <c r="I71" s="664"/>
      <c r="J71" s="664"/>
      <c r="K71" s="664"/>
      <c r="L71" s="664"/>
      <c r="M71" s="664"/>
      <c r="N71" s="664"/>
      <c r="O71" s="664"/>
      <c r="P71" s="664"/>
      <c r="Q71" s="664"/>
      <c r="R71" s="664"/>
      <c r="S71" s="664"/>
      <c r="T71" s="664"/>
      <c r="U71" s="664"/>
      <c r="V71" s="664"/>
      <c r="W71" s="664"/>
      <c r="X71" s="664"/>
      <c r="Y71" s="664"/>
      <c r="Z71" s="664"/>
      <c r="AA71" s="664"/>
      <c r="AB71" s="664"/>
      <c r="AC71" s="664"/>
      <c r="AD71" s="664"/>
      <c r="AE71" s="664"/>
      <c r="AF71" s="664"/>
      <c r="AG71" s="664"/>
      <c r="AH71" s="664"/>
      <c r="AI71" s="664"/>
      <c r="AJ71" s="664"/>
      <c r="AK71" s="665"/>
      <c r="AL71" s="90"/>
    </row>
    <row r="72" spans="1:53" ht="28.5" customHeight="1" thickBot="1" x14ac:dyDescent="0.25">
      <c r="A72" s="40"/>
      <c r="B72" s="718"/>
      <c r="C72" s="430"/>
      <c r="D72" s="432" t="s">
        <v>63</v>
      </c>
      <c r="E72" s="433"/>
      <c r="F72" s="433"/>
      <c r="G72" s="433"/>
      <c r="H72" s="666"/>
      <c r="I72" s="668" t="s">
        <v>37</v>
      </c>
      <c r="J72" s="675" t="s">
        <v>213</v>
      </c>
      <c r="K72" s="676"/>
      <c r="L72" s="676"/>
      <c r="M72" s="676"/>
      <c r="N72" s="676"/>
      <c r="O72" s="676"/>
      <c r="P72" s="676"/>
      <c r="Q72" s="676"/>
      <c r="R72" s="676"/>
      <c r="S72" s="676"/>
      <c r="T72" s="676"/>
      <c r="U72" s="676"/>
      <c r="V72" s="676"/>
      <c r="W72" s="676"/>
      <c r="X72" s="676"/>
      <c r="Y72" s="676"/>
      <c r="Z72" s="676"/>
      <c r="AA72" s="676"/>
      <c r="AB72" s="676"/>
      <c r="AC72" s="676"/>
      <c r="AD72" s="676"/>
      <c r="AE72" s="676"/>
      <c r="AF72" s="676"/>
      <c r="AG72" s="676"/>
      <c r="AH72" s="676"/>
      <c r="AI72" s="676"/>
      <c r="AJ72" s="676"/>
      <c r="AK72" s="677"/>
      <c r="AL72" s="90"/>
    </row>
    <row r="73" spans="1:53" ht="34.5" customHeight="1" thickBot="1" x14ac:dyDescent="0.25">
      <c r="A73" s="40"/>
      <c r="B73" s="718"/>
      <c r="C73" s="430"/>
      <c r="D73" s="434"/>
      <c r="E73" s="435"/>
      <c r="F73" s="435"/>
      <c r="G73" s="435"/>
      <c r="H73" s="667"/>
      <c r="I73" s="669"/>
      <c r="J73" s="678"/>
      <c r="K73" s="679"/>
      <c r="L73" s="679"/>
      <c r="M73" s="679"/>
      <c r="N73" s="679"/>
      <c r="O73" s="679"/>
      <c r="P73" s="679"/>
      <c r="Q73" s="679"/>
      <c r="R73" s="679"/>
      <c r="S73" s="679"/>
      <c r="T73" s="679"/>
      <c r="U73" s="679"/>
      <c r="V73" s="679"/>
      <c r="W73" s="679"/>
      <c r="X73" s="679"/>
      <c r="Y73" s="679"/>
      <c r="Z73" s="679"/>
      <c r="AA73" s="679"/>
      <c r="AB73" s="679"/>
      <c r="AC73" s="679"/>
      <c r="AD73" s="679"/>
      <c r="AE73" s="679"/>
      <c r="AF73" s="679"/>
      <c r="AG73" s="679"/>
      <c r="AH73" s="679"/>
      <c r="AI73" s="679"/>
      <c r="AJ73" s="679"/>
      <c r="AK73" s="680"/>
      <c r="AL73" s="90"/>
      <c r="AM73" s="636" t="s">
        <v>64</v>
      </c>
      <c r="AN73" s="637"/>
      <c r="AO73" s="637"/>
      <c r="AP73" s="637"/>
      <c r="AQ73" s="637"/>
      <c r="AR73" s="637"/>
      <c r="AS73" s="637"/>
      <c r="AT73" s="637"/>
      <c r="AU73" s="637"/>
      <c r="AV73" s="637"/>
      <c r="AW73" s="637"/>
      <c r="AX73" s="637"/>
      <c r="AY73" s="637"/>
      <c r="AZ73" s="637"/>
      <c r="BA73" s="638"/>
    </row>
    <row r="74" spans="1:53" ht="15" customHeight="1" thickBot="1" x14ac:dyDescent="0.25">
      <c r="A74" s="40"/>
      <c r="B74" s="718"/>
      <c r="C74" s="430"/>
      <c r="D74" s="434"/>
      <c r="E74" s="435"/>
      <c r="F74" s="435"/>
      <c r="G74" s="435"/>
      <c r="H74" s="681"/>
      <c r="I74" s="683" t="s">
        <v>40</v>
      </c>
      <c r="J74" s="194" t="s">
        <v>65</v>
      </c>
      <c r="K74" s="195"/>
      <c r="L74" s="195"/>
      <c r="M74" s="195"/>
      <c r="N74" s="195"/>
      <c r="O74" s="195"/>
      <c r="P74" s="195"/>
      <c r="Q74" s="195"/>
      <c r="R74" s="195"/>
      <c r="S74" s="685" t="s">
        <v>66</v>
      </c>
      <c r="T74" s="685"/>
      <c r="U74" s="685"/>
      <c r="V74" s="685"/>
      <c r="W74" s="685"/>
      <c r="X74" s="685"/>
      <c r="Y74" s="685"/>
      <c r="Z74" s="685"/>
      <c r="AA74" s="685"/>
      <c r="AB74" s="685"/>
      <c r="AC74" s="685"/>
      <c r="AD74" s="685"/>
      <c r="AE74" s="685"/>
      <c r="AF74" s="685"/>
      <c r="AG74" s="685"/>
      <c r="AH74" s="685"/>
      <c r="AI74" s="685"/>
      <c r="AJ74" s="685"/>
      <c r="AK74" s="686"/>
      <c r="AL74" s="90"/>
    </row>
    <row r="75" spans="1:53" ht="33" customHeight="1" thickBot="1" x14ac:dyDescent="0.25">
      <c r="A75" s="40"/>
      <c r="B75" s="718"/>
      <c r="C75" s="431"/>
      <c r="D75" s="436"/>
      <c r="E75" s="437"/>
      <c r="F75" s="437"/>
      <c r="G75" s="437"/>
      <c r="H75" s="682"/>
      <c r="I75" s="684"/>
      <c r="J75" s="712"/>
      <c r="K75" s="713"/>
      <c r="L75" s="713"/>
      <c r="M75" s="713"/>
      <c r="N75" s="713"/>
      <c r="O75" s="713"/>
      <c r="P75" s="713"/>
      <c r="Q75" s="713"/>
      <c r="R75" s="713"/>
      <c r="S75" s="713"/>
      <c r="T75" s="713"/>
      <c r="U75" s="713"/>
      <c r="V75" s="713"/>
      <c r="W75" s="713"/>
      <c r="X75" s="713"/>
      <c r="Y75" s="713"/>
      <c r="Z75" s="713"/>
      <c r="AA75" s="713"/>
      <c r="AB75" s="713"/>
      <c r="AC75" s="713"/>
      <c r="AD75" s="713"/>
      <c r="AE75" s="713"/>
      <c r="AF75" s="713"/>
      <c r="AG75" s="713"/>
      <c r="AH75" s="713"/>
      <c r="AI75" s="713"/>
      <c r="AJ75" s="713"/>
      <c r="AK75" s="714"/>
      <c r="AL75" s="90"/>
      <c r="AM75" s="636" t="s">
        <v>64</v>
      </c>
      <c r="AN75" s="637"/>
      <c r="AO75" s="637"/>
      <c r="AP75" s="637"/>
      <c r="AQ75" s="637"/>
      <c r="AR75" s="637"/>
      <c r="AS75" s="637"/>
      <c r="AT75" s="637"/>
      <c r="AU75" s="637"/>
      <c r="AV75" s="637"/>
      <c r="AW75" s="637"/>
      <c r="AX75" s="637"/>
      <c r="AY75" s="637"/>
      <c r="AZ75" s="637"/>
      <c r="BA75" s="638"/>
    </row>
    <row r="76" spans="1:53" ht="16.5" customHeight="1" x14ac:dyDescent="0.2">
      <c r="A76" s="40"/>
      <c r="B76" s="196"/>
      <c r="C76" s="197" t="s">
        <v>58</v>
      </c>
      <c r="D76" s="182" t="s">
        <v>208</v>
      </c>
      <c r="E76" s="198"/>
      <c r="F76" s="198"/>
      <c r="G76" s="198"/>
      <c r="H76" s="183"/>
      <c r="I76" s="183"/>
      <c r="J76" s="183"/>
      <c r="K76" s="183"/>
      <c r="L76" s="183"/>
      <c r="M76" s="183"/>
      <c r="N76" s="183"/>
      <c r="O76" s="183"/>
      <c r="P76" s="183"/>
      <c r="Q76" s="183"/>
      <c r="R76" s="183"/>
      <c r="S76" s="183"/>
      <c r="T76" s="183"/>
      <c r="U76" s="183"/>
      <c r="V76" s="183"/>
      <c r="W76" s="183"/>
      <c r="X76" s="183"/>
      <c r="Y76" s="183"/>
      <c r="Z76" s="184"/>
      <c r="AA76" s="184"/>
      <c r="AB76" s="184"/>
      <c r="AC76" s="184"/>
      <c r="AD76" s="185"/>
      <c r="AE76" s="185"/>
      <c r="AF76" s="185"/>
      <c r="AG76" s="185"/>
      <c r="AH76" s="186"/>
      <c r="AI76" s="186"/>
      <c r="AJ76" s="186"/>
      <c r="AK76" s="199"/>
      <c r="AL76" s="188"/>
    </row>
    <row r="77" spans="1:53" ht="11.25" customHeight="1" x14ac:dyDescent="0.2">
      <c r="A77" s="40"/>
      <c r="B77" s="104"/>
      <c r="C77" s="104"/>
      <c r="D77" s="104"/>
      <c r="E77" s="104"/>
      <c r="F77" s="104"/>
      <c r="G77" s="104"/>
      <c r="H77" s="104"/>
      <c r="I77" s="104"/>
      <c r="J77" s="104"/>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90"/>
    </row>
    <row r="78" spans="1:53" ht="18.75" customHeight="1" x14ac:dyDescent="0.2">
      <c r="A78" s="40"/>
      <c r="B78" s="102" t="s">
        <v>169</v>
      </c>
      <c r="C78" s="102"/>
      <c r="D78" s="102"/>
      <c r="E78" s="102"/>
      <c r="F78" s="102"/>
      <c r="G78" s="102"/>
      <c r="H78" s="102"/>
      <c r="I78" s="102"/>
      <c r="J78" s="102"/>
      <c r="K78" s="102"/>
      <c r="L78" s="102"/>
      <c r="Q78" s="40"/>
      <c r="R78" s="40"/>
      <c r="S78" s="40"/>
      <c r="T78" s="40"/>
      <c r="U78" s="40"/>
      <c r="V78" s="40"/>
      <c r="W78" s="40"/>
      <c r="X78" s="40"/>
      <c r="Y78" s="40"/>
      <c r="Z78" s="40"/>
      <c r="AA78" s="40"/>
      <c r="AB78" s="40"/>
      <c r="AC78" s="40"/>
      <c r="AD78" s="40"/>
      <c r="AE78" s="40"/>
      <c r="AF78" s="40"/>
      <c r="AG78" s="40"/>
      <c r="AH78" s="40"/>
      <c r="AI78" s="40"/>
      <c r="AJ78" s="40"/>
      <c r="AK78" s="40"/>
      <c r="AL78" s="40"/>
    </row>
    <row r="79" spans="1:53" ht="3.75" customHeight="1" thickBo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90"/>
    </row>
    <row r="80" spans="1:53" ht="15.75" customHeight="1" thickBot="1" x14ac:dyDescent="0.25">
      <c r="A80" s="40"/>
      <c r="B80" s="288"/>
      <c r="C80" s="554" t="s">
        <v>54</v>
      </c>
      <c r="D80" s="554"/>
      <c r="E80" s="554"/>
      <c r="F80" s="554"/>
      <c r="G80" s="554"/>
      <c r="H80" s="554"/>
      <c r="I80" s="554"/>
      <c r="J80" s="554"/>
      <c r="K80" s="554"/>
      <c r="L80" s="554"/>
      <c r="M80" s="554"/>
      <c r="N80" s="554"/>
      <c r="O80" s="554"/>
      <c r="P80" s="554"/>
      <c r="Q80" s="554"/>
      <c r="R80" s="554"/>
      <c r="S80" s="554"/>
      <c r="T80" s="554"/>
      <c r="U80" s="554"/>
      <c r="V80" s="554"/>
      <c r="W80" s="555"/>
      <c r="X80" s="53"/>
      <c r="Y80" s="40"/>
      <c r="Z80" s="200"/>
      <c r="AA80" s="200"/>
      <c r="AB80" s="200"/>
      <c r="AC80" s="200"/>
      <c r="AD80" s="200"/>
      <c r="AE80" s="200"/>
      <c r="AF80" s="200"/>
      <c r="AG80" s="200"/>
      <c r="AH80" s="200"/>
      <c r="AI80" s="200"/>
      <c r="AJ80" s="200"/>
      <c r="AK80" s="200"/>
      <c r="AL80" s="200"/>
    </row>
    <row r="81" spans="1:53" s="40" customFormat="1" ht="6" customHeight="1" thickBot="1" x14ac:dyDescent="0.25">
      <c r="B81" s="201"/>
      <c r="C81" s="202"/>
      <c r="D81" s="203"/>
      <c r="E81" s="203"/>
      <c r="F81" s="203"/>
      <c r="G81" s="203"/>
      <c r="H81" s="203"/>
      <c r="I81" s="203"/>
      <c r="J81" s="203"/>
      <c r="K81" s="203"/>
      <c r="L81" s="203"/>
      <c r="M81" s="203"/>
      <c r="N81" s="203"/>
      <c r="O81" s="203"/>
      <c r="P81" s="203"/>
      <c r="Q81" s="203"/>
      <c r="R81" s="202"/>
      <c r="S81" s="202"/>
      <c r="T81" s="202"/>
      <c r="U81" s="202"/>
      <c r="V81" s="202"/>
      <c r="W81" s="202"/>
      <c r="X81" s="53"/>
      <c r="Y81" s="204"/>
      <c r="Z81" s="200"/>
      <c r="AA81" s="200"/>
      <c r="AB81" s="200"/>
      <c r="AC81" s="200"/>
      <c r="AD81" s="200"/>
      <c r="AE81" s="200"/>
      <c r="AF81" s="200"/>
      <c r="AG81" s="200"/>
      <c r="AH81" s="200"/>
      <c r="AI81" s="200"/>
      <c r="AJ81" s="200"/>
      <c r="AK81" s="200"/>
      <c r="AL81" s="200"/>
    </row>
    <row r="82" spans="1:53" ht="18" customHeight="1" thickBot="1" x14ac:dyDescent="0.25">
      <c r="A82" s="40"/>
      <c r="B82" s="424"/>
      <c r="C82" s="425"/>
      <c r="D82" s="716" t="s">
        <v>62</v>
      </c>
      <c r="E82" s="716"/>
      <c r="F82" s="716"/>
      <c r="G82" s="716"/>
      <c r="H82" s="716"/>
      <c r="I82" s="716"/>
      <c r="J82" s="716"/>
      <c r="K82" s="716"/>
      <c r="L82" s="716"/>
      <c r="M82" s="716"/>
      <c r="N82" s="716"/>
      <c r="O82" s="716"/>
      <c r="P82" s="716"/>
      <c r="Q82" s="717"/>
      <c r="R82" s="205" t="s">
        <v>39</v>
      </c>
      <c r="S82" s="114" t="str">
        <f>IF(H7="", "", IF(#REF!=TRUE,"",IF(#REF!="記入不要","",IF(AND(#REF!=TRUE,OR(#REF!=TRUE,#REF!=TRUE,#REF!=TRUE)),"○","×"))))</f>
        <v/>
      </c>
      <c r="T82" s="206"/>
      <c r="U82" s="207"/>
      <c r="V82" s="200"/>
      <c r="W82" s="200"/>
      <c r="X82" s="200"/>
      <c r="Y82" s="200"/>
      <c r="Z82" s="200"/>
      <c r="AA82" s="200"/>
      <c r="AB82" s="200"/>
      <c r="AC82" s="200"/>
      <c r="AD82" s="200"/>
      <c r="AE82" s="200"/>
      <c r="AF82" s="200"/>
      <c r="AG82" s="200"/>
      <c r="AH82" s="200"/>
      <c r="AI82" s="200"/>
      <c r="AJ82" s="200"/>
      <c r="AK82" s="200"/>
      <c r="AL82" s="200"/>
    </row>
    <row r="83" spans="1:53" ht="27.75" customHeight="1" thickBot="1" x14ac:dyDescent="0.25">
      <c r="A83" s="40"/>
      <c r="B83" s="171" t="s">
        <v>57</v>
      </c>
      <c r="C83" s="426" t="s">
        <v>207</v>
      </c>
      <c r="D83" s="427"/>
      <c r="E83" s="427"/>
      <c r="F83" s="427"/>
      <c r="G83" s="427"/>
      <c r="H83" s="427"/>
      <c r="I83" s="427"/>
      <c r="J83" s="427"/>
      <c r="K83" s="427"/>
      <c r="L83" s="427"/>
      <c r="M83" s="427"/>
      <c r="N83" s="427"/>
      <c r="O83" s="427"/>
      <c r="P83" s="427"/>
      <c r="Q83" s="427"/>
      <c r="R83" s="427"/>
      <c r="S83" s="428"/>
      <c r="T83" s="427"/>
      <c r="U83" s="427"/>
      <c r="V83" s="427"/>
      <c r="W83" s="427"/>
      <c r="X83" s="427"/>
      <c r="Y83" s="427"/>
      <c r="Z83" s="427"/>
      <c r="AA83" s="427"/>
      <c r="AB83" s="427"/>
      <c r="AC83" s="427"/>
      <c r="AD83" s="427"/>
      <c r="AE83" s="427"/>
      <c r="AF83" s="427"/>
      <c r="AG83" s="427"/>
      <c r="AH83" s="427"/>
      <c r="AI83" s="427"/>
      <c r="AJ83" s="427"/>
      <c r="AK83" s="429"/>
      <c r="AL83" s="90"/>
    </row>
    <row r="84" spans="1:53" ht="27" customHeight="1" x14ac:dyDescent="0.2">
      <c r="A84" s="40"/>
      <c r="B84" s="430"/>
      <c r="C84" s="432" t="s">
        <v>67</v>
      </c>
      <c r="D84" s="433"/>
      <c r="E84" s="433"/>
      <c r="F84" s="433"/>
      <c r="G84" s="289"/>
      <c r="H84" s="208" t="s">
        <v>37</v>
      </c>
      <c r="I84" s="703" t="s">
        <v>68</v>
      </c>
      <c r="J84" s="704"/>
      <c r="K84" s="704"/>
      <c r="L84" s="704"/>
      <c r="M84" s="704"/>
      <c r="N84" s="704"/>
      <c r="O84" s="704"/>
      <c r="P84" s="704"/>
      <c r="Q84" s="704"/>
      <c r="R84" s="704"/>
      <c r="S84" s="704"/>
      <c r="T84" s="704"/>
      <c r="U84" s="704"/>
      <c r="V84" s="704"/>
      <c r="W84" s="704"/>
      <c r="X84" s="704"/>
      <c r="Y84" s="704"/>
      <c r="Z84" s="704"/>
      <c r="AA84" s="704"/>
      <c r="AB84" s="704"/>
      <c r="AC84" s="704"/>
      <c r="AD84" s="704"/>
      <c r="AE84" s="704"/>
      <c r="AF84" s="704"/>
      <c r="AG84" s="704"/>
      <c r="AH84" s="704"/>
      <c r="AI84" s="704"/>
      <c r="AJ84" s="704"/>
      <c r="AK84" s="705"/>
      <c r="AL84" s="90"/>
    </row>
    <row r="85" spans="1:53" ht="37.5" customHeight="1" x14ac:dyDescent="0.2">
      <c r="A85" s="40"/>
      <c r="B85" s="430"/>
      <c r="C85" s="434"/>
      <c r="D85" s="435"/>
      <c r="E85" s="435"/>
      <c r="F85" s="435"/>
      <c r="G85" s="290"/>
      <c r="H85" s="209" t="s">
        <v>40</v>
      </c>
      <c r="I85" s="706" t="s">
        <v>69</v>
      </c>
      <c r="J85" s="707"/>
      <c r="K85" s="707"/>
      <c r="L85" s="707"/>
      <c r="M85" s="707"/>
      <c r="N85" s="707"/>
      <c r="O85" s="707"/>
      <c r="P85" s="707"/>
      <c r="Q85" s="707"/>
      <c r="R85" s="707"/>
      <c r="S85" s="707"/>
      <c r="T85" s="707"/>
      <c r="U85" s="707"/>
      <c r="V85" s="707"/>
      <c r="W85" s="707"/>
      <c r="X85" s="707"/>
      <c r="Y85" s="707"/>
      <c r="Z85" s="707"/>
      <c r="AA85" s="707"/>
      <c r="AB85" s="707"/>
      <c r="AC85" s="707"/>
      <c r="AD85" s="707"/>
      <c r="AE85" s="707"/>
      <c r="AF85" s="707"/>
      <c r="AG85" s="707"/>
      <c r="AH85" s="707"/>
      <c r="AI85" s="707"/>
      <c r="AJ85" s="707"/>
      <c r="AK85" s="708"/>
      <c r="AL85" s="90"/>
    </row>
    <row r="86" spans="1:53" ht="36" customHeight="1" thickBot="1" x14ac:dyDescent="0.25">
      <c r="A86" s="40"/>
      <c r="B86" s="431"/>
      <c r="C86" s="436"/>
      <c r="D86" s="437"/>
      <c r="E86" s="437"/>
      <c r="F86" s="437"/>
      <c r="G86" s="291"/>
      <c r="H86" s="210" t="s">
        <v>41</v>
      </c>
      <c r="I86" s="709" t="s">
        <v>70</v>
      </c>
      <c r="J86" s="710"/>
      <c r="K86" s="710"/>
      <c r="L86" s="710"/>
      <c r="M86" s="710"/>
      <c r="N86" s="710"/>
      <c r="O86" s="710"/>
      <c r="P86" s="710"/>
      <c r="Q86" s="710"/>
      <c r="R86" s="710"/>
      <c r="S86" s="710"/>
      <c r="T86" s="710"/>
      <c r="U86" s="710"/>
      <c r="V86" s="710"/>
      <c r="W86" s="710"/>
      <c r="X86" s="710"/>
      <c r="Y86" s="710"/>
      <c r="Z86" s="710"/>
      <c r="AA86" s="710"/>
      <c r="AB86" s="710"/>
      <c r="AC86" s="710"/>
      <c r="AD86" s="710"/>
      <c r="AE86" s="710"/>
      <c r="AF86" s="710"/>
      <c r="AG86" s="710"/>
      <c r="AH86" s="710"/>
      <c r="AI86" s="710"/>
      <c r="AJ86" s="710"/>
      <c r="AK86" s="711"/>
      <c r="AL86" s="90"/>
    </row>
    <row r="87" spans="1:53" ht="21" customHeight="1" x14ac:dyDescent="0.2">
      <c r="A87" s="40"/>
      <c r="B87" s="211" t="s">
        <v>58</v>
      </c>
      <c r="C87" s="695" t="s">
        <v>208</v>
      </c>
      <c r="D87" s="696"/>
      <c r="E87" s="696"/>
      <c r="F87" s="696"/>
      <c r="G87" s="696"/>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7"/>
      <c r="AL87" s="188"/>
    </row>
    <row r="88" spans="1:53" ht="6" customHeight="1" x14ac:dyDescent="0.2">
      <c r="A88" s="40"/>
      <c r="B88" s="212"/>
      <c r="C88" s="212"/>
      <c r="D88" s="212"/>
      <c r="E88" s="212"/>
      <c r="F88" s="212"/>
      <c r="G88" s="212"/>
      <c r="H88" s="212"/>
      <c r="I88" s="212"/>
      <c r="J88" s="212"/>
      <c r="K88" s="212"/>
      <c r="L88" s="212"/>
      <c r="M88" s="212"/>
      <c r="N88" s="212"/>
      <c r="O88" s="212"/>
      <c r="P88" s="212"/>
      <c r="Q88" s="212"/>
      <c r="R88" s="212"/>
      <c r="S88" s="212"/>
      <c r="T88" s="212"/>
      <c r="U88" s="138"/>
      <c r="V88" s="7"/>
      <c r="W88" s="7"/>
      <c r="X88" s="7"/>
      <c r="Y88" s="8"/>
      <c r="Z88" s="9"/>
      <c r="AA88" s="8"/>
      <c r="AB88" s="161"/>
      <c r="AC88" s="162"/>
      <c r="AD88" s="163"/>
      <c r="AE88" s="163"/>
      <c r="AF88" s="157"/>
      <c r="AG88" s="41"/>
      <c r="AH88" s="213"/>
      <c r="AI88" s="214"/>
      <c r="AJ88" s="149"/>
      <c r="AK88" s="149"/>
      <c r="AL88" s="149"/>
    </row>
    <row r="89" spans="1:53" s="91" customFormat="1" ht="21.75" customHeight="1" x14ac:dyDescent="0.2">
      <c r="A89" s="90"/>
      <c r="B89" s="573" t="s">
        <v>170</v>
      </c>
      <c r="C89" s="573"/>
      <c r="D89" s="573"/>
      <c r="E89" s="573"/>
      <c r="F89" s="573"/>
      <c r="G89" s="573"/>
      <c r="H89" s="573"/>
      <c r="I89" s="573"/>
      <c r="J89" s="573"/>
      <c r="K89" s="573"/>
      <c r="L89" s="573"/>
      <c r="M89" s="573"/>
      <c r="N89" s="573"/>
      <c r="O89" s="573"/>
      <c r="P89" s="573"/>
      <c r="Q89" s="573"/>
      <c r="R89" s="573"/>
      <c r="S89" s="573"/>
      <c r="T89" s="573"/>
      <c r="U89" s="573"/>
      <c r="V89" s="573"/>
      <c r="W89" s="573"/>
      <c r="X89" s="573"/>
      <c r="Y89" s="573"/>
      <c r="Z89" s="573"/>
      <c r="AA89" s="573"/>
      <c r="AB89" s="573"/>
      <c r="AC89" s="573"/>
      <c r="AD89" s="573"/>
      <c r="AE89" s="573"/>
      <c r="AF89" s="573"/>
      <c r="AG89" s="573"/>
      <c r="AH89" s="573"/>
      <c r="AI89" s="573"/>
      <c r="AJ89" s="573"/>
      <c r="AK89" s="573"/>
      <c r="AL89" s="90"/>
    </row>
    <row r="90" spans="1:53" s="91" customFormat="1" ht="6" customHeight="1" thickBot="1" x14ac:dyDescent="0.25">
      <c r="A90" s="90"/>
      <c r="B90" s="215"/>
      <c r="C90" s="216"/>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90"/>
    </row>
    <row r="91" spans="1:53" ht="27.75" customHeight="1" thickBot="1" x14ac:dyDescent="0.25">
      <c r="A91" s="40"/>
      <c r="B91" s="438" t="s">
        <v>171</v>
      </c>
      <c r="C91" s="439"/>
      <c r="D91" s="439"/>
      <c r="E91" s="439"/>
      <c r="F91" s="439"/>
      <c r="G91" s="439"/>
      <c r="H91" s="439"/>
      <c r="I91" s="439"/>
      <c r="J91" s="439"/>
      <c r="K91" s="439"/>
      <c r="L91" s="439"/>
      <c r="M91" s="439"/>
      <c r="N91" s="439"/>
      <c r="O91" s="439"/>
      <c r="P91" s="439"/>
      <c r="Q91" s="440"/>
      <c r="R91" s="119" t="s">
        <v>53</v>
      </c>
      <c r="S91" s="339" t="str">
        <f>'別紙様式3-2（加算　個票）'!AC5</f>
        <v/>
      </c>
      <c r="T91" s="444" t="s">
        <v>71</v>
      </c>
      <c r="U91" s="445"/>
      <c r="V91" s="445"/>
      <c r="W91" s="445"/>
      <c r="X91" s="445"/>
      <c r="Y91" s="445"/>
      <c r="Z91" s="445"/>
      <c r="AA91" s="445"/>
      <c r="AB91" s="445"/>
      <c r="AC91" s="445"/>
      <c r="AD91" s="445"/>
      <c r="AE91" s="445"/>
      <c r="AF91" s="446"/>
      <c r="AG91" s="126"/>
      <c r="AH91" s="126"/>
      <c r="AI91" s="126"/>
      <c r="AJ91" s="126"/>
      <c r="AK91" s="40"/>
      <c r="AL91" s="40"/>
      <c r="AT91" s="97"/>
    </row>
    <row r="92" spans="1:53" ht="27.75" customHeight="1" thickBot="1" x14ac:dyDescent="0.25">
      <c r="A92" s="40"/>
      <c r="B92" s="438" t="s">
        <v>172</v>
      </c>
      <c r="C92" s="439"/>
      <c r="D92" s="439"/>
      <c r="E92" s="439"/>
      <c r="F92" s="439"/>
      <c r="G92" s="439"/>
      <c r="H92" s="439"/>
      <c r="I92" s="439"/>
      <c r="J92" s="439"/>
      <c r="K92" s="439"/>
      <c r="L92" s="439"/>
      <c r="M92" s="439"/>
      <c r="N92" s="439"/>
      <c r="O92" s="439"/>
      <c r="P92" s="439"/>
      <c r="Q92" s="440"/>
      <c r="R92" s="119" t="s">
        <v>53</v>
      </c>
      <c r="S92" s="339" t="str">
        <f>'別紙様式3-2（加算　個票）'!AC7</f>
        <v/>
      </c>
      <c r="T92" s="444" t="s">
        <v>71</v>
      </c>
      <c r="U92" s="445"/>
      <c r="V92" s="445"/>
      <c r="W92" s="445"/>
      <c r="X92" s="445"/>
      <c r="Y92" s="445"/>
      <c r="Z92" s="445"/>
      <c r="AA92" s="445"/>
      <c r="AB92" s="445"/>
      <c r="AC92" s="445"/>
      <c r="AD92" s="445"/>
      <c r="AE92" s="445"/>
      <c r="AF92" s="446"/>
      <c r="AG92" s="126"/>
      <c r="AH92" s="126"/>
      <c r="AI92" s="126"/>
      <c r="AJ92" s="126"/>
      <c r="AK92" s="40"/>
      <c r="AL92" s="40"/>
      <c r="AU92" s="97"/>
    </row>
    <row r="93" spans="1:53" ht="5.4" customHeight="1" thickBot="1" x14ac:dyDescent="0.25">
      <c r="A93" s="40"/>
      <c r="B93" s="170"/>
      <c r="C93" s="40"/>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40"/>
      <c r="AL93" s="40"/>
      <c r="AP93" s="97"/>
      <c r="AQ93" s="97"/>
      <c r="AR93" s="97"/>
      <c r="AS93" s="97"/>
      <c r="AT93" s="97"/>
    </row>
    <row r="94" spans="1:53" ht="20.399999999999999" customHeight="1" thickBot="1" x14ac:dyDescent="0.25">
      <c r="A94" s="40"/>
      <c r="B94" s="217" t="s">
        <v>138</v>
      </c>
      <c r="D94" s="218"/>
      <c r="E94" s="218"/>
      <c r="F94" s="218"/>
      <c r="G94" s="218"/>
      <c r="H94" s="218"/>
      <c r="I94" s="218"/>
      <c r="J94" s="218"/>
      <c r="K94" s="218"/>
      <c r="L94" s="218"/>
      <c r="M94" s="218"/>
      <c r="N94" s="218"/>
      <c r="O94" s="218"/>
      <c r="P94" s="218"/>
      <c r="Q94" s="126"/>
      <c r="R94" s="126"/>
      <c r="S94" s="126"/>
      <c r="T94" s="126"/>
      <c r="U94" s="126"/>
      <c r="V94" s="126"/>
      <c r="W94" s="126"/>
      <c r="X94" s="126"/>
      <c r="Y94" s="126"/>
      <c r="Z94" s="126"/>
      <c r="AA94" s="126"/>
      <c r="AB94" s="126"/>
      <c r="AC94" s="126"/>
      <c r="AD94" s="126"/>
      <c r="AE94" s="126"/>
      <c r="AF94" s="126"/>
      <c r="AG94" s="126"/>
      <c r="AH94" s="126"/>
      <c r="AI94" s="126"/>
      <c r="AJ94" s="126"/>
      <c r="AK94" s="114" t="str">
        <f>IF(H7="", "",IF(AK92="○", "", IF(OR(#REF!=TRUE,#REF!=TRUE,#REF!=TRUE,AND(#REF!=TRUE,G99&lt;&gt;"")), "○", "×")))</f>
        <v/>
      </c>
      <c r="AL94" s="40"/>
      <c r="AT94" s="97"/>
      <c r="AV94" s="219"/>
      <c r="AW94" s="219"/>
    </row>
    <row r="95" spans="1:53" ht="14" customHeight="1" thickBot="1" x14ac:dyDescent="0.25">
      <c r="A95" s="90"/>
      <c r="B95" s="220" t="s">
        <v>139</v>
      </c>
      <c r="C95" s="221"/>
      <c r="D95" s="222"/>
      <c r="E95" s="223"/>
      <c r="F95" s="224"/>
      <c r="G95" s="224"/>
      <c r="H95" s="224"/>
      <c r="I95" s="224"/>
      <c r="J95" s="224"/>
      <c r="K95" s="224"/>
      <c r="L95" s="224"/>
      <c r="M95" s="224"/>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5"/>
      <c r="AL95" s="90"/>
      <c r="AM95" s="721" t="s">
        <v>72</v>
      </c>
      <c r="AN95" s="722"/>
      <c r="AO95" s="722"/>
      <c r="AP95" s="722"/>
      <c r="AQ95" s="722"/>
      <c r="AR95" s="722"/>
      <c r="AS95" s="722"/>
      <c r="AT95" s="722"/>
      <c r="AU95" s="722"/>
      <c r="AV95" s="722"/>
      <c r="AW95" s="722"/>
      <c r="AX95" s="722"/>
      <c r="AY95" s="722"/>
      <c r="AZ95" s="722"/>
      <c r="BA95" s="723"/>
    </row>
    <row r="96" spans="1:53" s="91" customFormat="1" ht="18" customHeight="1" x14ac:dyDescent="0.2">
      <c r="A96" s="90"/>
      <c r="B96" s="226"/>
      <c r="C96" s="292"/>
      <c r="D96" s="103" t="s">
        <v>177</v>
      </c>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105"/>
      <c r="AJ96" s="294"/>
      <c r="AK96" s="227"/>
      <c r="AL96" s="90"/>
      <c r="AM96" s="228"/>
      <c r="AN96" s="228"/>
      <c r="AO96" s="228"/>
      <c r="AP96" s="228"/>
      <c r="AQ96" s="228"/>
      <c r="AR96" s="229"/>
      <c r="AS96" s="96"/>
    </row>
    <row r="97" spans="1:53" s="91" customFormat="1" ht="16.5" customHeight="1" x14ac:dyDescent="0.2">
      <c r="A97" s="90"/>
      <c r="B97" s="226"/>
      <c r="C97" s="295"/>
      <c r="D97" s="103" t="s">
        <v>140</v>
      </c>
      <c r="E97" s="230"/>
      <c r="F97" s="230"/>
      <c r="G97" s="230"/>
      <c r="H97" s="230"/>
      <c r="I97" s="230"/>
      <c r="J97" s="230"/>
      <c r="K97" s="230"/>
      <c r="L97" s="230"/>
      <c r="M97" s="230"/>
      <c r="N97" s="230"/>
      <c r="O97" s="230"/>
      <c r="P97" s="230"/>
      <c r="Q97" s="230"/>
      <c r="R97" s="230"/>
      <c r="S97" s="230"/>
      <c r="T97" s="46"/>
      <c r="U97" s="46"/>
      <c r="V97" s="46"/>
      <c r="W97" s="46"/>
      <c r="X97" s="46"/>
      <c r="Y97" s="46"/>
      <c r="Z97" s="46"/>
      <c r="AA97" s="46"/>
      <c r="AB97" s="46"/>
      <c r="AC97" s="46"/>
      <c r="AD97" s="46"/>
      <c r="AE97" s="46"/>
      <c r="AF97" s="46"/>
      <c r="AG97" s="46"/>
      <c r="AH97" s="46"/>
      <c r="AI97" s="105"/>
      <c r="AJ97" s="294"/>
      <c r="AK97" s="227"/>
      <c r="AL97" s="90"/>
      <c r="AM97" s="228"/>
      <c r="AN97" s="228"/>
      <c r="AO97" s="228"/>
      <c r="AP97" s="228"/>
      <c r="AQ97" s="229"/>
      <c r="AR97" s="96"/>
    </row>
    <row r="98" spans="1:53" s="91" customFormat="1" ht="16.25" customHeight="1" thickBot="1" x14ac:dyDescent="0.25">
      <c r="A98" s="90"/>
      <c r="B98" s="226"/>
      <c r="C98" s="295"/>
      <c r="D98" s="715" t="s">
        <v>141</v>
      </c>
      <c r="E98" s="715"/>
      <c r="F98" s="715"/>
      <c r="G98" s="715"/>
      <c r="H98" s="715"/>
      <c r="I98" s="715"/>
      <c r="J98" s="715"/>
      <c r="K98" s="715"/>
      <c r="L98" s="715"/>
      <c r="M98" s="715"/>
      <c r="N98" s="715"/>
      <c r="O98" s="715"/>
      <c r="P98" s="715"/>
      <c r="Q98" s="715"/>
      <c r="R98" s="715"/>
      <c r="S98" s="715"/>
      <c r="T98" s="715"/>
      <c r="U98" s="715"/>
      <c r="V98" s="715"/>
      <c r="W98" s="715"/>
      <c r="X98" s="715"/>
      <c r="Y98" s="715"/>
      <c r="Z98" s="715"/>
      <c r="AA98" s="715"/>
      <c r="AB98" s="715"/>
      <c r="AC98" s="715"/>
      <c r="AD98" s="715"/>
      <c r="AE98" s="715"/>
      <c r="AF98" s="715"/>
      <c r="AG98" s="715"/>
      <c r="AH98" s="715"/>
      <c r="AI98" s="715"/>
      <c r="AJ98" s="294"/>
      <c r="AK98" s="227"/>
      <c r="AL98" s="231"/>
      <c r="AM98" s="228"/>
      <c r="AN98" s="228"/>
      <c r="AO98" s="228"/>
      <c r="AP98" s="228"/>
      <c r="AQ98" s="229"/>
      <c r="AR98" s="96"/>
    </row>
    <row r="99" spans="1:53" s="91" customFormat="1" ht="33" customHeight="1" thickBot="1" x14ac:dyDescent="0.25">
      <c r="A99" s="90"/>
      <c r="B99" s="232"/>
      <c r="C99" s="296"/>
      <c r="D99" s="233" t="s">
        <v>73</v>
      </c>
      <c r="E99" s="234"/>
      <c r="F99" s="235"/>
      <c r="G99" s="724"/>
      <c r="H99" s="724"/>
      <c r="I99" s="724"/>
      <c r="J99" s="724"/>
      <c r="K99" s="724"/>
      <c r="L99" s="724"/>
      <c r="M99" s="724"/>
      <c r="N99" s="724"/>
      <c r="O99" s="724"/>
      <c r="P99" s="724"/>
      <c r="Q99" s="724"/>
      <c r="R99" s="724"/>
      <c r="S99" s="724"/>
      <c r="T99" s="724"/>
      <c r="U99" s="724"/>
      <c r="V99" s="724"/>
      <c r="W99" s="724"/>
      <c r="X99" s="724"/>
      <c r="Y99" s="724"/>
      <c r="Z99" s="724"/>
      <c r="AA99" s="724"/>
      <c r="AB99" s="724"/>
      <c r="AC99" s="724"/>
      <c r="AD99" s="724"/>
      <c r="AE99" s="724"/>
      <c r="AF99" s="724"/>
      <c r="AG99" s="724"/>
      <c r="AH99" s="724"/>
      <c r="AI99" s="724"/>
      <c r="AJ99" s="724"/>
      <c r="AK99" s="236" t="s">
        <v>51</v>
      </c>
      <c r="AL99" s="90"/>
      <c r="AM99" s="719" t="s">
        <v>74</v>
      </c>
      <c r="AN99" s="719"/>
      <c r="AO99" s="719"/>
      <c r="AP99" s="719"/>
      <c r="AQ99" s="719"/>
      <c r="AR99" s="719"/>
      <c r="AS99" s="719"/>
      <c r="AT99" s="719"/>
      <c r="AU99" s="719"/>
      <c r="AV99" s="719"/>
      <c r="AW99" s="719"/>
      <c r="AX99" s="719"/>
      <c r="AY99" s="719"/>
      <c r="AZ99" s="719"/>
      <c r="BA99" s="720"/>
    </row>
    <row r="100" spans="1:53" s="240" customFormat="1" ht="6" customHeight="1" x14ac:dyDescent="0.2">
      <c r="A100" s="40"/>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90"/>
      <c r="AM100" s="238"/>
      <c r="AN100" s="238"/>
      <c r="AO100" s="238"/>
      <c r="AP100" s="238"/>
      <c r="AQ100" s="238"/>
      <c r="AR100" s="238"/>
      <c r="AS100" s="238"/>
      <c r="AT100" s="238"/>
      <c r="AU100" s="238"/>
      <c r="AV100" s="238"/>
      <c r="AW100" s="238"/>
      <c r="AX100" s="239"/>
      <c r="AY100" s="239"/>
      <c r="AZ100" s="239"/>
      <c r="BA100" s="239"/>
    </row>
    <row r="101" spans="1:53" s="91" customFormat="1" ht="18" customHeight="1" thickBot="1" x14ac:dyDescent="0.25">
      <c r="A101" s="40"/>
      <c r="B101" s="213" t="s">
        <v>151</v>
      </c>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2"/>
      <c r="AN101" s="42"/>
      <c r="AO101" s="42"/>
      <c r="AP101" s="42"/>
      <c r="AQ101" s="42"/>
      <c r="AR101" s="42"/>
      <c r="AS101" s="42"/>
      <c r="AT101" s="241"/>
      <c r="AU101" s="241"/>
      <c r="AV101" s="242"/>
    </row>
    <row r="102" spans="1:53" s="91" customFormat="1" ht="26.4" customHeight="1" thickBot="1" x14ac:dyDescent="0.25">
      <c r="A102" s="40"/>
      <c r="B102" s="447" t="s">
        <v>200</v>
      </c>
      <c r="C102" s="448"/>
      <c r="D102" s="448"/>
      <c r="E102" s="448"/>
      <c r="F102" s="448"/>
      <c r="G102" s="448"/>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297"/>
      <c r="AL102" s="40"/>
      <c r="AM102" s="42"/>
      <c r="AN102" s="42"/>
      <c r="AO102" s="42"/>
      <c r="AP102" s="42"/>
      <c r="AQ102" s="42"/>
      <c r="AR102" s="42"/>
      <c r="AS102" s="42"/>
      <c r="AT102" s="241"/>
      <c r="AU102" s="241"/>
      <c r="AV102" s="242"/>
    </row>
    <row r="103" spans="1:53" s="91" customFormat="1" ht="31.25" customHeight="1" thickBot="1" x14ac:dyDescent="0.25">
      <c r="A103" s="40"/>
      <c r="B103" s="698" t="s">
        <v>179</v>
      </c>
      <c r="C103" s="699"/>
      <c r="D103" s="699"/>
      <c r="E103" s="699"/>
      <c r="F103" s="699"/>
      <c r="G103" s="699"/>
      <c r="H103" s="699"/>
      <c r="I103" s="699"/>
      <c r="J103" s="699"/>
      <c r="K103" s="699"/>
      <c r="L103" s="699"/>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243" t="str">
        <f>IF(H7="", "", IF(#REF!=TRUE, "", IF(OR(AND(AI105="該当",#REF!&gt;= 2,#REF!&gt;= 2,#REF!&gt;= 2,#REF!&gt;= 2,#REF!&gt;= 3, OR(#REF!=TRUE,#REF!= TRUE),#REF!&gt;= 2), AND(AI105="", AI108="該当",#REF!&gt;= 1,#REF!&gt;= 1,#REF!&gt;= 1,#REF!&gt;= 1,#REF!&gt;= 2,#REF!&gt;= 1)), "○", "×")))</f>
        <v/>
      </c>
      <c r="AL103" s="40"/>
      <c r="AM103" s="42"/>
      <c r="AN103" s="42"/>
      <c r="AO103" s="42"/>
      <c r="AP103" s="42"/>
      <c r="AQ103" s="42"/>
      <c r="AR103" s="42"/>
      <c r="AS103" s="42"/>
      <c r="AT103" s="241"/>
      <c r="AU103" s="241"/>
      <c r="AV103" s="242"/>
    </row>
    <row r="104" spans="1:53" s="91" customFormat="1" ht="6.65" customHeight="1" thickBot="1" x14ac:dyDescent="0.25">
      <c r="A104" s="40"/>
      <c r="B104" s="213"/>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90"/>
      <c r="AM104" s="145"/>
      <c r="AN104" s="145"/>
      <c r="AO104" s="145"/>
      <c r="AP104" s="145"/>
      <c r="AQ104" s="145"/>
      <c r="AR104" s="145"/>
      <c r="AS104" s="145"/>
      <c r="AT104" s="244"/>
      <c r="AU104" s="244"/>
      <c r="AV104" s="242"/>
    </row>
    <row r="105" spans="1:53" s="91" customFormat="1" ht="14" customHeight="1" thickBot="1" x14ac:dyDescent="0.25">
      <c r="A105" s="40"/>
      <c r="B105" s="245" t="s">
        <v>173</v>
      </c>
      <c r="C105" s="103"/>
      <c r="D105" s="103"/>
      <c r="E105" s="103"/>
      <c r="F105" s="103"/>
      <c r="G105" s="103"/>
      <c r="H105" s="103"/>
      <c r="I105" s="103"/>
      <c r="J105" s="103"/>
      <c r="K105" s="103"/>
      <c r="L105" s="103"/>
      <c r="M105" s="103"/>
      <c r="N105" s="103"/>
      <c r="O105" s="103"/>
      <c r="P105" s="103"/>
      <c r="Q105" s="103"/>
      <c r="R105" s="103"/>
      <c r="S105" s="103"/>
      <c r="T105" s="103"/>
      <c r="U105" s="103"/>
      <c r="V105" s="90"/>
      <c r="W105" s="103"/>
      <c r="X105" s="103"/>
      <c r="Y105" s="103"/>
      <c r="Z105" s="103"/>
      <c r="AA105" s="103"/>
      <c r="AB105" s="103"/>
      <c r="AC105" s="103"/>
      <c r="AD105" s="103"/>
      <c r="AE105" s="103"/>
      <c r="AF105" s="103"/>
      <c r="AG105" s="103"/>
      <c r="AH105" s="90"/>
      <c r="AI105" s="441" t="e">
        <f>IF(#REF!&lt;&gt;0, "該当", "")</f>
        <v>#REF!</v>
      </c>
      <c r="AJ105" s="442"/>
      <c r="AK105" s="443"/>
      <c r="AL105" s="90"/>
      <c r="AT105" s="242"/>
      <c r="AU105" s="242"/>
      <c r="AV105" s="242"/>
    </row>
    <row r="106" spans="1:53" s="91" customFormat="1" ht="45" customHeight="1" x14ac:dyDescent="0.2">
      <c r="A106" s="40"/>
      <c r="B106" s="166" t="s">
        <v>53</v>
      </c>
      <c r="C106" s="461" t="s">
        <v>237</v>
      </c>
      <c r="D106" s="461"/>
      <c r="E106" s="461"/>
      <c r="F106" s="461"/>
      <c r="G106" s="461"/>
      <c r="H106" s="461"/>
      <c r="I106" s="461"/>
      <c r="J106" s="461"/>
      <c r="K106" s="461"/>
      <c r="L106" s="461"/>
      <c r="M106" s="461"/>
      <c r="N106" s="461"/>
      <c r="O106" s="461"/>
      <c r="P106" s="461"/>
      <c r="Q106" s="461"/>
      <c r="R106" s="461"/>
      <c r="S106" s="461"/>
      <c r="T106" s="461"/>
      <c r="U106" s="461"/>
      <c r="V106" s="461"/>
      <c r="W106" s="461"/>
      <c r="X106" s="461"/>
      <c r="Y106" s="461"/>
      <c r="Z106" s="461"/>
      <c r="AA106" s="461"/>
      <c r="AB106" s="461"/>
      <c r="AC106" s="461"/>
      <c r="AD106" s="461"/>
      <c r="AE106" s="461"/>
      <c r="AF106" s="461"/>
      <c r="AG106" s="461"/>
      <c r="AH106" s="461"/>
      <c r="AI106" s="461"/>
      <c r="AJ106" s="461"/>
      <c r="AK106" s="461"/>
      <c r="AL106" s="90"/>
      <c r="AT106" s="242"/>
      <c r="AU106" s="242"/>
      <c r="AV106" s="242"/>
    </row>
    <row r="107" spans="1:53" s="91" customFormat="1" ht="6" customHeight="1" thickBot="1" x14ac:dyDescent="0.25">
      <c r="A107" s="40"/>
      <c r="B107" s="16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90"/>
      <c r="AT107" s="242"/>
      <c r="AU107" s="242"/>
      <c r="AV107" s="242"/>
    </row>
    <row r="108" spans="1:53" s="91" customFormat="1" ht="18" customHeight="1" thickBot="1" x14ac:dyDescent="0.25">
      <c r="A108" s="40"/>
      <c r="B108" s="245" t="s">
        <v>174</v>
      </c>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03"/>
      <c r="AI108" s="462" t="e">
        <f>IF(#REF!=#REF!, "", "該当")</f>
        <v>#REF!</v>
      </c>
      <c r="AJ108" s="463"/>
      <c r="AK108" s="464"/>
      <c r="AL108" s="90"/>
      <c r="AT108" s="242"/>
      <c r="AU108" s="242"/>
      <c r="AV108" s="242"/>
    </row>
    <row r="109" spans="1:53" s="91" customFormat="1" ht="43.25" customHeight="1" x14ac:dyDescent="0.2">
      <c r="A109" s="40"/>
      <c r="B109" s="166" t="s">
        <v>53</v>
      </c>
      <c r="C109" s="461" t="s">
        <v>189</v>
      </c>
      <c r="D109" s="461"/>
      <c r="E109" s="461"/>
      <c r="F109" s="461"/>
      <c r="G109" s="461"/>
      <c r="H109" s="461"/>
      <c r="I109" s="461"/>
      <c r="J109" s="461"/>
      <c r="K109" s="461"/>
      <c r="L109" s="461"/>
      <c r="M109" s="461"/>
      <c r="N109" s="461"/>
      <c r="O109" s="461"/>
      <c r="P109" s="461"/>
      <c r="Q109" s="461"/>
      <c r="R109" s="461"/>
      <c r="S109" s="461"/>
      <c r="T109" s="461"/>
      <c r="U109" s="461"/>
      <c r="V109" s="461"/>
      <c r="W109" s="461"/>
      <c r="X109" s="461"/>
      <c r="Y109" s="461"/>
      <c r="Z109" s="461"/>
      <c r="AA109" s="461"/>
      <c r="AB109" s="461"/>
      <c r="AC109" s="461"/>
      <c r="AD109" s="461"/>
      <c r="AE109" s="461"/>
      <c r="AF109" s="461"/>
      <c r="AG109" s="461"/>
      <c r="AH109" s="461"/>
      <c r="AI109" s="461"/>
      <c r="AJ109" s="461"/>
      <c r="AK109" s="461"/>
      <c r="AL109" s="90"/>
      <c r="AR109" s="237"/>
    </row>
    <row r="110" spans="1:53" s="91" customFormat="1" ht="9" customHeight="1" thickBot="1" x14ac:dyDescent="0.25">
      <c r="A110" s="40"/>
      <c r="B110" s="16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90"/>
    </row>
    <row r="111" spans="1:53" s="91" customFormat="1" ht="18" customHeight="1" thickBot="1" x14ac:dyDescent="0.25">
      <c r="A111" s="40"/>
      <c r="B111" s="465" t="s">
        <v>75</v>
      </c>
      <c r="C111" s="466"/>
      <c r="D111" s="466"/>
      <c r="E111" s="466"/>
      <c r="F111" s="700" t="s">
        <v>76</v>
      </c>
      <c r="G111" s="701"/>
      <c r="H111" s="701"/>
      <c r="I111" s="701"/>
      <c r="J111" s="701"/>
      <c r="K111" s="701"/>
      <c r="L111" s="701"/>
      <c r="M111" s="701"/>
      <c r="N111" s="701"/>
      <c r="O111" s="701"/>
      <c r="P111" s="701"/>
      <c r="Q111" s="701"/>
      <c r="R111" s="701"/>
      <c r="S111" s="701"/>
      <c r="T111" s="701"/>
      <c r="U111" s="701"/>
      <c r="V111" s="701"/>
      <c r="W111" s="701"/>
      <c r="X111" s="701"/>
      <c r="Y111" s="701"/>
      <c r="Z111" s="701"/>
      <c r="AA111" s="701"/>
      <c r="AB111" s="701"/>
      <c r="AC111" s="701"/>
      <c r="AD111" s="701"/>
      <c r="AE111" s="701"/>
      <c r="AF111" s="701"/>
      <c r="AG111" s="701"/>
      <c r="AH111" s="701"/>
      <c r="AI111" s="701"/>
      <c r="AJ111" s="701"/>
      <c r="AK111" s="702"/>
      <c r="AL111" s="90"/>
      <c r="AM111" s="219"/>
      <c r="AN111" s="219"/>
      <c r="AO111" s="219"/>
      <c r="AP111" s="219"/>
      <c r="AQ111" s="219"/>
      <c r="AR111" s="219"/>
      <c r="AS111" s="219"/>
      <c r="AT111" s="219"/>
      <c r="AU111" s="219"/>
      <c r="AV111" s="219"/>
    </row>
    <row r="112" spans="1:53" s="91" customFormat="1" ht="18" customHeight="1" x14ac:dyDescent="0.2">
      <c r="A112" s="40"/>
      <c r="B112" s="467" t="s">
        <v>77</v>
      </c>
      <c r="C112" s="427"/>
      <c r="D112" s="427"/>
      <c r="E112" s="468"/>
      <c r="F112" s="289"/>
      <c r="G112" s="474" t="s">
        <v>214</v>
      </c>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74"/>
      <c r="AJ112" s="474"/>
      <c r="AK112" s="475"/>
      <c r="AL112" s="90"/>
      <c r="AM112" s="449" t="e">
        <f>IF(AI105="該当",  "！この区分（４項目）から２つ以上の取組が選択されていません。",  "！この区分（４項目）から１つ以上の取組が選択されていません。")</f>
        <v>#REF!</v>
      </c>
      <c r="AN112" s="450"/>
      <c r="AO112" s="450"/>
      <c r="AP112" s="450"/>
      <c r="AQ112" s="450"/>
      <c r="AR112" s="450"/>
      <c r="AS112" s="450"/>
      <c r="AT112" s="450"/>
      <c r="AU112" s="450"/>
      <c r="AV112" s="450"/>
      <c r="AW112" s="450"/>
      <c r="AX112" s="450"/>
      <c r="AY112" s="450"/>
      <c r="AZ112" s="450"/>
      <c r="BA112" s="451"/>
    </row>
    <row r="113" spans="1:53" s="91" customFormat="1" ht="18" customHeight="1" x14ac:dyDescent="0.2">
      <c r="A113" s="40"/>
      <c r="B113" s="469"/>
      <c r="C113" s="428"/>
      <c r="D113" s="428"/>
      <c r="E113" s="470"/>
      <c r="F113" s="298"/>
      <c r="G113" s="477" t="s">
        <v>142</v>
      </c>
      <c r="H113" s="477"/>
      <c r="I113" s="477"/>
      <c r="J113" s="477"/>
      <c r="K113" s="477"/>
      <c r="L113" s="477"/>
      <c r="M113" s="477"/>
      <c r="N113" s="477"/>
      <c r="O113" s="477"/>
      <c r="P113" s="477"/>
      <c r="Q113" s="477"/>
      <c r="R113" s="477"/>
      <c r="S113" s="477"/>
      <c r="T113" s="477"/>
      <c r="U113" s="477"/>
      <c r="V113" s="477"/>
      <c r="W113" s="477"/>
      <c r="X113" s="477"/>
      <c r="Y113" s="477"/>
      <c r="Z113" s="477"/>
      <c r="AA113" s="477"/>
      <c r="AB113" s="477"/>
      <c r="AC113" s="477"/>
      <c r="AD113" s="477"/>
      <c r="AE113" s="477"/>
      <c r="AF113" s="477"/>
      <c r="AG113" s="477"/>
      <c r="AH113" s="477"/>
      <c r="AI113" s="477"/>
      <c r="AJ113" s="477"/>
      <c r="AK113" s="247"/>
      <c r="AL113" s="90"/>
      <c r="AM113" s="452"/>
      <c r="AN113" s="453"/>
      <c r="AO113" s="453"/>
      <c r="AP113" s="453"/>
      <c r="AQ113" s="453"/>
      <c r="AR113" s="453"/>
      <c r="AS113" s="453"/>
      <c r="AT113" s="453"/>
      <c r="AU113" s="453"/>
      <c r="AV113" s="453"/>
      <c r="AW113" s="453"/>
      <c r="AX113" s="453"/>
      <c r="AY113" s="453"/>
      <c r="AZ113" s="453"/>
      <c r="BA113" s="454"/>
    </row>
    <row r="114" spans="1:53" s="91" customFormat="1" ht="18" customHeight="1" x14ac:dyDescent="0.2">
      <c r="A114" s="40"/>
      <c r="B114" s="469"/>
      <c r="C114" s="428"/>
      <c r="D114" s="428"/>
      <c r="E114" s="470"/>
      <c r="F114" s="298"/>
      <c r="G114" s="421" t="s">
        <v>215</v>
      </c>
      <c r="H114" s="421"/>
      <c r="I114" s="421"/>
      <c r="J114" s="421"/>
      <c r="K114" s="421"/>
      <c r="L114" s="421"/>
      <c r="M114" s="421"/>
      <c r="N114" s="421"/>
      <c r="O114" s="421"/>
      <c r="P114" s="421"/>
      <c r="Q114" s="421"/>
      <c r="R114" s="421"/>
      <c r="S114" s="421"/>
      <c r="T114" s="421"/>
      <c r="U114" s="421"/>
      <c r="V114" s="421"/>
      <c r="W114" s="421"/>
      <c r="X114" s="421"/>
      <c r="Y114" s="421"/>
      <c r="Z114" s="421"/>
      <c r="AA114" s="421"/>
      <c r="AB114" s="421"/>
      <c r="AC114" s="421"/>
      <c r="AD114" s="421"/>
      <c r="AE114" s="421"/>
      <c r="AF114" s="421"/>
      <c r="AG114" s="421"/>
      <c r="AH114" s="421"/>
      <c r="AI114" s="421"/>
      <c r="AJ114" s="421"/>
      <c r="AK114" s="422"/>
      <c r="AL114" s="90"/>
      <c r="AM114" s="452"/>
      <c r="AN114" s="453"/>
      <c r="AO114" s="453"/>
      <c r="AP114" s="453"/>
      <c r="AQ114" s="453"/>
      <c r="AR114" s="453"/>
      <c r="AS114" s="453"/>
      <c r="AT114" s="453"/>
      <c r="AU114" s="453"/>
      <c r="AV114" s="453"/>
      <c r="AW114" s="453"/>
      <c r="AX114" s="453"/>
      <c r="AY114" s="453"/>
      <c r="AZ114" s="453"/>
      <c r="BA114" s="454"/>
    </row>
    <row r="115" spans="1:53" s="91" customFormat="1" ht="15.65" customHeight="1" thickBot="1" x14ac:dyDescent="0.25">
      <c r="A115" s="40"/>
      <c r="B115" s="471"/>
      <c r="C115" s="472"/>
      <c r="D115" s="472"/>
      <c r="E115" s="473"/>
      <c r="F115" s="290"/>
      <c r="G115" s="476" t="s">
        <v>216</v>
      </c>
      <c r="H115" s="476"/>
      <c r="I115" s="476"/>
      <c r="J115" s="476"/>
      <c r="K115" s="476"/>
      <c r="L115" s="476"/>
      <c r="M115" s="476"/>
      <c r="N115" s="476"/>
      <c r="O115" s="476"/>
      <c r="P115" s="476"/>
      <c r="Q115" s="476"/>
      <c r="R115" s="476"/>
      <c r="S115" s="476"/>
      <c r="T115" s="476"/>
      <c r="U115" s="476"/>
      <c r="V115" s="476"/>
      <c r="W115" s="476"/>
      <c r="X115" s="476"/>
      <c r="Y115" s="476"/>
      <c r="Z115" s="476"/>
      <c r="AA115" s="476"/>
      <c r="AB115" s="476"/>
      <c r="AC115" s="476"/>
      <c r="AD115" s="476"/>
      <c r="AE115" s="476"/>
      <c r="AF115" s="476"/>
      <c r="AG115" s="476"/>
      <c r="AH115" s="476"/>
      <c r="AI115" s="476"/>
      <c r="AJ115" s="476"/>
      <c r="AK115" s="248"/>
      <c r="AL115" s="90"/>
      <c r="AM115" s="455"/>
      <c r="AN115" s="456"/>
      <c r="AO115" s="456"/>
      <c r="AP115" s="456"/>
      <c r="AQ115" s="456"/>
      <c r="AR115" s="456"/>
      <c r="AS115" s="456"/>
      <c r="AT115" s="456"/>
      <c r="AU115" s="456"/>
      <c r="AV115" s="456"/>
      <c r="AW115" s="456"/>
      <c r="AX115" s="456"/>
      <c r="AY115" s="456"/>
      <c r="AZ115" s="456"/>
      <c r="BA115" s="457"/>
    </row>
    <row r="116" spans="1:53" s="91" customFormat="1" ht="29" customHeight="1" x14ac:dyDescent="0.2">
      <c r="A116" s="40"/>
      <c r="B116" s="467" t="s">
        <v>78</v>
      </c>
      <c r="C116" s="427"/>
      <c r="D116" s="427"/>
      <c r="E116" s="468"/>
      <c r="F116" s="299"/>
      <c r="G116" s="484" t="s">
        <v>217</v>
      </c>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5"/>
      <c r="AL116" s="90"/>
      <c r="AM116" s="449" t="e">
        <f>IF(AI105="該当", "！この区分（４項目）から２つ以上の取組が選択されていません。",  "！この区分（４項目）から１つ以上の取組が選択されていません。")</f>
        <v>#REF!</v>
      </c>
      <c r="AN116" s="450"/>
      <c r="AO116" s="450"/>
      <c r="AP116" s="450"/>
      <c r="AQ116" s="450"/>
      <c r="AR116" s="450"/>
      <c r="AS116" s="450"/>
      <c r="AT116" s="450"/>
      <c r="AU116" s="450"/>
      <c r="AV116" s="450"/>
      <c r="AW116" s="450"/>
      <c r="AX116" s="450"/>
      <c r="AY116" s="450"/>
      <c r="AZ116" s="450"/>
      <c r="BA116" s="451"/>
    </row>
    <row r="117" spans="1:53" s="91" customFormat="1" ht="18" customHeight="1" x14ac:dyDescent="0.2">
      <c r="A117" s="40"/>
      <c r="B117" s="469"/>
      <c r="C117" s="428"/>
      <c r="D117" s="428"/>
      <c r="E117" s="470"/>
      <c r="F117" s="298"/>
      <c r="G117" s="477" t="s">
        <v>218</v>
      </c>
      <c r="H117" s="477"/>
      <c r="I117" s="477"/>
      <c r="J117" s="477"/>
      <c r="K117" s="477"/>
      <c r="L117" s="477"/>
      <c r="M117" s="477"/>
      <c r="N117" s="477"/>
      <c r="O117" s="477"/>
      <c r="P117" s="477"/>
      <c r="Q117" s="477"/>
      <c r="R117" s="477"/>
      <c r="S117" s="477"/>
      <c r="T117" s="477"/>
      <c r="U117" s="477"/>
      <c r="V117" s="477"/>
      <c r="W117" s="477"/>
      <c r="X117" s="477"/>
      <c r="Y117" s="477"/>
      <c r="Z117" s="477"/>
      <c r="AA117" s="477"/>
      <c r="AB117" s="477"/>
      <c r="AC117" s="477"/>
      <c r="AD117" s="477"/>
      <c r="AE117" s="477"/>
      <c r="AF117" s="477"/>
      <c r="AG117" s="477"/>
      <c r="AH117" s="477"/>
      <c r="AI117" s="477"/>
      <c r="AJ117" s="477"/>
      <c r="AK117" s="249"/>
      <c r="AL117" s="90"/>
      <c r="AM117" s="452"/>
      <c r="AN117" s="453"/>
      <c r="AO117" s="453"/>
      <c r="AP117" s="453"/>
      <c r="AQ117" s="453"/>
      <c r="AR117" s="453"/>
      <c r="AS117" s="453"/>
      <c r="AT117" s="453"/>
      <c r="AU117" s="453"/>
      <c r="AV117" s="453"/>
      <c r="AW117" s="453"/>
      <c r="AX117" s="453"/>
      <c r="AY117" s="453"/>
      <c r="AZ117" s="453"/>
      <c r="BA117" s="454"/>
    </row>
    <row r="118" spans="1:53" s="91" customFormat="1" ht="18" customHeight="1" x14ac:dyDescent="0.2">
      <c r="A118" s="40"/>
      <c r="B118" s="469"/>
      <c r="C118" s="428"/>
      <c r="D118" s="428"/>
      <c r="E118" s="470"/>
      <c r="F118" s="298"/>
      <c r="G118" s="477" t="s">
        <v>143</v>
      </c>
      <c r="H118" s="477"/>
      <c r="I118" s="477"/>
      <c r="J118" s="477"/>
      <c r="K118" s="477"/>
      <c r="L118" s="477"/>
      <c r="M118" s="477"/>
      <c r="N118" s="477"/>
      <c r="O118" s="477"/>
      <c r="P118" s="477"/>
      <c r="Q118" s="477"/>
      <c r="R118" s="477"/>
      <c r="S118" s="477"/>
      <c r="T118" s="477"/>
      <c r="U118" s="477"/>
      <c r="V118" s="477"/>
      <c r="W118" s="477"/>
      <c r="X118" s="477"/>
      <c r="Y118" s="477"/>
      <c r="Z118" s="477"/>
      <c r="AA118" s="477"/>
      <c r="AB118" s="477"/>
      <c r="AC118" s="477"/>
      <c r="AD118" s="477"/>
      <c r="AE118" s="477"/>
      <c r="AF118" s="477"/>
      <c r="AG118" s="477"/>
      <c r="AH118" s="477"/>
      <c r="AI118" s="477"/>
      <c r="AJ118" s="477"/>
      <c r="AK118" s="247"/>
      <c r="AL118" s="90"/>
      <c r="AM118" s="452"/>
      <c r="AN118" s="453"/>
      <c r="AO118" s="453"/>
      <c r="AP118" s="453"/>
      <c r="AQ118" s="453"/>
      <c r="AR118" s="453"/>
      <c r="AS118" s="453"/>
      <c r="AT118" s="453"/>
      <c r="AU118" s="453"/>
      <c r="AV118" s="453"/>
      <c r="AW118" s="453"/>
      <c r="AX118" s="453"/>
      <c r="AY118" s="453"/>
      <c r="AZ118" s="453"/>
      <c r="BA118" s="454"/>
    </row>
    <row r="119" spans="1:53" s="91" customFormat="1" ht="18" customHeight="1" thickBot="1" x14ac:dyDescent="0.25">
      <c r="A119" s="40"/>
      <c r="B119" s="471"/>
      <c r="C119" s="472"/>
      <c r="D119" s="472"/>
      <c r="E119" s="473"/>
      <c r="F119" s="300"/>
      <c r="G119" s="486" t="s">
        <v>144</v>
      </c>
      <c r="H119" s="486"/>
      <c r="I119" s="486"/>
      <c r="J119" s="486"/>
      <c r="K119" s="486"/>
      <c r="L119" s="486"/>
      <c r="M119" s="486"/>
      <c r="N119" s="486"/>
      <c r="O119" s="486"/>
      <c r="P119" s="486"/>
      <c r="Q119" s="486"/>
      <c r="R119" s="486"/>
      <c r="S119" s="486"/>
      <c r="T119" s="486"/>
      <c r="U119" s="486"/>
      <c r="V119" s="486"/>
      <c r="W119" s="486"/>
      <c r="X119" s="486"/>
      <c r="Y119" s="486"/>
      <c r="Z119" s="486"/>
      <c r="AA119" s="486"/>
      <c r="AB119" s="486"/>
      <c r="AC119" s="486"/>
      <c r="AD119" s="486"/>
      <c r="AE119" s="486"/>
      <c r="AF119" s="486"/>
      <c r="AG119" s="486"/>
      <c r="AH119" s="486"/>
      <c r="AI119" s="486"/>
      <c r="AJ119" s="486"/>
      <c r="AK119" s="487"/>
      <c r="AL119" s="90"/>
      <c r="AM119" s="455"/>
      <c r="AN119" s="456"/>
      <c r="AO119" s="456"/>
      <c r="AP119" s="456"/>
      <c r="AQ119" s="456"/>
      <c r="AR119" s="456"/>
      <c r="AS119" s="456"/>
      <c r="AT119" s="456"/>
      <c r="AU119" s="456"/>
      <c r="AV119" s="456"/>
      <c r="AW119" s="456"/>
      <c r="AX119" s="456"/>
      <c r="AY119" s="456"/>
      <c r="AZ119" s="456"/>
      <c r="BA119" s="457"/>
    </row>
    <row r="120" spans="1:53" s="91" customFormat="1" ht="21.65" customHeight="1" x14ac:dyDescent="0.2">
      <c r="A120" s="40"/>
      <c r="B120" s="467" t="s">
        <v>79</v>
      </c>
      <c r="C120" s="427"/>
      <c r="D120" s="427"/>
      <c r="E120" s="468"/>
      <c r="F120" s="301"/>
      <c r="G120" s="527" t="s">
        <v>219</v>
      </c>
      <c r="H120" s="527"/>
      <c r="I120" s="527"/>
      <c r="J120" s="527"/>
      <c r="K120" s="527"/>
      <c r="L120" s="527"/>
      <c r="M120" s="527"/>
      <c r="N120" s="527"/>
      <c r="O120" s="527"/>
      <c r="P120" s="527"/>
      <c r="Q120" s="527"/>
      <c r="R120" s="527"/>
      <c r="S120" s="527"/>
      <c r="T120" s="527"/>
      <c r="U120" s="527"/>
      <c r="V120" s="527"/>
      <c r="W120" s="527"/>
      <c r="X120" s="527"/>
      <c r="Y120" s="527"/>
      <c r="Z120" s="527"/>
      <c r="AA120" s="527"/>
      <c r="AB120" s="527"/>
      <c r="AC120" s="527"/>
      <c r="AD120" s="527"/>
      <c r="AE120" s="527"/>
      <c r="AF120" s="527"/>
      <c r="AG120" s="527"/>
      <c r="AH120" s="527"/>
      <c r="AI120" s="527"/>
      <c r="AJ120" s="527"/>
      <c r="AK120" s="249"/>
      <c r="AL120" s="90"/>
      <c r="AM120" s="449" t="e">
        <f>IF(AI105="該当", "！この区分（５項目）から２つ以上の取組が選択されていません。",  "！この区分（５項目）から１つ以上の取組が選択されていません。")</f>
        <v>#REF!</v>
      </c>
      <c r="AN120" s="450"/>
      <c r="AO120" s="450"/>
      <c r="AP120" s="450"/>
      <c r="AQ120" s="450"/>
      <c r="AR120" s="450"/>
      <c r="AS120" s="450"/>
      <c r="AT120" s="450"/>
      <c r="AU120" s="450"/>
      <c r="AV120" s="450"/>
      <c r="AW120" s="450"/>
      <c r="AX120" s="450"/>
      <c r="AY120" s="450"/>
      <c r="AZ120" s="450"/>
      <c r="BA120" s="451"/>
    </row>
    <row r="121" spans="1:53" s="91" customFormat="1" ht="21.65" customHeight="1" x14ac:dyDescent="0.2">
      <c r="A121" s="40"/>
      <c r="B121" s="469"/>
      <c r="C121" s="428"/>
      <c r="D121" s="428"/>
      <c r="E121" s="470"/>
      <c r="F121" s="298"/>
      <c r="G121" s="421" t="s">
        <v>145</v>
      </c>
      <c r="H121" s="421"/>
      <c r="I121" s="421"/>
      <c r="J121" s="421"/>
      <c r="K121" s="421"/>
      <c r="L121" s="421"/>
      <c r="M121" s="421"/>
      <c r="N121" s="421"/>
      <c r="O121" s="421"/>
      <c r="P121" s="421"/>
      <c r="Q121" s="421"/>
      <c r="R121" s="421"/>
      <c r="S121" s="421"/>
      <c r="T121" s="421"/>
      <c r="U121" s="421"/>
      <c r="V121" s="421"/>
      <c r="W121" s="421"/>
      <c r="X121" s="421"/>
      <c r="Y121" s="421"/>
      <c r="Z121" s="421"/>
      <c r="AA121" s="421"/>
      <c r="AB121" s="421"/>
      <c r="AC121" s="421"/>
      <c r="AD121" s="421"/>
      <c r="AE121" s="421"/>
      <c r="AF121" s="421"/>
      <c r="AG121" s="421"/>
      <c r="AH121" s="421"/>
      <c r="AI121" s="421"/>
      <c r="AJ121" s="421"/>
      <c r="AK121" s="422"/>
      <c r="AL121" s="90"/>
      <c r="AM121" s="452"/>
      <c r="AN121" s="453"/>
      <c r="AO121" s="453"/>
      <c r="AP121" s="453"/>
      <c r="AQ121" s="453"/>
      <c r="AR121" s="453"/>
      <c r="AS121" s="453"/>
      <c r="AT121" s="453"/>
      <c r="AU121" s="453"/>
      <c r="AV121" s="453"/>
      <c r="AW121" s="453"/>
      <c r="AX121" s="453"/>
      <c r="AY121" s="453"/>
      <c r="AZ121" s="453"/>
      <c r="BA121" s="454"/>
    </row>
    <row r="122" spans="1:53" s="91" customFormat="1" ht="23.4" customHeight="1" x14ac:dyDescent="0.2">
      <c r="A122" s="40"/>
      <c r="B122" s="469"/>
      <c r="C122" s="428"/>
      <c r="D122" s="428"/>
      <c r="E122" s="470"/>
      <c r="F122" s="298"/>
      <c r="G122" s="421" t="s">
        <v>220</v>
      </c>
      <c r="H122" s="421"/>
      <c r="I122" s="421"/>
      <c r="J122" s="421"/>
      <c r="K122" s="421"/>
      <c r="L122" s="421"/>
      <c r="M122" s="421"/>
      <c r="N122" s="421"/>
      <c r="O122" s="421"/>
      <c r="P122" s="421"/>
      <c r="Q122" s="421"/>
      <c r="R122" s="421"/>
      <c r="S122" s="421"/>
      <c r="T122" s="421"/>
      <c r="U122" s="421"/>
      <c r="V122" s="421"/>
      <c r="W122" s="421"/>
      <c r="X122" s="421"/>
      <c r="Y122" s="421"/>
      <c r="Z122" s="421"/>
      <c r="AA122" s="421"/>
      <c r="AB122" s="421"/>
      <c r="AC122" s="421"/>
      <c r="AD122" s="421"/>
      <c r="AE122" s="421"/>
      <c r="AF122" s="421"/>
      <c r="AG122" s="421"/>
      <c r="AH122" s="421"/>
      <c r="AI122" s="421"/>
      <c r="AJ122" s="421"/>
      <c r="AK122" s="422"/>
      <c r="AL122" s="90"/>
      <c r="AM122" s="452"/>
      <c r="AN122" s="453"/>
      <c r="AO122" s="453"/>
      <c r="AP122" s="453"/>
      <c r="AQ122" s="453"/>
      <c r="AR122" s="453"/>
      <c r="AS122" s="453"/>
      <c r="AT122" s="453"/>
      <c r="AU122" s="453"/>
      <c r="AV122" s="453"/>
      <c r="AW122" s="453"/>
      <c r="AX122" s="453"/>
      <c r="AY122" s="453"/>
      <c r="AZ122" s="453"/>
      <c r="BA122" s="454"/>
    </row>
    <row r="123" spans="1:53" s="91" customFormat="1" ht="18" customHeight="1" x14ac:dyDescent="0.2">
      <c r="A123" s="40"/>
      <c r="B123" s="469"/>
      <c r="C123" s="428"/>
      <c r="D123" s="428"/>
      <c r="E123" s="470"/>
      <c r="F123" s="290"/>
      <c r="G123" s="421" t="s">
        <v>221</v>
      </c>
      <c r="H123" s="421"/>
      <c r="I123" s="421"/>
      <c r="J123" s="421"/>
      <c r="K123" s="421"/>
      <c r="L123" s="421"/>
      <c r="M123" s="421"/>
      <c r="N123" s="421"/>
      <c r="O123" s="421"/>
      <c r="P123" s="421"/>
      <c r="Q123" s="421"/>
      <c r="R123" s="421"/>
      <c r="S123" s="421"/>
      <c r="T123" s="421"/>
      <c r="U123" s="421"/>
      <c r="V123" s="421"/>
      <c r="W123" s="421"/>
      <c r="X123" s="421"/>
      <c r="Y123" s="421"/>
      <c r="Z123" s="421"/>
      <c r="AA123" s="421"/>
      <c r="AB123" s="421"/>
      <c r="AC123" s="421"/>
      <c r="AD123" s="421"/>
      <c r="AE123" s="421"/>
      <c r="AF123" s="421"/>
      <c r="AG123" s="421"/>
      <c r="AH123" s="421"/>
      <c r="AI123" s="421"/>
      <c r="AJ123" s="421"/>
      <c r="AK123" s="422"/>
      <c r="AL123" s="90"/>
      <c r="AM123" s="452"/>
      <c r="AN123" s="453"/>
      <c r="AO123" s="453"/>
      <c r="AP123" s="453"/>
      <c r="AQ123" s="453"/>
      <c r="AR123" s="453"/>
      <c r="AS123" s="453"/>
      <c r="AT123" s="453"/>
      <c r="AU123" s="453"/>
      <c r="AV123" s="453"/>
      <c r="AW123" s="453"/>
      <c r="AX123" s="453"/>
      <c r="AY123" s="453"/>
      <c r="AZ123" s="453"/>
      <c r="BA123" s="454"/>
    </row>
    <row r="124" spans="1:53" s="91" customFormat="1" ht="18" customHeight="1" thickBot="1" x14ac:dyDescent="0.25">
      <c r="A124" s="40"/>
      <c r="B124" s="471"/>
      <c r="C124" s="472"/>
      <c r="D124" s="472"/>
      <c r="E124" s="473"/>
      <c r="F124" s="290"/>
      <c r="G124" s="520" t="s">
        <v>222</v>
      </c>
      <c r="H124" s="520"/>
      <c r="I124" s="520"/>
      <c r="J124" s="520"/>
      <c r="K124" s="520"/>
      <c r="L124" s="520"/>
      <c r="M124" s="520"/>
      <c r="N124" s="520"/>
      <c r="O124" s="520"/>
      <c r="P124" s="520"/>
      <c r="Q124" s="520"/>
      <c r="R124" s="520"/>
      <c r="S124" s="520"/>
      <c r="T124" s="520"/>
      <c r="U124" s="520"/>
      <c r="V124" s="520"/>
      <c r="W124" s="520"/>
      <c r="X124" s="520"/>
      <c r="Y124" s="520"/>
      <c r="Z124" s="520"/>
      <c r="AA124" s="520"/>
      <c r="AB124" s="520"/>
      <c r="AC124" s="520"/>
      <c r="AD124" s="520"/>
      <c r="AE124" s="520"/>
      <c r="AF124" s="520"/>
      <c r="AG124" s="520"/>
      <c r="AH124" s="520"/>
      <c r="AI124" s="520"/>
      <c r="AJ124" s="520"/>
      <c r="AK124" s="521"/>
      <c r="AL124" s="90"/>
      <c r="AM124" s="455"/>
      <c r="AN124" s="456"/>
      <c r="AO124" s="456"/>
      <c r="AP124" s="456"/>
      <c r="AQ124" s="456"/>
      <c r="AR124" s="456"/>
      <c r="AS124" s="456"/>
      <c r="AT124" s="456"/>
      <c r="AU124" s="456"/>
      <c r="AV124" s="456"/>
      <c r="AW124" s="456"/>
      <c r="AX124" s="456"/>
      <c r="AY124" s="456"/>
      <c r="AZ124" s="456"/>
      <c r="BA124" s="457"/>
    </row>
    <row r="125" spans="1:53" s="91" customFormat="1" ht="18" customHeight="1" x14ac:dyDescent="0.2">
      <c r="A125" s="40"/>
      <c r="B125" s="467" t="s">
        <v>80</v>
      </c>
      <c r="C125" s="427"/>
      <c r="D125" s="427"/>
      <c r="E125" s="468"/>
      <c r="F125" s="299"/>
      <c r="G125" s="484" t="s">
        <v>223</v>
      </c>
      <c r="H125" s="484"/>
      <c r="I125" s="484"/>
      <c r="J125" s="484"/>
      <c r="K125" s="484"/>
      <c r="L125" s="484"/>
      <c r="M125" s="484"/>
      <c r="N125" s="484"/>
      <c r="O125" s="484"/>
      <c r="P125" s="484"/>
      <c r="Q125" s="484"/>
      <c r="R125" s="484"/>
      <c r="S125" s="484"/>
      <c r="T125" s="484"/>
      <c r="U125" s="484"/>
      <c r="V125" s="484"/>
      <c r="W125" s="484"/>
      <c r="X125" s="484"/>
      <c r="Y125" s="484"/>
      <c r="Z125" s="484"/>
      <c r="AA125" s="484"/>
      <c r="AB125" s="484"/>
      <c r="AC125" s="484"/>
      <c r="AD125" s="484"/>
      <c r="AE125" s="484"/>
      <c r="AF125" s="484"/>
      <c r="AG125" s="484"/>
      <c r="AH125" s="484"/>
      <c r="AI125" s="484"/>
      <c r="AJ125" s="484"/>
      <c r="AK125" s="485"/>
      <c r="AL125" s="40"/>
      <c r="AM125" s="449" t="e">
        <f>IF(AI105="該当", "！この区分（４項目）から２つ以上の取組が選択されていません。",  "！この区分（４項目）から１つ以上の取組が選択されていません。")</f>
        <v>#REF!</v>
      </c>
      <c r="AN125" s="450"/>
      <c r="AO125" s="450"/>
      <c r="AP125" s="450"/>
      <c r="AQ125" s="450"/>
      <c r="AR125" s="450"/>
      <c r="AS125" s="450"/>
      <c r="AT125" s="450"/>
      <c r="AU125" s="450"/>
      <c r="AV125" s="450"/>
      <c r="AW125" s="450"/>
      <c r="AX125" s="450"/>
      <c r="AY125" s="450"/>
      <c r="AZ125" s="450"/>
      <c r="BA125" s="451"/>
    </row>
    <row r="126" spans="1:53" s="91" customFormat="1" ht="18" customHeight="1" x14ac:dyDescent="0.2">
      <c r="A126" s="40"/>
      <c r="B126" s="469"/>
      <c r="C126" s="428"/>
      <c r="D126" s="428"/>
      <c r="E126" s="470"/>
      <c r="F126" s="298"/>
      <c r="G126" s="528" t="s">
        <v>224</v>
      </c>
      <c r="H126" s="528"/>
      <c r="I126" s="528"/>
      <c r="J126" s="528"/>
      <c r="K126" s="528"/>
      <c r="L126" s="528"/>
      <c r="M126" s="528"/>
      <c r="N126" s="528"/>
      <c r="O126" s="528"/>
      <c r="P126" s="528"/>
      <c r="Q126" s="528"/>
      <c r="R126" s="528"/>
      <c r="S126" s="528"/>
      <c r="T126" s="528"/>
      <c r="U126" s="528"/>
      <c r="V126" s="528"/>
      <c r="W126" s="528"/>
      <c r="X126" s="528"/>
      <c r="Y126" s="528"/>
      <c r="Z126" s="528"/>
      <c r="AA126" s="528"/>
      <c r="AB126" s="528"/>
      <c r="AC126" s="528"/>
      <c r="AD126" s="528"/>
      <c r="AE126" s="528"/>
      <c r="AF126" s="528"/>
      <c r="AG126" s="528"/>
      <c r="AH126" s="528"/>
      <c r="AI126" s="528"/>
      <c r="AJ126" s="528"/>
      <c r="AK126" s="529"/>
      <c r="AL126" s="90"/>
      <c r="AM126" s="452"/>
      <c r="AN126" s="453"/>
      <c r="AO126" s="453"/>
      <c r="AP126" s="453"/>
      <c r="AQ126" s="453"/>
      <c r="AR126" s="453"/>
      <c r="AS126" s="453"/>
      <c r="AT126" s="453"/>
      <c r="AU126" s="453"/>
      <c r="AV126" s="453"/>
      <c r="AW126" s="453"/>
      <c r="AX126" s="453"/>
      <c r="AY126" s="453"/>
      <c r="AZ126" s="453"/>
      <c r="BA126" s="454"/>
    </row>
    <row r="127" spans="1:53" s="91" customFormat="1" ht="20.399999999999999" customHeight="1" x14ac:dyDescent="0.2">
      <c r="A127" s="40"/>
      <c r="B127" s="469"/>
      <c r="C127" s="428"/>
      <c r="D127" s="428"/>
      <c r="E127" s="470"/>
      <c r="F127" s="298"/>
      <c r="G127" s="421" t="s">
        <v>225</v>
      </c>
      <c r="H127" s="421"/>
      <c r="I127" s="421"/>
      <c r="J127" s="421"/>
      <c r="K127" s="421"/>
      <c r="L127" s="421"/>
      <c r="M127" s="421"/>
      <c r="N127" s="421"/>
      <c r="O127" s="421"/>
      <c r="P127" s="421"/>
      <c r="Q127" s="421"/>
      <c r="R127" s="421"/>
      <c r="S127" s="421"/>
      <c r="T127" s="421"/>
      <c r="U127" s="421"/>
      <c r="V127" s="421"/>
      <c r="W127" s="421"/>
      <c r="X127" s="421"/>
      <c r="Y127" s="421"/>
      <c r="Z127" s="421"/>
      <c r="AA127" s="421"/>
      <c r="AB127" s="421"/>
      <c r="AC127" s="421"/>
      <c r="AD127" s="421"/>
      <c r="AE127" s="421"/>
      <c r="AF127" s="421"/>
      <c r="AG127" s="421"/>
      <c r="AH127" s="421"/>
      <c r="AI127" s="421"/>
      <c r="AJ127" s="421"/>
      <c r="AK127" s="422"/>
      <c r="AL127" s="90"/>
      <c r="AM127" s="452"/>
      <c r="AN127" s="453"/>
      <c r="AO127" s="453"/>
      <c r="AP127" s="453"/>
      <c r="AQ127" s="453"/>
      <c r="AR127" s="453"/>
      <c r="AS127" s="453"/>
      <c r="AT127" s="453"/>
      <c r="AU127" s="453"/>
      <c r="AV127" s="453"/>
      <c r="AW127" s="453"/>
      <c r="AX127" s="453"/>
      <c r="AY127" s="453"/>
      <c r="AZ127" s="453"/>
      <c r="BA127" s="454"/>
    </row>
    <row r="128" spans="1:53" s="91" customFormat="1" ht="18" customHeight="1" thickBot="1" x14ac:dyDescent="0.25">
      <c r="A128" s="40"/>
      <c r="B128" s="471"/>
      <c r="C128" s="472"/>
      <c r="D128" s="472"/>
      <c r="E128" s="473"/>
      <c r="F128" s="300"/>
      <c r="G128" s="478" t="s">
        <v>226</v>
      </c>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c r="AJ128" s="478"/>
      <c r="AK128" s="487"/>
      <c r="AL128" s="90"/>
      <c r="AM128" s="455"/>
      <c r="AN128" s="456"/>
      <c r="AO128" s="456"/>
      <c r="AP128" s="456"/>
      <c r="AQ128" s="456"/>
      <c r="AR128" s="456"/>
      <c r="AS128" s="456"/>
      <c r="AT128" s="456"/>
      <c r="AU128" s="456"/>
      <c r="AV128" s="456"/>
      <c r="AW128" s="456"/>
      <c r="AX128" s="456"/>
      <c r="AY128" s="456"/>
      <c r="AZ128" s="456"/>
      <c r="BA128" s="457"/>
    </row>
    <row r="129" spans="1:53" s="91" customFormat="1" ht="18" customHeight="1" x14ac:dyDescent="0.2">
      <c r="A129" s="40"/>
      <c r="B129" s="479" t="s">
        <v>81</v>
      </c>
      <c r="C129" s="480"/>
      <c r="D129" s="480"/>
      <c r="E129" s="481"/>
      <c r="F129" s="301"/>
      <c r="G129" s="484" t="s">
        <v>146</v>
      </c>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249"/>
      <c r="AL129" s="90"/>
      <c r="AM129" s="458" t="e">
        <f>IF(AND(AI105="該当",#REF!= FALSE),"！⑱の取組は必須です。",  "")</f>
        <v>#REF!</v>
      </c>
      <c r="AN129" s="459"/>
      <c r="AO129" s="459"/>
      <c r="AP129" s="459"/>
      <c r="AQ129" s="459"/>
      <c r="AR129" s="459"/>
      <c r="AS129" s="459"/>
      <c r="AT129" s="459"/>
      <c r="AU129" s="459"/>
      <c r="AV129" s="459"/>
      <c r="AW129" s="459"/>
      <c r="AX129" s="459"/>
      <c r="AY129" s="459"/>
      <c r="AZ129" s="459"/>
      <c r="BA129" s="460"/>
    </row>
    <row r="130" spans="1:53" s="91" customFormat="1" ht="18" customHeight="1" x14ac:dyDescent="0.2">
      <c r="A130" s="40"/>
      <c r="B130" s="482"/>
      <c r="C130" s="435"/>
      <c r="D130" s="435"/>
      <c r="E130" s="483"/>
      <c r="F130" s="298"/>
      <c r="G130" s="421" t="s">
        <v>147</v>
      </c>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421"/>
      <c r="AJ130" s="421"/>
      <c r="AK130" s="247"/>
      <c r="AL130" s="90"/>
      <c r="AM130" s="452" t="e">
        <f>IF(AI105="該当", "！この区分（７項目）から３つ以上の取組が選択されていません。",  "！この区分（７項目）から２つ以上の取組が選択されていません。")</f>
        <v>#REF!</v>
      </c>
      <c r="AN130" s="453"/>
      <c r="AO130" s="453"/>
      <c r="AP130" s="453"/>
      <c r="AQ130" s="453"/>
      <c r="AR130" s="453"/>
      <c r="AS130" s="453"/>
      <c r="AT130" s="453"/>
      <c r="AU130" s="453"/>
      <c r="AV130" s="453"/>
      <c r="AW130" s="453"/>
      <c r="AX130" s="453"/>
      <c r="AY130" s="453"/>
      <c r="AZ130" s="453"/>
      <c r="BA130" s="454"/>
    </row>
    <row r="131" spans="1:53" s="91" customFormat="1" ht="18" customHeight="1" x14ac:dyDescent="0.2">
      <c r="A131" s="40"/>
      <c r="B131" s="482"/>
      <c r="C131" s="435"/>
      <c r="D131" s="435"/>
      <c r="E131" s="483"/>
      <c r="F131" s="298"/>
      <c r="G131" s="421" t="s">
        <v>148</v>
      </c>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2"/>
      <c r="AL131" s="90"/>
      <c r="AM131" s="452"/>
      <c r="AN131" s="453"/>
      <c r="AO131" s="453"/>
      <c r="AP131" s="453"/>
      <c r="AQ131" s="453"/>
      <c r="AR131" s="453"/>
      <c r="AS131" s="453"/>
      <c r="AT131" s="453"/>
      <c r="AU131" s="453"/>
      <c r="AV131" s="453"/>
      <c r="AW131" s="453"/>
      <c r="AX131" s="453"/>
      <c r="AY131" s="453"/>
      <c r="AZ131" s="453"/>
      <c r="BA131" s="454"/>
    </row>
    <row r="132" spans="1:53" s="91" customFormat="1" ht="18" customHeight="1" x14ac:dyDescent="0.2">
      <c r="A132" s="40"/>
      <c r="B132" s="482"/>
      <c r="C132" s="435"/>
      <c r="D132" s="435"/>
      <c r="E132" s="483"/>
      <c r="F132" s="298"/>
      <c r="G132" s="486" t="s">
        <v>227</v>
      </c>
      <c r="H132" s="486"/>
      <c r="I132" s="486"/>
      <c r="J132" s="486"/>
      <c r="K132" s="486"/>
      <c r="L132" s="486"/>
      <c r="M132" s="486"/>
      <c r="N132" s="486"/>
      <c r="O132" s="486"/>
      <c r="P132" s="486"/>
      <c r="Q132" s="486"/>
      <c r="R132" s="486"/>
      <c r="S132" s="486"/>
      <c r="T132" s="486"/>
      <c r="U132" s="486"/>
      <c r="V132" s="486"/>
      <c r="W132" s="486"/>
      <c r="X132" s="486"/>
      <c r="Y132" s="486"/>
      <c r="Z132" s="486"/>
      <c r="AA132" s="486"/>
      <c r="AB132" s="486"/>
      <c r="AC132" s="486"/>
      <c r="AD132" s="486"/>
      <c r="AE132" s="486"/>
      <c r="AF132" s="486"/>
      <c r="AG132" s="486"/>
      <c r="AH132" s="486"/>
      <c r="AI132" s="486"/>
      <c r="AJ132" s="486"/>
      <c r="AK132" s="248"/>
      <c r="AL132" s="90"/>
      <c r="AM132" s="452"/>
      <c r="AN132" s="453"/>
      <c r="AO132" s="453"/>
      <c r="AP132" s="453"/>
      <c r="AQ132" s="453"/>
      <c r="AR132" s="453"/>
      <c r="AS132" s="453"/>
      <c r="AT132" s="453"/>
      <c r="AU132" s="453"/>
      <c r="AV132" s="453"/>
      <c r="AW132" s="453"/>
      <c r="AX132" s="453"/>
      <c r="AY132" s="453"/>
      <c r="AZ132" s="453"/>
      <c r="BA132" s="454"/>
    </row>
    <row r="133" spans="1:53" s="91" customFormat="1" ht="20.399999999999999" customHeight="1" x14ac:dyDescent="0.2">
      <c r="A133" s="40"/>
      <c r="B133" s="482"/>
      <c r="C133" s="435"/>
      <c r="D133" s="435"/>
      <c r="E133" s="483"/>
      <c r="F133" s="298"/>
      <c r="G133" s="486" t="s">
        <v>149</v>
      </c>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530"/>
      <c r="AL133" s="90"/>
      <c r="AM133" s="452"/>
      <c r="AN133" s="453"/>
      <c r="AO133" s="453"/>
      <c r="AP133" s="453"/>
      <c r="AQ133" s="453"/>
      <c r="AR133" s="453"/>
      <c r="AS133" s="453"/>
      <c r="AT133" s="453"/>
      <c r="AU133" s="453"/>
      <c r="AV133" s="453"/>
      <c r="AW133" s="453"/>
      <c r="AX133" s="453"/>
      <c r="AY133" s="453"/>
      <c r="AZ133" s="453"/>
      <c r="BA133" s="454"/>
    </row>
    <row r="134" spans="1:53" s="91" customFormat="1" ht="29" customHeight="1" x14ac:dyDescent="0.2">
      <c r="A134" s="40"/>
      <c r="B134" s="482"/>
      <c r="C134" s="435"/>
      <c r="D134" s="435"/>
      <c r="E134" s="483"/>
      <c r="F134" s="302"/>
      <c r="G134" s="421" t="s">
        <v>228</v>
      </c>
      <c r="H134" s="421"/>
      <c r="I134" s="421"/>
      <c r="J134" s="421"/>
      <c r="K134" s="421"/>
      <c r="L134" s="421"/>
      <c r="M134" s="421"/>
      <c r="N134" s="421"/>
      <c r="O134" s="421"/>
      <c r="P134" s="421"/>
      <c r="Q134" s="421"/>
      <c r="R134" s="421"/>
      <c r="S134" s="421"/>
      <c r="T134" s="421"/>
      <c r="U134" s="421"/>
      <c r="V134" s="421"/>
      <c r="W134" s="421"/>
      <c r="X134" s="421"/>
      <c r="Y134" s="421"/>
      <c r="Z134" s="421"/>
      <c r="AA134" s="421"/>
      <c r="AB134" s="421"/>
      <c r="AC134" s="421"/>
      <c r="AD134" s="421"/>
      <c r="AE134" s="421"/>
      <c r="AF134" s="421"/>
      <c r="AG134" s="421"/>
      <c r="AH134" s="421"/>
      <c r="AI134" s="421"/>
      <c r="AJ134" s="421"/>
      <c r="AK134" s="422"/>
      <c r="AL134" s="90"/>
      <c r="AM134" s="452"/>
      <c r="AN134" s="453"/>
      <c r="AO134" s="453"/>
      <c r="AP134" s="453"/>
      <c r="AQ134" s="453"/>
      <c r="AR134" s="453"/>
      <c r="AS134" s="453"/>
      <c r="AT134" s="453"/>
      <c r="AU134" s="453"/>
      <c r="AV134" s="453"/>
      <c r="AW134" s="453"/>
      <c r="AX134" s="453"/>
      <c r="AY134" s="453"/>
      <c r="AZ134" s="453"/>
      <c r="BA134" s="454"/>
    </row>
    <row r="135" spans="1:53" s="91" customFormat="1" ht="33" customHeight="1" thickBot="1" x14ac:dyDescent="0.25">
      <c r="A135" s="40"/>
      <c r="B135" s="482"/>
      <c r="C135" s="435"/>
      <c r="D135" s="435"/>
      <c r="E135" s="483"/>
      <c r="F135" s="298"/>
      <c r="G135" s="421" t="s">
        <v>150</v>
      </c>
      <c r="H135" s="421"/>
      <c r="I135" s="421"/>
      <c r="J135" s="421"/>
      <c r="K135" s="421"/>
      <c r="L135" s="421"/>
      <c r="M135" s="421"/>
      <c r="N135" s="421"/>
      <c r="O135" s="421"/>
      <c r="P135" s="421"/>
      <c r="Q135" s="421"/>
      <c r="R135" s="421"/>
      <c r="S135" s="421"/>
      <c r="T135" s="421"/>
      <c r="U135" s="421"/>
      <c r="V135" s="421"/>
      <c r="W135" s="421"/>
      <c r="X135" s="421"/>
      <c r="Y135" s="421"/>
      <c r="Z135" s="421"/>
      <c r="AA135" s="421"/>
      <c r="AB135" s="421"/>
      <c r="AC135" s="421"/>
      <c r="AD135" s="421"/>
      <c r="AE135" s="421"/>
      <c r="AF135" s="421"/>
      <c r="AG135" s="421"/>
      <c r="AH135" s="421"/>
      <c r="AI135" s="421"/>
      <c r="AJ135" s="421"/>
      <c r="AK135" s="422"/>
      <c r="AL135" s="90"/>
      <c r="AM135" s="452"/>
      <c r="AN135" s="453"/>
      <c r="AO135" s="453"/>
      <c r="AP135" s="453"/>
      <c r="AQ135" s="453"/>
      <c r="AR135" s="453"/>
      <c r="AS135" s="453"/>
      <c r="AT135" s="453"/>
      <c r="AU135" s="453"/>
      <c r="AV135" s="453"/>
      <c r="AW135" s="453"/>
      <c r="AX135" s="453"/>
      <c r="AY135" s="453"/>
      <c r="AZ135" s="453"/>
      <c r="BA135" s="454"/>
    </row>
    <row r="136" spans="1:53" s="91" customFormat="1" ht="18" customHeight="1" x14ac:dyDescent="0.2">
      <c r="A136" s="40"/>
      <c r="B136" s="467" t="s">
        <v>82</v>
      </c>
      <c r="C136" s="427"/>
      <c r="D136" s="427"/>
      <c r="E136" s="468"/>
      <c r="F136" s="299"/>
      <c r="G136" s="484" t="s">
        <v>229</v>
      </c>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531"/>
      <c r="AL136" s="90"/>
      <c r="AM136" s="449" t="e">
        <f>IF(AI105="該当", "！この区分（４項目）から２つ以上の取組が選択されていません。",  "！この区分（４項目）から１つ以上の取組が選択されていません。")</f>
        <v>#REF!</v>
      </c>
      <c r="AN136" s="450"/>
      <c r="AO136" s="450"/>
      <c r="AP136" s="450"/>
      <c r="AQ136" s="450"/>
      <c r="AR136" s="450"/>
      <c r="AS136" s="450"/>
      <c r="AT136" s="450"/>
      <c r="AU136" s="450"/>
      <c r="AV136" s="450"/>
      <c r="AW136" s="450"/>
      <c r="AX136" s="450"/>
      <c r="AY136" s="450"/>
      <c r="AZ136" s="450"/>
      <c r="BA136" s="451"/>
    </row>
    <row r="137" spans="1:53" s="91" customFormat="1" ht="18" customHeight="1" x14ac:dyDescent="0.2">
      <c r="A137" s="40"/>
      <c r="B137" s="469"/>
      <c r="C137" s="428"/>
      <c r="D137" s="428"/>
      <c r="E137" s="470"/>
      <c r="F137" s="298"/>
      <c r="G137" s="421" t="s">
        <v>230</v>
      </c>
      <c r="H137" s="421"/>
      <c r="I137" s="421"/>
      <c r="J137" s="421"/>
      <c r="K137" s="421"/>
      <c r="L137" s="421"/>
      <c r="M137" s="421"/>
      <c r="N137" s="421"/>
      <c r="O137" s="421"/>
      <c r="P137" s="421"/>
      <c r="Q137" s="421"/>
      <c r="R137" s="421"/>
      <c r="S137" s="421"/>
      <c r="T137" s="421"/>
      <c r="U137" s="421"/>
      <c r="V137" s="421"/>
      <c r="W137" s="421"/>
      <c r="X137" s="421"/>
      <c r="Y137" s="421"/>
      <c r="Z137" s="421"/>
      <c r="AA137" s="421"/>
      <c r="AB137" s="421"/>
      <c r="AC137" s="421"/>
      <c r="AD137" s="421"/>
      <c r="AE137" s="421"/>
      <c r="AF137" s="421"/>
      <c r="AG137" s="421"/>
      <c r="AH137" s="421"/>
      <c r="AI137" s="421"/>
      <c r="AJ137" s="421"/>
      <c r="AK137" s="250"/>
      <c r="AL137" s="90"/>
      <c r="AM137" s="452"/>
      <c r="AN137" s="453"/>
      <c r="AO137" s="453"/>
      <c r="AP137" s="453"/>
      <c r="AQ137" s="453"/>
      <c r="AR137" s="453"/>
      <c r="AS137" s="453"/>
      <c r="AT137" s="453"/>
      <c r="AU137" s="453"/>
      <c r="AV137" s="453"/>
      <c r="AW137" s="453"/>
      <c r="AX137" s="453"/>
      <c r="AY137" s="453"/>
      <c r="AZ137" s="453"/>
      <c r="BA137" s="454"/>
    </row>
    <row r="138" spans="1:53" s="91" customFormat="1" ht="18" customHeight="1" x14ac:dyDescent="0.2">
      <c r="A138" s="40"/>
      <c r="B138" s="469"/>
      <c r="C138" s="428"/>
      <c r="D138" s="428"/>
      <c r="E138" s="470"/>
      <c r="F138" s="298"/>
      <c r="G138" s="421" t="s">
        <v>231</v>
      </c>
      <c r="H138" s="421"/>
      <c r="I138" s="421"/>
      <c r="J138" s="421"/>
      <c r="K138" s="421"/>
      <c r="L138" s="421"/>
      <c r="M138" s="421"/>
      <c r="N138" s="421"/>
      <c r="O138" s="421"/>
      <c r="P138" s="421"/>
      <c r="Q138" s="421"/>
      <c r="R138" s="421"/>
      <c r="S138" s="421"/>
      <c r="T138" s="421"/>
      <c r="U138" s="421"/>
      <c r="V138" s="421"/>
      <c r="W138" s="421"/>
      <c r="X138" s="421"/>
      <c r="Y138" s="421"/>
      <c r="Z138" s="421"/>
      <c r="AA138" s="421"/>
      <c r="AB138" s="421"/>
      <c r="AC138" s="421"/>
      <c r="AD138" s="421"/>
      <c r="AE138" s="421"/>
      <c r="AF138" s="421"/>
      <c r="AG138" s="421"/>
      <c r="AH138" s="421"/>
      <c r="AI138" s="421"/>
      <c r="AJ138" s="421"/>
      <c r="AK138" s="250"/>
      <c r="AL138" s="40"/>
      <c r="AM138" s="452"/>
      <c r="AN138" s="453"/>
      <c r="AO138" s="453"/>
      <c r="AP138" s="453"/>
      <c r="AQ138" s="453"/>
      <c r="AR138" s="453"/>
      <c r="AS138" s="453"/>
      <c r="AT138" s="453"/>
      <c r="AU138" s="453"/>
      <c r="AV138" s="453"/>
      <c r="AW138" s="453"/>
      <c r="AX138" s="453"/>
      <c r="AY138" s="453"/>
      <c r="AZ138" s="453"/>
      <c r="BA138" s="454"/>
    </row>
    <row r="139" spans="1:53" s="91" customFormat="1" ht="20" customHeight="1" thickBot="1" x14ac:dyDescent="0.25">
      <c r="A139" s="40"/>
      <c r="B139" s="471"/>
      <c r="C139" s="472"/>
      <c r="D139" s="472"/>
      <c r="E139" s="473"/>
      <c r="F139" s="300"/>
      <c r="G139" s="478" t="s">
        <v>232</v>
      </c>
      <c r="H139" s="478"/>
      <c r="I139" s="478"/>
      <c r="J139" s="478"/>
      <c r="K139" s="478"/>
      <c r="L139" s="478"/>
      <c r="M139" s="478"/>
      <c r="N139" s="478"/>
      <c r="O139" s="478"/>
      <c r="P139" s="478"/>
      <c r="Q139" s="478"/>
      <c r="R139" s="478"/>
      <c r="S139" s="478"/>
      <c r="T139" s="478"/>
      <c r="U139" s="478"/>
      <c r="V139" s="478"/>
      <c r="W139" s="478"/>
      <c r="X139" s="478"/>
      <c r="Y139" s="478"/>
      <c r="Z139" s="478"/>
      <c r="AA139" s="478"/>
      <c r="AB139" s="478"/>
      <c r="AC139" s="478"/>
      <c r="AD139" s="478"/>
      <c r="AE139" s="478"/>
      <c r="AF139" s="478"/>
      <c r="AG139" s="478"/>
      <c r="AH139" s="478"/>
      <c r="AI139" s="478"/>
      <c r="AJ139" s="478"/>
      <c r="AK139" s="251"/>
      <c r="AL139" s="90"/>
      <c r="AM139" s="455"/>
      <c r="AN139" s="456"/>
      <c r="AO139" s="456"/>
      <c r="AP139" s="456"/>
      <c r="AQ139" s="456"/>
      <c r="AR139" s="456"/>
      <c r="AS139" s="456"/>
      <c r="AT139" s="456"/>
      <c r="AU139" s="456"/>
      <c r="AV139" s="456"/>
      <c r="AW139" s="456"/>
      <c r="AX139" s="456"/>
      <c r="AY139" s="456"/>
      <c r="AZ139" s="456"/>
      <c r="BA139" s="457"/>
    </row>
    <row r="140" spans="1:53" ht="9.65" customHeight="1" x14ac:dyDescent="0.2">
      <c r="A140" s="40"/>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40"/>
      <c r="AM140" s="241"/>
      <c r="AN140" s="241"/>
      <c r="AO140" s="241"/>
      <c r="AP140" s="252"/>
      <c r="AQ140" s="252"/>
      <c r="AR140" s="252"/>
      <c r="AS140" s="252"/>
      <c r="AT140" s="252"/>
      <c r="AU140" s="241"/>
    </row>
    <row r="141" spans="1:53" ht="17.399999999999999" customHeight="1" x14ac:dyDescent="0.2">
      <c r="A141" s="90"/>
      <c r="B141" s="253" t="s">
        <v>83</v>
      </c>
      <c r="C141" s="254"/>
      <c r="D141" s="254"/>
      <c r="E141" s="254"/>
      <c r="F141" s="254"/>
      <c r="G141" s="254"/>
      <c r="H141" s="254"/>
      <c r="I141" s="254"/>
      <c r="J141" s="254"/>
      <c r="K141" s="254"/>
      <c r="L141" s="254"/>
      <c r="M141" s="254"/>
      <c r="N141" s="254"/>
      <c r="O141" s="254"/>
      <c r="P141" s="254"/>
      <c r="Q141" s="254"/>
      <c r="R141" s="255"/>
      <c r="S141" s="255"/>
      <c r="T141" s="255"/>
      <c r="U141" s="255"/>
      <c r="V141" s="255"/>
      <c r="W141" s="255"/>
      <c r="X141" s="255"/>
      <c r="Y141" s="255"/>
      <c r="Z141" s="255"/>
      <c r="AA141" s="255"/>
      <c r="AB141" s="255"/>
      <c r="AC141" s="255"/>
      <c r="AD141" s="255"/>
      <c r="AE141" s="255"/>
      <c r="AF141" s="255"/>
      <c r="AG141" s="255"/>
      <c r="AH141" s="255"/>
      <c r="AI141" s="255"/>
      <c r="AJ141" s="256"/>
      <c r="AK141" s="126"/>
      <c r="AL141" s="40"/>
      <c r="AU141" s="97"/>
    </row>
    <row r="142" spans="1:53" s="91" customFormat="1" ht="39" customHeight="1" x14ac:dyDescent="0.2">
      <c r="A142" s="90"/>
      <c r="B142" s="524"/>
      <c r="C142" s="525"/>
      <c r="D142" s="525"/>
      <c r="E142" s="525"/>
      <c r="F142" s="525"/>
      <c r="G142" s="525"/>
      <c r="H142" s="525"/>
      <c r="I142" s="525"/>
      <c r="J142" s="525"/>
      <c r="K142" s="525"/>
      <c r="L142" s="525"/>
      <c r="M142" s="525"/>
      <c r="N142" s="525"/>
      <c r="O142" s="525"/>
      <c r="P142" s="525"/>
      <c r="Q142" s="525"/>
      <c r="R142" s="525"/>
      <c r="S142" s="525"/>
      <c r="T142" s="525"/>
      <c r="U142" s="525"/>
      <c r="V142" s="525"/>
      <c r="W142" s="525"/>
      <c r="X142" s="525"/>
      <c r="Y142" s="525"/>
      <c r="Z142" s="525"/>
      <c r="AA142" s="525"/>
      <c r="AB142" s="525"/>
      <c r="AC142" s="525"/>
      <c r="AD142" s="525"/>
      <c r="AE142" s="525"/>
      <c r="AF142" s="525"/>
      <c r="AG142" s="525"/>
      <c r="AH142" s="525"/>
      <c r="AI142" s="525"/>
      <c r="AJ142" s="525"/>
      <c r="AK142" s="526"/>
      <c r="AL142" s="90"/>
      <c r="AM142" s="257"/>
      <c r="AN142" s="257"/>
      <c r="AO142" s="257"/>
      <c r="AP142" s="257"/>
      <c r="AQ142" s="257"/>
      <c r="AR142" s="257"/>
      <c r="AS142" s="257"/>
      <c r="AT142" s="257"/>
      <c r="AU142" s="257"/>
      <c r="AV142" s="257"/>
      <c r="AW142" s="257"/>
    </row>
    <row r="143" spans="1:53" s="91" customFormat="1" ht="16.25" customHeight="1" x14ac:dyDescent="0.2">
      <c r="A143" s="40"/>
      <c r="B143" s="258" t="s">
        <v>84</v>
      </c>
      <c r="C143" s="118" t="s">
        <v>85</v>
      </c>
      <c r="D143" s="105"/>
      <c r="E143" s="46"/>
      <c r="F143" s="105"/>
      <c r="G143" s="105"/>
      <c r="H143" s="46"/>
      <c r="I143" s="46"/>
      <c r="J143" s="46"/>
      <c r="K143" s="46"/>
      <c r="L143" s="46"/>
      <c r="M143" s="46"/>
      <c r="N143" s="46"/>
      <c r="O143" s="46"/>
      <c r="P143" s="46"/>
      <c r="Q143" s="46"/>
      <c r="R143" s="46"/>
      <c r="S143" s="46"/>
      <c r="T143" s="46"/>
      <c r="U143" s="46"/>
      <c r="V143" s="46"/>
      <c r="W143" s="46"/>
      <c r="X143" s="293"/>
      <c r="Y143" s="46"/>
      <c r="Z143" s="46"/>
      <c r="AA143" s="46"/>
      <c r="AB143" s="46"/>
      <c r="AC143" s="46"/>
      <c r="AD143" s="46"/>
      <c r="AE143" s="46"/>
      <c r="AF143" s="46"/>
      <c r="AG143" s="46"/>
      <c r="AH143" s="46"/>
      <c r="AI143" s="46"/>
      <c r="AJ143" s="46"/>
      <c r="AK143" s="106"/>
      <c r="AL143" s="90"/>
      <c r="AP143" s="96"/>
      <c r="AQ143" s="96"/>
      <c r="AR143" s="96"/>
      <c r="AS143" s="96"/>
      <c r="AT143" s="96"/>
    </row>
    <row r="144" spans="1:53" ht="24" customHeight="1" thickBot="1" x14ac:dyDescent="0.25">
      <c r="A144" s="90"/>
      <c r="B144" s="166" t="s">
        <v>84</v>
      </c>
      <c r="C144" s="519" t="s">
        <v>233</v>
      </c>
      <c r="D144" s="519"/>
      <c r="E144" s="519"/>
      <c r="F144" s="519"/>
      <c r="G144" s="519"/>
      <c r="H144" s="519"/>
      <c r="I144" s="519"/>
      <c r="J144" s="519"/>
      <c r="K144" s="519"/>
      <c r="L144" s="519"/>
      <c r="M144" s="519"/>
      <c r="N144" s="519"/>
      <c r="O144" s="519"/>
      <c r="P144" s="519"/>
      <c r="Q144" s="519"/>
      <c r="R144" s="519"/>
      <c r="S144" s="519"/>
      <c r="T144" s="519"/>
      <c r="U144" s="519"/>
      <c r="V144" s="519"/>
      <c r="W144" s="519"/>
      <c r="X144" s="519"/>
      <c r="Y144" s="519"/>
      <c r="Z144" s="519"/>
      <c r="AA144" s="519"/>
      <c r="AB144" s="519"/>
      <c r="AC144" s="519"/>
      <c r="AD144" s="519"/>
      <c r="AE144" s="519"/>
      <c r="AF144" s="519"/>
      <c r="AG144" s="519"/>
      <c r="AH144" s="519"/>
      <c r="AI144" s="519"/>
      <c r="AJ144" s="519"/>
      <c r="AK144" s="519"/>
      <c r="AL144" s="40"/>
      <c r="AP144" s="97"/>
      <c r="AQ144" s="97"/>
      <c r="AR144" s="97"/>
      <c r="AS144" s="97"/>
      <c r="AT144" s="97"/>
    </row>
    <row r="145" spans="1:49" s="91" customFormat="1" ht="17" customHeight="1" thickBot="1" x14ac:dyDescent="0.25">
      <c r="A145" s="40"/>
      <c r="B145" s="105"/>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259" t="str">
        <f>IF(H7="", "", IF(COUNTA(E149,H149,K149,T150,AA150)=5,"○","×"))</f>
        <v/>
      </c>
      <c r="AL145" s="90"/>
      <c r="AM145" s="257"/>
      <c r="AN145" s="257"/>
      <c r="AO145" s="257"/>
      <c r="AP145" s="257"/>
      <c r="AQ145" s="257"/>
      <c r="AR145" s="257"/>
      <c r="AS145" s="257"/>
      <c r="AT145" s="257"/>
      <c r="AU145" s="257"/>
      <c r="AV145" s="257"/>
      <c r="AW145" s="257"/>
    </row>
    <row r="146" spans="1:49" ht="11.4" customHeight="1" x14ac:dyDescent="0.2">
      <c r="A146" s="40"/>
      <c r="B146" s="260"/>
      <c r="C146" s="261"/>
      <c r="D146" s="261"/>
      <c r="E146" s="261"/>
      <c r="F146" s="261"/>
      <c r="G146" s="261"/>
      <c r="H146" s="261"/>
      <c r="I146" s="261"/>
      <c r="J146" s="261"/>
      <c r="K146" s="261"/>
      <c r="L146" s="261"/>
      <c r="M146" s="261"/>
      <c r="N146" s="261"/>
      <c r="O146" s="261"/>
      <c r="P146" s="261"/>
      <c r="Q146" s="261"/>
      <c r="R146" s="261"/>
      <c r="S146" s="261"/>
      <c r="T146" s="261"/>
      <c r="U146" s="261"/>
      <c r="V146" s="261"/>
      <c r="W146" s="261"/>
      <c r="X146" s="261"/>
      <c r="Y146" s="261"/>
      <c r="Z146" s="261"/>
      <c r="AA146" s="261"/>
      <c r="AB146" s="261"/>
      <c r="AC146" s="261"/>
      <c r="AD146" s="261"/>
      <c r="AE146" s="261"/>
      <c r="AF146" s="261"/>
      <c r="AG146" s="261"/>
      <c r="AH146" s="261"/>
      <c r="AI146" s="261"/>
      <c r="AJ146" s="261"/>
      <c r="AK146" s="262"/>
      <c r="AL146" s="40"/>
      <c r="AU146" s="97"/>
    </row>
    <row r="147" spans="1:49" ht="66.650000000000006" customHeight="1" x14ac:dyDescent="0.2">
      <c r="A147" s="40"/>
      <c r="B147" s="263" t="s">
        <v>86</v>
      </c>
      <c r="C147" s="518" t="s">
        <v>209</v>
      </c>
      <c r="D147" s="518"/>
      <c r="E147" s="518"/>
      <c r="F147" s="518"/>
      <c r="G147" s="518"/>
      <c r="H147" s="518"/>
      <c r="I147" s="518"/>
      <c r="J147" s="518"/>
      <c r="K147" s="518"/>
      <c r="L147" s="518"/>
      <c r="M147" s="518"/>
      <c r="N147" s="518"/>
      <c r="O147" s="518"/>
      <c r="P147" s="518"/>
      <c r="Q147" s="518"/>
      <c r="R147" s="518"/>
      <c r="S147" s="518"/>
      <c r="T147" s="518"/>
      <c r="U147" s="518"/>
      <c r="V147" s="518"/>
      <c r="W147" s="518"/>
      <c r="X147" s="518"/>
      <c r="Y147" s="518"/>
      <c r="Z147" s="518"/>
      <c r="AA147" s="518"/>
      <c r="AB147" s="518"/>
      <c r="AC147" s="518"/>
      <c r="AD147" s="518"/>
      <c r="AE147" s="518"/>
      <c r="AF147" s="518"/>
      <c r="AG147" s="518"/>
      <c r="AH147" s="518"/>
      <c r="AI147" s="518"/>
      <c r="AJ147" s="518"/>
      <c r="AK147" s="264"/>
      <c r="AL147" s="40"/>
    </row>
    <row r="148" spans="1:49" ht="6.65" customHeight="1" x14ac:dyDescent="0.2">
      <c r="A148" s="265"/>
      <c r="B148" s="263"/>
      <c r="C148" s="125"/>
      <c r="D148" s="266"/>
      <c r="E148" s="266"/>
      <c r="F148" s="266"/>
      <c r="G148" s="266"/>
      <c r="H148" s="266"/>
      <c r="I148" s="266"/>
      <c r="J148" s="266"/>
      <c r="K148" s="266"/>
      <c r="L148" s="266"/>
      <c r="M148" s="266"/>
      <c r="N148" s="266"/>
      <c r="O148" s="266"/>
      <c r="P148" s="266"/>
      <c r="Q148" s="266"/>
      <c r="R148" s="266"/>
      <c r="S148" s="266"/>
      <c r="T148" s="266"/>
      <c r="U148" s="266"/>
      <c r="V148" s="266"/>
      <c r="W148" s="266"/>
      <c r="X148" s="266"/>
      <c r="Y148" s="266"/>
      <c r="Z148" s="266"/>
      <c r="AA148" s="266"/>
      <c r="AB148" s="266"/>
      <c r="AC148" s="266"/>
      <c r="AD148" s="266"/>
      <c r="AE148" s="266"/>
      <c r="AF148" s="266"/>
      <c r="AG148" s="266"/>
      <c r="AH148" s="266"/>
      <c r="AI148" s="266"/>
      <c r="AJ148" s="266"/>
      <c r="AK148" s="264"/>
      <c r="AL148" s="40"/>
    </row>
    <row r="149" spans="1:49" s="271" customFormat="1" ht="19.5" customHeight="1" x14ac:dyDescent="0.2">
      <c r="A149" s="265"/>
      <c r="B149" s="267"/>
      <c r="C149" s="268" t="s">
        <v>87</v>
      </c>
      <c r="D149" s="268"/>
      <c r="E149" s="496"/>
      <c r="F149" s="497"/>
      <c r="G149" s="268" t="s">
        <v>88</v>
      </c>
      <c r="H149" s="496"/>
      <c r="I149" s="497"/>
      <c r="J149" s="268" t="s">
        <v>89</v>
      </c>
      <c r="K149" s="496"/>
      <c r="L149" s="497"/>
      <c r="M149" s="268" t="s">
        <v>90</v>
      </c>
      <c r="N149" s="266"/>
      <c r="O149" s="498" t="s">
        <v>6</v>
      </c>
      <c r="P149" s="498"/>
      <c r="Q149" s="498"/>
      <c r="R149" s="491" t="str">
        <f>IF(H7="","",H7)</f>
        <v/>
      </c>
      <c r="S149" s="491"/>
      <c r="T149" s="491"/>
      <c r="U149" s="491"/>
      <c r="V149" s="491"/>
      <c r="W149" s="491"/>
      <c r="X149" s="491"/>
      <c r="Y149" s="491"/>
      <c r="Z149" s="491"/>
      <c r="AA149" s="491"/>
      <c r="AB149" s="491"/>
      <c r="AC149" s="491"/>
      <c r="AD149" s="491"/>
      <c r="AE149" s="491"/>
      <c r="AF149" s="491"/>
      <c r="AG149" s="491"/>
      <c r="AH149" s="491"/>
      <c r="AI149" s="491"/>
      <c r="AJ149" s="269"/>
      <c r="AK149" s="270"/>
      <c r="AL149" s="265"/>
    </row>
    <row r="150" spans="1:49" s="271" customFormat="1" ht="20" customHeight="1" x14ac:dyDescent="0.2">
      <c r="A150" s="40"/>
      <c r="B150" s="267"/>
      <c r="C150" s="272"/>
      <c r="D150" s="268"/>
      <c r="E150" s="268"/>
      <c r="F150" s="268"/>
      <c r="G150" s="268"/>
      <c r="H150" s="268"/>
      <c r="I150" s="268"/>
      <c r="J150" s="268"/>
      <c r="K150" s="268"/>
      <c r="L150" s="268"/>
      <c r="M150" s="268"/>
      <c r="N150" s="268"/>
      <c r="O150" s="522" t="s">
        <v>91</v>
      </c>
      <c r="P150" s="522"/>
      <c r="Q150" s="522"/>
      <c r="R150" s="523" t="s">
        <v>15</v>
      </c>
      <c r="S150" s="523"/>
      <c r="T150" s="495" t="str">
        <f>IF(基本情報入力シート!M27="", "", 基本情報入力シート!M27)</f>
        <v/>
      </c>
      <c r="U150" s="495"/>
      <c r="V150" s="495"/>
      <c r="W150" s="495"/>
      <c r="X150" s="495"/>
      <c r="Y150" s="494" t="s">
        <v>16</v>
      </c>
      <c r="Z150" s="494"/>
      <c r="AA150" s="495" t="str">
        <f>IF(基本情報入力シート!M28="", "", 基本情報入力シート!M28)</f>
        <v/>
      </c>
      <c r="AB150" s="495"/>
      <c r="AC150" s="495"/>
      <c r="AD150" s="495"/>
      <c r="AE150" s="495"/>
      <c r="AF150" s="495"/>
      <c r="AG150" s="495"/>
      <c r="AH150" s="495"/>
      <c r="AI150" s="495"/>
      <c r="AJ150" s="272"/>
      <c r="AK150" s="273"/>
      <c r="AL150" s="265"/>
    </row>
    <row r="151" spans="1:49" ht="7.5" customHeight="1" thickBot="1" x14ac:dyDescent="0.25">
      <c r="A151" s="40"/>
      <c r="B151" s="274"/>
      <c r="C151" s="275"/>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76"/>
      <c r="AD151" s="276"/>
      <c r="AE151" s="276"/>
      <c r="AF151" s="276"/>
      <c r="AG151" s="276"/>
      <c r="AH151" s="276"/>
      <c r="AI151" s="276"/>
      <c r="AJ151" s="276"/>
      <c r="AK151" s="277"/>
      <c r="AL151" s="278"/>
    </row>
    <row r="152" spans="1:49" ht="7.5" customHeight="1" x14ac:dyDescent="0.2">
      <c r="A152" s="40"/>
      <c r="B152" s="39"/>
      <c r="C152" s="268"/>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40"/>
    </row>
    <row r="153" spans="1:49" ht="14" x14ac:dyDescent="0.2">
      <c r="A153" s="40"/>
      <c r="B153" s="279" t="s">
        <v>92</v>
      </c>
      <c r="C153" s="280"/>
      <c r="D153" s="90"/>
      <c r="E153" s="90"/>
      <c r="F153" s="89" t="s">
        <v>93</v>
      </c>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row>
    <row r="154" spans="1:49" x14ac:dyDescent="0.2">
      <c r="A154" s="40"/>
      <c r="B154" s="258" t="s">
        <v>44</v>
      </c>
      <c r="C154" s="138" t="s">
        <v>94</v>
      </c>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row>
    <row r="155" spans="1:49" x14ac:dyDescent="0.2">
      <c r="A155" s="40"/>
      <c r="B155" s="258" t="s">
        <v>84</v>
      </c>
      <c r="C155" s="138" t="s">
        <v>95</v>
      </c>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40"/>
    </row>
    <row r="156" spans="1:49" ht="12.65" customHeight="1" x14ac:dyDescent="0.2">
      <c r="A156" s="40"/>
      <c r="B156" s="89"/>
      <c r="C156" s="28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row>
    <row r="157" spans="1:49" x14ac:dyDescent="0.2">
      <c r="A157" s="40"/>
      <c r="B157" s="501" t="s">
        <v>34</v>
      </c>
      <c r="C157" s="501"/>
      <c r="D157" s="501"/>
      <c r="E157" s="501"/>
      <c r="F157" s="501"/>
      <c r="G157" s="501"/>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1"/>
      <c r="AJ157" s="501"/>
      <c r="AK157" s="501"/>
      <c r="AL157" s="40"/>
    </row>
    <row r="158" spans="1:49" x14ac:dyDescent="0.2">
      <c r="A158" s="40"/>
      <c r="B158" s="281" t="s">
        <v>96</v>
      </c>
      <c r="C158" s="502" t="s">
        <v>97</v>
      </c>
      <c r="D158" s="503"/>
      <c r="E158" s="503"/>
      <c r="F158" s="503"/>
      <c r="G158" s="503"/>
      <c r="H158" s="503"/>
      <c r="I158" s="503"/>
      <c r="J158" s="503"/>
      <c r="K158" s="503"/>
      <c r="L158" s="503"/>
      <c r="M158" s="503"/>
      <c r="N158" s="503"/>
      <c r="O158" s="503"/>
      <c r="P158" s="503"/>
      <c r="Q158" s="503"/>
      <c r="R158" s="503"/>
      <c r="S158" s="503"/>
      <c r="T158" s="503"/>
      <c r="U158" s="503"/>
      <c r="V158" s="503"/>
      <c r="W158" s="503"/>
      <c r="X158" s="503"/>
      <c r="Y158" s="503"/>
      <c r="Z158" s="503"/>
      <c r="AA158" s="503"/>
      <c r="AB158" s="503"/>
      <c r="AC158" s="503"/>
      <c r="AD158" s="503"/>
      <c r="AE158" s="503"/>
      <c r="AF158" s="503"/>
      <c r="AG158" s="503"/>
      <c r="AH158" s="503"/>
      <c r="AI158" s="503"/>
      <c r="AJ158" s="504"/>
      <c r="AK158" s="282" t="str">
        <f>AE20</f>
        <v/>
      </c>
      <c r="AL158" s="40"/>
    </row>
    <row r="159" spans="1:49" x14ac:dyDescent="0.2">
      <c r="A159" s="40"/>
      <c r="B159" s="283" t="s">
        <v>98</v>
      </c>
      <c r="C159" s="505" t="s">
        <v>152</v>
      </c>
      <c r="D159" s="506"/>
      <c r="E159" s="506"/>
      <c r="F159" s="506"/>
      <c r="G159" s="506"/>
      <c r="H159" s="506"/>
      <c r="I159" s="506"/>
      <c r="J159" s="506"/>
      <c r="K159" s="506"/>
      <c r="L159" s="506"/>
      <c r="M159" s="506"/>
      <c r="N159" s="506"/>
      <c r="O159" s="506"/>
      <c r="P159" s="506"/>
      <c r="Q159" s="506"/>
      <c r="R159" s="506"/>
      <c r="S159" s="506"/>
      <c r="T159" s="506"/>
      <c r="U159" s="506"/>
      <c r="V159" s="506"/>
      <c r="W159" s="506"/>
      <c r="X159" s="506"/>
      <c r="Y159" s="506"/>
      <c r="Z159" s="506"/>
      <c r="AA159" s="506"/>
      <c r="AB159" s="506"/>
      <c r="AC159" s="506"/>
      <c r="AD159" s="506"/>
      <c r="AE159" s="506"/>
      <c r="AF159" s="506"/>
      <c r="AG159" s="506"/>
      <c r="AH159" s="506"/>
      <c r="AI159" s="506"/>
      <c r="AJ159" s="507"/>
      <c r="AK159" s="282" t="str">
        <f>Y26</f>
        <v/>
      </c>
      <c r="AL159" s="40"/>
    </row>
    <row r="160" spans="1:49" ht="12" customHeight="1" x14ac:dyDescent="0.2">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row>
    <row r="161" spans="1:38" ht="14" customHeight="1" x14ac:dyDescent="0.2">
      <c r="A161" s="40"/>
      <c r="B161" s="501" t="s">
        <v>197</v>
      </c>
      <c r="C161" s="501"/>
      <c r="D161" s="501"/>
      <c r="E161" s="501"/>
      <c r="F161" s="501"/>
      <c r="G161" s="501"/>
      <c r="H161" s="501"/>
      <c r="I161" s="501"/>
      <c r="J161" s="501"/>
      <c r="K161" s="501"/>
      <c r="L161" s="501"/>
      <c r="M161" s="501"/>
      <c r="N161" s="501"/>
      <c r="O161" s="501"/>
      <c r="P161" s="501"/>
      <c r="Q161" s="501"/>
      <c r="R161" s="501"/>
      <c r="S161" s="501"/>
      <c r="T161" s="501"/>
      <c r="U161" s="501"/>
      <c r="V161" s="501"/>
      <c r="W161" s="501"/>
      <c r="X161" s="501"/>
      <c r="Y161" s="501"/>
      <c r="Z161" s="501"/>
      <c r="AA161" s="501"/>
      <c r="AB161" s="501"/>
      <c r="AC161" s="501"/>
      <c r="AD161" s="501"/>
      <c r="AE161" s="501"/>
      <c r="AF161" s="501"/>
      <c r="AG161" s="501"/>
      <c r="AH161" s="501"/>
      <c r="AI161" s="501"/>
      <c r="AJ161" s="501"/>
      <c r="AK161" s="501"/>
      <c r="AL161" s="40"/>
    </row>
    <row r="162" spans="1:38" x14ac:dyDescent="0.2">
      <c r="A162" s="40"/>
      <c r="B162" s="284" t="s">
        <v>96</v>
      </c>
      <c r="C162" s="515" t="s">
        <v>153</v>
      </c>
      <c r="D162" s="516"/>
      <c r="E162" s="516"/>
      <c r="F162" s="516"/>
      <c r="G162" s="516"/>
      <c r="H162" s="516"/>
      <c r="I162" s="517"/>
      <c r="J162" s="492" t="s">
        <v>175</v>
      </c>
      <c r="K162" s="492"/>
      <c r="L162" s="492"/>
      <c r="M162" s="492"/>
      <c r="N162" s="492"/>
      <c r="O162" s="492"/>
      <c r="P162" s="492"/>
      <c r="Q162" s="492"/>
      <c r="R162" s="492"/>
      <c r="S162" s="492"/>
      <c r="T162" s="492"/>
      <c r="U162" s="492"/>
      <c r="V162" s="492"/>
      <c r="W162" s="492"/>
      <c r="X162" s="492"/>
      <c r="Y162" s="492"/>
      <c r="Z162" s="492"/>
      <c r="AA162" s="492"/>
      <c r="AB162" s="492"/>
      <c r="AC162" s="492"/>
      <c r="AD162" s="492"/>
      <c r="AE162" s="492"/>
      <c r="AF162" s="492"/>
      <c r="AG162" s="492"/>
      <c r="AH162" s="492"/>
      <c r="AI162" s="492"/>
      <c r="AJ162" s="493"/>
      <c r="AK162" s="282" t="str">
        <f>IF(H7="", "", IF(AND(AA50="○", AK48="○"), "○", "×"))</f>
        <v/>
      </c>
      <c r="AL162" s="40"/>
    </row>
    <row r="163" spans="1:38" ht="27.65" customHeight="1" x14ac:dyDescent="0.2">
      <c r="A163" s="40"/>
      <c r="B163" s="284" t="s">
        <v>98</v>
      </c>
      <c r="C163" s="509" t="s">
        <v>99</v>
      </c>
      <c r="D163" s="510"/>
      <c r="E163" s="510"/>
      <c r="F163" s="510"/>
      <c r="G163" s="510"/>
      <c r="H163" s="510"/>
      <c r="I163" s="511"/>
      <c r="J163" s="492" t="s">
        <v>100</v>
      </c>
      <c r="K163" s="492"/>
      <c r="L163" s="492"/>
      <c r="M163" s="492"/>
      <c r="N163" s="492"/>
      <c r="O163" s="492"/>
      <c r="P163" s="492"/>
      <c r="Q163" s="492"/>
      <c r="R163" s="492"/>
      <c r="S163" s="492"/>
      <c r="T163" s="492"/>
      <c r="U163" s="492"/>
      <c r="V163" s="492"/>
      <c r="W163" s="492"/>
      <c r="X163" s="492"/>
      <c r="Y163" s="492"/>
      <c r="Z163" s="492"/>
      <c r="AA163" s="492"/>
      <c r="AB163" s="492"/>
      <c r="AC163" s="492"/>
      <c r="AD163" s="492"/>
      <c r="AE163" s="492"/>
      <c r="AF163" s="492"/>
      <c r="AG163" s="492"/>
      <c r="AH163" s="492"/>
      <c r="AI163" s="492"/>
      <c r="AJ163" s="493"/>
      <c r="AK163" s="282" t="str">
        <f>IF(H7="", "", IF(AND(AK53="○", AH55="○"), "○", "×"))</f>
        <v/>
      </c>
      <c r="AL163" s="40"/>
    </row>
    <row r="164" spans="1:38" ht="25.5" customHeight="1" x14ac:dyDescent="0.2">
      <c r="A164" s="40"/>
      <c r="B164" s="285" t="s">
        <v>101</v>
      </c>
      <c r="C164" s="512" t="s">
        <v>102</v>
      </c>
      <c r="D164" s="513"/>
      <c r="E164" s="513"/>
      <c r="F164" s="513"/>
      <c r="G164" s="513"/>
      <c r="H164" s="513"/>
      <c r="I164" s="514"/>
      <c r="J164" s="499" t="s">
        <v>178</v>
      </c>
      <c r="K164" s="499"/>
      <c r="L164" s="499"/>
      <c r="M164" s="499"/>
      <c r="N164" s="499"/>
      <c r="O164" s="499"/>
      <c r="P164" s="499"/>
      <c r="Q164" s="499"/>
      <c r="R164" s="499"/>
      <c r="S164" s="499"/>
      <c r="T164" s="499"/>
      <c r="U164" s="499"/>
      <c r="V164" s="499"/>
      <c r="W164" s="499"/>
      <c r="X164" s="499"/>
      <c r="Y164" s="499"/>
      <c r="Z164" s="499"/>
      <c r="AA164" s="499"/>
      <c r="AB164" s="499"/>
      <c r="AC164" s="499"/>
      <c r="AD164" s="499"/>
      <c r="AE164" s="499"/>
      <c r="AF164" s="499"/>
      <c r="AG164" s="499"/>
      <c r="AH164" s="499"/>
      <c r="AI164" s="499"/>
      <c r="AJ164" s="500"/>
      <c r="AK164" s="282" t="str">
        <f>IF(H7="", "", IF(#REF!=TRUE, "", IF(AND(T64="○", T70="○"), "○", "×")))</f>
        <v/>
      </c>
      <c r="AL164" s="40"/>
    </row>
    <row r="165" spans="1:38" ht="27.65" customHeight="1" x14ac:dyDescent="0.2">
      <c r="A165" s="40"/>
      <c r="B165" s="285" t="s">
        <v>103</v>
      </c>
      <c r="C165" s="508" t="s">
        <v>104</v>
      </c>
      <c r="D165" s="508"/>
      <c r="E165" s="508"/>
      <c r="F165" s="508"/>
      <c r="G165" s="508"/>
      <c r="H165" s="508"/>
      <c r="I165" s="508"/>
      <c r="J165" s="499" t="s">
        <v>105</v>
      </c>
      <c r="K165" s="499"/>
      <c r="L165" s="499"/>
      <c r="M165" s="499"/>
      <c r="N165" s="499"/>
      <c r="O165" s="499"/>
      <c r="P165" s="499"/>
      <c r="Q165" s="499"/>
      <c r="R165" s="499"/>
      <c r="S165" s="499"/>
      <c r="T165" s="499"/>
      <c r="U165" s="499"/>
      <c r="V165" s="499"/>
      <c r="W165" s="499"/>
      <c r="X165" s="499"/>
      <c r="Y165" s="499"/>
      <c r="Z165" s="499"/>
      <c r="AA165" s="499"/>
      <c r="AB165" s="499"/>
      <c r="AC165" s="499"/>
      <c r="AD165" s="499"/>
      <c r="AE165" s="499"/>
      <c r="AF165" s="499"/>
      <c r="AG165" s="499"/>
      <c r="AH165" s="499"/>
      <c r="AI165" s="499"/>
      <c r="AJ165" s="500"/>
      <c r="AK165" s="282" t="str">
        <f>S82</f>
        <v/>
      </c>
      <c r="AL165" s="40"/>
    </row>
    <row r="166" spans="1:38" ht="37.5" customHeight="1" x14ac:dyDescent="0.2">
      <c r="A166" s="40"/>
      <c r="B166" s="285" t="s">
        <v>106</v>
      </c>
      <c r="C166" s="508" t="s">
        <v>107</v>
      </c>
      <c r="D166" s="508"/>
      <c r="E166" s="508"/>
      <c r="F166" s="508"/>
      <c r="G166" s="508"/>
      <c r="H166" s="508"/>
      <c r="I166" s="508"/>
      <c r="J166" s="499" t="s">
        <v>154</v>
      </c>
      <c r="K166" s="499"/>
      <c r="L166" s="499"/>
      <c r="M166" s="499"/>
      <c r="N166" s="499"/>
      <c r="O166" s="499"/>
      <c r="P166" s="499"/>
      <c r="Q166" s="499"/>
      <c r="R166" s="499"/>
      <c r="S166" s="499"/>
      <c r="T166" s="499"/>
      <c r="U166" s="499"/>
      <c r="V166" s="499"/>
      <c r="W166" s="499"/>
      <c r="X166" s="499"/>
      <c r="Y166" s="499"/>
      <c r="Z166" s="499"/>
      <c r="AA166" s="499"/>
      <c r="AB166" s="499"/>
      <c r="AC166" s="499"/>
      <c r="AD166" s="499"/>
      <c r="AE166" s="499"/>
      <c r="AF166" s="499"/>
      <c r="AG166" s="499"/>
      <c r="AH166" s="499"/>
      <c r="AI166" s="499"/>
      <c r="AJ166" s="500"/>
      <c r="AK166" s="282" t="str">
        <f>IF(AND(S91="", S92=""), "", IF(OR(AND(S91="○", S92="○"), AND(OR(S91="×", S92="×"), AK94="○"), AND(S91="○", S92=""), AND(S91="", S92="○")), "○", "×"))</f>
        <v/>
      </c>
      <c r="AL166" s="40"/>
    </row>
    <row r="167" spans="1:38" ht="34.25" customHeight="1" x14ac:dyDescent="0.2">
      <c r="A167" s="40"/>
      <c r="B167" s="286" t="s">
        <v>108</v>
      </c>
      <c r="C167" s="488" t="s">
        <v>109</v>
      </c>
      <c r="D167" s="488"/>
      <c r="E167" s="488"/>
      <c r="F167" s="488"/>
      <c r="G167" s="488"/>
      <c r="H167" s="488"/>
      <c r="I167" s="488"/>
      <c r="J167" s="489" t="s">
        <v>201</v>
      </c>
      <c r="K167" s="489"/>
      <c r="L167" s="489"/>
      <c r="M167" s="489"/>
      <c r="N167" s="489"/>
      <c r="O167" s="489"/>
      <c r="P167" s="489"/>
      <c r="Q167" s="489"/>
      <c r="R167" s="489"/>
      <c r="S167" s="489"/>
      <c r="T167" s="489"/>
      <c r="U167" s="489"/>
      <c r="V167" s="489"/>
      <c r="W167" s="489"/>
      <c r="X167" s="489"/>
      <c r="Y167" s="489"/>
      <c r="Z167" s="489"/>
      <c r="AA167" s="489"/>
      <c r="AB167" s="489"/>
      <c r="AC167" s="489"/>
      <c r="AD167" s="489"/>
      <c r="AE167" s="489"/>
      <c r="AF167" s="489"/>
      <c r="AG167" s="489"/>
      <c r="AH167" s="489"/>
      <c r="AI167" s="489"/>
      <c r="AJ167" s="490"/>
      <c r="AK167" s="287" t="str">
        <f>IF(H7="", "", IF(OR(#REF!=TRUE, AK103="○"), "○", "×"))</f>
        <v/>
      </c>
      <c r="AL167" s="40"/>
    </row>
    <row r="168" spans="1:38" x14ac:dyDescent="0.2">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row>
    <row r="169" spans="1:38" x14ac:dyDescent="0.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row>
    <row r="170" spans="1:38" x14ac:dyDescent="0.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row>
    <row r="171" spans="1:38" x14ac:dyDescent="0.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row>
    <row r="172" spans="1:38" x14ac:dyDescent="0.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row>
    <row r="173" spans="1:38" x14ac:dyDescent="0.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row>
    <row r="174" spans="1:38" x14ac:dyDescent="0.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row>
    <row r="175" spans="1:38" x14ac:dyDescent="0.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row>
    <row r="176" spans="1:38" x14ac:dyDescent="0.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row>
    <row r="177" spans="2:37" x14ac:dyDescent="0.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row>
    <row r="178" spans="2:37" x14ac:dyDescent="0.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row>
    <row r="179" spans="2:37" x14ac:dyDescent="0.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row>
    <row r="180" spans="2:37" x14ac:dyDescent="0.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row>
    <row r="181" spans="2:37" x14ac:dyDescent="0.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row>
    <row r="182" spans="2:37" x14ac:dyDescent="0.2">
      <c r="C182" s="82"/>
    </row>
  </sheetData>
  <sheetProtection formatCells="0" formatColumns="0" formatRows="0"/>
  <dataConsolidate/>
  <mergeCells count="202">
    <mergeCell ref="AM43:BA44"/>
    <mergeCell ref="B48:AJ48"/>
    <mergeCell ref="AM55:BA55"/>
    <mergeCell ref="B53:AJ53"/>
    <mergeCell ref="C80:W80"/>
    <mergeCell ref="G113:AJ113"/>
    <mergeCell ref="T92:AF92"/>
    <mergeCell ref="C87:AK87"/>
    <mergeCell ref="AM75:BA75"/>
    <mergeCell ref="B89:AK89"/>
    <mergeCell ref="B103:AJ103"/>
    <mergeCell ref="F111:AK111"/>
    <mergeCell ref="I84:AK84"/>
    <mergeCell ref="I85:AK85"/>
    <mergeCell ref="I86:AK86"/>
    <mergeCell ref="J75:AK75"/>
    <mergeCell ref="B82:C82"/>
    <mergeCell ref="D98:AI98"/>
    <mergeCell ref="D82:Q82"/>
    <mergeCell ref="B71:B75"/>
    <mergeCell ref="AM99:BA99"/>
    <mergeCell ref="AM112:BA115"/>
    <mergeCell ref="AM95:BA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M20:BA20"/>
    <mergeCell ref="AM73:BA73"/>
    <mergeCell ref="B31:B34"/>
    <mergeCell ref="C34:P34"/>
    <mergeCell ref="Q34:V34"/>
    <mergeCell ref="Q31:V31"/>
    <mergeCell ref="Q33:V33"/>
    <mergeCell ref="C37:AK37"/>
    <mergeCell ref="E64:R64"/>
    <mergeCell ref="AM54:BA54"/>
    <mergeCell ref="W21:AB21"/>
    <mergeCell ref="C23:AK23"/>
    <mergeCell ref="B54:S54"/>
    <mergeCell ref="T54:X54"/>
    <mergeCell ref="T56:X56"/>
    <mergeCell ref="C56:S56"/>
    <mergeCell ref="C63:T63"/>
    <mergeCell ref="AM26:BA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M120:BA124"/>
    <mergeCell ref="AM125:BA128"/>
    <mergeCell ref="AM129:BA129"/>
    <mergeCell ref="AM130:BA135"/>
    <mergeCell ref="AM136:BA139"/>
    <mergeCell ref="C106:AK106"/>
    <mergeCell ref="AI108:AK108"/>
    <mergeCell ref="C109:AK109"/>
    <mergeCell ref="B111:E111"/>
    <mergeCell ref="B112:E115"/>
    <mergeCell ref="G112:AK112"/>
    <mergeCell ref="G114:AK114"/>
    <mergeCell ref="G115:AJ115"/>
    <mergeCell ref="G117:AJ117"/>
    <mergeCell ref="AM116:BA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C83:AK83"/>
    <mergeCell ref="B84:B86"/>
    <mergeCell ref="C84:F86"/>
    <mergeCell ref="B92:Q92"/>
    <mergeCell ref="AI105:AK105"/>
    <mergeCell ref="B91:Q91"/>
    <mergeCell ref="T91:AF91"/>
    <mergeCell ref="B102:AJ102"/>
  </mergeCells>
  <phoneticPr fontId="5"/>
  <conditionalFormatting sqref="B111:F111 B112:AK139">
    <cfRule type="expression" dxfId="46" priority="186">
      <formula>#REF!=TRUE</formula>
    </cfRule>
  </conditionalFormatting>
  <conditionalFormatting sqref="B41:AK44">
    <cfRule type="expression" dxfId="43" priority="41">
      <formula>AND(OR($Q$34="",$Q$34=0), $H$7&lt;&gt;"")</formula>
    </cfRule>
  </conditionalFormatting>
  <conditionalFormatting sqref="B48:AK48 B53:AK53 B103:AK103">
    <cfRule type="expression" dxfId="42" priority="279">
      <formula>$AK$64="○"</formula>
    </cfRule>
    <cfRule type="expression" dxfId="41" priority="278">
      <formula>$AW$2="補助金様式を都道府県に提出"</formula>
    </cfRule>
  </conditionalFormatting>
  <conditionalFormatting sqref="B63:AK77">
    <cfRule type="expression" dxfId="40" priority="270">
      <formula>#REF!=TRUE</formula>
    </cfRule>
  </conditionalFormatting>
  <conditionalFormatting sqref="B82:AK87 B105:AK110 B111:F111 B112:AK139">
    <cfRule type="expression" dxfId="39" priority="271">
      <formula>AND(#REF!=TRUE, $H$7&lt;&gt;"")</formula>
    </cfRule>
  </conditionalFormatting>
  <conditionalFormatting sqref="B91:AK99 B80:AK87">
    <cfRule type="expression" dxfId="38" priority="262">
      <formula>AND(#REF!=0, $H$7&lt;&gt;"")</formula>
    </cfRule>
  </conditionalFormatting>
  <conditionalFormatting sqref="B94:AK99">
    <cfRule type="expression" dxfId="37" priority="272">
      <formula>AND(#REF!="要件を満たす", $H$7&lt;&gt;"")</formula>
    </cfRule>
  </conditionalFormatting>
  <conditionalFormatting sqref="B105:AK106">
    <cfRule type="expression" dxfId="36" priority="25">
      <formula>AND($AI$105="", $H$7&lt;&gt;"")</formula>
    </cfRule>
  </conditionalFormatting>
  <conditionalFormatting sqref="B108:AK110">
    <cfRule type="expression" dxfId="35" priority="24">
      <formula>AND($AI$108="", $H$7&lt;&gt;"")</formula>
    </cfRule>
  </conditionalFormatting>
  <conditionalFormatting sqref="S91">
    <cfRule type="expression" dxfId="34" priority="98">
      <formula>$S$91="○"</formula>
    </cfRule>
  </conditionalFormatting>
  <conditionalFormatting sqref="S92">
    <cfRule type="expression" dxfId="33" priority="97">
      <formula>$S$92="○"</formula>
    </cfRule>
  </conditionalFormatting>
  <conditionalFormatting sqref="AD19:AE19">
    <cfRule type="expression" dxfId="32" priority="55">
      <formula>$AE$19&lt;&gt;"×"</formula>
    </cfRule>
  </conditionalFormatting>
  <conditionalFormatting sqref="AK158:AK159 AK162:AK167">
    <cfRule type="expression" dxfId="31" priority="44">
      <formula>AND(AK158="", $H$7&lt;&gt;"")</formula>
    </cfRule>
  </conditionalFormatting>
  <conditionalFormatting sqref="AM111:AV111">
    <cfRule type="expression" dxfId="30" priority="168">
      <formula>OR(#REF!="該当",AND(#REF!="該当",#REF!="○"))</formula>
    </cfRule>
  </conditionalFormatting>
  <conditionalFormatting sqref="AM19:AW19 AM20:BA20">
    <cfRule type="expression" dxfId="29" priority="149">
      <formula>AND($AE$19&lt;&gt;"×",$AE$20="○")</formula>
    </cfRule>
  </conditionalFormatting>
  <conditionalFormatting sqref="AM19:AW19">
    <cfRule type="expression" dxfId="28" priority="148">
      <formula>$AE$19&lt;&gt;"×"</formula>
    </cfRule>
  </conditionalFormatting>
  <conditionalFormatting sqref="AM20:BA20">
    <cfRule type="expression" dxfId="27" priority="147">
      <formula>$AE$20="○"</formula>
    </cfRule>
  </conditionalFormatting>
  <conditionalFormatting sqref="AM26:BA30">
    <cfRule type="expression" dxfId="26" priority="58">
      <formula>$Y$26="○"</formula>
    </cfRule>
  </conditionalFormatting>
  <conditionalFormatting sqref="AM43:BA44">
    <cfRule type="expression" dxfId="25" priority="13">
      <formula>OR(OR($Q$34="",$Q$34=0), AND($Q$34&lt;&gt;"", $F$43&lt;&gt;"", $F$44&lt;&gt;""))</formula>
    </cfRule>
  </conditionalFormatting>
  <conditionalFormatting sqref="AM54:BA54">
    <cfRule type="expression" dxfId="24" priority="52">
      <formula>$AH$54&lt;&gt;"×"</formula>
    </cfRule>
    <cfRule type="expression" dxfId="23" priority="51">
      <formula>AND($AH$54&lt;&gt;"×",$AH$55&lt;&gt;"×")</formula>
    </cfRule>
  </conditionalFormatting>
  <conditionalFormatting sqref="AM55:BA55">
    <cfRule type="expression" dxfId="22" priority="53">
      <formula>$AH$55&lt;&gt;"×"</formula>
    </cfRule>
  </conditionalFormatting>
  <conditionalFormatting sqref="AM73:BA73">
    <cfRule type="expression" dxfId="21" priority="246">
      <formula>OR(AND(#REF!=FALSE,$J$73=""),AND(#REF!=TRUE,$J$73&lt;&gt;""))</formula>
    </cfRule>
  </conditionalFormatting>
  <conditionalFormatting sqref="AM75:BA75">
    <cfRule type="expression" dxfId="20" priority="245">
      <formula>OR(AND(#REF!=FALSE,$J$75=""),AND(#REF!=TRUE,$J$75&lt;&gt;""))</formula>
    </cfRule>
  </conditionalFormatting>
  <conditionalFormatting sqref="AM95:BA95">
    <cfRule type="expression" dxfId="19" priority="7">
      <formula>OR($AK$94="○",$AK$166="○")</formula>
    </cfRule>
  </conditionalFormatting>
  <conditionalFormatting sqref="AM99:BA99">
    <cfRule type="expression" dxfId="18" priority="247">
      <formula>OR(#REF!=FALSE, AND(#REF!=TRUE, $G$99&lt;&gt;""))</formula>
    </cfRule>
  </conditionalFormatting>
  <conditionalFormatting sqref="AM112:BA115">
    <cfRule type="expression" dxfId="17" priority="169">
      <formula>OR(AND($AI$105="該当", #REF!&gt;=2), AND($AI$105="", #REF!=1), #REF!=TRUE)</formula>
    </cfRule>
  </conditionalFormatting>
  <conditionalFormatting sqref="AM116:BA128">
    <cfRule type="expression" dxfId="16" priority="170">
      <formula>OR(AND($AI$105="該当",#REF!&gt;=2), AND($AI$105="", #REF!=1), #REF!=TRUE)</formula>
    </cfRule>
  </conditionalFormatting>
  <conditionalFormatting sqref="AM129:BA129">
    <cfRule type="expression" dxfId="15" priority="14">
      <formula>OR($AM$129="",#REF!=TRUE)</formula>
    </cfRule>
  </conditionalFormatting>
  <conditionalFormatting sqref="AM130:BA135">
    <cfRule type="expression" dxfId="14" priority="173">
      <formula>OR(AND($AI$105="該当",#REF!&gt;=3), AND($AI$105="", #REF!=2), #REF!=TRUE)</formula>
    </cfRule>
  </conditionalFormatting>
  <conditionalFormatting sqref="AM136:BA139">
    <cfRule type="expression" dxfId="13" priority="16">
      <formula>OR(AND($AI$105="該当",#REF!&gt;=2), AND($AI$105="", #REF!=1), #REF!=TRUE)</formula>
    </cfRule>
  </conditionalFormatting>
  <conditionalFormatting sqref="AV94:AW94">
    <cfRule type="expression" dxfId="12" priority="187">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63500</xdr:colOff>
                    <xdr:row>72</xdr:row>
                    <xdr:rowOff>177800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63500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184150</xdr:colOff>
                    <xdr:row>94</xdr:row>
                    <xdr:rowOff>152400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177800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177800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177800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177800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177800</xdr:colOff>
                    <xdr:row>118</xdr:row>
                    <xdr:rowOff>228600</xdr:rowOff>
                  </from>
                  <to>
                    <xdr:col>5</xdr:col>
                    <xdr:colOff>177800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1" r:id="rId27" name="Check Box 321">
              <controlPr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defaultSize="0" autoFill="0" autoLine="0" autoPict="0">
                <anchor moveWithCells="1">
                  <from>
                    <xdr:col>4</xdr:col>
                    <xdr:colOff>177800</xdr:colOff>
                    <xdr:row>126</xdr:row>
                    <xdr:rowOff>254000</xdr:rowOff>
                  </from>
                  <to>
                    <xdr:col>5</xdr:col>
                    <xdr:colOff>177800</xdr:colOff>
                    <xdr:row>128</xdr:row>
                    <xdr:rowOff>25400</xdr:rowOff>
                  </to>
                </anchor>
              </controlPr>
            </control>
          </mc:Choice>
        </mc:AlternateContent>
        <mc:AlternateContent xmlns:mc="http://schemas.openxmlformats.org/markup-compatibility/2006">
          <mc:Choice Requires="x14">
            <control shapeId="15685" r:id="rId31" name="Check Box 325">
              <controlPr defaultSize="0" autoFill="0" autoLine="0" autoPict="0">
                <anchor moveWithCells="1" sizeWithCells="1">
                  <from>
                    <xdr:col>4</xdr:col>
                    <xdr:colOff>184150</xdr:colOff>
                    <xdr:row>127</xdr:row>
                    <xdr:rowOff>228600</xdr:rowOff>
                  </from>
                  <to>
                    <xdr:col>6</xdr:col>
                    <xdr:colOff>6350</xdr:colOff>
                    <xdr:row>129</xdr:row>
                    <xdr:rowOff>0</xdr:rowOff>
                  </to>
                </anchor>
              </controlPr>
            </control>
          </mc:Choice>
        </mc:AlternateContent>
        <mc:AlternateContent xmlns:mc="http://schemas.openxmlformats.org/markup-compatibility/2006">
          <mc:Choice Requires="x14">
            <control shapeId="15686" r:id="rId32" name="Check Box 326">
              <controlPr defaultSize="0" autoFill="0" autoLine="0" autoPict="0">
                <anchor moveWithCells="1" sizeWithCells="1">
                  <from>
                    <xdr:col>4</xdr:col>
                    <xdr:colOff>184150</xdr:colOff>
                    <xdr:row>128</xdr:row>
                    <xdr:rowOff>228600</xdr:rowOff>
                  </from>
                  <to>
                    <xdr:col>6</xdr:col>
                    <xdr:colOff>0</xdr:colOff>
                    <xdr:row>130</xdr:row>
                    <xdr:rowOff>6350</xdr:rowOff>
                  </to>
                </anchor>
              </controlPr>
            </control>
          </mc:Choice>
        </mc:AlternateContent>
        <mc:AlternateContent xmlns:mc="http://schemas.openxmlformats.org/markup-compatibility/2006">
          <mc:Choice Requires="x14">
            <control shapeId="15687" r:id="rId33" name="Check Box 327">
              <controlPr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8"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defaultSize="0" autoFill="0" autoLine="0" autoPict="0">
                <anchor moveWithCells="1" sizeWithCells="1">
                  <from>
                    <xdr:col>4</xdr:col>
                    <xdr:colOff>184150</xdr:colOff>
                    <xdr:row>134</xdr:row>
                    <xdr:rowOff>6350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3"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4"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mc:AlternateContent xmlns:mc="http://schemas.openxmlformats.org/markup-compatibility/2006">
          <mc:Choice Requires="x14">
            <control shapeId="15699" r:id="rId46" name="Check Box 339">
              <controlPr defaultSize="0" autoFill="0" autoLine="0" autoPict="0">
                <anchor moveWithCells="1">
                  <from>
                    <xdr:col>4</xdr:col>
                    <xdr:colOff>177800</xdr:colOff>
                    <xdr:row>122</xdr:row>
                    <xdr:rowOff>292100</xdr:rowOff>
                  </from>
                  <to>
                    <xdr:col>5</xdr:col>
                    <xdr:colOff>177800</xdr:colOff>
                    <xdr:row>123</xdr:row>
                    <xdr:rowOff>222250</xdr:rowOff>
                  </to>
                </anchor>
              </controlPr>
            </control>
          </mc:Choice>
        </mc:AlternateContent>
        <mc:AlternateContent xmlns:mc="http://schemas.openxmlformats.org/markup-compatibility/2006">
          <mc:Choice Requires="x14">
            <control shapeId="15700" r:id="rId47" name="Check Box 340">
              <controlPr defaultSize="0" autoFill="0" autoLine="0" autoPict="0">
                <anchor moveWithCells="1">
                  <from>
                    <xdr:col>4</xdr:col>
                    <xdr:colOff>177800</xdr:colOff>
                    <xdr:row>121</xdr:row>
                    <xdr:rowOff>273050</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0"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3"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P113"/>
  <sheetViews>
    <sheetView view="pageBreakPreview" zoomScaleNormal="120" zoomScaleSheetLayoutView="100" workbookViewId="0">
      <selection activeCell="N10" sqref="N10:N13"/>
    </sheetView>
  </sheetViews>
  <sheetFormatPr defaultColWidth="9" defaultRowHeight="13" x14ac:dyDescent="0.2"/>
  <cols>
    <col min="1" max="1" width="4.81640625" style="42" customWidth="1"/>
    <col min="2" max="9" width="1.453125" style="42" customWidth="1"/>
    <col min="10" max="10" width="17.453125" style="42" customWidth="1"/>
    <col min="11" max="11" width="8.08984375" style="42" customWidth="1"/>
    <col min="12" max="12" width="10.08984375" style="42" customWidth="1"/>
    <col min="13" max="13" width="19.36328125" style="42" customWidth="1"/>
    <col min="14" max="14" width="29.36328125" style="42" customWidth="1"/>
    <col min="15" max="15" width="17.08984375" style="86" customWidth="1"/>
    <col min="16" max="16" width="12.6328125" style="86" customWidth="1"/>
    <col min="17" max="17" width="12.81640625" style="86" customWidth="1"/>
    <col min="18" max="18" width="10.1796875" style="86" customWidth="1"/>
    <col min="19" max="19" width="12.81640625" style="42" customWidth="1"/>
    <col min="20" max="20" width="6.36328125" style="86" customWidth="1"/>
    <col min="21" max="21" width="18.81640625" style="42" customWidth="1"/>
    <col min="22" max="22" width="6" style="86" customWidth="1"/>
    <col min="23" max="23" width="12.08984375" style="86" customWidth="1"/>
    <col min="24" max="24" width="7" style="86" customWidth="1"/>
    <col min="25" max="25" width="12.36328125" style="86" customWidth="1"/>
    <col min="26" max="26" width="16.1796875" style="87" customWidth="1"/>
    <col min="27" max="27" width="15.1796875" style="42" customWidth="1"/>
    <col min="28" max="28" width="7.08984375" style="86" customWidth="1"/>
    <col min="29" max="29" width="10.1796875" style="42" customWidth="1"/>
    <col min="30" max="30" width="10.6328125" style="42" customWidth="1"/>
    <col min="31" max="31" width="6.1796875" style="86" customWidth="1"/>
    <col min="32" max="32" width="18.1796875" style="86" customWidth="1"/>
    <col min="33" max="33" width="15.08984375" style="40" customWidth="1"/>
    <col min="34" max="34" width="12.90625" style="40" customWidth="1"/>
    <col min="35" max="35" width="15.81640625" style="41" customWidth="1"/>
    <col min="36" max="36" width="15.81640625" style="40" customWidth="1"/>
    <col min="37" max="37" width="10.453125" style="42" customWidth="1"/>
    <col min="38" max="38" width="10.81640625" style="42" customWidth="1"/>
    <col min="39" max="40" width="24.81640625" style="42" customWidth="1"/>
    <col min="41" max="16384" width="9" style="43"/>
  </cols>
  <sheetData>
    <row r="1" spans="1:40" ht="27" customHeight="1" x14ac:dyDescent="0.2">
      <c r="A1" s="37" t="s">
        <v>120</v>
      </c>
      <c r="B1" s="38"/>
      <c r="C1" s="39"/>
      <c r="D1" s="39"/>
      <c r="E1" s="39"/>
      <c r="F1" s="39"/>
      <c r="G1" s="39"/>
      <c r="H1" s="39"/>
      <c r="I1" s="39"/>
      <c r="J1" s="39"/>
      <c r="K1" s="39"/>
      <c r="L1" s="39"/>
      <c r="M1" s="39"/>
      <c r="N1" s="39"/>
      <c r="O1" s="39"/>
      <c r="P1" s="39"/>
      <c r="Q1" s="39"/>
      <c r="R1" s="39"/>
      <c r="S1" s="39"/>
      <c r="T1" s="40"/>
      <c r="U1" s="40"/>
      <c r="V1" s="40"/>
      <c r="W1" s="40"/>
      <c r="X1" s="41"/>
      <c r="Y1" s="40"/>
      <c r="Z1" s="40"/>
      <c r="AA1" s="40"/>
      <c r="AB1" s="744" t="s">
        <v>30</v>
      </c>
      <c r="AC1" s="745"/>
      <c r="AD1" s="748" t="str">
        <f>IF(基本情報入力シート!C18="","",基本情報入力シート!C18)</f>
        <v/>
      </c>
      <c r="AE1" s="748"/>
      <c r="AF1" s="748"/>
      <c r="AG1" s="43"/>
      <c r="AH1" s="43"/>
      <c r="AI1" s="43"/>
      <c r="AJ1" s="43"/>
      <c r="AK1" s="43"/>
      <c r="AL1" s="43"/>
      <c r="AM1" s="43"/>
      <c r="AN1" s="43"/>
    </row>
    <row r="2" spans="1:40" ht="10.5" customHeight="1" thickBot="1" x14ac:dyDescent="0.25">
      <c r="A2" s="39"/>
      <c r="B2" s="39"/>
      <c r="C2" s="39"/>
      <c r="D2" s="39"/>
      <c r="E2" s="39"/>
      <c r="F2" s="39"/>
      <c r="G2" s="39"/>
      <c r="H2" s="39"/>
      <c r="I2" s="39"/>
      <c r="J2" s="39"/>
      <c r="K2" s="39"/>
      <c r="L2" s="39"/>
      <c r="M2" s="39"/>
      <c r="N2" s="39"/>
      <c r="O2" s="39"/>
      <c r="P2" s="39"/>
      <c r="Q2" s="39"/>
      <c r="R2" s="39"/>
      <c r="S2" s="39"/>
      <c r="T2" s="40"/>
      <c r="U2" s="40"/>
      <c r="V2" s="40"/>
      <c r="W2" s="40"/>
      <c r="X2" s="41"/>
      <c r="Y2" s="40"/>
      <c r="Z2" s="40"/>
      <c r="AA2" s="40"/>
      <c r="AB2" s="40"/>
      <c r="AC2" s="40"/>
      <c r="AD2" s="40"/>
      <c r="AE2" s="40"/>
      <c r="AF2" s="40"/>
      <c r="AG2" s="42"/>
      <c r="AH2" s="42"/>
      <c r="AI2" s="43"/>
      <c r="AJ2" s="43"/>
      <c r="AK2" s="43"/>
      <c r="AL2" s="43"/>
      <c r="AM2" s="43"/>
      <c r="AN2" s="43"/>
    </row>
    <row r="3" spans="1:40" ht="23.25" customHeight="1" thickBot="1" x14ac:dyDescent="0.25">
      <c r="A3" s="750" t="s">
        <v>6</v>
      </c>
      <c r="B3" s="750"/>
      <c r="C3" s="750"/>
      <c r="D3" s="750"/>
      <c r="E3" s="751"/>
      <c r="F3" s="752" t="str">
        <f>IF(基本情報入力シート!M23="","",基本情報入力シート!M23)</f>
        <v/>
      </c>
      <c r="G3" s="753"/>
      <c r="H3" s="753"/>
      <c r="I3" s="753"/>
      <c r="J3" s="753"/>
      <c r="K3" s="753"/>
      <c r="L3" s="753"/>
      <c r="M3" s="754"/>
      <c r="N3" s="40"/>
      <c r="O3" s="40"/>
      <c r="P3" s="40"/>
      <c r="Q3" s="40"/>
      <c r="R3" s="40"/>
      <c r="S3" s="40"/>
      <c r="T3" s="39"/>
      <c r="U3" s="39"/>
      <c r="V3" s="40"/>
      <c r="W3" s="40"/>
      <c r="X3" s="41"/>
      <c r="Y3" s="40"/>
      <c r="Z3" s="40"/>
      <c r="AA3" s="40"/>
      <c r="AB3" s="40"/>
      <c r="AC3" s="40"/>
      <c r="AD3" s="40"/>
      <c r="AE3" s="40"/>
      <c r="AF3" s="40"/>
      <c r="AG3" s="42"/>
      <c r="AH3" s="42"/>
      <c r="AI3" s="43"/>
      <c r="AJ3" s="43"/>
      <c r="AK3" s="43"/>
      <c r="AL3" s="43"/>
      <c r="AM3" s="43"/>
      <c r="AN3" s="43"/>
    </row>
    <row r="4" spans="1:40" ht="21" customHeight="1" thickBot="1" x14ac:dyDescent="0.25">
      <c r="A4" s="44"/>
      <c r="B4" s="45"/>
      <c r="C4" s="45"/>
      <c r="D4" s="44"/>
      <c r="E4" s="44"/>
      <c r="F4" s="44"/>
      <c r="G4" s="44"/>
      <c r="H4" s="44"/>
      <c r="I4" s="44"/>
      <c r="J4" s="44"/>
      <c r="K4" s="44"/>
      <c r="L4" s="44"/>
      <c r="M4" s="39"/>
      <c r="N4" s="39"/>
      <c r="O4" s="39"/>
      <c r="P4" s="39"/>
      <c r="Q4" s="39"/>
      <c r="R4" s="39"/>
      <c r="S4" s="39"/>
      <c r="T4" s="39"/>
      <c r="U4" s="39"/>
      <c r="V4" s="40"/>
      <c r="W4" s="46" t="s">
        <v>110</v>
      </c>
      <c r="X4" s="40"/>
      <c r="Y4" s="47"/>
      <c r="Z4" s="47"/>
      <c r="AA4" s="47"/>
      <c r="AB4" s="47"/>
      <c r="AC4" s="47"/>
      <c r="AD4" s="47"/>
      <c r="AE4" s="47"/>
      <c r="AF4" s="47"/>
      <c r="AG4" s="42"/>
      <c r="AH4" s="42"/>
      <c r="AI4" s="43"/>
      <c r="AJ4" s="43"/>
      <c r="AK4" s="43"/>
      <c r="AL4" s="43"/>
      <c r="AM4" s="43"/>
      <c r="AN4" s="43"/>
    </row>
    <row r="5" spans="1:40" ht="25.5" customHeight="1" x14ac:dyDescent="0.2">
      <c r="A5" s="40"/>
      <c r="B5" s="755" t="s">
        <v>158</v>
      </c>
      <c r="C5" s="755"/>
      <c r="D5" s="756"/>
      <c r="E5" s="756"/>
      <c r="F5" s="756"/>
      <c r="G5" s="756"/>
      <c r="H5" s="756"/>
      <c r="I5" s="756"/>
      <c r="J5" s="756"/>
      <c r="K5" s="756"/>
      <c r="L5" s="756"/>
      <c r="M5" s="756"/>
      <c r="N5" s="48">
        <f>IFERROR(SUM(Q14:R113)+SUM(Z14:Z113),"")</f>
        <v>0</v>
      </c>
      <c r="O5" s="49" t="s">
        <v>38</v>
      </c>
      <c r="P5" s="50"/>
      <c r="Q5" s="50"/>
      <c r="R5" s="340"/>
      <c r="S5" s="340"/>
      <c r="T5" s="340"/>
      <c r="U5" s="340"/>
      <c r="V5" s="340"/>
      <c r="W5" s="760" t="s">
        <v>191</v>
      </c>
      <c r="X5" s="726" t="s">
        <v>193</v>
      </c>
      <c r="Y5" s="626"/>
      <c r="Z5" s="626"/>
      <c r="AA5" s="727"/>
      <c r="AB5" s="51">
        <f>SUM(W$14:X$1048576)</f>
        <v>0</v>
      </c>
      <c r="AC5" s="761" t="str">
        <f>IF(AB6=0, "", IF(AB5&gt;=AB6,"○","×"))</f>
        <v/>
      </c>
      <c r="AD5" s="746" t="s">
        <v>111</v>
      </c>
      <c r="AE5" s="341"/>
      <c r="AF5" s="328"/>
      <c r="AG5" s="43"/>
      <c r="AH5" s="43"/>
      <c r="AI5" s="43"/>
      <c r="AJ5" s="43"/>
      <c r="AK5" s="43"/>
      <c r="AL5" s="43"/>
      <c r="AM5" s="43"/>
      <c r="AN5" s="43"/>
    </row>
    <row r="6" spans="1:40" ht="25.5" customHeight="1" thickBot="1" x14ac:dyDescent="0.25">
      <c r="A6" s="40"/>
      <c r="B6" s="790"/>
      <c r="C6" s="791"/>
      <c r="D6" s="795" t="s">
        <v>159</v>
      </c>
      <c r="E6" s="795"/>
      <c r="F6" s="795"/>
      <c r="G6" s="795"/>
      <c r="H6" s="795"/>
      <c r="I6" s="795"/>
      <c r="J6" s="795"/>
      <c r="K6" s="795"/>
      <c r="L6" s="795"/>
      <c r="M6" s="795"/>
      <c r="N6" s="48">
        <f>SUM(S14:S113, AA14:AA113)</f>
        <v>0</v>
      </c>
      <c r="O6" s="49" t="s">
        <v>38</v>
      </c>
      <c r="P6" s="50"/>
      <c r="Q6" s="50"/>
      <c r="R6" s="50"/>
      <c r="S6" s="50"/>
      <c r="T6" s="53"/>
      <c r="U6" s="53"/>
      <c r="V6" s="53"/>
      <c r="W6" s="760"/>
      <c r="X6" s="726" t="s">
        <v>236</v>
      </c>
      <c r="Y6" s="626"/>
      <c r="Z6" s="626"/>
      <c r="AA6" s="727"/>
      <c r="AB6" s="54">
        <f>SUM(AI$114:AI$1048576)</f>
        <v>0</v>
      </c>
      <c r="AC6" s="762"/>
      <c r="AD6" s="746"/>
      <c r="AE6" s="341"/>
      <c r="AF6" s="328"/>
      <c r="AG6" s="43"/>
      <c r="AH6" s="43"/>
      <c r="AI6" s="43"/>
      <c r="AJ6" s="43"/>
      <c r="AK6" s="43"/>
      <c r="AL6" s="43"/>
      <c r="AM6" s="43"/>
      <c r="AN6" s="43"/>
    </row>
    <row r="7" spans="1:40" ht="25.5" customHeight="1" x14ac:dyDescent="0.2">
      <c r="A7" s="40"/>
      <c r="B7" s="55"/>
      <c r="C7" s="56"/>
      <c r="D7" s="816" t="s">
        <v>155</v>
      </c>
      <c r="E7" s="795"/>
      <c r="F7" s="795"/>
      <c r="G7" s="795"/>
      <c r="H7" s="795"/>
      <c r="I7" s="795"/>
      <c r="J7" s="795"/>
      <c r="K7" s="795"/>
      <c r="L7" s="795"/>
      <c r="M7" s="795"/>
      <c r="N7" s="48">
        <f>SUM(U$14:U$113,AC$14:AD$113)</f>
        <v>0</v>
      </c>
      <c r="O7" s="49" t="s">
        <v>38</v>
      </c>
      <c r="P7" s="50"/>
      <c r="Q7" s="50"/>
      <c r="R7" s="50"/>
      <c r="S7" s="50"/>
      <c r="T7" s="53"/>
      <c r="U7" s="53"/>
      <c r="V7" s="53"/>
      <c r="W7" s="757" t="s">
        <v>192</v>
      </c>
      <c r="X7" s="726" t="s">
        <v>193</v>
      </c>
      <c r="Y7" s="626"/>
      <c r="Z7" s="626"/>
      <c r="AA7" s="727"/>
      <c r="AB7" s="57">
        <f>SUM(AF$14:AF$1048576)</f>
        <v>0</v>
      </c>
      <c r="AC7" s="761" t="str">
        <f>IF(AB8=0, "", IF(AB7&gt;=AB8,"○","×"))</f>
        <v/>
      </c>
      <c r="AD7" s="747" t="s">
        <v>111</v>
      </c>
      <c r="AE7" s="342"/>
      <c r="AF7" s="326"/>
      <c r="AG7" s="43"/>
      <c r="AH7" s="43"/>
      <c r="AI7" s="43"/>
      <c r="AJ7" s="43"/>
      <c r="AK7" s="43"/>
      <c r="AL7" s="43"/>
      <c r="AM7" s="43"/>
      <c r="AN7" s="43"/>
    </row>
    <row r="8" spans="1:40" ht="25.5" customHeight="1" thickBot="1" x14ac:dyDescent="0.25">
      <c r="A8" s="40"/>
      <c r="B8" s="800" t="s">
        <v>235</v>
      </c>
      <c r="C8" s="800"/>
      <c r="D8" s="800"/>
      <c r="E8" s="800"/>
      <c r="F8" s="800"/>
      <c r="G8" s="800"/>
      <c r="H8" s="800"/>
      <c r="I8" s="800"/>
      <c r="J8" s="800"/>
      <c r="K8" s="800"/>
      <c r="L8" s="800"/>
      <c r="M8" s="800"/>
      <c r="N8" s="800"/>
      <c r="O8" s="800"/>
      <c r="P8" s="800"/>
      <c r="Q8" s="800"/>
      <c r="R8" s="800"/>
      <c r="S8" s="800"/>
      <c r="T8" s="800"/>
      <c r="U8" s="327"/>
      <c r="V8" s="327"/>
      <c r="W8" s="758"/>
      <c r="X8" s="726" t="s">
        <v>236</v>
      </c>
      <c r="Y8" s="626"/>
      <c r="Z8" s="626"/>
      <c r="AA8" s="727"/>
      <c r="AB8" s="54">
        <f>SUM(AJ$114:AJ$1048576)</f>
        <v>0</v>
      </c>
      <c r="AC8" s="762"/>
      <c r="AD8" s="747"/>
      <c r="AE8" s="342"/>
      <c r="AF8" s="326"/>
      <c r="AG8" s="43"/>
      <c r="AH8" s="43"/>
      <c r="AI8" s="43"/>
      <c r="AJ8" s="43"/>
      <c r="AK8" s="43"/>
      <c r="AL8" s="43"/>
      <c r="AM8" s="43"/>
      <c r="AN8" s="43"/>
    </row>
    <row r="9" spans="1:40" ht="42" customHeight="1" thickBot="1" x14ac:dyDescent="0.25">
      <c r="A9" s="39"/>
      <c r="B9" s="801"/>
      <c r="C9" s="801"/>
      <c r="D9" s="801"/>
      <c r="E9" s="801"/>
      <c r="F9" s="801"/>
      <c r="G9" s="801"/>
      <c r="H9" s="801"/>
      <c r="I9" s="801"/>
      <c r="J9" s="801"/>
      <c r="K9" s="801"/>
      <c r="L9" s="801"/>
      <c r="M9" s="801"/>
      <c r="N9" s="801"/>
      <c r="O9" s="802"/>
      <c r="P9" s="802"/>
      <c r="Q9" s="802"/>
      <c r="R9" s="802"/>
      <c r="S9" s="802"/>
      <c r="T9" s="801"/>
      <c r="U9" s="58"/>
      <c r="V9" s="58"/>
      <c r="W9" s="58"/>
      <c r="X9" s="59"/>
      <c r="Y9" s="58"/>
      <c r="Z9" s="58"/>
      <c r="AA9" s="60"/>
      <c r="AB9" s="60"/>
      <c r="AC9" s="60"/>
      <c r="AD9" s="60"/>
      <c r="AE9" s="60"/>
      <c r="AF9" s="60"/>
      <c r="AG9" s="42"/>
      <c r="AH9" s="42"/>
      <c r="AI9" s="43"/>
      <c r="AJ9" s="43"/>
      <c r="AK9" s="43"/>
      <c r="AL9" s="43"/>
      <c r="AM9" s="43"/>
      <c r="AN9" s="43"/>
    </row>
    <row r="10" spans="1:40" ht="24" customHeight="1" thickBot="1" x14ac:dyDescent="0.25">
      <c r="A10" s="763"/>
      <c r="B10" s="766" t="s">
        <v>195</v>
      </c>
      <c r="C10" s="767"/>
      <c r="D10" s="767"/>
      <c r="E10" s="767"/>
      <c r="F10" s="767"/>
      <c r="G10" s="767"/>
      <c r="H10" s="767"/>
      <c r="I10" s="768"/>
      <c r="J10" s="775" t="s">
        <v>112</v>
      </c>
      <c r="K10" s="778" t="s">
        <v>113</v>
      </c>
      <c r="L10" s="779"/>
      <c r="M10" s="784" t="s">
        <v>114</v>
      </c>
      <c r="N10" s="787" t="s">
        <v>26</v>
      </c>
      <c r="O10" s="792" t="s">
        <v>157</v>
      </c>
      <c r="P10" s="759" t="s">
        <v>234</v>
      </c>
      <c r="Q10" s="759"/>
      <c r="R10" s="759"/>
      <c r="S10" s="759"/>
      <c r="T10" s="759"/>
      <c r="U10" s="759"/>
      <c r="V10" s="759"/>
      <c r="W10" s="759"/>
      <c r="X10" s="759"/>
      <c r="Y10" s="759"/>
      <c r="Z10" s="759"/>
      <c r="AA10" s="759"/>
      <c r="AB10" s="759"/>
      <c r="AC10" s="759"/>
      <c r="AD10" s="759"/>
      <c r="AE10" s="759"/>
      <c r="AF10" s="759"/>
      <c r="AG10" s="749"/>
      <c r="AH10" s="749"/>
      <c r="AI10" s="43"/>
      <c r="AJ10" s="43"/>
      <c r="AK10" s="43"/>
      <c r="AL10" s="43"/>
      <c r="AM10" s="43"/>
      <c r="AN10" s="43"/>
    </row>
    <row r="11" spans="1:40" ht="21.75" customHeight="1" x14ac:dyDescent="0.2">
      <c r="A11" s="764"/>
      <c r="B11" s="769"/>
      <c r="C11" s="770"/>
      <c r="D11" s="770"/>
      <c r="E11" s="770"/>
      <c r="F11" s="770"/>
      <c r="G11" s="770"/>
      <c r="H11" s="770"/>
      <c r="I11" s="771"/>
      <c r="J11" s="776"/>
      <c r="K11" s="780"/>
      <c r="L11" s="781"/>
      <c r="M11" s="785"/>
      <c r="N11" s="788"/>
      <c r="O11" s="793"/>
      <c r="P11" s="817" t="s">
        <v>121</v>
      </c>
      <c r="Q11" s="817"/>
      <c r="R11" s="817"/>
      <c r="S11" s="817"/>
      <c r="T11" s="817"/>
      <c r="U11" s="817"/>
      <c r="V11" s="817"/>
      <c r="W11" s="817"/>
      <c r="X11" s="818"/>
      <c r="Y11" s="819" t="s">
        <v>122</v>
      </c>
      <c r="Z11" s="820"/>
      <c r="AA11" s="820"/>
      <c r="AB11" s="820"/>
      <c r="AC11" s="820"/>
      <c r="AD11" s="820"/>
      <c r="AE11" s="820"/>
      <c r="AF11" s="821"/>
      <c r="AG11" s="749"/>
      <c r="AH11" s="749"/>
      <c r="AI11" s="43"/>
      <c r="AJ11" s="43"/>
      <c r="AK11" s="43"/>
      <c r="AL11" s="43"/>
      <c r="AM11" s="43"/>
      <c r="AN11" s="43"/>
    </row>
    <row r="12" spans="1:40" ht="36.75" customHeight="1" x14ac:dyDescent="0.2">
      <c r="A12" s="764"/>
      <c r="B12" s="769"/>
      <c r="C12" s="770"/>
      <c r="D12" s="770"/>
      <c r="E12" s="770"/>
      <c r="F12" s="770"/>
      <c r="G12" s="770"/>
      <c r="H12" s="770"/>
      <c r="I12" s="771"/>
      <c r="J12" s="776"/>
      <c r="K12" s="782"/>
      <c r="L12" s="783"/>
      <c r="M12" s="785"/>
      <c r="N12" s="788"/>
      <c r="O12" s="793"/>
      <c r="P12" s="822" t="s">
        <v>115</v>
      </c>
      <c r="Q12" s="823" t="s">
        <v>116</v>
      </c>
      <c r="R12" s="822"/>
      <c r="S12" s="813" t="s">
        <v>125</v>
      </c>
      <c r="T12" s="813" t="s">
        <v>124</v>
      </c>
      <c r="U12" s="814" t="s">
        <v>160</v>
      </c>
      <c r="V12" s="814" t="s">
        <v>117</v>
      </c>
      <c r="W12" s="824" t="s">
        <v>118</v>
      </c>
      <c r="X12" s="825"/>
      <c r="Y12" s="811" t="s">
        <v>123</v>
      </c>
      <c r="Z12" s="813" t="s">
        <v>116</v>
      </c>
      <c r="AA12" s="813" t="s">
        <v>125</v>
      </c>
      <c r="AB12" s="813" t="s">
        <v>124</v>
      </c>
      <c r="AC12" s="796" t="s">
        <v>160</v>
      </c>
      <c r="AD12" s="797"/>
      <c r="AE12" s="814" t="s">
        <v>117</v>
      </c>
      <c r="AF12" s="61" t="s">
        <v>118</v>
      </c>
      <c r="AG12" s="749"/>
      <c r="AH12" s="749"/>
      <c r="AI12" s="43"/>
      <c r="AJ12" s="43"/>
      <c r="AK12" s="43"/>
      <c r="AL12" s="43"/>
      <c r="AM12" s="43"/>
      <c r="AN12" s="43"/>
    </row>
    <row r="13" spans="1:40" ht="72" customHeight="1" thickBot="1" x14ac:dyDescent="0.25">
      <c r="A13" s="765"/>
      <c r="B13" s="772"/>
      <c r="C13" s="773"/>
      <c r="D13" s="773"/>
      <c r="E13" s="773"/>
      <c r="F13" s="773"/>
      <c r="G13" s="773"/>
      <c r="H13" s="773"/>
      <c r="I13" s="774"/>
      <c r="J13" s="777"/>
      <c r="K13" s="62" t="s">
        <v>27</v>
      </c>
      <c r="L13" s="62" t="s">
        <v>28</v>
      </c>
      <c r="M13" s="786"/>
      <c r="N13" s="789"/>
      <c r="O13" s="794"/>
      <c r="P13" s="771"/>
      <c r="Q13" s="769"/>
      <c r="R13" s="771"/>
      <c r="S13" s="776"/>
      <c r="T13" s="776"/>
      <c r="U13" s="815"/>
      <c r="V13" s="815"/>
      <c r="W13" s="826" t="s">
        <v>161</v>
      </c>
      <c r="X13" s="827"/>
      <c r="Y13" s="812"/>
      <c r="Z13" s="776"/>
      <c r="AA13" s="777"/>
      <c r="AB13" s="777"/>
      <c r="AC13" s="798"/>
      <c r="AD13" s="799"/>
      <c r="AE13" s="815"/>
      <c r="AF13" s="63" t="s">
        <v>162</v>
      </c>
      <c r="AG13" s="64"/>
      <c r="AH13" s="64"/>
      <c r="AI13" s="43"/>
      <c r="AJ13" s="65"/>
      <c r="AK13" s="65"/>
      <c r="AL13" s="43"/>
      <c r="AM13" s="43"/>
      <c r="AN13" s="43"/>
    </row>
    <row r="14" spans="1:40" s="71" customFormat="1" ht="30" customHeight="1" x14ac:dyDescent="0.2">
      <c r="A14" s="66" t="s">
        <v>119</v>
      </c>
      <c r="B14" s="806" t="str">
        <f>IF(基本情報入力シート!C39="","",基本情報入力シート!C39)</f>
        <v/>
      </c>
      <c r="C14" s="807"/>
      <c r="D14" s="807"/>
      <c r="E14" s="807"/>
      <c r="F14" s="807"/>
      <c r="G14" s="807"/>
      <c r="H14" s="807"/>
      <c r="I14" s="808"/>
      <c r="J14" s="330" t="str">
        <f>IF(基本情報入力シート!M39="","",基本情報入力シート!M39)</f>
        <v/>
      </c>
      <c r="K14" s="334" t="str">
        <f>IF(基本情報入力シート!R39="","",基本情報入力シート!R39)</f>
        <v/>
      </c>
      <c r="L14" s="334" t="str">
        <f>IF(基本情報入力シート!W39="","",基本情報入力シート!W39)</f>
        <v/>
      </c>
      <c r="M14" s="330" t="str">
        <f>IF(基本情報入力シート!X39="","",基本情報入力シート!X39)</f>
        <v/>
      </c>
      <c r="N14" s="67" t="str">
        <f>IF(基本情報入力シート!Y39="","",基本情報入力シート!Y39)</f>
        <v/>
      </c>
      <c r="O14" s="83"/>
      <c r="P14" s="25"/>
      <c r="Q14" s="809"/>
      <c r="R14" s="810"/>
      <c r="S14" s="68" t="str">
        <f>IFERROR(ROUNDDOWN(Q14*VLOOKUP(N14,#REF!,MATCH(P14,#REF!)+2,FALSE)*0.5, 0), "")</f>
        <v/>
      </c>
      <c r="T14" s="335"/>
      <c r="U14" s="69" t="str">
        <f>IFERROR(IF(#REF!&lt;&gt;"",Q14*VLOOKUP(N14,#REF!,MATCH(P14,#REF!,0)+2,0), ""), "")</f>
        <v/>
      </c>
      <c r="V14" s="17"/>
      <c r="W14" s="803"/>
      <c r="X14" s="804"/>
      <c r="Y14" s="16"/>
      <c r="Z14" s="21"/>
      <c r="AA14" s="74" t="str">
        <f>IFERROR(IF(Y14="ー", "", ROUNDDOWN(Z14*VLOOKUP(N14,#REF!,MATCH(Y14,#REF!)+2,FALSE)*0.5, 0)), "")</f>
        <v/>
      </c>
      <c r="AB14" s="22"/>
      <c r="AC14" s="805" t="str">
        <f>IFERROR(IF(#REF!&lt;&gt;"",Z14*VLOOKUP(N14,#REF!,MATCH(Y14,#REF!,0)+2,0), ""), "")</f>
        <v/>
      </c>
      <c r="AD14" s="805"/>
      <c r="AE14" s="17"/>
      <c r="AF14" s="30"/>
      <c r="AG14" s="70"/>
      <c r="AH14" s="70"/>
      <c r="AJ14" s="829"/>
      <c r="AK14" s="829"/>
    </row>
    <row r="15" spans="1:40" ht="30" customHeight="1" x14ac:dyDescent="0.2">
      <c r="A15" s="72">
        <v>2</v>
      </c>
      <c r="B15" s="728" t="str">
        <f>IF(基本情報入力シート!C40="","",基本情報入力シート!C40)</f>
        <v/>
      </c>
      <c r="C15" s="729"/>
      <c r="D15" s="729"/>
      <c r="E15" s="729"/>
      <c r="F15" s="729"/>
      <c r="G15" s="729"/>
      <c r="H15" s="729"/>
      <c r="I15" s="730"/>
      <c r="J15" s="331" t="str">
        <f>IF(基本情報入力シート!M40="","",基本情報入力シート!M40)</f>
        <v/>
      </c>
      <c r="K15" s="332" t="str">
        <f>IF(基本情報入力シート!R40="","",基本情報入力シート!R40)</f>
        <v/>
      </c>
      <c r="L15" s="332" t="str">
        <f>IF(基本情報入力シート!W40="","",基本情報入力シート!W40)</f>
        <v/>
      </c>
      <c r="M15" s="331" t="str">
        <f>IF(基本情報入力シート!X40="","",基本情報入力シート!X40)</f>
        <v/>
      </c>
      <c r="N15" s="76" t="str">
        <f>IF(基本情報入力シート!Y40="","",基本情報入力シート!Y40)</f>
        <v/>
      </c>
      <c r="O15" s="84"/>
      <c r="P15" s="19"/>
      <c r="Q15" s="731"/>
      <c r="R15" s="732"/>
      <c r="S15" s="73" t="str">
        <f>IFERROR(ROUNDDOWN(Q15*VLOOKUP(N15,#REF!,MATCH(P15,#REF!)+2,FALSE)*0.5, 0), "")</f>
        <v/>
      </c>
      <c r="T15" s="18"/>
      <c r="U15" s="75" t="str">
        <f>IFERROR(IF(#REF!&lt;&gt;"",Q15*VLOOKUP(N15,#REF!,MATCH(P15,#REF!,0)+2,0), ""), "")</f>
        <v/>
      </c>
      <c r="V15" s="18"/>
      <c r="W15" s="733"/>
      <c r="X15" s="734"/>
      <c r="Y15" s="19"/>
      <c r="Z15" s="26"/>
      <c r="AA15" s="74" t="str">
        <f>IFERROR(IF(Y15="ー", "", ROUNDDOWN(Z15*VLOOKUP(N15,#REF!,MATCH(Y15,#REF!)+2,FALSE)*0.5, 0)), "")</f>
        <v/>
      </c>
      <c r="AB15" s="27"/>
      <c r="AC15" s="725" t="str">
        <f>IFERROR(IF(#REF!&lt;&gt;"",Z15*VLOOKUP(N15,#REF!,MATCH(Y15,#REF!,0)+2,0), ""), "")</f>
        <v/>
      </c>
      <c r="AD15" s="725"/>
      <c r="AE15" s="336"/>
      <c r="AF15" s="31"/>
      <c r="AG15" s="70"/>
      <c r="AH15" s="70"/>
      <c r="AI15" s="43"/>
      <c r="AJ15" s="829"/>
      <c r="AK15" s="829"/>
      <c r="AL15" s="43"/>
      <c r="AM15" s="43"/>
      <c r="AN15" s="43"/>
    </row>
    <row r="16" spans="1:40" ht="30" customHeight="1" x14ac:dyDescent="0.2">
      <c r="A16" s="72">
        <v>3</v>
      </c>
      <c r="B16" s="728" t="str">
        <f>IF(基本情報入力シート!C41="","",基本情報入力シート!C41)</f>
        <v/>
      </c>
      <c r="C16" s="729"/>
      <c r="D16" s="729"/>
      <c r="E16" s="729"/>
      <c r="F16" s="729"/>
      <c r="G16" s="729"/>
      <c r="H16" s="729"/>
      <c r="I16" s="730"/>
      <c r="J16" s="331" t="str">
        <f>IF(基本情報入力シート!M41="","",基本情報入力シート!M41)</f>
        <v/>
      </c>
      <c r="K16" s="332" t="str">
        <f>IF(基本情報入力シート!R41="","",基本情報入力シート!R41)</f>
        <v/>
      </c>
      <c r="L16" s="332" t="str">
        <f>IF(基本情報入力シート!W41="","",基本情報入力シート!W41)</f>
        <v/>
      </c>
      <c r="M16" s="331" t="str">
        <f>IF(基本情報入力シート!X41="","",基本情報入力シート!X41)</f>
        <v/>
      </c>
      <c r="N16" s="76" t="str">
        <f>IF(基本情報入力シート!Y41="","",基本情報入力シート!Y41)</f>
        <v/>
      </c>
      <c r="O16" s="84"/>
      <c r="P16" s="19"/>
      <c r="Q16" s="731"/>
      <c r="R16" s="732"/>
      <c r="S16" s="73" t="str">
        <f>IFERROR(ROUNDDOWN(Q16*VLOOKUP(N16,#REF!,MATCH(P16,#REF!)+2,FALSE)*0.5, 0), "")</f>
        <v/>
      </c>
      <c r="T16" s="18"/>
      <c r="U16" s="75" t="str">
        <f>IFERROR(IF(#REF!&lt;&gt;"",Q16*VLOOKUP(N16,#REF!,MATCH(P16,#REF!,0)+2,0), ""), "")</f>
        <v/>
      </c>
      <c r="V16" s="18"/>
      <c r="W16" s="733"/>
      <c r="X16" s="734"/>
      <c r="Y16" s="19"/>
      <c r="Z16" s="26"/>
      <c r="AA16" s="74" t="str">
        <f>IFERROR(IF(Y16="ー", "", ROUNDDOWN(Z16*VLOOKUP(N16,#REF!,MATCH(Y16,#REF!)+2,FALSE)*0.5, 0)), "")</f>
        <v/>
      </c>
      <c r="AB16" s="27"/>
      <c r="AC16" s="725" t="str">
        <f>IFERROR(IF(#REF!&lt;&gt;"",Z16*VLOOKUP(N16,#REF!,MATCH(Y16,#REF!,0)+2,0), ""), "")</f>
        <v/>
      </c>
      <c r="AD16" s="725"/>
      <c r="AE16" s="336"/>
      <c r="AF16" s="31"/>
      <c r="AG16" s="70"/>
      <c r="AH16" s="70"/>
      <c r="AI16" s="43"/>
      <c r="AJ16" s="829"/>
      <c r="AK16" s="829"/>
      <c r="AL16" s="43"/>
      <c r="AM16" s="43"/>
      <c r="AN16" s="43"/>
    </row>
    <row r="17" spans="1:42" ht="30" customHeight="1" x14ac:dyDescent="0.2">
      <c r="A17" s="72">
        <v>4</v>
      </c>
      <c r="B17" s="728" t="str">
        <f>IF(基本情報入力シート!C42="","",基本情報入力シート!C42)</f>
        <v/>
      </c>
      <c r="C17" s="729"/>
      <c r="D17" s="729"/>
      <c r="E17" s="729"/>
      <c r="F17" s="729"/>
      <c r="G17" s="729"/>
      <c r="H17" s="729"/>
      <c r="I17" s="730"/>
      <c r="J17" s="331" t="str">
        <f>IF(基本情報入力シート!M42="","",基本情報入力シート!M42)</f>
        <v/>
      </c>
      <c r="K17" s="332" t="str">
        <f>IF(基本情報入力シート!R42="","",基本情報入力シート!R42)</f>
        <v/>
      </c>
      <c r="L17" s="332" t="str">
        <f>IF(基本情報入力シート!W42="","",基本情報入力シート!W42)</f>
        <v/>
      </c>
      <c r="M17" s="331" t="str">
        <f>IF(基本情報入力シート!X42="","",基本情報入力シート!X42)</f>
        <v/>
      </c>
      <c r="N17" s="76" t="str">
        <f>IF(基本情報入力シート!Y42="","",基本情報入力シート!Y42)</f>
        <v/>
      </c>
      <c r="O17" s="84"/>
      <c r="P17" s="19"/>
      <c r="Q17" s="731"/>
      <c r="R17" s="732"/>
      <c r="S17" s="73" t="str">
        <f>IFERROR(ROUNDDOWN(Q17*VLOOKUP(N17,#REF!,MATCH(P17,#REF!)+2,FALSE)*0.5, 0), "")</f>
        <v/>
      </c>
      <c r="T17" s="24"/>
      <c r="U17" s="75" t="str">
        <f>IFERROR(IF(#REF!&lt;&gt;"",Q17*VLOOKUP(N17,#REF!,MATCH(P17,#REF!,0)+2,0), ""), "")</f>
        <v/>
      </c>
      <c r="V17" s="18"/>
      <c r="W17" s="733"/>
      <c r="X17" s="734"/>
      <c r="Y17" s="19"/>
      <c r="Z17" s="26"/>
      <c r="AA17" s="74" t="str">
        <f>IFERROR(IF(Y17="ー", "", ROUNDDOWN(Z17*VLOOKUP(N17,#REF!,MATCH(Y17,#REF!)+2,FALSE)*0.5, 0)), "")</f>
        <v/>
      </c>
      <c r="AB17" s="27"/>
      <c r="AC17" s="725" t="str">
        <f>IFERROR(IF(#REF!&lt;&gt;"",Z17*VLOOKUP(N17,#REF!,MATCH(Y17,#REF!,0)+2,0), ""), "")</f>
        <v/>
      </c>
      <c r="AD17" s="725"/>
      <c r="AE17" s="336"/>
      <c r="AF17" s="31"/>
      <c r="AG17" s="70"/>
      <c r="AH17" s="70"/>
      <c r="AI17" s="43"/>
      <c r="AJ17" s="829"/>
      <c r="AK17" s="829"/>
      <c r="AL17" s="43"/>
      <c r="AM17" s="43"/>
      <c r="AN17" s="43"/>
    </row>
    <row r="18" spans="1:42" ht="30" customHeight="1" x14ac:dyDescent="0.2">
      <c r="A18" s="72">
        <v>5</v>
      </c>
      <c r="B18" s="728" t="str">
        <f>IF(基本情報入力シート!C43="","",基本情報入力シート!C43)</f>
        <v/>
      </c>
      <c r="C18" s="729"/>
      <c r="D18" s="729"/>
      <c r="E18" s="729"/>
      <c r="F18" s="729"/>
      <c r="G18" s="729"/>
      <c r="H18" s="729"/>
      <c r="I18" s="730"/>
      <c r="J18" s="331" t="str">
        <f>IF(基本情報入力シート!M43="","",基本情報入力シート!M43)</f>
        <v/>
      </c>
      <c r="K18" s="332" t="str">
        <f>IF(基本情報入力シート!R43="","",基本情報入力シート!R43)</f>
        <v/>
      </c>
      <c r="L18" s="332" t="str">
        <f>IF(基本情報入力シート!W43="","",基本情報入力シート!W43)</f>
        <v/>
      </c>
      <c r="M18" s="331" t="str">
        <f>IF(基本情報入力シート!X43="","",基本情報入力シート!X43)</f>
        <v/>
      </c>
      <c r="N18" s="76" t="str">
        <f>IF(基本情報入力シート!Y43="","",基本情報入力シート!Y43)</f>
        <v/>
      </c>
      <c r="O18" s="84"/>
      <c r="P18" s="33"/>
      <c r="Q18" s="731"/>
      <c r="R18" s="732"/>
      <c r="S18" s="73" t="str">
        <f>IFERROR(ROUNDDOWN(Q18*VLOOKUP(N18,#REF!,MATCH(P18,#REF!)+2,FALSE)*0.5, 0), "")</f>
        <v/>
      </c>
      <c r="T18" s="18"/>
      <c r="U18" s="75" t="str">
        <f>IFERROR(IF(#REF!&lt;&gt;"",Q18*VLOOKUP(N18,#REF!,MATCH(P18,#REF!,0)+2,0), ""), "")</f>
        <v/>
      </c>
      <c r="V18" s="18"/>
      <c r="W18" s="733"/>
      <c r="X18" s="734"/>
      <c r="Y18" s="19"/>
      <c r="Z18" s="26"/>
      <c r="AA18" s="74" t="str">
        <f>IFERROR(IF(Y18="ー", "", ROUNDDOWN(Z18*VLOOKUP(N18,#REF!,MATCH(Y18,#REF!)+2,FALSE)*0.5, 0)), "")</f>
        <v/>
      </c>
      <c r="AB18" s="27"/>
      <c r="AC18" s="725" t="str">
        <f>IFERROR(IF(#REF!&lt;&gt;"",Z18*VLOOKUP(N18,#REF!,MATCH(Y18,#REF!,0)+2,0), ""), "")</f>
        <v/>
      </c>
      <c r="AD18" s="725"/>
      <c r="AE18" s="336"/>
      <c r="AF18" s="31"/>
      <c r="AG18" s="70"/>
      <c r="AH18" s="70"/>
      <c r="AI18" s="43"/>
      <c r="AJ18" s="829"/>
      <c r="AK18" s="829"/>
      <c r="AL18" s="43"/>
      <c r="AM18" s="43"/>
      <c r="AN18" s="43"/>
    </row>
    <row r="19" spans="1:42" ht="30" customHeight="1" x14ac:dyDescent="0.2">
      <c r="A19" s="72">
        <v>6</v>
      </c>
      <c r="B19" s="728" t="str">
        <f>IF(基本情報入力シート!C44="","",基本情報入力シート!C44)</f>
        <v/>
      </c>
      <c r="C19" s="729"/>
      <c r="D19" s="729"/>
      <c r="E19" s="729"/>
      <c r="F19" s="729"/>
      <c r="G19" s="729"/>
      <c r="H19" s="729"/>
      <c r="I19" s="730"/>
      <c r="J19" s="331" t="str">
        <f>IF(基本情報入力シート!M44="","",基本情報入力シート!M44)</f>
        <v/>
      </c>
      <c r="K19" s="332" t="str">
        <f>IF(基本情報入力シート!R44="","",基本情報入力シート!R44)</f>
        <v/>
      </c>
      <c r="L19" s="332" t="str">
        <f>IF(基本情報入力シート!W44="","",基本情報入力シート!W44)</f>
        <v/>
      </c>
      <c r="M19" s="331" t="str">
        <f>IF(基本情報入力シート!X44="","",基本情報入力シート!X44)</f>
        <v/>
      </c>
      <c r="N19" s="76" t="str">
        <f>IF(基本情報入力シート!Y44="","",基本情報入力シート!Y44)</f>
        <v/>
      </c>
      <c r="O19" s="84"/>
      <c r="P19" s="33"/>
      <c r="Q19" s="731"/>
      <c r="R19" s="732"/>
      <c r="S19" s="73" t="str">
        <f>IFERROR(ROUNDDOWN(Q19*VLOOKUP(N19,#REF!,MATCH(P19,#REF!)+2,FALSE)*0.5, 0), "")</f>
        <v/>
      </c>
      <c r="T19" s="18"/>
      <c r="U19" s="75" t="str">
        <f>IFERROR(IF(#REF!&lt;&gt;"",Q19*VLOOKUP(N19,#REF!,MATCH(P19,#REF!,0)+2,0), ""), "")</f>
        <v/>
      </c>
      <c r="V19" s="18"/>
      <c r="W19" s="733"/>
      <c r="X19" s="734"/>
      <c r="Y19" s="19"/>
      <c r="Z19" s="26"/>
      <c r="AA19" s="74" t="str">
        <f>IFERROR(IF(Y19="ー", "", ROUNDDOWN(Z19*VLOOKUP(N19,#REF!,MATCH(Y19,#REF!)+2,FALSE)*0.5, 0)), "")</f>
        <v/>
      </c>
      <c r="AB19" s="27"/>
      <c r="AC19" s="725" t="str">
        <f>IFERROR(IF(#REF!&lt;&gt;"",Z19*VLOOKUP(N19,#REF!,MATCH(Y19,#REF!,0)+2,0), ""), "")</f>
        <v/>
      </c>
      <c r="AD19" s="725"/>
      <c r="AE19" s="336"/>
      <c r="AF19" s="31"/>
      <c r="AG19" s="70"/>
      <c r="AH19" s="70"/>
      <c r="AI19" s="43"/>
      <c r="AJ19" s="829"/>
      <c r="AK19" s="829"/>
      <c r="AL19" s="43"/>
      <c r="AM19" s="43"/>
      <c r="AN19" s="43"/>
    </row>
    <row r="20" spans="1:42" ht="30" customHeight="1" x14ac:dyDescent="0.2">
      <c r="A20" s="72">
        <v>7</v>
      </c>
      <c r="B20" s="728" t="str">
        <f>IF(基本情報入力シート!C45="","",基本情報入力シート!C45)</f>
        <v/>
      </c>
      <c r="C20" s="729"/>
      <c r="D20" s="729"/>
      <c r="E20" s="729"/>
      <c r="F20" s="729"/>
      <c r="G20" s="729"/>
      <c r="H20" s="729"/>
      <c r="I20" s="730"/>
      <c r="J20" s="331" t="str">
        <f>IF(基本情報入力シート!M45="","",基本情報入力シート!M45)</f>
        <v/>
      </c>
      <c r="K20" s="332" t="str">
        <f>IF(基本情報入力シート!R45="","",基本情報入力シート!R45)</f>
        <v/>
      </c>
      <c r="L20" s="332" t="str">
        <f>IF(基本情報入力シート!W45="","",基本情報入力シート!W45)</f>
        <v/>
      </c>
      <c r="M20" s="331" t="str">
        <f>IF(基本情報入力シート!X45="","",基本情報入力シート!X45)</f>
        <v/>
      </c>
      <c r="N20" s="76" t="str">
        <f>IF(基本情報入力シート!Y45="","",基本情報入力シート!Y45)</f>
        <v/>
      </c>
      <c r="O20" s="84"/>
      <c r="P20" s="23"/>
      <c r="Q20" s="731"/>
      <c r="R20" s="732"/>
      <c r="S20" s="73" t="str">
        <f>IFERROR(ROUNDDOWN(Q20*VLOOKUP(N20,#REF!,MATCH(P20,#REF!)+2,FALSE)*0.5, 0), "")</f>
        <v/>
      </c>
      <c r="T20" s="24"/>
      <c r="U20" s="75" t="str">
        <f>IFERROR(IF(#REF!&lt;&gt;"",Q20*VLOOKUP(N20,#REF!,MATCH(P20,#REF!,0)+2,0), ""), "")</f>
        <v/>
      </c>
      <c r="V20" s="18"/>
      <c r="W20" s="733"/>
      <c r="X20" s="734"/>
      <c r="Y20" s="19"/>
      <c r="Z20" s="26"/>
      <c r="AA20" s="74" t="str">
        <f>IFERROR(IF(Y20="ー", "", ROUNDDOWN(Z20*VLOOKUP(N20,#REF!,MATCH(Y20,#REF!)+2,FALSE)*0.5, 0)), "")</f>
        <v/>
      </c>
      <c r="AB20" s="27"/>
      <c r="AC20" s="725" t="str">
        <f>IFERROR(IF(#REF!&lt;&gt;"",Z20*VLOOKUP(N20,#REF!,MATCH(Y20,#REF!,0)+2,0), ""), "")</f>
        <v/>
      </c>
      <c r="AD20" s="725"/>
      <c r="AE20" s="336"/>
      <c r="AF20" s="31"/>
      <c r="AG20" s="70"/>
      <c r="AH20" s="70"/>
      <c r="AI20" s="43"/>
      <c r="AJ20" s="829"/>
      <c r="AK20" s="829"/>
      <c r="AL20" s="43"/>
      <c r="AM20" s="43"/>
      <c r="AN20" s="43"/>
    </row>
    <row r="21" spans="1:42" ht="30" customHeight="1" x14ac:dyDescent="0.2">
      <c r="A21" s="72">
        <v>8</v>
      </c>
      <c r="B21" s="728" t="str">
        <f>IF(基本情報入力シート!C46="","",基本情報入力シート!C46)</f>
        <v/>
      </c>
      <c r="C21" s="729"/>
      <c r="D21" s="729"/>
      <c r="E21" s="729"/>
      <c r="F21" s="729"/>
      <c r="G21" s="729"/>
      <c r="H21" s="729"/>
      <c r="I21" s="730"/>
      <c r="J21" s="331" t="str">
        <f>IF(基本情報入力シート!M46="","",基本情報入力シート!M46)</f>
        <v/>
      </c>
      <c r="K21" s="332" t="str">
        <f>IF(基本情報入力シート!R46="","",基本情報入力シート!R46)</f>
        <v/>
      </c>
      <c r="L21" s="332" t="str">
        <f>IF(基本情報入力シート!W46="","",基本情報入力シート!W46)</f>
        <v/>
      </c>
      <c r="M21" s="331" t="str">
        <f>IF(基本情報入力シート!X46="","",基本情報入力シート!X46)</f>
        <v/>
      </c>
      <c r="N21" s="76" t="str">
        <f>IF(基本情報入力シート!Y46="","",基本情報入力シート!Y46)</f>
        <v/>
      </c>
      <c r="O21" s="84"/>
      <c r="P21" s="23"/>
      <c r="Q21" s="731"/>
      <c r="R21" s="732"/>
      <c r="S21" s="73" t="str">
        <f>IFERROR(ROUNDDOWN(Q21*VLOOKUP(N21,#REF!,MATCH(P21,#REF!)+2,FALSE)*0.5, 0), "")</f>
        <v/>
      </c>
      <c r="T21" s="18"/>
      <c r="U21" s="75" t="str">
        <f>IFERROR(IF(#REF!&lt;&gt;"",Q21*VLOOKUP(N21,#REF!,MATCH(P21,#REF!,0)+2,0), ""), "")</f>
        <v/>
      </c>
      <c r="V21" s="18"/>
      <c r="W21" s="733"/>
      <c r="X21" s="734"/>
      <c r="Y21" s="19"/>
      <c r="Z21" s="26"/>
      <c r="AA21" s="74" t="str">
        <f>IFERROR(IF(Y21="ー", "", ROUNDDOWN(Z21*VLOOKUP(N21,#REF!,MATCH(Y21,#REF!)+2,FALSE)*0.5, 0)), "")</f>
        <v/>
      </c>
      <c r="AB21" s="27"/>
      <c r="AC21" s="725" t="str">
        <f>IFERROR(IF(#REF!&lt;&gt;"",Z21*VLOOKUP(N21,#REF!,MATCH(Y21,#REF!,0)+2,0), ""), "")</f>
        <v/>
      </c>
      <c r="AD21" s="725"/>
      <c r="AE21" s="336"/>
      <c r="AF21" s="31"/>
      <c r="AG21" s="70"/>
      <c r="AH21" s="70"/>
      <c r="AI21" s="43"/>
      <c r="AJ21" s="829"/>
      <c r="AK21" s="829"/>
      <c r="AL21" s="43"/>
      <c r="AM21" s="43"/>
      <c r="AN21" s="43"/>
    </row>
    <row r="22" spans="1:42" ht="30" customHeight="1" x14ac:dyDescent="0.2">
      <c r="A22" s="72">
        <v>9</v>
      </c>
      <c r="B22" s="728" t="str">
        <f>IF(基本情報入力シート!C47="","",基本情報入力シート!C47)</f>
        <v/>
      </c>
      <c r="C22" s="729"/>
      <c r="D22" s="729"/>
      <c r="E22" s="729"/>
      <c r="F22" s="729"/>
      <c r="G22" s="729"/>
      <c r="H22" s="729"/>
      <c r="I22" s="730"/>
      <c r="J22" s="331" t="str">
        <f>IF(基本情報入力シート!M47="","",基本情報入力シート!M47)</f>
        <v/>
      </c>
      <c r="K22" s="332" t="str">
        <f>IF(基本情報入力シート!R47="","",基本情報入力シート!R47)</f>
        <v/>
      </c>
      <c r="L22" s="332" t="str">
        <f>IF(基本情報入力シート!W47="","",基本情報入力シート!W47)</f>
        <v/>
      </c>
      <c r="M22" s="331" t="str">
        <f>IF(基本情報入力シート!X47="","",基本情報入力シート!X47)</f>
        <v/>
      </c>
      <c r="N22" s="76" t="str">
        <f>IF(基本情報入力シート!Y47="","",基本情報入力シート!Y47)</f>
        <v/>
      </c>
      <c r="O22" s="84"/>
      <c r="P22" s="33"/>
      <c r="Q22" s="731"/>
      <c r="R22" s="732"/>
      <c r="S22" s="73" t="str">
        <f>IFERROR(ROUNDDOWN(Q22*VLOOKUP(N22,#REF!,MATCH(P22,#REF!)+2,FALSE)*0.5, 0), "")</f>
        <v/>
      </c>
      <c r="T22" s="18"/>
      <c r="U22" s="75" t="str">
        <f>IFERROR(IF(#REF!&lt;&gt;"",Q22*VLOOKUP(N22,#REF!,MATCH(P22,#REF!,0)+2,0), ""), "")</f>
        <v/>
      </c>
      <c r="V22" s="18"/>
      <c r="W22" s="733"/>
      <c r="X22" s="734"/>
      <c r="Y22" s="19"/>
      <c r="Z22" s="26"/>
      <c r="AA22" s="74" t="str">
        <f>IFERROR(IF(Y22="ー", "", ROUNDDOWN(Z22*VLOOKUP(N22,#REF!,MATCH(Y22,#REF!)+2,FALSE)*0.5, 0)), "")</f>
        <v/>
      </c>
      <c r="AB22" s="27"/>
      <c r="AC22" s="725" t="str">
        <f>IFERROR(IF(#REF!&lt;&gt;"",Z22*VLOOKUP(N22,#REF!,MATCH(Y22,#REF!,0)+2,0), ""), "")</f>
        <v/>
      </c>
      <c r="AD22" s="725"/>
      <c r="AE22" s="336"/>
      <c r="AF22" s="31"/>
      <c r="AG22" s="70"/>
      <c r="AH22" s="70"/>
      <c r="AI22" s="43"/>
      <c r="AJ22" s="65"/>
      <c r="AK22" s="65"/>
      <c r="AL22" s="43"/>
      <c r="AM22" s="43"/>
      <c r="AN22" s="43"/>
    </row>
    <row r="23" spans="1:42" ht="30" customHeight="1" x14ac:dyDescent="0.2">
      <c r="A23" s="72">
        <v>10</v>
      </c>
      <c r="B23" s="728" t="str">
        <f>IF(基本情報入力シート!C48="","",基本情報入力シート!C48)</f>
        <v/>
      </c>
      <c r="C23" s="729"/>
      <c r="D23" s="729"/>
      <c r="E23" s="729"/>
      <c r="F23" s="729"/>
      <c r="G23" s="729"/>
      <c r="H23" s="729"/>
      <c r="I23" s="730"/>
      <c r="J23" s="331" t="str">
        <f>IF(基本情報入力シート!M48="","",基本情報入力シート!M48)</f>
        <v/>
      </c>
      <c r="K23" s="332" t="str">
        <f>IF(基本情報入力シート!R48="","",基本情報入力シート!R48)</f>
        <v/>
      </c>
      <c r="L23" s="332" t="str">
        <f>IF(基本情報入力シート!W48="","",基本情報入力シート!W48)</f>
        <v/>
      </c>
      <c r="M23" s="331" t="str">
        <f>IF(基本情報入力シート!X48="","",基本情報入力シート!X48)</f>
        <v/>
      </c>
      <c r="N23" s="76" t="str">
        <f>IF(基本情報入力シート!Y48="","",基本情報入力シート!Y48)</f>
        <v/>
      </c>
      <c r="O23" s="84"/>
      <c r="P23" s="23"/>
      <c r="Q23" s="731"/>
      <c r="R23" s="732"/>
      <c r="S23" s="73" t="str">
        <f>IFERROR(ROUNDDOWN(Q23*VLOOKUP(N23,#REF!,MATCH(P23,#REF!)+2,FALSE)*0.5, 0), "")</f>
        <v/>
      </c>
      <c r="T23" s="24"/>
      <c r="U23" s="75" t="str">
        <f>IFERROR(IF(#REF!&lt;&gt;"",Q23*VLOOKUP(N23,#REF!,MATCH(P23,#REF!,0)+2,0), ""), "")</f>
        <v/>
      </c>
      <c r="V23" s="18"/>
      <c r="W23" s="733"/>
      <c r="X23" s="734"/>
      <c r="Y23" s="19"/>
      <c r="Z23" s="26"/>
      <c r="AA23" s="74" t="str">
        <f>IFERROR(IF(Y23="ー", "", ROUNDDOWN(Z23*VLOOKUP(N23,#REF!,MATCH(Y23,#REF!)+2,FALSE)*0.5, 0)), "")</f>
        <v/>
      </c>
      <c r="AB23" s="27"/>
      <c r="AC23" s="725" t="str">
        <f>IFERROR(IF(#REF!&lt;&gt;"",Z23*VLOOKUP(N23,#REF!,MATCH(Y23,#REF!,0)+2,0), ""), "")</f>
        <v/>
      </c>
      <c r="AD23" s="725"/>
      <c r="AE23" s="336"/>
      <c r="AF23" s="31"/>
      <c r="AG23" s="70"/>
      <c r="AH23" s="70"/>
      <c r="AI23" s="43"/>
      <c r="AJ23" s="43"/>
      <c r="AK23" s="43"/>
      <c r="AL23" s="43"/>
      <c r="AM23" s="43"/>
      <c r="AN23" s="43"/>
    </row>
    <row r="24" spans="1:42" ht="30" customHeight="1" x14ac:dyDescent="0.2">
      <c r="A24" s="72">
        <v>11</v>
      </c>
      <c r="B24" s="728" t="str">
        <f>IF(基本情報入力シート!C49="","",基本情報入力シート!C49)</f>
        <v/>
      </c>
      <c r="C24" s="729"/>
      <c r="D24" s="729"/>
      <c r="E24" s="729"/>
      <c r="F24" s="729"/>
      <c r="G24" s="729"/>
      <c r="H24" s="729"/>
      <c r="I24" s="730"/>
      <c r="J24" s="331" t="str">
        <f>IF(基本情報入力シート!M49="","",基本情報入力シート!M49)</f>
        <v/>
      </c>
      <c r="K24" s="332" t="str">
        <f>IF(基本情報入力シート!R49="","",基本情報入力シート!R49)</f>
        <v/>
      </c>
      <c r="L24" s="332" t="str">
        <f>IF(基本情報入力シート!W49="","",基本情報入力シート!W49)</f>
        <v/>
      </c>
      <c r="M24" s="331" t="str">
        <f>IF(基本情報入力シート!X49="","",基本情報入力シート!X49)</f>
        <v/>
      </c>
      <c r="N24" s="76" t="str">
        <f>IF(基本情報入力シート!Y49="","",基本情報入力シート!Y49)</f>
        <v/>
      </c>
      <c r="O24" s="84"/>
      <c r="P24" s="23"/>
      <c r="Q24" s="731"/>
      <c r="R24" s="732"/>
      <c r="S24" s="73" t="str">
        <f>IFERROR(ROUNDDOWN(Q24*VLOOKUP(N24,#REF!,MATCH(P24,#REF!)+2,FALSE)*0.5, 0), "")</f>
        <v/>
      </c>
      <c r="T24" s="18"/>
      <c r="U24" s="75" t="str">
        <f>IFERROR(IF(#REF!&lt;&gt;"",Q24*VLOOKUP(N24,#REF!,MATCH(P24,#REF!,0)+2,0), ""), "")</f>
        <v/>
      </c>
      <c r="V24" s="18"/>
      <c r="W24" s="733"/>
      <c r="X24" s="734"/>
      <c r="Y24" s="19"/>
      <c r="Z24" s="26"/>
      <c r="AA24" s="74" t="str">
        <f>IFERROR(IF(Y24="ー", "", ROUNDDOWN(Z24*VLOOKUP(N24,#REF!,MATCH(Y24,#REF!)+2,FALSE)*0.5, 0)), "")</f>
        <v/>
      </c>
      <c r="AB24" s="27"/>
      <c r="AC24" s="725" t="str">
        <f>IFERROR(IF(#REF!&lt;&gt;"",Z24*VLOOKUP(N24,#REF!,MATCH(Y24,#REF!,0)+2,0), ""), "")</f>
        <v/>
      </c>
      <c r="AD24" s="725"/>
      <c r="AE24" s="336"/>
      <c r="AF24" s="31"/>
      <c r="AG24" s="70"/>
      <c r="AH24" s="70"/>
      <c r="AI24" s="43"/>
      <c r="AJ24" s="43"/>
      <c r="AK24" s="43"/>
      <c r="AL24" s="43"/>
      <c r="AM24" s="43"/>
      <c r="AN24" s="43"/>
    </row>
    <row r="25" spans="1:42" ht="30" customHeight="1" x14ac:dyDescent="0.2">
      <c r="A25" s="72">
        <v>12</v>
      </c>
      <c r="B25" s="728" t="str">
        <f>IF(基本情報入力シート!C50="","",基本情報入力シート!C50)</f>
        <v/>
      </c>
      <c r="C25" s="729"/>
      <c r="D25" s="729"/>
      <c r="E25" s="729"/>
      <c r="F25" s="729"/>
      <c r="G25" s="729"/>
      <c r="H25" s="729"/>
      <c r="I25" s="730"/>
      <c r="J25" s="331" t="str">
        <f>IF(基本情報入力シート!M50="","",基本情報入力シート!M50)</f>
        <v/>
      </c>
      <c r="K25" s="332" t="str">
        <f>IF(基本情報入力シート!R50="","",基本情報入力シート!R50)</f>
        <v/>
      </c>
      <c r="L25" s="332" t="str">
        <f>IF(基本情報入力シート!W50="","",基本情報入力シート!W50)</f>
        <v/>
      </c>
      <c r="M25" s="331" t="str">
        <f>IF(基本情報入力シート!X50="","",基本情報入力シート!X50)</f>
        <v/>
      </c>
      <c r="N25" s="76" t="str">
        <f>IF(基本情報入力シート!Y50="","",基本情報入力シート!Y50)</f>
        <v/>
      </c>
      <c r="O25" s="84"/>
      <c r="P25" s="33"/>
      <c r="Q25" s="731"/>
      <c r="R25" s="732"/>
      <c r="S25" s="73" t="str">
        <f>IFERROR(ROUNDDOWN(Q25*VLOOKUP(N25,#REF!,MATCH(P25,#REF!)+2,FALSE)*0.5, 0), "")</f>
        <v/>
      </c>
      <c r="T25" s="18"/>
      <c r="U25" s="75" t="str">
        <f>IFERROR(IF(#REF!&lt;&gt;"",Q25*VLOOKUP(N25,#REF!,MATCH(P25,#REF!,0)+2,0), ""), "")</f>
        <v/>
      </c>
      <c r="V25" s="18"/>
      <c r="W25" s="733"/>
      <c r="X25" s="734"/>
      <c r="Y25" s="19"/>
      <c r="Z25" s="26"/>
      <c r="AA25" s="74" t="str">
        <f>IFERROR(IF(Y25="ー", "", ROUNDDOWN(Z25*VLOOKUP(N25,#REF!,MATCH(Y25,#REF!)+2,FALSE)*0.5, 0)), "")</f>
        <v/>
      </c>
      <c r="AB25" s="27"/>
      <c r="AC25" s="725" t="str">
        <f>IFERROR(IF(#REF!&lt;&gt;"",Z25*VLOOKUP(N25,#REF!,MATCH(Y25,#REF!,0)+2,0), ""), "")</f>
        <v/>
      </c>
      <c r="AD25" s="725"/>
      <c r="AE25" s="336"/>
      <c r="AF25" s="31"/>
      <c r="AG25" s="70"/>
      <c r="AH25" s="70"/>
      <c r="AI25" s="43"/>
      <c r="AJ25" s="43"/>
      <c r="AK25" s="43"/>
      <c r="AL25" s="43"/>
      <c r="AM25" s="43"/>
      <c r="AN25" s="43"/>
    </row>
    <row r="26" spans="1:42" ht="30" customHeight="1" x14ac:dyDescent="0.2">
      <c r="A26" s="72">
        <v>13</v>
      </c>
      <c r="B26" s="728" t="str">
        <f>IF(基本情報入力シート!C51="","",基本情報入力シート!C51)</f>
        <v/>
      </c>
      <c r="C26" s="729"/>
      <c r="D26" s="729"/>
      <c r="E26" s="729"/>
      <c r="F26" s="729"/>
      <c r="G26" s="729"/>
      <c r="H26" s="729"/>
      <c r="I26" s="730"/>
      <c r="J26" s="331" t="str">
        <f>IF(基本情報入力シート!M51="","",基本情報入力シート!M51)</f>
        <v/>
      </c>
      <c r="K26" s="332" t="str">
        <f>IF(基本情報入力シート!R51="","",基本情報入力シート!R51)</f>
        <v/>
      </c>
      <c r="L26" s="332" t="str">
        <f>IF(基本情報入力シート!W51="","",基本情報入力シート!W51)</f>
        <v/>
      </c>
      <c r="M26" s="331" t="str">
        <f>IF(基本情報入力シート!X51="","",基本情報入力シート!X51)</f>
        <v/>
      </c>
      <c r="N26" s="76" t="str">
        <f>IF(基本情報入力シート!Y51="","",基本情報入力シート!Y51)</f>
        <v/>
      </c>
      <c r="O26" s="84"/>
      <c r="P26" s="33"/>
      <c r="Q26" s="731"/>
      <c r="R26" s="732"/>
      <c r="S26" s="73" t="str">
        <f>IFERROR(ROUNDDOWN(Q26*VLOOKUP(N26,#REF!,MATCH(P26,#REF!)+2,FALSE)*0.5, 0), "")</f>
        <v/>
      </c>
      <c r="T26" s="24"/>
      <c r="U26" s="75" t="str">
        <f>IFERROR(IF(#REF!&lt;&gt;"",Q26*VLOOKUP(N26,#REF!,MATCH(P26,#REF!,0)+2,0), ""), "")</f>
        <v/>
      </c>
      <c r="V26" s="18"/>
      <c r="W26" s="733"/>
      <c r="X26" s="734"/>
      <c r="Y26" s="19"/>
      <c r="Z26" s="26"/>
      <c r="AA26" s="74" t="str">
        <f>IFERROR(IF(Y26="ー", "", ROUNDDOWN(Z26*VLOOKUP(N26,#REF!,MATCH(Y26,#REF!)+2,FALSE)*0.5, 0)), "")</f>
        <v/>
      </c>
      <c r="AB26" s="27"/>
      <c r="AC26" s="725" t="str">
        <f>IFERROR(IF(#REF!&lt;&gt;"",Z26*VLOOKUP(N26,#REF!,MATCH(Y26,#REF!,0)+2,0), ""), "")</f>
        <v/>
      </c>
      <c r="AD26" s="725"/>
      <c r="AE26" s="336"/>
      <c r="AF26" s="31"/>
      <c r="AG26" s="70"/>
      <c r="AH26" s="70"/>
      <c r="AI26" s="43"/>
      <c r="AJ26" s="43"/>
      <c r="AK26" s="43"/>
      <c r="AL26" s="43"/>
      <c r="AM26" s="43"/>
      <c r="AN26" s="43"/>
    </row>
    <row r="27" spans="1:42" ht="30" customHeight="1" x14ac:dyDescent="0.2">
      <c r="A27" s="72">
        <v>14</v>
      </c>
      <c r="B27" s="728" t="str">
        <f>IF(基本情報入力シート!C52="","",基本情報入力シート!C52)</f>
        <v/>
      </c>
      <c r="C27" s="729"/>
      <c r="D27" s="729"/>
      <c r="E27" s="729"/>
      <c r="F27" s="729"/>
      <c r="G27" s="729"/>
      <c r="H27" s="729"/>
      <c r="I27" s="730"/>
      <c r="J27" s="331" t="str">
        <f>IF(基本情報入力シート!M52="","",基本情報入力シート!M52)</f>
        <v/>
      </c>
      <c r="K27" s="332" t="str">
        <f>IF(基本情報入力シート!R52="","",基本情報入力シート!R52)</f>
        <v/>
      </c>
      <c r="L27" s="332" t="str">
        <f>IF(基本情報入力シート!W52="","",基本情報入力シート!W52)</f>
        <v/>
      </c>
      <c r="M27" s="331" t="str">
        <f>IF(基本情報入力シート!X52="","",基本情報入力シート!X52)</f>
        <v/>
      </c>
      <c r="N27" s="76" t="str">
        <f>IF(基本情報入力シート!Y52="","",基本情報入力シート!Y52)</f>
        <v/>
      </c>
      <c r="O27" s="84"/>
      <c r="P27" s="23"/>
      <c r="Q27" s="731"/>
      <c r="R27" s="732"/>
      <c r="S27" s="73" t="str">
        <f>IFERROR(ROUNDDOWN(Q27*VLOOKUP(N27,#REF!,MATCH(P27,#REF!)+2,FALSE)*0.5, 0), "")</f>
        <v/>
      </c>
      <c r="T27" s="18"/>
      <c r="U27" s="75" t="str">
        <f>IFERROR(IF(#REF!&lt;&gt;"",Q27*VLOOKUP(N27,#REF!,MATCH(P27,#REF!,0)+2,0), ""), "")</f>
        <v/>
      </c>
      <c r="V27" s="18"/>
      <c r="W27" s="733"/>
      <c r="X27" s="734"/>
      <c r="Y27" s="19"/>
      <c r="Z27" s="26"/>
      <c r="AA27" s="74" t="str">
        <f>IFERROR(IF(Y27="ー", "", ROUNDDOWN(Z27*VLOOKUP(N27,#REF!,MATCH(Y27,#REF!)+2,FALSE)*0.5, 0)), "")</f>
        <v/>
      </c>
      <c r="AB27" s="27"/>
      <c r="AC27" s="725" t="str">
        <f>IFERROR(IF(#REF!&lt;&gt;"",Z27*VLOOKUP(N27,#REF!,MATCH(Y27,#REF!,0)+2,0), ""), "")</f>
        <v/>
      </c>
      <c r="AD27" s="725"/>
      <c r="AE27" s="336"/>
      <c r="AF27" s="31"/>
      <c r="AG27" s="70"/>
      <c r="AH27" s="70"/>
      <c r="AI27" s="43"/>
      <c r="AJ27" s="43"/>
      <c r="AK27" s="43"/>
      <c r="AL27" s="43"/>
      <c r="AM27" s="43"/>
      <c r="AN27" s="43"/>
    </row>
    <row r="28" spans="1:42" ht="30" customHeight="1" x14ac:dyDescent="0.2">
      <c r="A28" s="72">
        <v>15</v>
      </c>
      <c r="B28" s="728" t="str">
        <f>IF(基本情報入力シート!C53="","",基本情報入力シート!C53)</f>
        <v/>
      </c>
      <c r="C28" s="729"/>
      <c r="D28" s="729"/>
      <c r="E28" s="729"/>
      <c r="F28" s="729"/>
      <c r="G28" s="729"/>
      <c r="H28" s="729"/>
      <c r="I28" s="730"/>
      <c r="J28" s="331" t="str">
        <f>IF(基本情報入力シート!M53="","",基本情報入力シート!M53)</f>
        <v/>
      </c>
      <c r="K28" s="332" t="str">
        <f>IF(基本情報入力シート!R53="","",基本情報入力シート!R53)</f>
        <v/>
      </c>
      <c r="L28" s="332" t="str">
        <f>IF(基本情報入力シート!W53="","",基本情報入力シート!W53)</f>
        <v/>
      </c>
      <c r="M28" s="331" t="str">
        <f>IF(基本情報入力シート!X53="","",基本情報入力シート!X53)</f>
        <v/>
      </c>
      <c r="N28" s="76" t="str">
        <f>IF(基本情報入力シート!Y53="","",基本情報入力シート!Y53)</f>
        <v/>
      </c>
      <c r="O28" s="84"/>
      <c r="P28" s="23"/>
      <c r="Q28" s="731"/>
      <c r="R28" s="732"/>
      <c r="S28" s="73" t="str">
        <f>IFERROR(ROUNDDOWN(Q28*VLOOKUP(N28,#REF!,MATCH(P28,#REF!)+2,FALSE)*0.5, 0), "")</f>
        <v/>
      </c>
      <c r="T28" s="18"/>
      <c r="U28" s="75" t="str">
        <f>IFERROR(IF(#REF!&lt;&gt;"",Q28*VLOOKUP(N28,#REF!,MATCH(P28,#REF!,0)+2,0), ""), "")</f>
        <v/>
      </c>
      <c r="V28" s="18"/>
      <c r="W28" s="733"/>
      <c r="X28" s="734"/>
      <c r="Y28" s="19"/>
      <c r="Z28" s="26"/>
      <c r="AA28" s="74" t="str">
        <f>IFERROR(IF(Y28="ー", "", ROUNDDOWN(Z28*VLOOKUP(N28,#REF!,MATCH(Y28,#REF!)+2,FALSE)*0.5, 0)), "")</f>
        <v/>
      </c>
      <c r="AB28" s="27"/>
      <c r="AC28" s="725" t="str">
        <f>IFERROR(IF(#REF!&lt;&gt;"",Z28*VLOOKUP(N28,#REF!,MATCH(Y28,#REF!,0)+2,0), ""), "")</f>
        <v/>
      </c>
      <c r="AD28" s="725"/>
      <c r="AE28" s="336"/>
      <c r="AF28" s="31"/>
      <c r="AG28" s="70"/>
      <c r="AH28" s="70"/>
      <c r="AI28" s="43"/>
      <c r="AJ28" s="43"/>
      <c r="AK28" s="43"/>
      <c r="AL28" s="43"/>
      <c r="AM28" s="43"/>
      <c r="AN28" s="43"/>
    </row>
    <row r="29" spans="1:42" ht="30" customHeight="1" x14ac:dyDescent="0.2">
      <c r="A29" s="72">
        <v>16</v>
      </c>
      <c r="B29" s="728" t="str">
        <f>IF(基本情報入力シート!C54="","",基本情報入力シート!C54)</f>
        <v/>
      </c>
      <c r="C29" s="729"/>
      <c r="D29" s="729"/>
      <c r="E29" s="729"/>
      <c r="F29" s="729"/>
      <c r="G29" s="729"/>
      <c r="H29" s="729"/>
      <c r="I29" s="730"/>
      <c r="J29" s="332" t="str">
        <f>IF(基本情報入力シート!M54="","",基本情報入力シート!M54)</f>
        <v/>
      </c>
      <c r="K29" s="332" t="str">
        <f>IF(基本情報入力シート!R54="","",基本情報入力シート!R54)</f>
        <v/>
      </c>
      <c r="L29" s="332" t="str">
        <f>IF(基本情報入力シート!W54="","",基本情報入力シート!W54)</f>
        <v/>
      </c>
      <c r="M29" s="332" t="str">
        <f>IF(基本情報入力シート!X54="","",基本情報入力シート!X54)</f>
        <v/>
      </c>
      <c r="N29" s="76" t="str">
        <f>IF(基本情報入力シート!Y54="","",基本情報入力シート!Y54)</f>
        <v/>
      </c>
      <c r="O29" s="84"/>
      <c r="P29" s="33"/>
      <c r="Q29" s="731"/>
      <c r="R29" s="732"/>
      <c r="S29" s="73" t="str">
        <f>IFERROR(ROUNDDOWN(Q29*VLOOKUP(N29,#REF!,MATCH(P29,#REF!)+2,FALSE)*0.5, 0), "")</f>
        <v/>
      </c>
      <c r="T29" s="24"/>
      <c r="U29" s="75" t="str">
        <f>IFERROR(IF(#REF!&lt;&gt;"",Q29*VLOOKUP(N29,#REF!,MATCH(P29,#REF!,0)+2,0), ""), "")</f>
        <v/>
      </c>
      <c r="V29" s="18"/>
      <c r="W29" s="733"/>
      <c r="X29" s="734"/>
      <c r="Y29" s="19"/>
      <c r="Z29" s="26"/>
      <c r="AA29" s="74" t="str">
        <f>IFERROR(IF(Y29="ー", "", ROUNDDOWN(Z29*VLOOKUP(N29,#REF!,MATCH(Y29,#REF!)+2,FALSE)*0.5, 0)), "")</f>
        <v/>
      </c>
      <c r="AB29" s="27"/>
      <c r="AC29" s="725" t="str">
        <f>IFERROR(IF(#REF!&lt;&gt;"",Z29*VLOOKUP(N29,#REF!,MATCH(Y29,#REF!,0)+2,0), ""), "")</f>
        <v/>
      </c>
      <c r="AD29" s="725"/>
      <c r="AE29" s="336"/>
      <c r="AF29" s="31"/>
      <c r="AG29" s="70"/>
      <c r="AH29" s="70"/>
      <c r="AI29" s="43"/>
      <c r="AJ29" s="43"/>
      <c r="AK29" s="43"/>
      <c r="AL29" s="43"/>
      <c r="AM29" s="43"/>
      <c r="AN29" s="43"/>
    </row>
    <row r="30" spans="1:42" s="42" customFormat="1" ht="30" customHeight="1" x14ac:dyDescent="0.2">
      <c r="A30" s="72">
        <v>17</v>
      </c>
      <c r="B30" s="728" t="str">
        <f>IF(基本情報入力シート!C55="","",基本情報入力シート!C55)</f>
        <v/>
      </c>
      <c r="C30" s="729"/>
      <c r="D30" s="729"/>
      <c r="E30" s="729"/>
      <c r="F30" s="729"/>
      <c r="G30" s="729"/>
      <c r="H30" s="729"/>
      <c r="I30" s="730"/>
      <c r="J30" s="331" t="str">
        <f>IF(基本情報入力シート!M55="","",基本情報入力シート!M55)</f>
        <v/>
      </c>
      <c r="K30" s="332" t="str">
        <f>IF(基本情報入力シート!R55="","",基本情報入力シート!R55)</f>
        <v/>
      </c>
      <c r="L30" s="332" t="str">
        <f>IF(基本情報入力シート!W55="","",基本情報入力シート!W55)</f>
        <v/>
      </c>
      <c r="M30" s="331" t="str">
        <f>IF(基本情報入力シート!X55="","",基本情報入力シート!X55)</f>
        <v/>
      </c>
      <c r="N30" s="76" t="str">
        <f>IF(基本情報入力シート!Y55="","",基本情報入力シート!Y55)</f>
        <v/>
      </c>
      <c r="O30" s="84"/>
      <c r="P30" s="23"/>
      <c r="Q30" s="731"/>
      <c r="R30" s="732"/>
      <c r="S30" s="73" t="str">
        <f>IFERROR(ROUNDDOWN(Q30*VLOOKUP(N30,#REF!,MATCH(P30,#REF!)+2,FALSE)*0.5, 0), "")</f>
        <v/>
      </c>
      <c r="T30" s="18"/>
      <c r="U30" s="75" t="str">
        <f>IFERROR(IF(#REF!&lt;&gt;"",Q30*VLOOKUP(N30,#REF!,MATCH(P30,#REF!,0)+2,0), ""), "")</f>
        <v/>
      </c>
      <c r="V30" s="18"/>
      <c r="W30" s="733"/>
      <c r="X30" s="734"/>
      <c r="Y30" s="19"/>
      <c r="Z30" s="26"/>
      <c r="AA30" s="74" t="str">
        <f>IFERROR(IF(Y30="ー", "", ROUNDDOWN(Z30*VLOOKUP(N30,#REF!,MATCH(Y30,#REF!)+2,FALSE)*0.5, 0)), "")</f>
        <v/>
      </c>
      <c r="AB30" s="27"/>
      <c r="AC30" s="725" t="str">
        <f>IFERROR(IF(#REF!&lt;&gt;"",Z30*VLOOKUP(N30,#REF!,MATCH(Y30,#REF!,0)+2,0), ""), "")</f>
        <v/>
      </c>
      <c r="AD30" s="725"/>
      <c r="AE30" s="336"/>
      <c r="AF30" s="31"/>
      <c r="AG30" s="70"/>
      <c r="AH30" s="70"/>
      <c r="AI30" s="43"/>
      <c r="AJ30" s="43"/>
      <c r="AK30" s="43"/>
      <c r="AL30" s="43"/>
      <c r="AM30" s="43"/>
      <c r="AN30" s="43"/>
      <c r="AO30" s="43"/>
      <c r="AP30" s="43"/>
    </row>
    <row r="31" spans="1:42" s="42" customFormat="1" ht="30" customHeight="1" x14ac:dyDescent="0.2">
      <c r="A31" s="72">
        <v>18</v>
      </c>
      <c r="B31" s="728" t="str">
        <f>IF(基本情報入力シート!C56="","",基本情報入力シート!C56)</f>
        <v/>
      </c>
      <c r="C31" s="729"/>
      <c r="D31" s="729"/>
      <c r="E31" s="729"/>
      <c r="F31" s="729"/>
      <c r="G31" s="729"/>
      <c r="H31" s="729"/>
      <c r="I31" s="730"/>
      <c r="J31" s="331" t="str">
        <f>IF(基本情報入力シート!M56="","",基本情報入力シート!M56)</f>
        <v/>
      </c>
      <c r="K31" s="332" t="str">
        <f>IF(基本情報入力シート!R56="","",基本情報入力シート!R56)</f>
        <v/>
      </c>
      <c r="L31" s="332" t="str">
        <f>IF(基本情報入力シート!W56="","",基本情報入力シート!W56)</f>
        <v/>
      </c>
      <c r="M31" s="331" t="str">
        <f>IF(基本情報入力シート!X56="","",基本情報入力シート!X56)</f>
        <v/>
      </c>
      <c r="N31" s="76" t="str">
        <f>IF(基本情報入力シート!Y56="","",基本情報入力シート!Y56)</f>
        <v/>
      </c>
      <c r="O31" s="84"/>
      <c r="P31" s="23"/>
      <c r="Q31" s="731"/>
      <c r="R31" s="732"/>
      <c r="S31" s="73" t="str">
        <f>IFERROR(ROUNDDOWN(Q31*VLOOKUP(N31,#REF!,MATCH(P31,#REF!)+2,FALSE)*0.5, 0), "")</f>
        <v/>
      </c>
      <c r="T31" s="18"/>
      <c r="U31" s="75" t="str">
        <f>IFERROR(IF(#REF!&lt;&gt;"",Q31*VLOOKUP(N31,#REF!,MATCH(P31,#REF!,0)+2,0), ""), "")</f>
        <v/>
      </c>
      <c r="V31" s="18"/>
      <c r="W31" s="733"/>
      <c r="X31" s="734"/>
      <c r="Y31" s="19"/>
      <c r="Z31" s="26"/>
      <c r="AA31" s="74" t="str">
        <f>IFERROR(IF(Y31="ー", "", ROUNDDOWN(Z31*VLOOKUP(N31,#REF!,MATCH(Y31,#REF!)+2,FALSE)*0.5, 0)), "")</f>
        <v/>
      </c>
      <c r="AB31" s="27"/>
      <c r="AC31" s="725" t="str">
        <f>IFERROR(IF(#REF!&lt;&gt;"",Z31*VLOOKUP(N31,#REF!,MATCH(Y31,#REF!,0)+2,0), ""), "")</f>
        <v/>
      </c>
      <c r="AD31" s="725"/>
      <c r="AE31" s="336"/>
      <c r="AF31" s="31"/>
      <c r="AG31" s="70"/>
      <c r="AH31" s="70"/>
      <c r="AI31" s="43"/>
      <c r="AJ31" s="43"/>
      <c r="AK31" s="43"/>
      <c r="AL31" s="43"/>
      <c r="AM31" s="43"/>
      <c r="AN31" s="43"/>
      <c r="AO31" s="43"/>
      <c r="AP31" s="43"/>
    </row>
    <row r="32" spans="1:42" s="42" customFormat="1" ht="30" customHeight="1" x14ac:dyDescent="0.2">
      <c r="A32" s="72">
        <v>19</v>
      </c>
      <c r="B32" s="728" t="str">
        <f>IF(基本情報入力シート!C57="","",基本情報入力シート!C57)</f>
        <v/>
      </c>
      <c r="C32" s="729"/>
      <c r="D32" s="729"/>
      <c r="E32" s="729"/>
      <c r="F32" s="729"/>
      <c r="G32" s="729"/>
      <c r="H32" s="729"/>
      <c r="I32" s="730"/>
      <c r="J32" s="331" t="str">
        <f>IF(基本情報入力シート!M57="","",基本情報入力シート!M57)</f>
        <v/>
      </c>
      <c r="K32" s="332" t="str">
        <f>IF(基本情報入力シート!R57="","",基本情報入力シート!R57)</f>
        <v/>
      </c>
      <c r="L32" s="332" t="str">
        <f>IF(基本情報入力シート!W57="","",基本情報入力シート!W57)</f>
        <v/>
      </c>
      <c r="M32" s="331" t="str">
        <f>IF(基本情報入力シート!X57="","",基本情報入力シート!X57)</f>
        <v/>
      </c>
      <c r="N32" s="76" t="str">
        <f>IF(基本情報入力シート!Y57="","",基本情報入力シート!Y57)</f>
        <v/>
      </c>
      <c r="O32" s="84"/>
      <c r="P32" s="33"/>
      <c r="Q32" s="731"/>
      <c r="R32" s="732"/>
      <c r="S32" s="73" t="str">
        <f>IFERROR(ROUNDDOWN(Q32*VLOOKUP(N32,#REF!,MATCH(P32,#REF!)+2,FALSE)*0.5, 0), "")</f>
        <v/>
      </c>
      <c r="T32" s="24"/>
      <c r="U32" s="75" t="str">
        <f>IFERROR(IF(#REF!&lt;&gt;"",Q32*VLOOKUP(N32,#REF!,MATCH(P32,#REF!,0)+2,0), ""), "")</f>
        <v/>
      </c>
      <c r="V32" s="18"/>
      <c r="W32" s="733"/>
      <c r="X32" s="734"/>
      <c r="Y32" s="19"/>
      <c r="Z32" s="26"/>
      <c r="AA32" s="74" t="str">
        <f>IFERROR(IF(Y32="ー", "", ROUNDDOWN(Z32*VLOOKUP(N32,#REF!,MATCH(Y32,#REF!)+2,FALSE)*0.5, 0)), "")</f>
        <v/>
      </c>
      <c r="AB32" s="27"/>
      <c r="AC32" s="725" t="str">
        <f>IFERROR(IF(#REF!&lt;&gt;"",Z32*VLOOKUP(N32,#REF!,MATCH(Y32,#REF!,0)+2,0), ""), "")</f>
        <v/>
      </c>
      <c r="AD32" s="725"/>
      <c r="AE32" s="336"/>
      <c r="AF32" s="31"/>
      <c r="AG32" s="70"/>
      <c r="AH32" s="70"/>
      <c r="AI32" s="43"/>
      <c r="AJ32" s="43"/>
      <c r="AK32" s="43"/>
      <c r="AL32" s="43"/>
      <c r="AM32" s="43"/>
      <c r="AN32" s="43"/>
      <c r="AO32" s="43"/>
      <c r="AP32" s="43"/>
    </row>
    <row r="33" spans="1:42" s="42" customFormat="1" ht="30" customHeight="1" x14ac:dyDescent="0.2">
      <c r="A33" s="72">
        <v>20</v>
      </c>
      <c r="B33" s="728" t="str">
        <f>IF(基本情報入力シート!C58="","",基本情報入力シート!C58)</f>
        <v/>
      </c>
      <c r="C33" s="729"/>
      <c r="D33" s="729"/>
      <c r="E33" s="729"/>
      <c r="F33" s="729"/>
      <c r="G33" s="729"/>
      <c r="H33" s="729"/>
      <c r="I33" s="730"/>
      <c r="J33" s="331" t="str">
        <f>IF(基本情報入力シート!M58="","",基本情報入力シート!M58)</f>
        <v/>
      </c>
      <c r="K33" s="332" t="str">
        <f>IF(基本情報入力シート!R58="","",基本情報入力シート!R58)</f>
        <v/>
      </c>
      <c r="L33" s="332" t="str">
        <f>IF(基本情報入力シート!W58="","",基本情報入力シート!W58)</f>
        <v/>
      </c>
      <c r="M33" s="331" t="str">
        <f>IF(基本情報入力シート!X58="","",基本情報入力シート!X58)</f>
        <v/>
      </c>
      <c r="N33" s="76" t="str">
        <f>IF(基本情報入力シート!Y58="","",基本情報入力シート!Y58)</f>
        <v/>
      </c>
      <c r="O33" s="84"/>
      <c r="P33" s="33"/>
      <c r="Q33" s="731"/>
      <c r="R33" s="732"/>
      <c r="S33" s="73" t="str">
        <f>IFERROR(ROUNDDOWN(Q33*VLOOKUP(N33,#REF!,MATCH(P33,#REF!)+2,FALSE)*0.5, 0), "")</f>
        <v/>
      </c>
      <c r="T33" s="18"/>
      <c r="U33" s="75" t="str">
        <f>IFERROR(IF(#REF!&lt;&gt;"",Q33*VLOOKUP(N33,#REF!,MATCH(P33,#REF!,0)+2,0), ""), "")</f>
        <v/>
      </c>
      <c r="V33" s="18"/>
      <c r="W33" s="733"/>
      <c r="X33" s="734"/>
      <c r="Y33" s="19"/>
      <c r="Z33" s="26"/>
      <c r="AA33" s="74" t="str">
        <f>IFERROR(IF(Y33="ー", "", ROUNDDOWN(Z33*VLOOKUP(N33,#REF!,MATCH(Y33,#REF!)+2,FALSE)*0.5, 0)), "")</f>
        <v/>
      </c>
      <c r="AB33" s="27"/>
      <c r="AC33" s="725" t="str">
        <f>IFERROR(IF(#REF!&lt;&gt;"",Z33*VLOOKUP(N33,#REF!,MATCH(Y33,#REF!,0)+2,0), ""), "")</f>
        <v/>
      </c>
      <c r="AD33" s="725"/>
      <c r="AE33" s="336"/>
      <c r="AF33" s="31"/>
      <c r="AG33" s="70"/>
      <c r="AH33" s="70"/>
      <c r="AI33" s="43"/>
      <c r="AJ33" s="43"/>
      <c r="AK33" s="43"/>
      <c r="AL33" s="43"/>
      <c r="AM33" s="43"/>
      <c r="AN33" s="43"/>
      <c r="AO33" s="43"/>
      <c r="AP33" s="43"/>
    </row>
    <row r="34" spans="1:42" s="42" customFormat="1" ht="30" customHeight="1" x14ac:dyDescent="0.2">
      <c r="A34" s="72">
        <v>21</v>
      </c>
      <c r="B34" s="728" t="str">
        <f>IF(基本情報入力シート!C59="","",基本情報入力シート!C59)</f>
        <v/>
      </c>
      <c r="C34" s="729"/>
      <c r="D34" s="729"/>
      <c r="E34" s="729"/>
      <c r="F34" s="729"/>
      <c r="G34" s="729"/>
      <c r="H34" s="729"/>
      <c r="I34" s="730"/>
      <c r="J34" s="331" t="str">
        <f>IF(基本情報入力シート!M59="","",基本情報入力シート!M59)</f>
        <v/>
      </c>
      <c r="K34" s="332" t="str">
        <f>IF(基本情報入力シート!R59="","",基本情報入力シート!R59)</f>
        <v/>
      </c>
      <c r="L34" s="332" t="str">
        <f>IF(基本情報入力シート!W59="","",基本情報入力シート!W59)</f>
        <v/>
      </c>
      <c r="M34" s="331" t="str">
        <f>IF(基本情報入力シート!X59="","",基本情報入力シート!X59)</f>
        <v/>
      </c>
      <c r="N34" s="76" t="str">
        <f>IF(基本情報入力シート!Y59="","",基本情報入力シート!Y59)</f>
        <v/>
      </c>
      <c r="O34" s="84"/>
      <c r="P34" s="23"/>
      <c r="Q34" s="731"/>
      <c r="R34" s="732"/>
      <c r="S34" s="73" t="str">
        <f>IFERROR(ROUNDDOWN(Q34*VLOOKUP(N34,#REF!,MATCH(P34,#REF!)+2,FALSE)*0.5, 0), "")</f>
        <v/>
      </c>
      <c r="T34" s="18"/>
      <c r="U34" s="75" t="str">
        <f>IFERROR(IF(#REF!&lt;&gt;"",Q34*VLOOKUP(N34,#REF!,MATCH(P34,#REF!,0)+2,0), ""), "")</f>
        <v/>
      </c>
      <c r="V34" s="18"/>
      <c r="W34" s="733"/>
      <c r="X34" s="734"/>
      <c r="Y34" s="19"/>
      <c r="Z34" s="26"/>
      <c r="AA34" s="74" t="str">
        <f>IFERROR(IF(Y34="ー", "", ROUNDDOWN(Z34*VLOOKUP(N34,#REF!,MATCH(Y34,#REF!)+2,FALSE)*0.5, 0)), "")</f>
        <v/>
      </c>
      <c r="AB34" s="27"/>
      <c r="AC34" s="725" t="str">
        <f>IFERROR(IF(#REF!&lt;&gt;"",Z34*VLOOKUP(N34,#REF!,MATCH(Y34,#REF!,0)+2,0), ""), "")</f>
        <v/>
      </c>
      <c r="AD34" s="725"/>
      <c r="AE34" s="336"/>
      <c r="AF34" s="31"/>
      <c r="AG34" s="70"/>
      <c r="AH34" s="70"/>
      <c r="AI34" s="43"/>
      <c r="AJ34" s="43"/>
      <c r="AK34" s="43"/>
      <c r="AL34" s="43"/>
      <c r="AM34" s="43"/>
      <c r="AN34" s="43"/>
      <c r="AO34" s="43"/>
      <c r="AP34" s="43"/>
    </row>
    <row r="35" spans="1:42" s="42" customFormat="1" ht="30" customHeight="1" x14ac:dyDescent="0.2">
      <c r="A35" s="72">
        <v>22</v>
      </c>
      <c r="B35" s="728" t="str">
        <f>IF(基本情報入力シート!C60="","",基本情報入力シート!C60)</f>
        <v/>
      </c>
      <c r="C35" s="729"/>
      <c r="D35" s="729"/>
      <c r="E35" s="729"/>
      <c r="F35" s="729"/>
      <c r="G35" s="729"/>
      <c r="H35" s="729"/>
      <c r="I35" s="730"/>
      <c r="J35" s="331" t="str">
        <f>IF(基本情報入力シート!M60="","",基本情報入力シート!M60)</f>
        <v/>
      </c>
      <c r="K35" s="332" t="str">
        <f>IF(基本情報入力シート!R60="","",基本情報入力シート!R60)</f>
        <v/>
      </c>
      <c r="L35" s="332" t="str">
        <f>IF(基本情報入力シート!W60="","",基本情報入力シート!W60)</f>
        <v/>
      </c>
      <c r="M35" s="331" t="str">
        <f>IF(基本情報入力シート!X60="","",基本情報入力シート!X60)</f>
        <v/>
      </c>
      <c r="N35" s="76" t="str">
        <f>IF(基本情報入力シート!Y60="","",基本情報入力シート!Y60)</f>
        <v/>
      </c>
      <c r="O35" s="84"/>
      <c r="P35" s="23"/>
      <c r="Q35" s="731"/>
      <c r="R35" s="732"/>
      <c r="S35" s="73" t="str">
        <f>IFERROR(ROUNDDOWN(Q35*VLOOKUP(N35,#REF!,MATCH(P35,#REF!)+2,FALSE)*0.5, 0), "")</f>
        <v/>
      </c>
      <c r="T35" s="24"/>
      <c r="U35" s="75" t="str">
        <f>IFERROR(IF(#REF!&lt;&gt;"",Q35*VLOOKUP(N35,#REF!,MATCH(P35,#REF!,0)+2,0), ""), "")</f>
        <v/>
      </c>
      <c r="V35" s="18"/>
      <c r="W35" s="733"/>
      <c r="X35" s="734"/>
      <c r="Y35" s="19"/>
      <c r="Z35" s="26"/>
      <c r="AA35" s="74" t="str">
        <f>IFERROR(IF(Y35="ー", "", ROUNDDOWN(Z35*VLOOKUP(N35,#REF!,MATCH(Y35,#REF!)+2,FALSE)*0.5, 0)), "")</f>
        <v/>
      </c>
      <c r="AB35" s="27"/>
      <c r="AC35" s="725" t="str">
        <f>IFERROR(IF(#REF!&lt;&gt;"",Z35*VLOOKUP(N35,#REF!,MATCH(Y35,#REF!,0)+2,0), ""), "")</f>
        <v/>
      </c>
      <c r="AD35" s="725"/>
      <c r="AE35" s="336"/>
      <c r="AF35" s="31"/>
      <c r="AG35" s="70"/>
      <c r="AH35" s="70"/>
      <c r="AI35" s="43"/>
      <c r="AJ35" s="43"/>
      <c r="AK35" s="43"/>
      <c r="AL35" s="43"/>
      <c r="AM35" s="43"/>
      <c r="AN35" s="43"/>
      <c r="AO35" s="43"/>
      <c r="AP35" s="43"/>
    </row>
    <row r="36" spans="1:42" s="42" customFormat="1" ht="30" customHeight="1" x14ac:dyDescent="0.2">
      <c r="A36" s="72">
        <v>23</v>
      </c>
      <c r="B36" s="728" t="str">
        <f>IF(基本情報入力シート!C61="","",基本情報入力シート!C61)</f>
        <v/>
      </c>
      <c r="C36" s="729"/>
      <c r="D36" s="729"/>
      <c r="E36" s="729"/>
      <c r="F36" s="729"/>
      <c r="G36" s="729"/>
      <c r="H36" s="729"/>
      <c r="I36" s="730"/>
      <c r="J36" s="331" t="str">
        <f>IF(基本情報入力シート!M61="","",基本情報入力シート!M61)</f>
        <v/>
      </c>
      <c r="K36" s="332" t="str">
        <f>IF(基本情報入力シート!R61="","",基本情報入力シート!R61)</f>
        <v/>
      </c>
      <c r="L36" s="332" t="str">
        <f>IF(基本情報入力シート!W61="","",基本情報入力シート!W61)</f>
        <v/>
      </c>
      <c r="M36" s="331" t="str">
        <f>IF(基本情報入力シート!X61="","",基本情報入力シート!X61)</f>
        <v/>
      </c>
      <c r="N36" s="76" t="str">
        <f>IF(基本情報入力シート!Y61="","",基本情報入力シート!Y61)</f>
        <v/>
      </c>
      <c r="O36" s="84"/>
      <c r="P36" s="33"/>
      <c r="Q36" s="731"/>
      <c r="R36" s="732"/>
      <c r="S36" s="73" t="str">
        <f>IFERROR(ROUNDDOWN(Q36*VLOOKUP(N36,#REF!,MATCH(P36,#REF!)+2,FALSE)*0.5, 0), "")</f>
        <v/>
      </c>
      <c r="T36" s="18"/>
      <c r="U36" s="75" t="str">
        <f>IFERROR(IF(#REF!&lt;&gt;"",Q36*VLOOKUP(N36,#REF!,MATCH(P36,#REF!,0)+2,0), ""), "")</f>
        <v/>
      </c>
      <c r="V36" s="18"/>
      <c r="W36" s="733"/>
      <c r="X36" s="734"/>
      <c r="Y36" s="19"/>
      <c r="Z36" s="26"/>
      <c r="AA36" s="74" t="str">
        <f>IFERROR(IF(Y36="ー", "", ROUNDDOWN(Z36*VLOOKUP(N36,#REF!,MATCH(Y36,#REF!)+2,FALSE)*0.5, 0)), "")</f>
        <v/>
      </c>
      <c r="AB36" s="27"/>
      <c r="AC36" s="725" t="str">
        <f>IFERROR(IF(#REF!&lt;&gt;"",Z36*VLOOKUP(N36,#REF!,MATCH(Y36,#REF!,0)+2,0), ""), "")</f>
        <v/>
      </c>
      <c r="AD36" s="725"/>
      <c r="AE36" s="336"/>
      <c r="AF36" s="31"/>
      <c r="AG36" s="70"/>
      <c r="AH36" s="70"/>
      <c r="AI36" s="43"/>
      <c r="AJ36" s="43"/>
      <c r="AK36" s="43"/>
      <c r="AL36" s="43"/>
      <c r="AM36" s="43"/>
      <c r="AN36" s="43"/>
      <c r="AO36" s="43"/>
      <c r="AP36" s="43"/>
    </row>
    <row r="37" spans="1:42" s="42" customFormat="1" ht="30" customHeight="1" x14ac:dyDescent="0.2">
      <c r="A37" s="72">
        <v>24</v>
      </c>
      <c r="B37" s="728" t="str">
        <f>IF(基本情報入力シート!C62="","",基本情報入力シート!C62)</f>
        <v/>
      </c>
      <c r="C37" s="729"/>
      <c r="D37" s="729"/>
      <c r="E37" s="729"/>
      <c r="F37" s="729"/>
      <c r="G37" s="729"/>
      <c r="H37" s="729"/>
      <c r="I37" s="730"/>
      <c r="J37" s="331" t="str">
        <f>IF(基本情報入力シート!M62="","",基本情報入力シート!M62)</f>
        <v/>
      </c>
      <c r="K37" s="332" t="str">
        <f>IF(基本情報入力シート!R62="","",基本情報入力シート!R62)</f>
        <v/>
      </c>
      <c r="L37" s="332" t="str">
        <f>IF(基本情報入力シート!W62="","",基本情報入力シート!W62)</f>
        <v/>
      </c>
      <c r="M37" s="331" t="str">
        <f>IF(基本情報入力シート!X62="","",基本情報入力シート!X62)</f>
        <v/>
      </c>
      <c r="N37" s="76" t="str">
        <f>IF(基本情報入力シート!Y62="","",基本情報入力シート!Y62)</f>
        <v/>
      </c>
      <c r="O37" s="84"/>
      <c r="P37" s="23"/>
      <c r="Q37" s="731"/>
      <c r="R37" s="732"/>
      <c r="S37" s="73" t="str">
        <f>IFERROR(ROUNDDOWN(Q37*VLOOKUP(N37,#REF!,MATCH(P37,#REF!)+2,FALSE)*0.5, 0), "")</f>
        <v/>
      </c>
      <c r="T37" s="18"/>
      <c r="U37" s="75" t="str">
        <f>IFERROR(IF(#REF!&lt;&gt;"",Q37*VLOOKUP(N37,#REF!,MATCH(P37,#REF!,0)+2,0), ""), "")</f>
        <v/>
      </c>
      <c r="V37" s="18"/>
      <c r="W37" s="733"/>
      <c r="X37" s="734"/>
      <c r="Y37" s="19"/>
      <c r="Z37" s="26"/>
      <c r="AA37" s="74" t="str">
        <f>IFERROR(IF(Y37="ー", "", ROUNDDOWN(Z37*VLOOKUP(N37,#REF!,MATCH(Y37,#REF!)+2,FALSE)*0.5, 0)), "")</f>
        <v/>
      </c>
      <c r="AB37" s="27"/>
      <c r="AC37" s="725" t="str">
        <f>IFERROR(IF(#REF!&lt;&gt;"",Z37*VLOOKUP(N37,#REF!,MATCH(Y37,#REF!,0)+2,0), ""), "")</f>
        <v/>
      </c>
      <c r="AD37" s="725"/>
      <c r="AE37" s="336"/>
      <c r="AF37" s="31"/>
      <c r="AG37" s="70"/>
      <c r="AH37" s="70"/>
      <c r="AI37" s="43"/>
      <c r="AJ37" s="43"/>
      <c r="AK37" s="43"/>
      <c r="AL37" s="43"/>
      <c r="AM37" s="43"/>
      <c r="AN37" s="43"/>
      <c r="AO37" s="43"/>
      <c r="AP37" s="43"/>
    </row>
    <row r="38" spans="1:42" s="42" customFormat="1" ht="30" customHeight="1" x14ac:dyDescent="0.2">
      <c r="A38" s="72">
        <v>25</v>
      </c>
      <c r="B38" s="728" t="str">
        <f>IF(基本情報入力シート!C63="","",基本情報入力シート!C63)</f>
        <v/>
      </c>
      <c r="C38" s="729"/>
      <c r="D38" s="729"/>
      <c r="E38" s="729"/>
      <c r="F38" s="729"/>
      <c r="G38" s="729"/>
      <c r="H38" s="729"/>
      <c r="I38" s="730"/>
      <c r="J38" s="331" t="str">
        <f>IF(基本情報入力シート!M63="","",基本情報入力シート!M63)</f>
        <v/>
      </c>
      <c r="K38" s="332" t="str">
        <f>IF(基本情報入力シート!R63="","",基本情報入力シート!R63)</f>
        <v/>
      </c>
      <c r="L38" s="332" t="str">
        <f>IF(基本情報入力シート!W63="","",基本情報入力シート!W63)</f>
        <v/>
      </c>
      <c r="M38" s="331" t="str">
        <f>IF(基本情報入力シート!X63="","",基本情報入力シート!X63)</f>
        <v/>
      </c>
      <c r="N38" s="76" t="str">
        <f>IF(基本情報入力シート!Y63="","",基本情報入力シート!Y63)</f>
        <v/>
      </c>
      <c r="O38" s="84"/>
      <c r="P38" s="23"/>
      <c r="Q38" s="731"/>
      <c r="R38" s="732"/>
      <c r="S38" s="73" t="str">
        <f>IFERROR(ROUNDDOWN(Q38*VLOOKUP(N38,#REF!,MATCH(P38,#REF!)+2,FALSE)*0.5, 0), "")</f>
        <v/>
      </c>
      <c r="T38" s="24"/>
      <c r="U38" s="75" t="str">
        <f>IFERROR(IF(#REF!&lt;&gt;"",Q38*VLOOKUP(N38,#REF!,MATCH(P38,#REF!,0)+2,0), ""), "")</f>
        <v/>
      </c>
      <c r="V38" s="18"/>
      <c r="W38" s="733"/>
      <c r="X38" s="734"/>
      <c r="Y38" s="19"/>
      <c r="Z38" s="26"/>
      <c r="AA38" s="74" t="str">
        <f>IFERROR(IF(Y38="ー", "", ROUNDDOWN(Z38*VLOOKUP(N38,#REF!,MATCH(Y38,#REF!)+2,FALSE)*0.5, 0)), "")</f>
        <v/>
      </c>
      <c r="AB38" s="27"/>
      <c r="AC38" s="725" t="str">
        <f>IFERROR(IF(#REF!&lt;&gt;"",Z38*VLOOKUP(N38,#REF!,MATCH(Y38,#REF!,0)+2,0), ""), "")</f>
        <v/>
      </c>
      <c r="AD38" s="725"/>
      <c r="AE38" s="336"/>
      <c r="AF38" s="31"/>
      <c r="AG38" s="70"/>
      <c r="AH38" s="70"/>
      <c r="AI38" s="43"/>
      <c r="AJ38" s="43"/>
      <c r="AK38" s="43"/>
      <c r="AL38" s="43"/>
      <c r="AM38" s="43"/>
      <c r="AN38" s="43"/>
      <c r="AO38" s="43"/>
      <c r="AP38" s="43"/>
    </row>
    <row r="39" spans="1:42" s="42" customFormat="1" ht="30" customHeight="1" x14ac:dyDescent="0.2">
      <c r="A39" s="72">
        <v>26</v>
      </c>
      <c r="B39" s="728" t="str">
        <f>IF(基本情報入力シート!C64="","",基本情報入力シート!C64)</f>
        <v/>
      </c>
      <c r="C39" s="729"/>
      <c r="D39" s="729"/>
      <c r="E39" s="729"/>
      <c r="F39" s="729"/>
      <c r="G39" s="729"/>
      <c r="H39" s="729"/>
      <c r="I39" s="730"/>
      <c r="J39" s="331" t="str">
        <f>IF(基本情報入力シート!M64="","",基本情報入力シート!M64)</f>
        <v/>
      </c>
      <c r="K39" s="332" t="str">
        <f>IF(基本情報入力シート!R64="","",基本情報入力シート!R64)</f>
        <v/>
      </c>
      <c r="L39" s="332" t="str">
        <f>IF(基本情報入力シート!W64="","",基本情報入力シート!W64)</f>
        <v/>
      </c>
      <c r="M39" s="331" t="str">
        <f>IF(基本情報入力シート!X64="","",基本情報入力シート!X64)</f>
        <v/>
      </c>
      <c r="N39" s="76" t="str">
        <f>IF(基本情報入力シート!Y64="","",基本情報入力シート!Y64)</f>
        <v/>
      </c>
      <c r="O39" s="84"/>
      <c r="P39" s="33"/>
      <c r="Q39" s="731"/>
      <c r="R39" s="732"/>
      <c r="S39" s="73" t="str">
        <f>IFERROR(ROUNDDOWN(Q39*VLOOKUP(N39,#REF!,MATCH(P39,#REF!)+2,FALSE)*0.5, 0), "")</f>
        <v/>
      </c>
      <c r="T39" s="18"/>
      <c r="U39" s="75" t="str">
        <f>IFERROR(IF(#REF!&lt;&gt;"",Q39*VLOOKUP(N39,#REF!,MATCH(P39,#REF!,0)+2,0), ""), "")</f>
        <v/>
      </c>
      <c r="V39" s="18"/>
      <c r="W39" s="733"/>
      <c r="X39" s="734"/>
      <c r="Y39" s="19"/>
      <c r="Z39" s="26"/>
      <c r="AA39" s="74" t="str">
        <f>IFERROR(IF(Y39="ー", "", ROUNDDOWN(Z39*VLOOKUP(N39,#REF!,MATCH(Y39,#REF!)+2,FALSE)*0.5, 0)), "")</f>
        <v/>
      </c>
      <c r="AB39" s="27"/>
      <c r="AC39" s="725" t="str">
        <f>IFERROR(IF(#REF!&lt;&gt;"",Z39*VLOOKUP(N39,#REF!,MATCH(Y39,#REF!,0)+2,0), ""), "")</f>
        <v/>
      </c>
      <c r="AD39" s="725"/>
      <c r="AE39" s="336"/>
      <c r="AF39" s="31"/>
      <c r="AG39" s="70"/>
      <c r="AH39" s="70"/>
      <c r="AI39" s="43"/>
      <c r="AJ39" s="43"/>
      <c r="AK39" s="43"/>
      <c r="AL39" s="43"/>
      <c r="AM39" s="43"/>
      <c r="AN39" s="43"/>
      <c r="AO39" s="43"/>
      <c r="AP39" s="43"/>
    </row>
    <row r="40" spans="1:42" s="42" customFormat="1" ht="30" customHeight="1" x14ac:dyDescent="0.2">
      <c r="A40" s="72">
        <v>27</v>
      </c>
      <c r="B40" s="728" t="str">
        <f>IF(基本情報入力シート!C65="","",基本情報入力シート!C65)</f>
        <v/>
      </c>
      <c r="C40" s="729"/>
      <c r="D40" s="729"/>
      <c r="E40" s="729"/>
      <c r="F40" s="729"/>
      <c r="G40" s="729"/>
      <c r="H40" s="729"/>
      <c r="I40" s="730"/>
      <c r="J40" s="332" t="str">
        <f>IF(基本情報入力シート!M65="","",基本情報入力シート!M65)</f>
        <v/>
      </c>
      <c r="K40" s="332" t="str">
        <f>IF(基本情報入力シート!R65="","",基本情報入力シート!R65)</f>
        <v/>
      </c>
      <c r="L40" s="332" t="str">
        <f>IF(基本情報入力シート!W65="","",基本情報入力シート!W65)</f>
        <v/>
      </c>
      <c r="M40" s="332" t="str">
        <f>IF(基本情報入力シート!X65="","",基本情報入力シート!X65)</f>
        <v/>
      </c>
      <c r="N40" s="76" t="str">
        <f>IF(基本情報入力シート!Y65="","",基本情報入力シート!Y65)</f>
        <v/>
      </c>
      <c r="O40" s="344"/>
      <c r="P40" s="19"/>
      <c r="Q40" s="731"/>
      <c r="R40" s="732"/>
      <c r="S40" s="73" t="str">
        <f>IFERROR(ROUNDDOWN(Q40*VLOOKUP(N40,#REF!,MATCH(P40,#REF!)+2,FALSE)*0.5, 0), "")</f>
        <v/>
      </c>
      <c r="T40" s="18"/>
      <c r="U40" s="343" t="str">
        <f>IFERROR(IF(#REF!&lt;&gt;"",Q40*VLOOKUP(N40,#REF!,MATCH(P40,#REF!,0)+2,0), ""), "")</f>
        <v/>
      </c>
      <c r="V40" s="18"/>
      <c r="W40" s="742"/>
      <c r="X40" s="743"/>
      <c r="Y40" s="19"/>
      <c r="Z40" s="26"/>
      <c r="AA40" s="74" t="str">
        <f>IFERROR(IF(Y40="ー", "", ROUNDDOWN(Z40*VLOOKUP(N40,#REF!,MATCH(Y40,#REF!)+2,FALSE)*0.5, 0)), "")</f>
        <v/>
      </c>
      <c r="AB40" s="27"/>
      <c r="AC40" s="725" t="str">
        <f>IFERROR(IF(#REF!&lt;&gt;"",Z40*VLOOKUP(N40,#REF!,MATCH(Y40,#REF!,0)+2,0), ""), "")</f>
        <v/>
      </c>
      <c r="AD40" s="725"/>
      <c r="AE40" s="336"/>
      <c r="AF40" s="31"/>
      <c r="AG40" s="70"/>
      <c r="AH40" s="70"/>
      <c r="AI40" s="43"/>
      <c r="AJ40" s="43"/>
      <c r="AK40" s="43"/>
      <c r="AL40" s="43"/>
      <c r="AM40" s="43"/>
      <c r="AN40" s="43"/>
      <c r="AO40" s="43"/>
      <c r="AP40" s="43"/>
    </row>
    <row r="41" spans="1:42" s="42" customFormat="1" ht="30" customHeight="1" x14ac:dyDescent="0.2">
      <c r="A41" s="72">
        <v>28</v>
      </c>
      <c r="B41" s="728" t="str">
        <f>IF(基本情報入力シート!C66="","",基本情報入力シート!C66)</f>
        <v/>
      </c>
      <c r="C41" s="729"/>
      <c r="D41" s="729"/>
      <c r="E41" s="729"/>
      <c r="F41" s="729"/>
      <c r="G41" s="729"/>
      <c r="H41" s="729"/>
      <c r="I41" s="730"/>
      <c r="J41" s="331" t="str">
        <f>IF(基本情報入力シート!M66="","",基本情報入力シート!M66)</f>
        <v/>
      </c>
      <c r="K41" s="332" t="str">
        <f>IF(基本情報入力シート!R66="","",基本情報入力シート!R66)</f>
        <v/>
      </c>
      <c r="L41" s="332" t="str">
        <f>IF(基本情報入力シート!W66="","",基本情報入力シート!W66)</f>
        <v/>
      </c>
      <c r="M41" s="331" t="str">
        <f>IF(基本情報入力シート!X66="","",基本情報入力シート!X66)</f>
        <v/>
      </c>
      <c r="N41" s="76" t="str">
        <f>IF(基本情報入力シート!Y66="","",基本情報入力シート!Y66)</f>
        <v/>
      </c>
      <c r="O41" s="84"/>
      <c r="P41" s="23"/>
      <c r="Q41" s="731"/>
      <c r="R41" s="732"/>
      <c r="S41" s="73" t="str">
        <f>IFERROR(ROUNDDOWN(Q41*VLOOKUP(N41,#REF!,MATCH(P41,#REF!)+2,FALSE)*0.5, 0), "")</f>
        <v/>
      </c>
      <c r="T41" s="24"/>
      <c r="U41" s="75" t="str">
        <f>IFERROR(IF(#REF!&lt;&gt;"",Q41*VLOOKUP(N41,#REF!,MATCH(P41,#REF!,0)+2,0), ""), "")</f>
        <v/>
      </c>
      <c r="V41" s="18"/>
      <c r="W41" s="733"/>
      <c r="X41" s="734"/>
      <c r="Y41" s="19"/>
      <c r="Z41" s="26"/>
      <c r="AA41" s="74" t="str">
        <f>IFERROR(IF(Y41="ー", "", ROUNDDOWN(Z41*VLOOKUP(N41,#REF!,MATCH(Y41,#REF!)+2,FALSE)*0.5, 0)), "")</f>
        <v/>
      </c>
      <c r="AB41" s="27"/>
      <c r="AC41" s="725" t="str">
        <f>IFERROR(IF(#REF!&lt;&gt;"",Z41*VLOOKUP(N41,#REF!,MATCH(Y41,#REF!,0)+2,0), ""), "")</f>
        <v/>
      </c>
      <c r="AD41" s="725"/>
      <c r="AE41" s="336"/>
      <c r="AF41" s="31"/>
      <c r="AG41" s="70"/>
      <c r="AH41" s="70"/>
      <c r="AI41" s="43"/>
      <c r="AJ41" s="43"/>
      <c r="AK41" s="43"/>
      <c r="AL41" s="43"/>
      <c r="AM41" s="43"/>
      <c r="AN41" s="43"/>
      <c r="AO41" s="43"/>
      <c r="AP41" s="43"/>
    </row>
    <row r="42" spans="1:42" s="42" customFormat="1" ht="30" customHeight="1" x14ac:dyDescent="0.2">
      <c r="A42" s="72">
        <v>29</v>
      </c>
      <c r="B42" s="728" t="str">
        <f>IF(基本情報入力シート!C67="","",基本情報入力シート!C67)</f>
        <v/>
      </c>
      <c r="C42" s="729"/>
      <c r="D42" s="729"/>
      <c r="E42" s="729"/>
      <c r="F42" s="729"/>
      <c r="G42" s="729"/>
      <c r="H42" s="729"/>
      <c r="I42" s="730"/>
      <c r="J42" s="331" t="str">
        <f>IF(基本情報入力シート!M67="","",基本情報入力シート!M67)</f>
        <v/>
      </c>
      <c r="K42" s="332" t="str">
        <f>IF(基本情報入力シート!R67="","",基本情報入力シート!R67)</f>
        <v/>
      </c>
      <c r="L42" s="332" t="str">
        <f>IF(基本情報入力シート!W67="","",基本情報入力シート!W67)</f>
        <v/>
      </c>
      <c r="M42" s="331" t="str">
        <f>IF(基本情報入力シート!X67="","",基本情報入力シート!X67)</f>
        <v/>
      </c>
      <c r="N42" s="76" t="str">
        <f>IF(基本情報入力シート!Y67="","",基本情報入力シート!Y67)</f>
        <v/>
      </c>
      <c r="O42" s="84"/>
      <c r="P42" s="23"/>
      <c r="Q42" s="731"/>
      <c r="R42" s="732"/>
      <c r="S42" s="73" t="str">
        <f>IFERROR(ROUNDDOWN(Q42*VLOOKUP(N42,#REF!,MATCH(P42,#REF!)+2,FALSE)*0.5, 0), "")</f>
        <v/>
      </c>
      <c r="T42" s="18"/>
      <c r="U42" s="75" t="str">
        <f>IFERROR(IF(#REF!&lt;&gt;"",Q42*VLOOKUP(N42,#REF!,MATCH(P42,#REF!,0)+2,0), ""), "")</f>
        <v/>
      </c>
      <c r="V42" s="18"/>
      <c r="W42" s="733"/>
      <c r="X42" s="734"/>
      <c r="Y42" s="19"/>
      <c r="Z42" s="26"/>
      <c r="AA42" s="74" t="str">
        <f>IFERROR(IF(Y42="ー", "", ROUNDDOWN(Z42*VLOOKUP(N42,#REF!,MATCH(Y42,#REF!)+2,FALSE)*0.5, 0)), "")</f>
        <v/>
      </c>
      <c r="AB42" s="27"/>
      <c r="AC42" s="725" t="str">
        <f>IFERROR(IF(#REF!&lt;&gt;"",Z42*VLOOKUP(N42,#REF!,MATCH(Y42,#REF!,0)+2,0), ""), "")</f>
        <v/>
      </c>
      <c r="AD42" s="725"/>
      <c r="AE42" s="336"/>
      <c r="AF42" s="31"/>
      <c r="AG42" s="70"/>
      <c r="AH42" s="70"/>
      <c r="AI42" s="43"/>
      <c r="AJ42" s="43"/>
      <c r="AK42" s="43"/>
      <c r="AL42" s="43"/>
      <c r="AM42" s="43"/>
      <c r="AN42" s="43"/>
      <c r="AO42" s="43"/>
      <c r="AP42" s="43"/>
    </row>
    <row r="43" spans="1:42" s="42" customFormat="1" ht="30" customHeight="1" x14ac:dyDescent="0.2">
      <c r="A43" s="72">
        <v>30</v>
      </c>
      <c r="B43" s="728" t="str">
        <f>IF(基本情報入力シート!C68="","",基本情報入力シート!C68)</f>
        <v/>
      </c>
      <c r="C43" s="729"/>
      <c r="D43" s="729"/>
      <c r="E43" s="729"/>
      <c r="F43" s="729"/>
      <c r="G43" s="729"/>
      <c r="H43" s="729"/>
      <c r="I43" s="730"/>
      <c r="J43" s="331" t="str">
        <f>IF(基本情報入力シート!M68="","",基本情報入力シート!M68)</f>
        <v/>
      </c>
      <c r="K43" s="332" t="str">
        <f>IF(基本情報入力シート!R68="","",基本情報入力シート!R68)</f>
        <v/>
      </c>
      <c r="L43" s="332" t="str">
        <f>IF(基本情報入力シート!W68="","",基本情報入力シート!W68)</f>
        <v/>
      </c>
      <c r="M43" s="331" t="str">
        <f>IF(基本情報入力シート!X68="","",基本情報入力シート!X68)</f>
        <v/>
      </c>
      <c r="N43" s="76" t="str">
        <f>IF(基本情報入力シート!Y68="","",基本情報入力シート!Y68)</f>
        <v/>
      </c>
      <c r="O43" s="84"/>
      <c r="P43" s="33"/>
      <c r="Q43" s="731"/>
      <c r="R43" s="732"/>
      <c r="S43" s="73" t="str">
        <f>IFERROR(ROUNDDOWN(Q43*VLOOKUP(N43,#REF!,MATCH(P43,#REF!)+2,FALSE)*0.5, 0), "")</f>
        <v/>
      </c>
      <c r="T43" s="18"/>
      <c r="U43" s="75" t="str">
        <f>IFERROR(IF(#REF!&lt;&gt;"",Q43*VLOOKUP(N43,#REF!,MATCH(P43,#REF!,0)+2,0), ""), "")</f>
        <v/>
      </c>
      <c r="V43" s="18"/>
      <c r="W43" s="733"/>
      <c r="X43" s="734"/>
      <c r="Y43" s="19"/>
      <c r="Z43" s="26"/>
      <c r="AA43" s="74" t="str">
        <f>IFERROR(IF(Y43="ー", "", ROUNDDOWN(Z43*VLOOKUP(N43,#REF!,MATCH(Y43,#REF!)+2,FALSE)*0.5, 0)), "")</f>
        <v/>
      </c>
      <c r="AB43" s="27"/>
      <c r="AC43" s="725" t="str">
        <f>IFERROR(IF(#REF!&lt;&gt;"",Z43*VLOOKUP(N43,#REF!,MATCH(Y43,#REF!,0)+2,0), ""), "")</f>
        <v/>
      </c>
      <c r="AD43" s="725"/>
      <c r="AE43" s="336"/>
      <c r="AF43" s="31"/>
      <c r="AG43" s="70"/>
      <c r="AH43" s="70"/>
      <c r="AI43" s="43"/>
      <c r="AJ43" s="43"/>
      <c r="AK43" s="43"/>
      <c r="AL43" s="43"/>
      <c r="AM43" s="43"/>
      <c r="AN43" s="43"/>
      <c r="AO43" s="43"/>
      <c r="AP43" s="43"/>
    </row>
    <row r="44" spans="1:42" s="42" customFormat="1" ht="30" customHeight="1" x14ac:dyDescent="0.2">
      <c r="A44" s="72">
        <v>31</v>
      </c>
      <c r="B44" s="728" t="str">
        <f>IF(基本情報入力シート!C69="","",基本情報入力シート!C69)</f>
        <v/>
      </c>
      <c r="C44" s="729"/>
      <c r="D44" s="729"/>
      <c r="E44" s="729"/>
      <c r="F44" s="729"/>
      <c r="G44" s="729"/>
      <c r="H44" s="729"/>
      <c r="I44" s="730"/>
      <c r="J44" s="331" t="str">
        <f>IF(基本情報入力シート!M69="","",基本情報入力シート!M69)</f>
        <v/>
      </c>
      <c r="K44" s="332" t="str">
        <f>IF(基本情報入力シート!R69="","",基本情報入力シート!R69)</f>
        <v/>
      </c>
      <c r="L44" s="332" t="str">
        <f>IF(基本情報入力シート!W69="","",基本情報入力シート!W69)</f>
        <v/>
      </c>
      <c r="M44" s="331" t="str">
        <f>IF(基本情報入力シート!X69="","",基本情報入力シート!X69)</f>
        <v/>
      </c>
      <c r="N44" s="76" t="str">
        <f>IF(基本情報入力シート!Y69="","",基本情報入力シート!Y69)</f>
        <v/>
      </c>
      <c r="O44" s="84"/>
      <c r="P44" s="23"/>
      <c r="Q44" s="731"/>
      <c r="R44" s="732"/>
      <c r="S44" s="73" t="str">
        <f>IFERROR(ROUNDDOWN(Q44*VLOOKUP(N44,#REF!,MATCH(P44,#REF!)+2,FALSE)*0.5, 0), "")</f>
        <v/>
      </c>
      <c r="T44" s="24"/>
      <c r="U44" s="75" t="str">
        <f>IFERROR(IF(#REF!&lt;&gt;"",Q44*VLOOKUP(N44,#REF!,MATCH(P44,#REF!,0)+2,0), ""), "")</f>
        <v/>
      </c>
      <c r="V44" s="18"/>
      <c r="W44" s="733"/>
      <c r="X44" s="734"/>
      <c r="Y44" s="19"/>
      <c r="Z44" s="26"/>
      <c r="AA44" s="74" t="str">
        <f>IFERROR(IF(Y44="ー", "", ROUNDDOWN(Z44*VLOOKUP(N44,#REF!,MATCH(Y44,#REF!)+2,FALSE)*0.5, 0)), "")</f>
        <v/>
      </c>
      <c r="AB44" s="27"/>
      <c r="AC44" s="725" t="str">
        <f>IFERROR(IF(#REF!&lt;&gt;"",Z44*VLOOKUP(N44,#REF!,MATCH(Y44,#REF!,0)+2,0), ""), "")</f>
        <v/>
      </c>
      <c r="AD44" s="725"/>
      <c r="AE44" s="336"/>
      <c r="AF44" s="31"/>
      <c r="AG44" s="70"/>
      <c r="AH44" s="70"/>
      <c r="AI44" s="43"/>
      <c r="AJ44" s="43"/>
      <c r="AK44" s="43"/>
      <c r="AL44" s="43"/>
      <c r="AM44" s="43"/>
      <c r="AN44" s="43"/>
      <c r="AO44" s="43"/>
      <c r="AP44" s="43"/>
    </row>
    <row r="45" spans="1:42" s="42" customFormat="1" ht="30" customHeight="1" x14ac:dyDescent="0.2">
      <c r="A45" s="72">
        <v>32</v>
      </c>
      <c r="B45" s="728" t="str">
        <f>IF(基本情報入力シート!C70="","",基本情報入力シート!C70)</f>
        <v/>
      </c>
      <c r="C45" s="729"/>
      <c r="D45" s="729"/>
      <c r="E45" s="729"/>
      <c r="F45" s="729"/>
      <c r="G45" s="729"/>
      <c r="H45" s="729"/>
      <c r="I45" s="730"/>
      <c r="J45" s="331" t="str">
        <f>IF(基本情報入力シート!M70="","",基本情報入力シート!M70)</f>
        <v/>
      </c>
      <c r="K45" s="332" t="str">
        <f>IF(基本情報入力シート!R70="","",基本情報入力シート!R70)</f>
        <v/>
      </c>
      <c r="L45" s="332" t="str">
        <f>IF(基本情報入力シート!W70="","",基本情報入力シート!W70)</f>
        <v/>
      </c>
      <c r="M45" s="331" t="str">
        <f>IF(基本情報入力シート!X70="","",基本情報入力シート!X70)</f>
        <v/>
      </c>
      <c r="N45" s="76" t="str">
        <f>IF(基本情報入力シート!Y70="","",基本情報入力シート!Y70)</f>
        <v/>
      </c>
      <c r="O45" s="84"/>
      <c r="P45" s="23"/>
      <c r="Q45" s="731"/>
      <c r="R45" s="732"/>
      <c r="S45" s="73" t="str">
        <f>IFERROR(ROUNDDOWN(Q45*VLOOKUP(N45,#REF!,MATCH(P45,#REF!)+2,FALSE)*0.5, 0), "")</f>
        <v/>
      </c>
      <c r="T45" s="18"/>
      <c r="U45" s="75" t="str">
        <f>IFERROR(IF(#REF!&lt;&gt;"",Q45*VLOOKUP(N45,#REF!,MATCH(P45,#REF!,0)+2,0), ""), "")</f>
        <v/>
      </c>
      <c r="V45" s="18"/>
      <c r="W45" s="733"/>
      <c r="X45" s="734"/>
      <c r="Y45" s="19"/>
      <c r="Z45" s="26"/>
      <c r="AA45" s="74" t="str">
        <f>IFERROR(IF(Y45="ー", "", ROUNDDOWN(Z45*VLOOKUP(N45,#REF!,MATCH(Y45,#REF!)+2,FALSE)*0.5, 0)), "")</f>
        <v/>
      </c>
      <c r="AB45" s="27"/>
      <c r="AC45" s="725" t="str">
        <f>IFERROR(IF(#REF!&lt;&gt;"",Z45*VLOOKUP(N45,#REF!,MATCH(Y45,#REF!,0)+2,0), ""), "")</f>
        <v/>
      </c>
      <c r="AD45" s="725"/>
      <c r="AE45" s="336"/>
      <c r="AF45" s="31"/>
      <c r="AG45" s="70"/>
      <c r="AH45" s="70"/>
      <c r="AI45" s="43"/>
      <c r="AJ45" s="43"/>
      <c r="AK45" s="43"/>
      <c r="AL45" s="43"/>
      <c r="AM45" s="43"/>
      <c r="AN45" s="43"/>
      <c r="AO45" s="43"/>
      <c r="AP45" s="43"/>
    </row>
    <row r="46" spans="1:42" s="42" customFormat="1" ht="30" customHeight="1" x14ac:dyDescent="0.2">
      <c r="A46" s="72">
        <v>33</v>
      </c>
      <c r="B46" s="728" t="str">
        <f>IF(基本情報入力シート!C71="","",基本情報入力シート!C71)</f>
        <v/>
      </c>
      <c r="C46" s="729"/>
      <c r="D46" s="729"/>
      <c r="E46" s="729"/>
      <c r="F46" s="729"/>
      <c r="G46" s="729"/>
      <c r="H46" s="729"/>
      <c r="I46" s="730"/>
      <c r="J46" s="331" t="str">
        <f>IF(基本情報入力シート!M71="","",基本情報入力シート!M71)</f>
        <v/>
      </c>
      <c r="K46" s="332" t="str">
        <f>IF(基本情報入力シート!R71="","",基本情報入力シート!R71)</f>
        <v/>
      </c>
      <c r="L46" s="332" t="str">
        <f>IF(基本情報入力シート!W71="","",基本情報入力シート!W71)</f>
        <v/>
      </c>
      <c r="M46" s="331" t="str">
        <f>IF(基本情報入力シート!X71="","",基本情報入力シート!X71)</f>
        <v/>
      </c>
      <c r="N46" s="76" t="str">
        <f>IF(基本情報入力シート!Y71="","",基本情報入力シート!Y71)</f>
        <v/>
      </c>
      <c r="O46" s="84"/>
      <c r="P46" s="33"/>
      <c r="Q46" s="731"/>
      <c r="R46" s="732"/>
      <c r="S46" s="73" t="str">
        <f>IFERROR(ROUNDDOWN(Q46*VLOOKUP(N46,#REF!,MATCH(P46,#REF!)+2,FALSE)*0.5, 0), "")</f>
        <v/>
      </c>
      <c r="T46" s="18"/>
      <c r="U46" s="75" t="str">
        <f>IFERROR(IF(#REF!&lt;&gt;"",Q46*VLOOKUP(N46,#REF!,MATCH(P46,#REF!,0)+2,0), ""), "")</f>
        <v/>
      </c>
      <c r="V46" s="18"/>
      <c r="W46" s="733"/>
      <c r="X46" s="734"/>
      <c r="Y46" s="19"/>
      <c r="Z46" s="26"/>
      <c r="AA46" s="74" t="str">
        <f>IFERROR(IF(Y46="ー", "", ROUNDDOWN(Z46*VLOOKUP(N46,#REF!,MATCH(Y46,#REF!)+2,FALSE)*0.5, 0)), "")</f>
        <v/>
      </c>
      <c r="AB46" s="27"/>
      <c r="AC46" s="725" t="str">
        <f>IFERROR(IF(#REF!&lt;&gt;"",Z46*VLOOKUP(N46,#REF!,MATCH(Y46,#REF!,0)+2,0), ""), "")</f>
        <v/>
      </c>
      <c r="AD46" s="725"/>
      <c r="AE46" s="336"/>
      <c r="AF46" s="31"/>
      <c r="AG46" s="70"/>
      <c r="AH46" s="70"/>
      <c r="AI46" s="43"/>
      <c r="AJ46" s="43"/>
      <c r="AK46" s="43"/>
      <c r="AL46" s="43"/>
      <c r="AM46" s="43"/>
      <c r="AN46" s="43"/>
      <c r="AO46" s="43"/>
      <c r="AP46" s="43"/>
    </row>
    <row r="47" spans="1:42" s="42" customFormat="1" ht="30" customHeight="1" x14ac:dyDescent="0.2">
      <c r="A47" s="72">
        <v>34</v>
      </c>
      <c r="B47" s="728" t="str">
        <f>IF(基本情報入力シート!C72="","",基本情報入力シート!C72)</f>
        <v/>
      </c>
      <c r="C47" s="729"/>
      <c r="D47" s="729"/>
      <c r="E47" s="729"/>
      <c r="F47" s="729"/>
      <c r="G47" s="729"/>
      <c r="H47" s="729"/>
      <c r="I47" s="730"/>
      <c r="J47" s="331" t="str">
        <f>IF(基本情報入力シート!M72="","",基本情報入力シート!M72)</f>
        <v/>
      </c>
      <c r="K47" s="332" t="str">
        <f>IF(基本情報入力シート!R72="","",基本情報入力シート!R72)</f>
        <v/>
      </c>
      <c r="L47" s="332" t="str">
        <f>IF(基本情報入力シート!W72="","",基本情報入力シート!W72)</f>
        <v/>
      </c>
      <c r="M47" s="331" t="str">
        <f>IF(基本情報入力シート!X72="","",基本情報入力シート!X72)</f>
        <v/>
      </c>
      <c r="N47" s="76" t="str">
        <f>IF(基本情報入力シート!Y72="","",基本情報入力シート!Y72)</f>
        <v/>
      </c>
      <c r="O47" s="84"/>
      <c r="P47" s="33"/>
      <c r="Q47" s="731"/>
      <c r="R47" s="732"/>
      <c r="S47" s="73" t="str">
        <f>IFERROR(ROUNDDOWN(Q47*VLOOKUP(N47,#REF!,MATCH(P47,#REF!)+2,FALSE)*0.5, 0), "")</f>
        <v/>
      </c>
      <c r="T47" s="24"/>
      <c r="U47" s="75" t="str">
        <f>IFERROR(IF(#REF!&lt;&gt;"",Q47*VLOOKUP(N47,#REF!,MATCH(P47,#REF!,0)+2,0), ""), "")</f>
        <v/>
      </c>
      <c r="V47" s="18"/>
      <c r="W47" s="733"/>
      <c r="X47" s="734"/>
      <c r="Y47" s="19"/>
      <c r="Z47" s="26"/>
      <c r="AA47" s="74" t="str">
        <f>IFERROR(IF(Y47="ー", "", ROUNDDOWN(Z47*VLOOKUP(N47,#REF!,MATCH(Y47,#REF!)+2,FALSE)*0.5, 0)), "")</f>
        <v/>
      </c>
      <c r="AB47" s="27"/>
      <c r="AC47" s="725" t="str">
        <f>IFERROR(IF(#REF!&lt;&gt;"",Z47*VLOOKUP(N47,#REF!,MATCH(Y47,#REF!,0)+2,0), ""), "")</f>
        <v/>
      </c>
      <c r="AD47" s="725"/>
      <c r="AE47" s="336"/>
      <c r="AF47" s="31"/>
      <c r="AG47" s="70"/>
      <c r="AH47" s="70"/>
      <c r="AI47" s="43"/>
      <c r="AJ47" s="43"/>
      <c r="AK47" s="43"/>
      <c r="AL47" s="43"/>
      <c r="AM47" s="43"/>
      <c r="AN47" s="43"/>
      <c r="AO47" s="43"/>
      <c r="AP47" s="43"/>
    </row>
    <row r="48" spans="1:42" s="42" customFormat="1" ht="30" customHeight="1" x14ac:dyDescent="0.2">
      <c r="A48" s="72">
        <v>35</v>
      </c>
      <c r="B48" s="728" t="str">
        <f>IF(基本情報入力シート!C73="","",基本情報入力シート!C73)</f>
        <v/>
      </c>
      <c r="C48" s="729"/>
      <c r="D48" s="729"/>
      <c r="E48" s="729"/>
      <c r="F48" s="729"/>
      <c r="G48" s="729"/>
      <c r="H48" s="729"/>
      <c r="I48" s="730"/>
      <c r="J48" s="331" t="str">
        <f>IF(基本情報入力シート!M73="","",基本情報入力シート!M73)</f>
        <v/>
      </c>
      <c r="K48" s="332" t="str">
        <f>IF(基本情報入力シート!R73="","",基本情報入力シート!R73)</f>
        <v/>
      </c>
      <c r="L48" s="332" t="str">
        <f>IF(基本情報入力シート!W73="","",基本情報入力シート!W73)</f>
        <v/>
      </c>
      <c r="M48" s="331" t="str">
        <f>IF(基本情報入力シート!X73="","",基本情報入力シート!X73)</f>
        <v/>
      </c>
      <c r="N48" s="76" t="str">
        <f>IF(基本情報入力シート!Y73="","",基本情報入力シート!Y73)</f>
        <v/>
      </c>
      <c r="O48" s="84"/>
      <c r="P48" s="23"/>
      <c r="Q48" s="731"/>
      <c r="R48" s="732"/>
      <c r="S48" s="73" t="str">
        <f>IFERROR(ROUNDDOWN(Q48*VLOOKUP(N48,#REF!,MATCH(P48,#REF!)+2,FALSE)*0.5, 0), "")</f>
        <v/>
      </c>
      <c r="T48" s="18"/>
      <c r="U48" s="75" t="str">
        <f>IFERROR(IF(#REF!&lt;&gt;"",Q48*VLOOKUP(N48,#REF!,MATCH(P48,#REF!,0)+2,0), ""), "")</f>
        <v/>
      </c>
      <c r="V48" s="18"/>
      <c r="W48" s="733"/>
      <c r="X48" s="734"/>
      <c r="Y48" s="19"/>
      <c r="Z48" s="26"/>
      <c r="AA48" s="74" t="str">
        <f>IFERROR(IF(Y48="ー", "", ROUNDDOWN(Z48*VLOOKUP(N48,#REF!,MATCH(Y48,#REF!)+2,FALSE)*0.5, 0)), "")</f>
        <v/>
      </c>
      <c r="AB48" s="27"/>
      <c r="AC48" s="725" t="str">
        <f>IFERROR(IF(#REF!&lt;&gt;"",Z48*VLOOKUP(N48,#REF!,MATCH(Y48,#REF!,0)+2,0), ""), "")</f>
        <v/>
      </c>
      <c r="AD48" s="725"/>
      <c r="AE48" s="336"/>
      <c r="AF48" s="31"/>
      <c r="AG48" s="70"/>
      <c r="AH48" s="70"/>
      <c r="AI48" s="43"/>
      <c r="AJ48" s="43"/>
      <c r="AK48" s="43"/>
      <c r="AL48" s="43"/>
      <c r="AM48" s="43"/>
      <c r="AN48" s="43"/>
      <c r="AO48" s="43"/>
      <c r="AP48" s="43"/>
    </row>
    <row r="49" spans="1:42" s="42" customFormat="1" ht="30" customHeight="1" x14ac:dyDescent="0.2">
      <c r="A49" s="72">
        <v>36</v>
      </c>
      <c r="B49" s="728" t="str">
        <f>IF(基本情報入力シート!C74="","",基本情報入力シート!C74)</f>
        <v/>
      </c>
      <c r="C49" s="729"/>
      <c r="D49" s="729"/>
      <c r="E49" s="729"/>
      <c r="F49" s="729"/>
      <c r="G49" s="729"/>
      <c r="H49" s="729"/>
      <c r="I49" s="730"/>
      <c r="J49" s="331" t="str">
        <f>IF(基本情報入力シート!M74="","",基本情報入力シート!M74)</f>
        <v/>
      </c>
      <c r="K49" s="332" t="str">
        <f>IF(基本情報入力シート!R74="","",基本情報入力シート!R74)</f>
        <v/>
      </c>
      <c r="L49" s="332" t="str">
        <f>IF(基本情報入力シート!W74="","",基本情報入力シート!W74)</f>
        <v/>
      </c>
      <c r="M49" s="331" t="str">
        <f>IF(基本情報入力シート!X74="","",基本情報入力シート!X74)</f>
        <v/>
      </c>
      <c r="N49" s="76" t="str">
        <f>IF(基本情報入力シート!Y74="","",基本情報入力シート!Y74)</f>
        <v/>
      </c>
      <c r="O49" s="84"/>
      <c r="P49" s="23"/>
      <c r="Q49" s="731"/>
      <c r="R49" s="732"/>
      <c r="S49" s="73" t="str">
        <f>IFERROR(ROUNDDOWN(Q49*VLOOKUP(N49,#REF!,MATCH(P49,#REF!)+2,FALSE)*0.5, 0), "")</f>
        <v/>
      </c>
      <c r="T49" s="18"/>
      <c r="U49" s="75" t="str">
        <f>IFERROR(IF(#REF!&lt;&gt;"",Q49*VLOOKUP(N49,#REF!,MATCH(P49,#REF!,0)+2,0), ""), "")</f>
        <v/>
      </c>
      <c r="V49" s="18"/>
      <c r="W49" s="733"/>
      <c r="X49" s="734"/>
      <c r="Y49" s="19"/>
      <c r="Z49" s="26"/>
      <c r="AA49" s="74" t="str">
        <f>IFERROR(IF(Y49="ー", "", ROUNDDOWN(Z49*VLOOKUP(N49,#REF!,MATCH(Y49,#REF!)+2,FALSE)*0.5, 0)), "")</f>
        <v/>
      </c>
      <c r="AB49" s="27"/>
      <c r="AC49" s="725" t="str">
        <f>IFERROR(IF(#REF!&lt;&gt;"",Z49*VLOOKUP(N49,#REF!,MATCH(Y49,#REF!,0)+2,0), ""), "")</f>
        <v/>
      </c>
      <c r="AD49" s="725"/>
      <c r="AE49" s="336"/>
      <c r="AF49" s="31"/>
      <c r="AG49" s="70"/>
      <c r="AH49" s="70"/>
      <c r="AI49" s="43"/>
      <c r="AJ49" s="43"/>
      <c r="AK49" s="43"/>
      <c r="AL49" s="43"/>
      <c r="AM49" s="43"/>
      <c r="AN49" s="43"/>
      <c r="AO49" s="43"/>
      <c r="AP49" s="43"/>
    </row>
    <row r="50" spans="1:42" s="42" customFormat="1" ht="30" customHeight="1" x14ac:dyDescent="0.2">
      <c r="A50" s="72">
        <v>37</v>
      </c>
      <c r="B50" s="728" t="str">
        <f>IF(基本情報入力シート!C75="","",基本情報入力シート!C75)</f>
        <v/>
      </c>
      <c r="C50" s="729"/>
      <c r="D50" s="729"/>
      <c r="E50" s="729"/>
      <c r="F50" s="729"/>
      <c r="G50" s="729"/>
      <c r="H50" s="729"/>
      <c r="I50" s="730"/>
      <c r="J50" s="331" t="str">
        <f>IF(基本情報入力シート!M75="","",基本情報入力シート!M75)</f>
        <v/>
      </c>
      <c r="K50" s="332" t="str">
        <f>IF(基本情報入力シート!R75="","",基本情報入力シート!R75)</f>
        <v/>
      </c>
      <c r="L50" s="332" t="str">
        <f>IF(基本情報入力シート!W75="","",基本情報入力シート!W75)</f>
        <v/>
      </c>
      <c r="M50" s="331" t="str">
        <f>IF(基本情報入力シート!X75="","",基本情報入力シート!X75)</f>
        <v/>
      </c>
      <c r="N50" s="76" t="str">
        <f>IF(基本情報入力シート!Y75="","",基本情報入力シート!Y75)</f>
        <v/>
      </c>
      <c r="O50" s="84"/>
      <c r="P50" s="33"/>
      <c r="Q50" s="731"/>
      <c r="R50" s="732"/>
      <c r="S50" s="73" t="str">
        <f>IFERROR(ROUNDDOWN(Q50*VLOOKUP(N50,#REF!,MATCH(P50,#REF!)+2,FALSE)*0.5, 0), "")</f>
        <v/>
      </c>
      <c r="T50" s="24"/>
      <c r="U50" s="75" t="str">
        <f>IFERROR(IF(#REF!&lt;&gt;"",Q50*VLOOKUP(N50,#REF!,MATCH(P50,#REF!,0)+2,0), ""), "")</f>
        <v/>
      </c>
      <c r="V50" s="18"/>
      <c r="W50" s="733"/>
      <c r="X50" s="734"/>
      <c r="Y50" s="19"/>
      <c r="Z50" s="26"/>
      <c r="AA50" s="74" t="str">
        <f>IFERROR(IF(Y50="ー", "", ROUNDDOWN(Z50*VLOOKUP(N50,#REF!,MATCH(Y50,#REF!)+2,FALSE)*0.5, 0)), "")</f>
        <v/>
      </c>
      <c r="AB50" s="27"/>
      <c r="AC50" s="725" t="str">
        <f>IFERROR(IF(#REF!&lt;&gt;"",Z50*VLOOKUP(N50,#REF!,MATCH(Y50,#REF!,0)+2,0), ""), "")</f>
        <v/>
      </c>
      <c r="AD50" s="725"/>
      <c r="AE50" s="336"/>
      <c r="AF50" s="31"/>
      <c r="AG50" s="70"/>
      <c r="AH50" s="70"/>
      <c r="AI50" s="43"/>
      <c r="AJ50" s="43"/>
      <c r="AK50" s="43"/>
      <c r="AL50" s="43"/>
      <c r="AM50" s="43"/>
      <c r="AN50" s="43"/>
      <c r="AO50" s="43"/>
      <c r="AP50" s="43"/>
    </row>
    <row r="51" spans="1:42" s="42" customFormat="1" ht="30" customHeight="1" x14ac:dyDescent="0.2">
      <c r="A51" s="72">
        <v>38</v>
      </c>
      <c r="B51" s="728" t="str">
        <f>IF(基本情報入力シート!C76="","",基本情報入力シート!C76)</f>
        <v/>
      </c>
      <c r="C51" s="729"/>
      <c r="D51" s="729"/>
      <c r="E51" s="729"/>
      <c r="F51" s="729"/>
      <c r="G51" s="729"/>
      <c r="H51" s="729"/>
      <c r="I51" s="730"/>
      <c r="J51" s="331" t="str">
        <f>IF(基本情報入力シート!M76="","",基本情報入力シート!M76)</f>
        <v/>
      </c>
      <c r="K51" s="332" t="str">
        <f>IF(基本情報入力シート!R76="","",基本情報入力シート!R76)</f>
        <v/>
      </c>
      <c r="L51" s="332" t="str">
        <f>IF(基本情報入力シート!W76="","",基本情報入力シート!W76)</f>
        <v/>
      </c>
      <c r="M51" s="331" t="str">
        <f>IF(基本情報入力シート!X76="","",基本情報入力シート!X76)</f>
        <v/>
      </c>
      <c r="N51" s="76" t="str">
        <f>IF(基本情報入力シート!Y76="","",基本情報入力シート!Y76)</f>
        <v/>
      </c>
      <c r="O51" s="84"/>
      <c r="P51" s="23"/>
      <c r="Q51" s="731"/>
      <c r="R51" s="732"/>
      <c r="S51" s="73" t="str">
        <f>IFERROR(ROUNDDOWN(Q51*VLOOKUP(N51,#REF!,MATCH(P51,#REF!)+2,FALSE)*0.5, 0), "")</f>
        <v/>
      </c>
      <c r="T51" s="18"/>
      <c r="U51" s="75" t="str">
        <f>IFERROR(IF(#REF!&lt;&gt;"",Q51*VLOOKUP(N51,#REF!,MATCH(P51,#REF!,0)+2,0), ""), "")</f>
        <v/>
      </c>
      <c r="V51" s="18"/>
      <c r="W51" s="733"/>
      <c r="X51" s="734"/>
      <c r="Y51" s="19"/>
      <c r="Z51" s="26"/>
      <c r="AA51" s="74" t="str">
        <f>IFERROR(IF(Y51="ー", "", ROUNDDOWN(Z51*VLOOKUP(N51,#REF!,MATCH(Y51,#REF!)+2,FALSE)*0.5, 0)), "")</f>
        <v/>
      </c>
      <c r="AB51" s="27"/>
      <c r="AC51" s="725" t="str">
        <f>IFERROR(IF(#REF!&lt;&gt;"",Z51*VLOOKUP(N51,#REF!,MATCH(Y51,#REF!,0)+2,0), ""), "")</f>
        <v/>
      </c>
      <c r="AD51" s="725"/>
      <c r="AE51" s="336"/>
      <c r="AF51" s="31"/>
      <c r="AG51" s="70"/>
      <c r="AH51" s="70"/>
      <c r="AI51" s="43"/>
      <c r="AJ51" s="43"/>
      <c r="AK51" s="43"/>
      <c r="AL51" s="43"/>
      <c r="AM51" s="43"/>
      <c r="AN51" s="43"/>
      <c r="AO51" s="43"/>
      <c r="AP51" s="43"/>
    </row>
    <row r="52" spans="1:42" s="42" customFormat="1" ht="30" customHeight="1" x14ac:dyDescent="0.2">
      <c r="A52" s="72">
        <v>39</v>
      </c>
      <c r="B52" s="728" t="str">
        <f>IF(基本情報入力シート!C77="","",基本情報入力シート!C77)</f>
        <v/>
      </c>
      <c r="C52" s="729"/>
      <c r="D52" s="729"/>
      <c r="E52" s="729"/>
      <c r="F52" s="729"/>
      <c r="G52" s="729"/>
      <c r="H52" s="729"/>
      <c r="I52" s="730"/>
      <c r="J52" s="331" t="str">
        <f>IF(基本情報入力シート!M77="","",基本情報入力シート!M77)</f>
        <v/>
      </c>
      <c r="K52" s="332" t="str">
        <f>IF(基本情報入力シート!R77="","",基本情報入力シート!R77)</f>
        <v/>
      </c>
      <c r="L52" s="332" t="str">
        <f>IF(基本情報入力シート!W77="","",基本情報入力シート!W77)</f>
        <v/>
      </c>
      <c r="M52" s="331" t="str">
        <f>IF(基本情報入力シート!X77="","",基本情報入力シート!X77)</f>
        <v/>
      </c>
      <c r="N52" s="76" t="str">
        <f>IF(基本情報入力シート!Y77="","",基本情報入力シート!Y77)</f>
        <v/>
      </c>
      <c r="O52" s="84"/>
      <c r="P52" s="23"/>
      <c r="Q52" s="731"/>
      <c r="R52" s="732"/>
      <c r="S52" s="73" t="str">
        <f>IFERROR(ROUNDDOWN(Q52*VLOOKUP(N52,#REF!,MATCH(P52,#REF!)+2,FALSE)*0.5, 0), "")</f>
        <v/>
      </c>
      <c r="T52" s="18"/>
      <c r="U52" s="75" t="str">
        <f>IFERROR(IF(#REF!&lt;&gt;"",Q52*VLOOKUP(N52,#REF!,MATCH(P52,#REF!,0)+2,0), ""), "")</f>
        <v/>
      </c>
      <c r="V52" s="18"/>
      <c r="W52" s="733"/>
      <c r="X52" s="734"/>
      <c r="Y52" s="19"/>
      <c r="Z52" s="26"/>
      <c r="AA52" s="74" t="str">
        <f>IFERROR(IF(Y52="ー", "", ROUNDDOWN(Z52*VLOOKUP(N52,#REF!,MATCH(Y52,#REF!)+2,FALSE)*0.5, 0)), "")</f>
        <v/>
      </c>
      <c r="AB52" s="27"/>
      <c r="AC52" s="725" t="str">
        <f>IFERROR(IF(#REF!&lt;&gt;"",Z52*VLOOKUP(N52,#REF!,MATCH(Y52,#REF!,0)+2,0), ""), "")</f>
        <v/>
      </c>
      <c r="AD52" s="725"/>
      <c r="AE52" s="336"/>
      <c r="AF52" s="31"/>
      <c r="AG52" s="70"/>
      <c r="AH52" s="70"/>
      <c r="AI52" s="43"/>
      <c r="AJ52" s="43"/>
      <c r="AK52" s="43"/>
      <c r="AL52" s="43"/>
      <c r="AM52" s="43"/>
      <c r="AN52" s="43"/>
      <c r="AO52" s="43"/>
      <c r="AP52" s="43"/>
    </row>
    <row r="53" spans="1:42" s="42" customFormat="1" ht="30" customHeight="1" x14ac:dyDescent="0.2">
      <c r="A53" s="72">
        <v>40</v>
      </c>
      <c r="B53" s="728" t="str">
        <f>IF(基本情報入力シート!C78="","",基本情報入力シート!C78)</f>
        <v/>
      </c>
      <c r="C53" s="729"/>
      <c r="D53" s="729"/>
      <c r="E53" s="729"/>
      <c r="F53" s="729"/>
      <c r="G53" s="729"/>
      <c r="H53" s="729"/>
      <c r="I53" s="730"/>
      <c r="J53" s="331" t="str">
        <f>IF(基本情報入力シート!M78="","",基本情報入力シート!M78)</f>
        <v/>
      </c>
      <c r="K53" s="332" t="str">
        <f>IF(基本情報入力シート!R78="","",基本情報入力シート!R78)</f>
        <v/>
      </c>
      <c r="L53" s="332" t="str">
        <f>IF(基本情報入力シート!W78="","",基本情報入力シート!W78)</f>
        <v/>
      </c>
      <c r="M53" s="331" t="str">
        <f>IF(基本情報入力シート!X78="","",基本情報入力シート!X78)</f>
        <v/>
      </c>
      <c r="N53" s="76" t="str">
        <f>IF(基本情報入力シート!Y78="","",基本情報入力シート!Y78)</f>
        <v/>
      </c>
      <c r="O53" s="84"/>
      <c r="P53" s="33"/>
      <c r="Q53" s="731"/>
      <c r="R53" s="732"/>
      <c r="S53" s="73" t="str">
        <f>IFERROR(ROUNDDOWN(Q53*VLOOKUP(N53,#REF!,MATCH(P53,#REF!)+2,FALSE)*0.5, 0), "")</f>
        <v/>
      </c>
      <c r="T53" s="24"/>
      <c r="U53" s="75" t="str">
        <f>IFERROR(IF(#REF!&lt;&gt;"",Q53*VLOOKUP(N53,#REF!,MATCH(P53,#REF!,0)+2,0), ""), "")</f>
        <v/>
      </c>
      <c r="V53" s="18"/>
      <c r="W53" s="733"/>
      <c r="X53" s="734"/>
      <c r="Y53" s="19"/>
      <c r="Z53" s="26"/>
      <c r="AA53" s="74" t="str">
        <f>IFERROR(IF(Y53="ー", "", ROUNDDOWN(Z53*VLOOKUP(N53,#REF!,MATCH(Y53,#REF!)+2,FALSE)*0.5, 0)), "")</f>
        <v/>
      </c>
      <c r="AB53" s="27"/>
      <c r="AC53" s="725" t="str">
        <f>IFERROR(IF(#REF!&lt;&gt;"",Z53*VLOOKUP(N53,#REF!,MATCH(Y53,#REF!,0)+2,0), ""), "")</f>
        <v/>
      </c>
      <c r="AD53" s="725"/>
      <c r="AE53" s="336"/>
      <c r="AF53" s="31"/>
      <c r="AG53" s="70"/>
      <c r="AH53" s="70"/>
      <c r="AI53" s="43"/>
      <c r="AJ53" s="43"/>
      <c r="AK53" s="43"/>
      <c r="AL53" s="43"/>
      <c r="AM53" s="43"/>
      <c r="AN53" s="43"/>
      <c r="AO53" s="43"/>
      <c r="AP53" s="43"/>
    </row>
    <row r="54" spans="1:42" s="42" customFormat="1" ht="30" customHeight="1" x14ac:dyDescent="0.2">
      <c r="A54" s="72">
        <v>41</v>
      </c>
      <c r="B54" s="728" t="str">
        <f>IF(基本情報入力シート!C79="","",基本情報入力シート!C79)</f>
        <v/>
      </c>
      <c r="C54" s="729"/>
      <c r="D54" s="729"/>
      <c r="E54" s="729"/>
      <c r="F54" s="729"/>
      <c r="G54" s="729"/>
      <c r="H54" s="729"/>
      <c r="I54" s="730"/>
      <c r="J54" s="331" t="str">
        <f>IF(基本情報入力シート!M79="","",基本情報入力シート!M79)</f>
        <v/>
      </c>
      <c r="K54" s="332" t="str">
        <f>IF(基本情報入力シート!R79="","",基本情報入力シート!R79)</f>
        <v/>
      </c>
      <c r="L54" s="332" t="str">
        <f>IF(基本情報入力シート!W79="","",基本情報入力シート!W79)</f>
        <v/>
      </c>
      <c r="M54" s="331" t="str">
        <f>IF(基本情報入力シート!X79="","",基本情報入力シート!X79)</f>
        <v/>
      </c>
      <c r="N54" s="76" t="str">
        <f>IF(基本情報入力シート!Y79="","",基本情報入力シート!Y79)</f>
        <v/>
      </c>
      <c r="O54" s="84"/>
      <c r="P54" s="33"/>
      <c r="Q54" s="731"/>
      <c r="R54" s="732"/>
      <c r="S54" s="73" t="str">
        <f>IFERROR(ROUNDDOWN(Q54*VLOOKUP(N54,#REF!,MATCH(P54,#REF!)+2,FALSE)*0.5, 0), "")</f>
        <v/>
      </c>
      <c r="T54" s="18"/>
      <c r="U54" s="75" t="str">
        <f>IFERROR(IF(#REF!&lt;&gt;"",Q54*VLOOKUP(N54,#REF!,MATCH(P54,#REF!,0)+2,0), ""), "")</f>
        <v/>
      </c>
      <c r="V54" s="18"/>
      <c r="W54" s="733"/>
      <c r="X54" s="734"/>
      <c r="Y54" s="19"/>
      <c r="Z54" s="26"/>
      <c r="AA54" s="74" t="str">
        <f>IFERROR(IF(Y54="ー", "", ROUNDDOWN(Z54*VLOOKUP(N54,#REF!,MATCH(Y54,#REF!)+2,FALSE)*0.5, 0)), "")</f>
        <v/>
      </c>
      <c r="AB54" s="27"/>
      <c r="AC54" s="725" t="str">
        <f>IFERROR(IF(#REF!&lt;&gt;"",Z54*VLOOKUP(N54,#REF!,MATCH(Y54,#REF!,0)+2,0), ""), "")</f>
        <v/>
      </c>
      <c r="AD54" s="725"/>
      <c r="AE54" s="336"/>
      <c r="AF54" s="31"/>
      <c r="AG54" s="70"/>
      <c r="AH54" s="70"/>
      <c r="AI54" s="43"/>
      <c r="AJ54" s="43"/>
      <c r="AK54" s="43"/>
      <c r="AL54" s="43"/>
      <c r="AM54" s="43"/>
      <c r="AN54" s="43"/>
      <c r="AO54" s="43"/>
      <c r="AP54" s="43"/>
    </row>
    <row r="55" spans="1:42" s="42" customFormat="1" ht="30" customHeight="1" x14ac:dyDescent="0.2">
      <c r="A55" s="72">
        <v>42</v>
      </c>
      <c r="B55" s="728" t="str">
        <f>IF(基本情報入力シート!C80="","",基本情報入力シート!C80)</f>
        <v/>
      </c>
      <c r="C55" s="729"/>
      <c r="D55" s="729"/>
      <c r="E55" s="729"/>
      <c r="F55" s="729"/>
      <c r="G55" s="729"/>
      <c r="H55" s="729"/>
      <c r="I55" s="730"/>
      <c r="J55" s="331" t="str">
        <f>IF(基本情報入力シート!M80="","",基本情報入力シート!M80)</f>
        <v/>
      </c>
      <c r="K55" s="332" t="str">
        <f>IF(基本情報入力シート!R80="","",基本情報入力シート!R80)</f>
        <v/>
      </c>
      <c r="L55" s="332" t="str">
        <f>IF(基本情報入力シート!W80="","",基本情報入力シート!W80)</f>
        <v/>
      </c>
      <c r="M55" s="331" t="str">
        <f>IF(基本情報入力シート!X80="","",基本情報入力シート!X80)</f>
        <v/>
      </c>
      <c r="N55" s="76" t="str">
        <f>IF(基本情報入力シート!Y80="","",基本情報入力シート!Y80)</f>
        <v/>
      </c>
      <c r="O55" s="84"/>
      <c r="P55" s="23"/>
      <c r="Q55" s="731"/>
      <c r="R55" s="732"/>
      <c r="S55" s="73" t="str">
        <f>IFERROR(ROUNDDOWN(Q55*VLOOKUP(N55,#REF!,MATCH(P55,#REF!)+2,FALSE)*0.5, 0), "")</f>
        <v/>
      </c>
      <c r="T55" s="18"/>
      <c r="U55" s="75" t="str">
        <f>IFERROR(IF(#REF!&lt;&gt;"",Q55*VLOOKUP(N55,#REF!,MATCH(P55,#REF!,0)+2,0), ""), "")</f>
        <v/>
      </c>
      <c r="V55" s="18"/>
      <c r="W55" s="733"/>
      <c r="X55" s="734"/>
      <c r="Y55" s="19"/>
      <c r="Z55" s="26"/>
      <c r="AA55" s="74" t="str">
        <f>IFERROR(IF(Y55="ー", "", ROUNDDOWN(Z55*VLOOKUP(N55,#REF!,MATCH(Y55,#REF!)+2,FALSE)*0.5, 0)), "")</f>
        <v/>
      </c>
      <c r="AB55" s="27"/>
      <c r="AC55" s="725" t="str">
        <f>IFERROR(IF(#REF!&lt;&gt;"",Z55*VLOOKUP(N55,#REF!,MATCH(Y55,#REF!,0)+2,0), ""), "")</f>
        <v/>
      </c>
      <c r="AD55" s="725"/>
      <c r="AE55" s="336"/>
      <c r="AF55" s="31"/>
      <c r="AG55" s="70"/>
      <c r="AH55" s="70"/>
      <c r="AI55" s="43"/>
      <c r="AJ55" s="43"/>
      <c r="AK55" s="43"/>
      <c r="AL55" s="43"/>
      <c r="AM55" s="43"/>
      <c r="AN55" s="43"/>
      <c r="AO55" s="43"/>
      <c r="AP55" s="43"/>
    </row>
    <row r="56" spans="1:42" s="42" customFormat="1" ht="30" customHeight="1" x14ac:dyDescent="0.2">
      <c r="A56" s="72">
        <v>43</v>
      </c>
      <c r="B56" s="728" t="str">
        <f>IF(基本情報入力シート!C81="","",基本情報入力シート!C81)</f>
        <v/>
      </c>
      <c r="C56" s="729"/>
      <c r="D56" s="729"/>
      <c r="E56" s="729"/>
      <c r="F56" s="729"/>
      <c r="G56" s="729"/>
      <c r="H56" s="729"/>
      <c r="I56" s="730"/>
      <c r="J56" s="331" t="str">
        <f>IF(基本情報入力シート!M81="","",基本情報入力シート!M81)</f>
        <v/>
      </c>
      <c r="K56" s="332" t="str">
        <f>IF(基本情報入力シート!R81="","",基本情報入力シート!R81)</f>
        <v/>
      </c>
      <c r="L56" s="332" t="str">
        <f>IF(基本情報入力シート!W81="","",基本情報入力シート!W81)</f>
        <v/>
      </c>
      <c r="M56" s="331" t="str">
        <f>IF(基本情報入力シート!X81="","",基本情報入力シート!X81)</f>
        <v/>
      </c>
      <c r="N56" s="76" t="str">
        <f>IF(基本情報入力シート!Y81="","",基本情報入力シート!Y81)</f>
        <v/>
      </c>
      <c r="O56" s="84"/>
      <c r="P56" s="23"/>
      <c r="Q56" s="731"/>
      <c r="R56" s="732"/>
      <c r="S56" s="73" t="str">
        <f>IFERROR(ROUNDDOWN(Q56*VLOOKUP(N56,#REF!,MATCH(P56,#REF!)+2,FALSE)*0.5, 0), "")</f>
        <v/>
      </c>
      <c r="T56" s="24"/>
      <c r="U56" s="75" t="str">
        <f>IFERROR(IF(#REF!&lt;&gt;"",Q56*VLOOKUP(N56,#REF!,MATCH(P56,#REF!,0)+2,0), ""), "")</f>
        <v/>
      </c>
      <c r="V56" s="18"/>
      <c r="W56" s="733"/>
      <c r="X56" s="734"/>
      <c r="Y56" s="19"/>
      <c r="Z56" s="26"/>
      <c r="AA56" s="74" t="str">
        <f>IFERROR(IF(Y56="ー", "", ROUNDDOWN(Z56*VLOOKUP(N56,#REF!,MATCH(Y56,#REF!)+2,FALSE)*0.5, 0)), "")</f>
        <v/>
      </c>
      <c r="AB56" s="27"/>
      <c r="AC56" s="725" t="str">
        <f>IFERROR(IF(#REF!&lt;&gt;"",Z56*VLOOKUP(N56,#REF!,MATCH(Y56,#REF!,0)+2,0), ""), "")</f>
        <v/>
      </c>
      <c r="AD56" s="725"/>
      <c r="AE56" s="336"/>
      <c r="AF56" s="31"/>
      <c r="AG56" s="70"/>
      <c r="AH56" s="70"/>
      <c r="AI56" s="43"/>
      <c r="AJ56" s="43"/>
      <c r="AK56" s="43"/>
      <c r="AL56" s="43"/>
      <c r="AM56" s="43"/>
      <c r="AN56" s="43"/>
      <c r="AO56" s="43"/>
      <c r="AP56" s="43"/>
    </row>
    <row r="57" spans="1:42" s="42" customFormat="1" ht="30" customHeight="1" x14ac:dyDescent="0.2">
      <c r="A57" s="72">
        <v>44</v>
      </c>
      <c r="B57" s="728" t="str">
        <f>IF(基本情報入力シート!C82="","",基本情報入力シート!C82)</f>
        <v/>
      </c>
      <c r="C57" s="729"/>
      <c r="D57" s="729"/>
      <c r="E57" s="729"/>
      <c r="F57" s="729"/>
      <c r="G57" s="729"/>
      <c r="H57" s="729"/>
      <c r="I57" s="730"/>
      <c r="J57" s="331" t="str">
        <f>IF(基本情報入力シート!M82="","",基本情報入力シート!M82)</f>
        <v/>
      </c>
      <c r="K57" s="332" t="str">
        <f>IF(基本情報入力シート!R82="","",基本情報入力シート!R82)</f>
        <v/>
      </c>
      <c r="L57" s="332" t="str">
        <f>IF(基本情報入力シート!W82="","",基本情報入力シート!W82)</f>
        <v/>
      </c>
      <c r="M57" s="331" t="str">
        <f>IF(基本情報入力シート!X82="","",基本情報入力シート!X82)</f>
        <v/>
      </c>
      <c r="N57" s="76" t="str">
        <f>IF(基本情報入力シート!Y82="","",基本情報入力シート!Y82)</f>
        <v/>
      </c>
      <c r="O57" s="84"/>
      <c r="P57" s="33"/>
      <c r="Q57" s="731"/>
      <c r="R57" s="732"/>
      <c r="S57" s="73" t="str">
        <f>IFERROR(ROUNDDOWN(Q57*VLOOKUP(N57,#REF!,MATCH(P57,#REF!)+2,FALSE)*0.5, 0), "")</f>
        <v/>
      </c>
      <c r="T57" s="18"/>
      <c r="U57" s="75" t="str">
        <f>IFERROR(IF(#REF!&lt;&gt;"",Q57*VLOOKUP(N57,#REF!,MATCH(P57,#REF!,0)+2,0), ""), "")</f>
        <v/>
      </c>
      <c r="V57" s="18"/>
      <c r="W57" s="733"/>
      <c r="X57" s="734"/>
      <c r="Y57" s="19"/>
      <c r="Z57" s="26"/>
      <c r="AA57" s="74" t="str">
        <f>IFERROR(IF(Y57="ー", "", ROUNDDOWN(Z57*VLOOKUP(N57,#REF!,MATCH(Y57,#REF!)+2,FALSE)*0.5, 0)), "")</f>
        <v/>
      </c>
      <c r="AB57" s="27"/>
      <c r="AC57" s="725" t="str">
        <f>IFERROR(IF(#REF!&lt;&gt;"",Z57*VLOOKUP(N57,#REF!,MATCH(Y57,#REF!,0)+2,0), ""), "")</f>
        <v/>
      </c>
      <c r="AD57" s="725"/>
      <c r="AE57" s="336"/>
      <c r="AF57" s="31"/>
      <c r="AG57" s="70"/>
      <c r="AH57" s="70"/>
      <c r="AI57" s="43"/>
      <c r="AJ57" s="43"/>
      <c r="AK57" s="43"/>
      <c r="AL57" s="43"/>
      <c r="AM57" s="43"/>
      <c r="AN57" s="43"/>
      <c r="AO57" s="43"/>
      <c r="AP57" s="43"/>
    </row>
    <row r="58" spans="1:42" s="42" customFormat="1" ht="30" customHeight="1" x14ac:dyDescent="0.2">
      <c r="A58" s="72">
        <v>45</v>
      </c>
      <c r="B58" s="728" t="str">
        <f>IF(基本情報入力シート!C83="","",基本情報入力シート!C83)</f>
        <v/>
      </c>
      <c r="C58" s="729"/>
      <c r="D58" s="729"/>
      <c r="E58" s="729"/>
      <c r="F58" s="729"/>
      <c r="G58" s="729"/>
      <c r="H58" s="729"/>
      <c r="I58" s="730"/>
      <c r="J58" s="331" t="str">
        <f>IF(基本情報入力シート!M83="","",基本情報入力シート!M83)</f>
        <v/>
      </c>
      <c r="K58" s="332" t="str">
        <f>IF(基本情報入力シート!R83="","",基本情報入力シート!R83)</f>
        <v/>
      </c>
      <c r="L58" s="332" t="str">
        <f>IF(基本情報入力シート!W83="","",基本情報入力シート!W83)</f>
        <v/>
      </c>
      <c r="M58" s="331" t="str">
        <f>IF(基本情報入力シート!X83="","",基本情報入力シート!X83)</f>
        <v/>
      </c>
      <c r="N58" s="76" t="str">
        <f>IF(基本情報入力シート!Y83="","",基本情報入力シート!Y83)</f>
        <v/>
      </c>
      <c r="O58" s="84"/>
      <c r="P58" s="23"/>
      <c r="Q58" s="731"/>
      <c r="R58" s="732"/>
      <c r="S58" s="73" t="str">
        <f>IFERROR(ROUNDDOWN(Q58*VLOOKUP(N58,#REF!,MATCH(P58,#REF!)+2,FALSE)*0.5, 0), "")</f>
        <v/>
      </c>
      <c r="T58" s="18"/>
      <c r="U58" s="75" t="str">
        <f>IFERROR(IF(#REF!&lt;&gt;"",Q58*VLOOKUP(N58,#REF!,MATCH(P58,#REF!,0)+2,0), ""), "")</f>
        <v/>
      </c>
      <c r="V58" s="18"/>
      <c r="W58" s="733"/>
      <c r="X58" s="734"/>
      <c r="Y58" s="19"/>
      <c r="Z58" s="26"/>
      <c r="AA58" s="74" t="str">
        <f>IFERROR(IF(Y58="ー", "", ROUNDDOWN(Z58*VLOOKUP(N58,#REF!,MATCH(Y58,#REF!)+2,FALSE)*0.5, 0)), "")</f>
        <v/>
      </c>
      <c r="AB58" s="27"/>
      <c r="AC58" s="725" t="str">
        <f>IFERROR(IF(#REF!&lt;&gt;"",Z58*VLOOKUP(N58,#REF!,MATCH(Y58,#REF!,0)+2,0), ""), "")</f>
        <v/>
      </c>
      <c r="AD58" s="725"/>
      <c r="AE58" s="336"/>
      <c r="AF58" s="31"/>
      <c r="AG58" s="70"/>
      <c r="AH58" s="70"/>
      <c r="AI58" s="43"/>
      <c r="AJ58" s="43"/>
      <c r="AK58" s="43"/>
      <c r="AL58" s="43"/>
      <c r="AM58" s="43"/>
      <c r="AN58" s="43"/>
      <c r="AO58" s="43"/>
      <c r="AP58" s="43"/>
    </row>
    <row r="59" spans="1:42" s="42" customFormat="1" ht="30" customHeight="1" x14ac:dyDescent="0.2">
      <c r="A59" s="72">
        <v>46</v>
      </c>
      <c r="B59" s="728" t="str">
        <f>IF(基本情報入力シート!C84="","",基本情報入力シート!C84)</f>
        <v/>
      </c>
      <c r="C59" s="729"/>
      <c r="D59" s="729"/>
      <c r="E59" s="729"/>
      <c r="F59" s="729"/>
      <c r="G59" s="729"/>
      <c r="H59" s="729"/>
      <c r="I59" s="730"/>
      <c r="J59" s="331" t="str">
        <f>IF(基本情報入力シート!M84="","",基本情報入力シート!M84)</f>
        <v/>
      </c>
      <c r="K59" s="332" t="str">
        <f>IF(基本情報入力シート!R84="","",基本情報入力シート!R84)</f>
        <v/>
      </c>
      <c r="L59" s="332" t="str">
        <f>IF(基本情報入力シート!W84="","",基本情報入力シート!W84)</f>
        <v/>
      </c>
      <c r="M59" s="331" t="str">
        <f>IF(基本情報入力シート!X84="","",基本情報入力シート!X84)</f>
        <v/>
      </c>
      <c r="N59" s="76" t="str">
        <f>IF(基本情報入力シート!Y84="","",基本情報入力シート!Y84)</f>
        <v/>
      </c>
      <c r="O59" s="84"/>
      <c r="P59" s="23"/>
      <c r="Q59" s="731"/>
      <c r="R59" s="732"/>
      <c r="S59" s="73" t="str">
        <f>IFERROR(ROUNDDOWN(Q59*VLOOKUP(N59,#REF!,MATCH(P59,#REF!)+2,FALSE)*0.5, 0), "")</f>
        <v/>
      </c>
      <c r="T59" s="24"/>
      <c r="U59" s="75" t="str">
        <f>IFERROR(IF(#REF!&lt;&gt;"",Q59*VLOOKUP(N59,#REF!,MATCH(P59,#REF!,0)+2,0), ""), "")</f>
        <v/>
      </c>
      <c r="V59" s="18"/>
      <c r="W59" s="733"/>
      <c r="X59" s="734"/>
      <c r="Y59" s="19"/>
      <c r="Z59" s="26"/>
      <c r="AA59" s="74" t="str">
        <f>IFERROR(IF(Y59="ー", "", ROUNDDOWN(Z59*VLOOKUP(N59,#REF!,MATCH(Y59,#REF!)+2,FALSE)*0.5, 0)), "")</f>
        <v/>
      </c>
      <c r="AB59" s="27"/>
      <c r="AC59" s="725" t="str">
        <f>IFERROR(IF(#REF!&lt;&gt;"",Z59*VLOOKUP(N59,#REF!,MATCH(Y59,#REF!,0)+2,0), ""), "")</f>
        <v/>
      </c>
      <c r="AD59" s="725"/>
      <c r="AE59" s="336"/>
      <c r="AF59" s="31"/>
      <c r="AG59" s="70"/>
      <c r="AH59" s="70"/>
      <c r="AI59" s="43"/>
      <c r="AJ59" s="43"/>
      <c r="AK59" s="43"/>
      <c r="AL59" s="43"/>
      <c r="AM59" s="43"/>
      <c r="AN59" s="43"/>
      <c r="AO59" s="43"/>
      <c r="AP59" s="43"/>
    </row>
    <row r="60" spans="1:42" s="42" customFormat="1" ht="30" customHeight="1" x14ac:dyDescent="0.2">
      <c r="A60" s="72">
        <v>47</v>
      </c>
      <c r="B60" s="728" t="str">
        <f>IF(基本情報入力シート!C85="","",基本情報入力シート!C85)</f>
        <v/>
      </c>
      <c r="C60" s="729"/>
      <c r="D60" s="729"/>
      <c r="E60" s="729"/>
      <c r="F60" s="729"/>
      <c r="G60" s="729"/>
      <c r="H60" s="729"/>
      <c r="I60" s="730"/>
      <c r="J60" s="331" t="str">
        <f>IF(基本情報入力シート!M85="","",基本情報入力シート!M85)</f>
        <v/>
      </c>
      <c r="K60" s="332" t="str">
        <f>IF(基本情報入力シート!R85="","",基本情報入力シート!R85)</f>
        <v/>
      </c>
      <c r="L60" s="332" t="str">
        <f>IF(基本情報入力シート!W85="","",基本情報入力シート!W85)</f>
        <v/>
      </c>
      <c r="M60" s="331" t="str">
        <f>IF(基本情報入力シート!X85="","",基本情報入力シート!X85)</f>
        <v/>
      </c>
      <c r="N60" s="76" t="str">
        <f>IF(基本情報入力シート!Y85="","",基本情報入力シート!Y85)</f>
        <v/>
      </c>
      <c r="O60" s="84"/>
      <c r="P60" s="23"/>
      <c r="Q60" s="731"/>
      <c r="R60" s="732"/>
      <c r="S60" s="73" t="str">
        <f>IFERROR(ROUNDDOWN(Q60*VLOOKUP(N60,#REF!,MATCH(P60,#REF!)+2,FALSE)*0.5, 0), "")</f>
        <v/>
      </c>
      <c r="T60" s="18"/>
      <c r="U60" s="75" t="str">
        <f>IFERROR(IF(#REF!&lt;&gt;"",Q60*VLOOKUP(N60,#REF!,MATCH(P60,#REF!,0)+2,0), ""), "")</f>
        <v/>
      </c>
      <c r="V60" s="18"/>
      <c r="W60" s="733"/>
      <c r="X60" s="734"/>
      <c r="Y60" s="19"/>
      <c r="Z60" s="26"/>
      <c r="AA60" s="74" t="str">
        <f>IFERROR(IF(Y60="ー", "", ROUNDDOWN(Z60*VLOOKUP(N60,#REF!,MATCH(Y60,#REF!)+2,FALSE)*0.5, 0)), "")</f>
        <v/>
      </c>
      <c r="AB60" s="27"/>
      <c r="AC60" s="725" t="str">
        <f>IFERROR(IF(#REF!&lt;&gt;"",Z60*VLOOKUP(N60,#REF!,MATCH(Y60,#REF!,0)+2,0), ""), "")</f>
        <v/>
      </c>
      <c r="AD60" s="725"/>
      <c r="AE60" s="336"/>
      <c r="AF60" s="31"/>
      <c r="AG60" s="70"/>
      <c r="AH60" s="70"/>
      <c r="AI60" s="43"/>
      <c r="AJ60" s="43"/>
      <c r="AK60" s="43"/>
      <c r="AL60" s="43"/>
      <c r="AM60" s="43"/>
      <c r="AN60" s="43"/>
      <c r="AO60" s="43"/>
      <c r="AP60" s="43"/>
    </row>
    <row r="61" spans="1:42" s="42" customFormat="1" ht="30" customHeight="1" x14ac:dyDescent="0.2">
      <c r="A61" s="72">
        <v>48</v>
      </c>
      <c r="B61" s="728" t="str">
        <f>IF(基本情報入力シート!C86="","",基本情報入力シート!C86)</f>
        <v/>
      </c>
      <c r="C61" s="729"/>
      <c r="D61" s="729"/>
      <c r="E61" s="729"/>
      <c r="F61" s="729"/>
      <c r="G61" s="729"/>
      <c r="H61" s="729"/>
      <c r="I61" s="730"/>
      <c r="J61" s="331" t="str">
        <f>IF(基本情報入力シート!M86="","",基本情報入力シート!M86)</f>
        <v/>
      </c>
      <c r="K61" s="332" t="str">
        <f>IF(基本情報入力シート!R86="","",基本情報入力シート!R86)</f>
        <v/>
      </c>
      <c r="L61" s="332" t="str">
        <f>IF(基本情報入力シート!W86="","",基本情報入力シート!W86)</f>
        <v/>
      </c>
      <c r="M61" s="331" t="str">
        <f>IF(基本情報入力シート!X86="","",基本情報入力シート!X86)</f>
        <v/>
      </c>
      <c r="N61" s="76" t="str">
        <f>IF(基本情報入力シート!Y86="","",基本情報入力シート!Y86)</f>
        <v/>
      </c>
      <c r="O61" s="84"/>
      <c r="P61" s="23"/>
      <c r="Q61" s="731"/>
      <c r="R61" s="732"/>
      <c r="S61" s="73" t="str">
        <f>IFERROR(ROUNDDOWN(Q61*VLOOKUP(N61,#REF!,MATCH(P61,#REF!)+2,FALSE)*0.5, 0), "")</f>
        <v/>
      </c>
      <c r="T61" s="18"/>
      <c r="U61" s="75" t="str">
        <f>IFERROR(IF(#REF!&lt;&gt;"",Q61*VLOOKUP(N61,#REF!,MATCH(P61,#REF!,0)+2,0), ""), "")</f>
        <v/>
      </c>
      <c r="V61" s="18"/>
      <c r="W61" s="733"/>
      <c r="X61" s="734"/>
      <c r="Y61" s="19"/>
      <c r="Z61" s="26"/>
      <c r="AA61" s="74" t="str">
        <f>IFERROR(IF(Y61="ー", "", ROUNDDOWN(Z61*VLOOKUP(N61,#REF!,MATCH(Y61,#REF!)+2,FALSE)*0.5, 0)), "")</f>
        <v/>
      </c>
      <c r="AB61" s="27"/>
      <c r="AC61" s="725" t="str">
        <f>IFERROR(IF(#REF!&lt;&gt;"",Z61*VLOOKUP(N61,#REF!,MATCH(Y61,#REF!,0)+2,0), ""), "")</f>
        <v/>
      </c>
      <c r="AD61" s="725"/>
      <c r="AE61" s="336"/>
      <c r="AF61" s="31"/>
      <c r="AG61" s="70"/>
      <c r="AH61" s="70"/>
      <c r="AI61" s="43"/>
      <c r="AJ61" s="43"/>
      <c r="AK61" s="43"/>
      <c r="AL61" s="43"/>
      <c r="AM61" s="43"/>
      <c r="AN61" s="43"/>
      <c r="AO61" s="43"/>
      <c r="AP61" s="43"/>
    </row>
    <row r="62" spans="1:42" s="42" customFormat="1" ht="30" customHeight="1" x14ac:dyDescent="0.2">
      <c r="A62" s="72">
        <v>49</v>
      </c>
      <c r="B62" s="728" t="str">
        <f>IF(基本情報入力シート!C87="","",基本情報入力シート!C87)</f>
        <v/>
      </c>
      <c r="C62" s="729"/>
      <c r="D62" s="729"/>
      <c r="E62" s="729"/>
      <c r="F62" s="729"/>
      <c r="G62" s="729"/>
      <c r="H62" s="729"/>
      <c r="I62" s="730"/>
      <c r="J62" s="331" t="str">
        <f>IF(基本情報入力シート!M87="","",基本情報入力シート!M87)</f>
        <v/>
      </c>
      <c r="K62" s="332" t="str">
        <f>IF(基本情報入力シート!R87="","",基本情報入力シート!R87)</f>
        <v/>
      </c>
      <c r="L62" s="332" t="str">
        <f>IF(基本情報入力シート!W87="","",基本情報入力シート!W87)</f>
        <v/>
      </c>
      <c r="M62" s="331" t="str">
        <f>IF(基本情報入力シート!X87="","",基本情報入力シート!X87)</f>
        <v/>
      </c>
      <c r="N62" s="76" t="str">
        <f>IF(基本情報入力シート!Y87="","",基本情報入力シート!Y87)</f>
        <v/>
      </c>
      <c r="O62" s="84"/>
      <c r="P62" s="23"/>
      <c r="Q62" s="731"/>
      <c r="R62" s="732"/>
      <c r="S62" s="73" t="str">
        <f>IFERROR(ROUNDDOWN(Q62*VLOOKUP(N62,#REF!,MATCH(P62,#REF!)+2,FALSE)*0.5, 0), "")</f>
        <v/>
      </c>
      <c r="T62" s="24"/>
      <c r="U62" s="75" t="str">
        <f>IFERROR(IF(#REF!&lt;&gt;"",Q62*VLOOKUP(N62,#REF!,MATCH(P62,#REF!,0)+2,0), ""), "")</f>
        <v/>
      </c>
      <c r="V62" s="18"/>
      <c r="W62" s="733"/>
      <c r="X62" s="734"/>
      <c r="Y62" s="19"/>
      <c r="Z62" s="26"/>
      <c r="AA62" s="74" t="str">
        <f>IFERROR(IF(Y62="ー", "", ROUNDDOWN(Z62*VLOOKUP(N62,#REF!,MATCH(Y62,#REF!)+2,FALSE)*0.5, 0)), "")</f>
        <v/>
      </c>
      <c r="AB62" s="27"/>
      <c r="AC62" s="725" t="str">
        <f>IFERROR(IF(#REF!&lt;&gt;"",Z62*VLOOKUP(N62,#REF!,MATCH(Y62,#REF!,0)+2,0), ""), "")</f>
        <v/>
      </c>
      <c r="AD62" s="725"/>
      <c r="AE62" s="336"/>
      <c r="AF62" s="31"/>
      <c r="AG62" s="70"/>
      <c r="AH62" s="70"/>
      <c r="AI62" s="43"/>
      <c r="AJ62" s="43"/>
      <c r="AK62" s="43"/>
      <c r="AL62" s="43"/>
      <c r="AM62" s="43"/>
      <c r="AN62" s="43"/>
      <c r="AO62" s="43"/>
      <c r="AP62" s="43"/>
    </row>
    <row r="63" spans="1:42" s="42" customFormat="1" ht="30" customHeight="1" x14ac:dyDescent="0.2">
      <c r="A63" s="72">
        <v>50</v>
      </c>
      <c r="B63" s="728" t="str">
        <f>IF(基本情報入力シート!C88="","",基本情報入力シート!C88)</f>
        <v/>
      </c>
      <c r="C63" s="729"/>
      <c r="D63" s="729"/>
      <c r="E63" s="729"/>
      <c r="F63" s="729"/>
      <c r="G63" s="729"/>
      <c r="H63" s="729"/>
      <c r="I63" s="730"/>
      <c r="J63" s="331" t="str">
        <f>IF(基本情報入力シート!M88="","",基本情報入力シート!M88)</f>
        <v/>
      </c>
      <c r="K63" s="332" t="str">
        <f>IF(基本情報入力シート!R88="","",基本情報入力シート!R88)</f>
        <v/>
      </c>
      <c r="L63" s="332" t="str">
        <f>IF(基本情報入力シート!W88="","",基本情報入力シート!W88)</f>
        <v/>
      </c>
      <c r="M63" s="331" t="str">
        <f>IF(基本情報入力シート!X88="","",基本情報入力シート!X88)</f>
        <v/>
      </c>
      <c r="N63" s="76" t="str">
        <f>IF(基本情報入力シート!Y88="","",基本情報入力シート!Y88)</f>
        <v/>
      </c>
      <c r="O63" s="84"/>
      <c r="P63" s="23"/>
      <c r="Q63" s="731"/>
      <c r="R63" s="732"/>
      <c r="S63" s="73" t="str">
        <f>IFERROR(ROUNDDOWN(Q63*VLOOKUP(N63,#REF!,MATCH(P63,#REF!)+2,FALSE)*0.5, 0), "")</f>
        <v/>
      </c>
      <c r="T63" s="24"/>
      <c r="U63" s="75" t="str">
        <f>IFERROR(IF(#REF!&lt;&gt;"",Q63*VLOOKUP(N63,#REF!,MATCH(P63,#REF!,0)+2,0), ""), "")</f>
        <v/>
      </c>
      <c r="V63" s="18"/>
      <c r="W63" s="733"/>
      <c r="X63" s="734"/>
      <c r="Y63" s="19"/>
      <c r="Z63" s="26"/>
      <c r="AA63" s="74" t="str">
        <f>IFERROR(IF(Y63="ー", "", ROUNDDOWN(Z63*VLOOKUP(N63,#REF!,MATCH(Y63,#REF!)+2,FALSE)*0.5, 0)), "")</f>
        <v/>
      </c>
      <c r="AB63" s="27"/>
      <c r="AC63" s="725" t="str">
        <f>IFERROR(IF(#REF!&lt;&gt;"",Z63*VLOOKUP(N63,#REF!,MATCH(Y63,#REF!,0)+2,0), ""), "")</f>
        <v/>
      </c>
      <c r="AD63" s="725"/>
      <c r="AE63" s="336"/>
      <c r="AF63" s="31"/>
      <c r="AG63" s="70"/>
      <c r="AH63" s="70"/>
      <c r="AI63" s="43"/>
      <c r="AJ63" s="43"/>
      <c r="AK63" s="43"/>
      <c r="AL63" s="43"/>
      <c r="AM63" s="43"/>
      <c r="AN63" s="43"/>
      <c r="AO63" s="43"/>
      <c r="AP63" s="43"/>
    </row>
    <row r="64" spans="1:42" s="42" customFormat="1" ht="30" customHeight="1" x14ac:dyDescent="0.2">
      <c r="A64" s="72">
        <v>51</v>
      </c>
      <c r="B64" s="728" t="str">
        <f>IF(基本情報入力シート!C89="","",基本情報入力シート!C89)</f>
        <v/>
      </c>
      <c r="C64" s="729"/>
      <c r="D64" s="729"/>
      <c r="E64" s="729"/>
      <c r="F64" s="729"/>
      <c r="G64" s="729"/>
      <c r="H64" s="729"/>
      <c r="I64" s="730"/>
      <c r="J64" s="331" t="str">
        <f>IF(基本情報入力シート!M89="","",基本情報入力シート!M89)</f>
        <v/>
      </c>
      <c r="K64" s="332" t="str">
        <f>IF(基本情報入力シート!R89="","",基本情報入力シート!R89)</f>
        <v/>
      </c>
      <c r="L64" s="332" t="str">
        <f>IF(基本情報入力シート!W89="","",基本情報入力シート!W89)</f>
        <v/>
      </c>
      <c r="M64" s="331" t="str">
        <f>IF(基本情報入力シート!X89="","",基本情報入力シート!X89)</f>
        <v/>
      </c>
      <c r="N64" s="76" t="str">
        <f>IF(基本情報入力シート!Y89="","",基本情報入力シート!Y89)</f>
        <v/>
      </c>
      <c r="O64" s="84"/>
      <c r="P64" s="23"/>
      <c r="Q64" s="731"/>
      <c r="R64" s="732"/>
      <c r="S64" s="73" t="str">
        <f>IFERROR(ROUNDDOWN(Q64*VLOOKUP(N64,#REF!,MATCH(P64,#REF!)+2,FALSE)*0.5, 0), "")</f>
        <v/>
      </c>
      <c r="T64" s="24"/>
      <c r="U64" s="75" t="str">
        <f>IFERROR(IF(#REF!&lt;&gt;"",Q64*VLOOKUP(N64,#REF!,MATCH(P64,#REF!,0)+2,0), ""), "")</f>
        <v/>
      </c>
      <c r="V64" s="18"/>
      <c r="W64" s="733"/>
      <c r="X64" s="734"/>
      <c r="Y64" s="19"/>
      <c r="Z64" s="26"/>
      <c r="AA64" s="74" t="str">
        <f>IFERROR(IF(Y64="ー", "", ROUNDDOWN(Z64*VLOOKUP(N64,#REF!,MATCH(Y64,#REF!)+2,FALSE)*0.5, 0)), "")</f>
        <v/>
      </c>
      <c r="AB64" s="27"/>
      <c r="AC64" s="725" t="str">
        <f>IFERROR(IF(#REF!&lt;&gt;"",Z64*VLOOKUP(N64,#REF!,MATCH(Y64,#REF!,0)+2,0), ""), "")</f>
        <v/>
      </c>
      <c r="AD64" s="725"/>
      <c r="AE64" s="336"/>
      <c r="AF64" s="31"/>
      <c r="AG64" s="70"/>
      <c r="AH64" s="70"/>
      <c r="AI64" s="43"/>
      <c r="AJ64" s="43"/>
      <c r="AK64" s="43"/>
      <c r="AL64" s="43"/>
      <c r="AM64" s="43"/>
      <c r="AN64" s="43"/>
      <c r="AO64" s="43"/>
      <c r="AP64" s="43"/>
    </row>
    <row r="65" spans="1:42" s="42" customFormat="1" ht="30" customHeight="1" x14ac:dyDescent="0.2">
      <c r="A65" s="72">
        <v>52</v>
      </c>
      <c r="B65" s="728" t="str">
        <f>IF(基本情報入力シート!C90="","",基本情報入力シート!C90)</f>
        <v/>
      </c>
      <c r="C65" s="729"/>
      <c r="D65" s="729"/>
      <c r="E65" s="729"/>
      <c r="F65" s="729"/>
      <c r="G65" s="729"/>
      <c r="H65" s="729"/>
      <c r="I65" s="730"/>
      <c r="J65" s="331" t="str">
        <f>IF(基本情報入力シート!M90="","",基本情報入力シート!M90)</f>
        <v/>
      </c>
      <c r="K65" s="332" t="str">
        <f>IF(基本情報入力シート!R90="","",基本情報入力シート!R90)</f>
        <v/>
      </c>
      <c r="L65" s="332" t="str">
        <f>IF(基本情報入力シート!W90="","",基本情報入力シート!W90)</f>
        <v/>
      </c>
      <c r="M65" s="331" t="str">
        <f>IF(基本情報入力シート!X90="","",基本情報入力シート!X90)</f>
        <v/>
      </c>
      <c r="N65" s="76" t="str">
        <f>IF(基本情報入力シート!Y90="","",基本情報入力シート!Y90)</f>
        <v/>
      </c>
      <c r="O65" s="84"/>
      <c r="P65" s="23"/>
      <c r="Q65" s="731"/>
      <c r="R65" s="732"/>
      <c r="S65" s="73" t="str">
        <f>IFERROR(ROUNDDOWN(Q65*VLOOKUP(N65,#REF!,MATCH(P65,#REF!)+2,FALSE)*0.5, 0), "")</f>
        <v/>
      </c>
      <c r="T65" s="24"/>
      <c r="U65" s="75" t="str">
        <f>IFERROR(IF(#REF!&lt;&gt;"",Q65*VLOOKUP(N65,#REF!,MATCH(P65,#REF!,0)+2,0), ""), "")</f>
        <v/>
      </c>
      <c r="V65" s="18"/>
      <c r="W65" s="733"/>
      <c r="X65" s="734"/>
      <c r="Y65" s="19"/>
      <c r="Z65" s="26"/>
      <c r="AA65" s="74" t="str">
        <f>IFERROR(IF(Y65="ー", "", ROUNDDOWN(Z65*VLOOKUP(N65,#REF!,MATCH(Y65,#REF!)+2,FALSE)*0.5, 0)), "")</f>
        <v/>
      </c>
      <c r="AB65" s="27"/>
      <c r="AC65" s="725" t="str">
        <f>IFERROR(IF(#REF!&lt;&gt;"",Z65*VLOOKUP(N65,#REF!,MATCH(Y65,#REF!,0)+2,0), ""), "")</f>
        <v/>
      </c>
      <c r="AD65" s="725"/>
      <c r="AE65" s="336"/>
      <c r="AF65" s="31"/>
      <c r="AG65" s="70"/>
      <c r="AH65" s="70"/>
      <c r="AI65" s="43"/>
      <c r="AJ65" s="43"/>
      <c r="AK65" s="43"/>
      <c r="AL65" s="43"/>
      <c r="AM65" s="43"/>
      <c r="AN65" s="43"/>
      <c r="AO65" s="43"/>
      <c r="AP65" s="43"/>
    </row>
    <row r="66" spans="1:42" s="42" customFormat="1" ht="30" customHeight="1" x14ac:dyDescent="0.2">
      <c r="A66" s="72">
        <v>53</v>
      </c>
      <c r="B66" s="728" t="str">
        <f>IF(基本情報入力シート!C91="","",基本情報入力シート!C91)</f>
        <v/>
      </c>
      <c r="C66" s="729"/>
      <c r="D66" s="729"/>
      <c r="E66" s="729"/>
      <c r="F66" s="729"/>
      <c r="G66" s="729"/>
      <c r="H66" s="729"/>
      <c r="I66" s="730"/>
      <c r="J66" s="331" t="str">
        <f>IF(基本情報入力シート!M91="","",基本情報入力シート!M91)</f>
        <v/>
      </c>
      <c r="K66" s="332" t="str">
        <f>IF(基本情報入力シート!R91="","",基本情報入力シート!R91)</f>
        <v/>
      </c>
      <c r="L66" s="332" t="str">
        <f>IF(基本情報入力シート!W91="","",基本情報入力シート!W91)</f>
        <v/>
      </c>
      <c r="M66" s="331" t="str">
        <f>IF(基本情報入力シート!X91="","",基本情報入力シート!X91)</f>
        <v/>
      </c>
      <c r="N66" s="76" t="str">
        <f>IF(基本情報入力シート!Y91="","",基本情報入力シート!Y91)</f>
        <v/>
      </c>
      <c r="O66" s="84"/>
      <c r="P66" s="23"/>
      <c r="Q66" s="731"/>
      <c r="R66" s="732"/>
      <c r="S66" s="73" t="str">
        <f>IFERROR(ROUNDDOWN(Q66*VLOOKUP(N66,#REF!,MATCH(P66,#REF!)+2,FALSE)*0.5, 0), "")</f>
        <v/>
      </c>
      <c r="T66" s="24"/>
      <c r="U66" s="75" t="str">
        <f>IFERROR(IF(#REF!&lt;&gt;"",Q66*VLOOKUP(N66,#REF!,MATCH(P66,#REF!,0)+2,0), ""), "")</f>
        <v/>
      </c>
      <c r="V66" s="18"/>
      <c r="W66" s="733"/>
      <c r="X66" s="734"/>
      <c r="Y66" s="19"/>
      <c r="Z66" s="26"/>
      <c r="AA66" s="74" t="str">
        <f>IFERROR(IF(Y66="ー", "", ROUNDDOWN(Z66*VLOOKUP(N66,#REF!,MATCH(Y66,#REF!)+2,FALSE)*0.5, 0)), "")</f>
        <v/>
      </c>
      <c r="AB66" s="27"/>
      <c r="AC66" s="725" t="str">
        <f>IFERROR(IF(#REF!&lt;&gt;"",Z66*VLOOKUP(N66,#REF!,MATCH(Y66,#REF!,0)+2,0), ""), "")</f>
        <v/>
      </c>
      <c r="AD66" s="725"/>
      <c r="AE66" s="336"/>
      <c r="AF66" s="31"/>
      <c r="AG66" s="70"/>
      <c r="AH66" s="70"/>
      <c r="AI66" s="43"/>
      <c r="AJ66" s="43"/>
      <c r="AK66" s="43"/>
      <c r="AL66" s="43"/>
      <c r="AM66" s="43"/>
      <c r="AN66" s="43"/>
      <c r="AO66" s="43"/>
      <c r="AP66" s="43"/>
    </row>
    <row r="67" spans="1:42" s="42" customFormat="1" ht="30" customHeight="1" x14ac:dyDescent="0.2">
      <c r="A67" s="72">
        <v>54</v>
      </c>
      <c r="B67" s="728" t="str">
        <f>IF(基本情報入力シート!C92="","",基本情報入力シート!C92)</f>
        <v/>
      </c>
      <c r="C67" s="729"/>
      <c r="D67" s="729"/>
      <c r="E67" s="729"/>
      <c r="F67" s="729"/>
      <c r="G67" s="729"/>
      <c r="H67" s="729"/>
      <c r="I67" s="730"/>
      <c r="J67" s="331" t="str">
        <f>IF(基本情報入力シート!M92="","",基本情報入力シート!M92)</f>
        <v/>
      </c>
      <c r="K67" s="332" t="str">
        <f>IF(基本情報入力シート!R92="","",基本情報入力シート!R92)</f>
        <v/>
      </c>
      <c r="L67" s="332" t="str">
        <f>IF(基本情報入力シート!W92="","",基本情報入力シート!W92)</f>
        <v/>
      </c>
      <c r="M67" s="331" t="str">
        <f>IF(基本情報入力シート!X92="","",基本情報入力シート!X92)</f>
        <v/>
      </c>
      <c r="N67" s="76" t="str">
        <f>IF(基本情報入力シート!Y92="","",基本情報入力シート!Y92)</f>
        <v/>
      </c>
      <c r="O67" s="84"/>
      <c r="P67" s="23"/>
      <c r="Q67" s="731"/>
      <c r="R67" s="732"/>
      <c r="S67" s="73" t="str">
        <f>IFERROR(ROUNDDOWN(Q67*VLOOKUP(N67,#REF!,MATCH(P67,#REF!)+2,FALSE)*0.5, 0), "")</f>
        <v/>
      </c>
      <c r="T67" s="24"/>
      <c r="U67" s="75" t="str">
        <f>IFERROR(IF(#REF!&lt;&gt;"",Q67*VLOOKUP(N67,#REF!,MATCH(P67,#REF!,0)+2,0), ""), "")</f>
        <v/>
      </c>
      <c r="V67" s="18"/>
      <c r="W67" s="733"/>
      <c r="X67" s="734"/>
      <c r="Y67" s="19"/>
      <c r="Z67" s="26"/>
      <c r="AA67" s="74" t="str">
        <f>IFERROR(IF(Y67="ー", "", ROUNDDOWN(Z67*VLOOKUP(N67,#REF!,MATCH(Y67,#REF!)+2,FALSE)*0.5, 0)), "")</f>
        <v/>
      </c>
      <c r="AB67" s="27"/>
      <c r="AC67" s="725" t="str">
        <f>IFERROR(IF(#REF!&lt;&gt;"",Z67*VLOOKUP(N67,#REF!,MATCH(Y67,#REF!,0)+2,0), ""), "")</f>
        <v/>
      </c>
      <c r="AD67" s="725"/>
      <c r="AE67" s="336"/>
      <c r="AF67" s="31"/>
      <c r="AG67" s="70"/>
      <c r="AH67" s="70"/>
      <c r="AI67" s="43"/>
      <c r="AJ67" s="43"/>
      <c r="AK67" s="43"/>
      <c r="AL67" s="43"/>
      <c r="AM67" s="43"/>
      <c r="AN67" s="43"/>
      <c r="AO67" s="43"/>
      <c r="AP67" s="43"/>
    </row>
    <row r="68" spans="1:42" s="42" customFormat="1" ht="30" customHeight="1" x14ac:dyDescent="0.2">
      <c r="A68" s="72">
        <v>55</v>
      </c>
      <c r="B68" s="728" t="str">
        <f>IF(基本情報入力シート!C93="","",基本情報入力シート!C93)</f>
        <v/>
      </c>
      <c r="C68" s="729"/>
      <c r="D68" s="729"/>
      <c r="E68" s="729"/>
      <c r="F68" s="729"/>
      <c r="G68" s="729"/>
      <c r="H68" s="729"/>
      <c r="I68" s="730"/>
      <c r="J68" s="331" t="str">
        <f>IF(基本情報入力シート!M93="","",基本情報入力シート!M93)</f>
        <v/>
      </c>
      <c r="K68" s="332" t="str">
        <f>IF(基本情報入力シート!R93="","",基本情報入力シート!R93)</f>
        <v/>
      </c>
      <c r="L68" s="332" t="str">
        <f>IF(基本情報入力シート!W93="","",基本情報入力シート!W93)</f>
        <v/>
      </c>
      <c r="M68" s="331" t="str">
        <f>IF(基本情報入力シート!X93="","",基本情報入力シート!X93)</f>
        <v/>
      </c>
      <c r="N68" s="76" t="str">
        <f>IF(基本情報入力シート!Y93="","",基本情報入力シート!Y93)</f>
        <v/>
      </c>
      <c r="O68" s="84"/>
      <c r="P68" s="23"/>
      <c r="Q68" s="731"/>
      <c r="R68" s="732"/>
      <c r="S68" s="73" t="str">
        <f>IFERROR(ROUNDDOWN(Q68*VLOOKUP(N68,#REF!,MATCH(P68,#REF!)+2,FALSE)*0.5, 0), "")</f>
        <v/>
      </c>
      <c r="T68" s="24"/>
      <c r="U68" s="75" t="str">
        <f>IFERROR(IF(#REF!&lt;&gt;"",Q68*VLOOKUP(N68,#REF!,MATCH(P68,#REF!,0)+2,0), ""), "")</f>
        <v/>
      </c>
      <c r="V68" s="18"/>
      <c r="W68" s="733"/>
      <c r="X68" s="734"/>
      <c r="Y68" s="19"/>
      <c r="Z68" s="26"/>
      <c r="AA68" s="74" t="str">
        <f>IFERROR(IF(Y68="ー", "", ROUNDDOWN(Z68*VLOOKUP(N68,#REF!,MATCH(Y68,#REF!)+2,FALSE)*0.5, 0)), "")</f>
        <v/>
      </c>
      <c r="AB68" s="27"/>
      <c r="AC68" s="725" t="str">
        <f>IFERROR(IF(#REF!&lt;&gt;"",Z68*VLOOKUP(N68,#REF!,MATCH(Y68,#REF!,0)+2,0), ""), "")</f>
        <v/>
      </c>
      <c r="AD68" s="725"/>
      <c r="AE68" s="336"/>
      <c r="AF68" s="31"/>
      <c r="AG68" s="70"/>
      <c r="AH68" s="70"/>
      <c r="AI68" s="43"/>
      <c r="AJ68" s="43"/>
      <c r="AK68" s="43"/>
      <c r="AL68" s="43"/>
      <c r="AM68" s="43"/>
      <c r="AN68" s="43"/>
      <c r="AO68" s="43"/>
      <c r="AP68" s="43"/>
    </row>
    <row r="69" spans="1:42" s="42" customFormat="1" ht="30" customHeight="1" x14ac:dyDescent="0.2">
      <c r="A69" s="72">
        <v>56</v>
      </c>
      <c r="B69" s="728" t="str">
        <f>IF(基本情報入力シート!C94="","",基本情報入力シート!C94)</f>
        <v/>
      </c>
      <c r="C69" s="729"/>
      <c r="D69" s="729"/>
      <c r="E69" s="729"/>
      <c r="F69" s="729"/>
      <c r="G69" s="729"/>
      <c r="H69" s="729"/>
      <c r="I69" s="730"/>
      <c r="J69" s="331" t="str">
        <f>IF(基本情報入力シート!M94="","",基本情報入力シート!M94)</f>
        <v/>
      </c>
      <c r="K69" s="332" t="str">
        <f>IF(基本情報入力シート!R94="","",基本情報入力シート!R94)</f>
        <v/>
      </c>
      <c r="L69" s="332" t="str">
        <f>IF(基本情報入力シート!W94="","",基本情報入力シート!W94)</f>
        <v/>
      </c>
      <c r="M69" s="331" t="str">
        <f>IF(基本情報入力シート!X94="","",基本情報入力シート!X94)</f>
        <v/>
      </c>
      <c r="N69" s="76" t="str">
        <f>IF(基本情報入力シート!Y94="","",基本情報入力シート!Y94)</f>
        <v/>
      </c>
      <c r="O69" s="84"/>
      <c r="P69" s="23"/>
      <c r="Q69" s="731"/>
      <c r="R69" s="732"/>
      <c r="S69" s="73" t="str">
        <f>IFERROR(ROUNDDOWN(Q69*VLOOKUP(N69,#REF!,MATCH(P69,#REF!)+2,FALSE)*0.5, 0), "")</f>
        <v/>
      </c>
      <c r="T69" s="24"/>
      <c r="U69" s="75" t="str">
        <f>IFERROR(IF(#REF!&lt;&gt;"",Q69*VLOOKUP(N69,#REF!,MATCH(P69,#REF!,0)+2,0), ""), "")</f>
        <v/>
      </c>
      <c r="V69" s="18"/>
      <c r="W69" s="733"/>
      <c r="X69" s="734"/>
      <c r="Y69" s="19"/>
      <c r="Z69" s="26"/>
      <c r="AA69" s="74" t="str">
        <f>IFERROR(IF(Y69="ー", "", ROUNDDOWN(Z69*VLOOKUP(N69,#REF!,MATCH(Y69,#REF!)+2,FALSE)*0.5, 0)), "")</f>
        <v/>
      </c>
      <c r="AB69" s="27"/>
      <c r="AC69" s="725" t="str">
        <f>IFERROR(IF(#REF!&lt;&gt;"",Z69*VLOOKUP(N69,#REF!,MATCH(Y69,#REF!,0)+2,0), ""), "")</f>
        <v/>
      </c>
      <c r="AD69" s="725"/>
      <c r="AE69" s="336"/>
      <c r="AF69" s="31"/>
      <c r="AG69" s="70"/>
      <c r="AH69" s="70"/>
      <c r="AI69" s="43"/>
      <c r="AJ69" s="43"/>
      <c r="AK69" s="43"/>
      <c r="AL69" s="43"/>
      <c r="AM69" s="43"/>
      <c r="AN69" s="43"/>
      <c r="AO69" s="43"/>
      <c r="AP69" s="43"/>
    </row>
    <row r="70" spans="1:42" s="42" customFormat="1" ht="30" customHeight="1" x14ac:dyDescent="0.2">
      <c r="A70" s="72">
        <v>57</v>
      </c>
      <c r="B70" s="728" t="str">
        <f>IF(基本情報入力シート!C95="","",基本情報入力シート!C95)</f>
        <v/>
      </c>
      <c r="C70" s="729"/>
      <c r="D70" s="729"/>
      <c r="E70" s="729"/>
      <c r="F70" s="729"/>
      <c r="G70" s="729"/>
      <c r="H70" s="729"/>
      <c r="I70" s="730"/>
      <c r="J70" s="331" t="str">
        <f>IF(基本情報入力シート!M95="","",基本情報入力シート!M95)</f>
        <v/>
      </c>
      <c r="K70" s="332" t="str">
        <f>IF(基本情報入力シート!R95="","",基本情報入力シート!R95)</f>
        <v/>
      </c>
      <c r="L70" s="332" t="str">
        <f>IF(基本情報入力シート!W95="","",基本情報入力シート!W95)</f>
        <v/>
      </c>
      <c r="M70" s="331" t="str">
        <f>IF(基本情報入力シート!X95="","",基本情報入力シート!X95)</f>
        <v/>
      </c>
      <c r="N70" s="76" t="str">
        <f>IF(基本情報入力シート!Y95="","",基本情報入力シート!Y95)</f>
        <v/>
      </c>
      <c r="O70" s="84"/>
      <c r="P70" s="23"/>
      <c r="Q70" s="731"/>
      <c r="R70" s="732"/>
      <c r="S70" s="73" t="str">
        <f>IFERROR(ROUNDDOWN(Q70*VLOOKUP(N70,#REF!,MATCH(P70,#REF!)+2,FALSE)*0.5, 0), "")</f>
        <v/>
      </c>
      <c r="T70" s="24"/>
      <c r="U70" s="75" t="str">
        <f>IFERROR(IF(#REF!&lt;&gt;"",Q70*VLOOKUP(N70,#REF!,MATCH(P70,#REF!,0)+2,0), ""), "")</f>
        <v/>
      </c>
      <c r="V70" s="18"/>
      <c r="W70" s="733"/>
      <c r="X70" s="734"/>
      <c r="Y70" s="19"/>
      <c r="Z70" s="26"/>
      <c r="AA70" s="74" t="str">
        <f>IFERROR(IF(Y70="ー", "", ROUNDDOWN(Z70*VLOOKUP(N70,#REF!,MATCH(Y70,#REF!)+2,FALSE)*0.5, 0)), "")</f>
        <v/>
      </c>
      <c r="AB70" s="27"/>
      <c r="AC70" s="725" t="str">
        <f>IFERROR(IF(#REF!&lt;&gt;"",Z70*VLOOKUP(N70,#REF!,MATCH(Y70,#REF!,0)+2,0), ""), "")</f>
        <v/>
      </c>
      <c r="AD70" s="725"/>
      <c r="AE70" s="336"/>
      <c r="AF70" s="31"/>
      <c r="AG70" s="70"/>
      <c r="AH70" s="70"/>
      <c r="AI70" s="43"/>
      <c r="AJ70" s="43"/>
      <c r="AK70" s="43"/>
      <c r="AL70" s="43"/>
      <c r="AM70" s="43"/>
      <c r="AN70" s="43"/>
      <c r="AO70" s="43"/>
      <c r="AP70" s="43"/>
    </row>
    <row r="71" spans="1:42" s="42" customFormat="1" ht="30" customHeight="1" x14ac:dyDescent="0.2">
      <c r="A71" s="72">
        <v>58</v>
      </c>
      <c r="B71" s="728" t="str">
        <f>IF(基本情報入力シート!C96="","",基本情報入力シート!C96)</f>
        <v/>
      </c>
      <c r="C71" s="729"/>
      <c r="D71" s="729"/>
      <c r="E71" s="729"/>
      <c r="F71" s="729"/>
      <c r="G71" s="729"/>
      <c r="H71" s="729"/>
      <c r="I71" s="730"/>
      <c r="J71" s="331" t="str">
        <f>IF(基本情報入力シート!M96="","",基本情報入力シート!M96)</f>
        <v/>
      </c>
      <c r="K71" s="332" t="str">
        <f>IF(基本情報入力シート!R96="","",基本情報入力シート!R96)</f>
        <v/>
      </c>
      <c r="L71" s="332" t="str">
        <f>IF(基本情報入力シート!W96="","",基本情報入力シート!W96)</f>
        <v/>
      </c>
      <c r="M71" s="331" t="str">
        <f>IF(基本情報入力シート!X96="","",基本情報入力シート!X96)</f>
        <v/>
      </c>
      <c r="N71" s="76" t="str">
        <f>IF(基本情報入力シート!Y96="","",基本情報入力シート!Y96)</f>
        <v/>
      </c>
      <c r="O71" s="84"/>
      <c r="P71" s="23"/>
      <c r="Q71" s="731"/>
      <c r="R71" s="732"/>
      <c r="S71" s="73" t="str">
        <f>IFERROR(ROUNDDOWN(Q71*VLOOKUP(N71,#REF!,MATCH(P71,#REF!)+2,FALSE)*0.5, 0), "")</f>
        <v/>
      </c>
      <c r="T71" s="24"/>
      <c r="U71" s="75" t="str">
        <f>IFERROR(IF(#REF!&lt;&gt;"",Q71*VLOOKUP(N71,#REF!,MATCH(P71,#REF!,0)+2,0), ""), "")</f>
        <v/>
      </c>
      <c r="V71" s="18"/>
      <c r="W71" s="733"/>
      <c r="X71" s="734"/>
      <c r="Y71" s="19"/>
      <c r="Z71" s="26"/>
      <c r="AA71" s="74" t="str">
        <f>IFERROR(IF(Y71="ー", "", ROUNDDOWN(Z71*VLOOKUP(N71,#REF!,MATCH(Y71,#REF!)+2,FALSE)*0.5, 0)), "")</f>
        <v/>
      </c>
      <c r="AB71" s="27"/>
      <c r="AC71" s="725" t="str">
        <f>IFERROR(IF(#REF!&lt;&gt;"",Z71*VLOOKUP(N71,#REF!,MATCH(Y71,#REF!,0)+2,0), ""), "")</f>
        <v/>
      </c>
      <c r="AD71" s="725"/>
      <c r="AE71" s="336"/>
      <c r="AF71" s="31"/>
      <c r="AG71" s="70"/>
      <c r="AH71" s="70"/>
      <c r="AI71" s="43"/>
      <c r="AJ71" s="43"/>
      <c r="AK71" s="43"/>
      <c r="AL71" s="43"/>
      <c r="AM71" s="43"/>
      <c r="AN71" s="43"/>
      <c r="AO71" s="43"/>
      <c r="AP71" s="43"/>
    </row>
    <row r="72" spans="1:42" s="42" customFormat="1" ht="30" customHeight="1" x14ac:dyDescent="0.2">
      <c r="A72" s="72">
        <v>59</v>
      </c>
      <c r="B72" s="728" t="str">
        <f>IF(基本情報入力シート!C97="","",基本情報入力シート!C97)</f>
        <v/>
      </c>
      <c r="C72" s="729"/>
      <c r="D72" s="729"/>
      <c r="E72" s="729"/>
      <c r="F72" s="729"/>
      <c r="G72" s="729"/>
      <c r="H72" s="729"/>
      <c r="I72" s="730"/>
      <c r="J72" s="331" t="str">
        <f>IF(基本情報入力シート!M97="","",基本情報入力シート!M97)</f>
        <v/>
      </c>
      <c r="K72" s="332" t="str">
        <f>IF(基本情報入力シート!R97="","",基本情報入力シート!R97)</f>
        <v/>
      </c>
      <c r="L72" s="332" t="str">
        <f>IF(基本情報入力シート!W97="","",基本情報入力シート!W97)</f>
        <v/>
      </c>
      <c r="M72" s="331" t="str">
        <f>IF(基本情報入力シート!X97="","",基本情報入力シート!X97)</f>
        <v/>
      </c>
      <c r="N72" s="76" t="str">
        <f>IF(基本情報入力シート!Y97="","",基本情報入力シート!Y97)</f>
        <v/>
      </c>
      <c r="O72" s="84"/>
      <c r="P72" s="23"/>
      <c r="Q72" s="731"/>
      <c r="R72" s="732"/>
      <c r="S72" s="73" t="str">
        <f>IFERROR(ROUNDDOWN(Q72*VLOOKUP(N72,#REF!,MATCH(P72,#REF!)+2,FALSE)*0.5, 0), "")</f>
        <v/>
      </c>
      <c r="T72" s="24"/>
      <c r="U72" s="75" t="str">
        <f>IFERROR(IF(#REF!&lt;&gt;"",Q72*VLOOKUP(N72,#REF!,MATCH(P72,#REF!,0)+2,0), ""), "")</f>
        <v/>
      </c>
      <c r="V72" s="18"/>
      <c r="W72" s="733"/>
      <c r="X72" s="734"/>
      <c r="Y72" s="19"/>
      <c r="Z72" s="26"/>
      <c r="AA72" s="74" t="str">
        <f>IFERROR(IF(Y72="ー", "", ROUNDDOWN(Z72*VLOOKUP(N72,#REF!,MATCH(Y72,#REF!)+2,FALSE)*0.5, 0)), "")</f>
        <v/>
      </c>
      <c r="AB72" s="27"/>
      <c r="AC72" s="725" t="str">
        <f>IFERROR(IF(#REF!&lt;&gt;"",Z72*VLOOKUP(N72,#REF!,MATCH(Y72,#REF!,0)+2,0), ""), "")</f>
        <v/>
      </c>
      <c r="AD72" s="725"/>
      <c r="AE72" s="336"/>
      <c r="AF72" s="31"/>
      <c r="AG72" s="70"/>
      <c r="AH72" s="70"/>
      <c r="AI72" s="43"/>
      <c r="AJ72" s="43"/>
      <c r="AK72" s="43"/>
      <c r="AL72" s="43"/>
      <c r="AM72" s="43"/>
      <c r="AN72" s="43"/>
      <c r="AO72" s="43"/>
      <c r="AP72" s="43"/>
    </row>
    <row r="73" spans="1:42" s="42" customFormat="1" ht="30" customHeight="1" x14ac:dyDescent="0.2">
      <c r="A73" s="72">
        <v>60</v>
      </c>
      <c r="B73" s="728" t="str">
        <f>IF(基本情報入力シート!C98="","",基本情報入力シート!C98)</f>
        <v/>
      </c>
      <c r="C73" s="729"/>
      <c r="D73" s="729"/>
      <c r="E73" s="729"/>
      <c r="F73" s="729"/>
      <c r="G73" s="729"/>
      <c r="H73" s="729"/>
      <c r="I73" s="730"/>
      <c r="J73" s="331" t="str">
        <f>IF(基本情報入力シート!M98="","",基本情報入力シート!M98)</f>
        <v/>
      </c>
      <c r="K73" s="332" t="str">
        <f>IF(基本情報入力シート!R98="","",基本情報入力シート!R98)</f>
        <v/>
      </c>
      <c r="L73" s="332" t="str">
        <f>IF(基本情報入力シート!W98="","",基本情報入力シート!W98)</f>
        <v/>
      </c>
      <c r="M73" s="331" t="str">
        <f>IF(基本情報入力シート!X98="","",基本情報入力シート!X98)</f>
        <v/>
      </c>
      <c r="N73" s="76" t="str">
        <f>IF(基本情報入力シート!Y98="","",基本情報入力シート!Y98)</f>
        <v/>
      </c>
      <c r="O73" s="84"/>
      <c r="P73" s="23"/>
      <c r="Q73" s="731"/>
      <c r="R73" s="732"/>
      <c r="S73" s="73" t="str">
        <f>IFERROR(ROUNDDOWN(Q73*VLOOKUP(N73,#REF!,MATCH(P73,#REF!)+2,FALSE)*0.5, 0), "")</f>
        <v/>
      </c>
      <c r="T73" s="24"/>
      <c r="U73" s="75" t="str">
        <f>IFERROR(IF(#REF!&lt;&gt;"",Q73*VLOOKUP(N73,#REF!,MATCH(P73,#REF!,0)+2,0), ""), "")</f>
        <v/>
      </c>
      <c r="V73" s="18"/>
      <c r="W73" s="733"/>
      <c r="X73" s="734"/>
      <c r="Y73" s="19"/>
      <c r="Z73" s="26"/>
      <c r="AA73" s="74" t="str">
        <f>IFERROR(IF(Y73="ー", "", ROUNDDOWN(Z73*VLOOKUP(N73,#REF!,MATCH(Y73,#REF!)+2,FALSE)*0.5, 0)), "")</f>
        <v/>
      </c>
      <c r="AB73" s="27"/>
      <c r="AC73" s="725" t="str">
        <f>IFERROR(IF(#REF!&lt;&gt;"",Z73*VLOOKUP(N73,#REF!,MATCH(Y73,#REF!,0)+2,0), ""), "")</f>
        <v/>
      </c>
      <c r="AD73" s="725"/>
      <c r="AE73" s="336"/>
      <c r="AF73" s="31"/>
      <c r="AG73" s="70"/>
      <c r="AH73" s="70"/>
      <c r="AI73" s="43"/>
      <c r="AJ73" s="43"/>
      <c r="AK73" s="43"/>
      <c r="AL73" s="43"/>
      <c r="AM73" s="43"/>
      <c r="AN73" s="43"/>
      <c r="AO73" s="43"/>
      <c r="AP73" s="43"/>
    </row>
    <row r="74" spans="1:42" s="42" customFormat="1" ht="30" customHeight="1" x14ac:dyDescent="0.2">
      <c r="A74" s="72">
        <v>61</v>
      </c>
      <c r="B74" s="728" t="str">
        <f>IF(基本情報入力シート!C99="","",基本情報入力シート!C99)</f>
        <v/>
      </c>
      <c r="C74" s="729"/>
      <c r="D74" s="729"/>
      <c r="E74" s="729"/>
      <c r="F74" s="729"/>
      <c r="G74" s="729"/>
      <c r="H74" s="729"/>
      <c r="I74" s="730"/>
      <c r="J74" s="331" t="str">
        <f>IF(基本情報入力シート!M99="","",基本情報入力シート!M99)</f>
        <v/>
      </c>
      <c r="K74" s="332" t="str">
        <f>IF(基本情報入力シート!R99="","",基本情報入力シート!R99)</f>
        <v/>
      </c>
      <c r="L74" s="332" t="str">
        <f>IF(基本情報入力シート!W99="","",基本情報入力シート!W99)</f>
        <v/>
      </c>
      <c r="M74" s="331" t="str">
        <f>IF(基本情報入力シート!X99="","",基本情報入力シート!X99)</f>
        <v/>
      </c>
      <c r="N74" s="76" t="str">
        <f>IF(基本情報入力シート!Y99="","",基本情報入力シート!Y99)</f>
        <v/>
      </c>
      <c r="O74" s="84"/>
      <c r="P74" s="23"/>
      <c r="Q74" s="731"/>
      <c r="R74" s="732"/>
      <c r="S74" s="73" t="str">
        <f>IFERROR(ROUNDDOWN(Q74*VLOOKUP(N74,#REF!,MATCH(P74,#REF!)+2,FALSE)*0.5, 0), "")</f>
        <v/>
      </c>
      <c r="T74" s="24"/>
      <c r="U74" s="75" t="str">
        <f>IFERROR(IF(#REF!&lt;&gt;"",Q74*VLOOKUP(N74,#REF!,MATCH(P74,#REF!,0)+2,0), ""), "")</f>
        <v/>
      </c>
      <c r="V74" s="18"/>
      <c r="W74" s="733"/>
      <c r="X74" s="734"/>
      <c r="Y74" s="19"/>
      <c r="Z74" s="26"/>
      <c r="AA74" s="74" t="str">
        <f>IFERROR(IF(Y74="ー", "", ROUNDDOWN(Z74*VLOOKUP(N74,#REF!,MATCH(Y74,#REF!)+2,FALSE)*0.5, 0)), "")</f>
        <v/>
      </c>
      <c r="AB74" s="27"/>
      <c r="AC74" s="725" t="str">
        <f>IFERROR(IF(#REF!&lt;&gt;"",Z74*VLOOKUP(N74,#REF!,MATCH(Y74,#REF!,0)+2,0), ""), "")</f>
        <v/>
      </c>
      <c r="AD74" s="725"/>
      <c r="AE74" s="336"/>
      <c r="AF74" s="31"/>
      <c r="AG74" s="70"/>
      <c r="AH74" s="70"/>
      <c r="AI74" s="43"/>
      <c r="AJ74" s="43"/>
      <c r="AK74" s="43"/>
      <c r="AL74" s="43"/>
      <c r="AM74" s="43"/>
      <c r="AN74" s="43"/>
      <c r="AO74" s="43"/>
      <c r="AP74" s="43"/>
    </row>
    <row r="75" spans="1:42" s="42" customFormat="1" ht="30" customHeight="1" x14ac:dyDescent="0.2">
      <c r="A75" s="72">
        <v>62</v>
      </c>
      <c r="B75" s="728" t="str">
        <f>IF(基本情報入力シート!C100="","",基本情報入力シート!C100)</f>
        <v/>
      </c>
      <c r="C75" s="729"/>
      <c r="D75" s="729"/>
      <c r="E75" s="729"/>
      <c r="F75" s="729"/>
      <c r="G75" s="729"/>
      <c r="H75" s="729"/>
      <c r="I75" s="730"/>
      <c r="J75" s="331" t="str">
        <f>IF(基本情報入力シート!M100="","",基本情報入力シート!M100)</f>
        <v/>
      </c>
      <c r="K75" s="332" t="str">
        <f>IF(基本情報入力シート!R100="","",基本情報入力シート!R100)</f>
        <v/>
      </c>
      <c r="L75" s="332" t="str">
        <f>IF(基本情報入力シート!W100="","",基本情報入力シート!W100)</f>
        <v/>
      </c>
      <c r="M75" s="331" t="str">
        <f>IF(基本情報入力シート!X100="","",基本情報入力シート!X100)</f>
        <v/>
      </c>
      <c r="N75" s="76" t="str">
        <f>IF(基本情報入力シート!Y100="","",基本情報入力シート!Y100)</f>
        <v/>
      </c>
      <c r="O75" s="84"/>
      <c r="P75" s="23"/>
      <c r="Q75" s="731"/>
      <c r="R75" s="732"/>
      <c r="S75" s="73" t="str">
        <f>IFERROR(ROUNDDOWN(Q75*VLOOKUP(N75,#REF!,MATCH(P75,#REF!)+2,FALSE)*0.5, 0), "")</f>
        <v/>
      </c>
      <c r="T75" s="24"/>
      <c r="U75" s="75" t="str">
        <f>IFERROR(IF(#REF!&lt;&gt;"",Q75*VLOOKUP(N75,#REF!,MATCH(P75,#REF!,0)+2,0), ""), "")</f>
        <v/>
      </c>
      <c r="V75" s="18"/>
      <c r="W75" s="733"/>
      <c r="X75" s="734"/>
      <c r="Y75" s="19"/>
      <c r="Z75" s="26"/>
      <c r="AA75" s="74" t="str">
        <f>IFERROR(IF(Y75="ー", "", ROUNDDOWN(Z75*VLOOKUP(N75,#REF!,MATCH(Y75,#REF!)+2,FALSE)*0.5, 0)), "")</f>
        <v/>
      </c>
      <c r="AB75" s="27"/>
      <c r="AC75" s="725" t="str">
        <f>IFERROR(IF(#REF!&lt;&gt;"",Z75*VLOOKUP(N75,#REF!,MATCH(Y75,#REF!,0)+2,0), ""), "")</f>
        <v/>
      </c>
      <c r="AD75" s="725"/>
      <c r="AE75" s="336"/>
      <c r="AF75" s="31"/>
      <c r="AG75" s="70"/>
      <c r="AH75" s="70"/>
      <c r="AI75" s="43"/>
      <c r="AJ75" s="43"/>
      <c r="AK75" s="43"/>
      <c r="AL75" s="43"/>
      <c r="AM75" s="43"/>
      <c r="AN75" s="43"/>
      <c r="AO75" s="43"/>
      <c r="AP75" s="43"/>
    </row>
    <row r="76" spans="1:42" s="42" customFormat="1" ht="30" customHeight="1" x14ac:dyDescent="0.2">
      <c r="A76" s="72">
        <v>63</v>
      </c>
      <c r="B76" s="728" t="str">
        <f>IF(基本情報入力シート!C101="","",基本情報入力シート!C101)</f>
        <v/>
      </c>
      <c r="C76" s="729"/>
      <c r="D76" s="729"/>
      <c r="E76" s="729"/>
      <c r="F76" s="729"/>
      <c r="G76" s="729"/>
      <c r="H76" s="729"/>
      <c r="I76" s="730"/>
      <c r="J76" s="331" t="str">
        <f>IF(基本情報入力シート!M101="","",基本情報入力シート!M101)</f>
        <v/>
      </c>
      <c r="K76" s="332" t="str">
        <f>IF(基本情報入力シート!R101="","",基本情報入力シート!R101)</f>
        <v/>
      </c>
      <c r="L76" s="332" t="str">
        <f>IF(基本情報入力シート!W101="","",基本情報入力シート!W101)</f>
        <v/>
      </c>
      <c r="M76" s="331" t="str">
        <f>IF(基本情報入力シート!X101="","",基本情報入力シート!X101)</f>
        <v/>
      </c>
      <c r="N76" s="76" t="str">
        <f>IF(基本情報入力シート!Y101="","",基本情報入力シート!Y101)</f>
        <v/>
      </c>
      <c r="O76" s="84"/>
      <c r="P76" s="23"/>
      <c r="Q76" s="731"/>
      <c r="R76" s="732"/>
      <c r="S76" s="73" t="str">
        <f>IFERROR(ROUNDDOWN(Q76*VLOOKUP(N76,#REF!,MATCH(P76,#REF!)+2,FALSE)*0.5, 0), "")</f>
        <v/>
      </c>
      <c r="T76" s="24"/>
      <c r="U76" s="75" t="str">
        <f>IFERROR(IF(#REF!&lt;&gt;"",Q76*VLOOKUP(N76,#REF!,MATCH(P76,#REF!,0)+2,0), ""), "")</f>
        <v/>
      </c>
      <c r="V76" s="18"/>
      <c r="W76" s="733"/>
      <c r="X76" s="734"/>
      <c r="Y76" s="19"/>
      <c r="Z76" s="26"/>
      <c r="AA76" s="74" t="str">
        <f>IFERROR(IF(Y76="ー", "", ROUNDDOWN(Z76*VLOOKUP(N76,#REF!,MATCH(Y76,#REF!)+2,FALSE)*0.5, 0)), "")</f>
        <v/>
      </c>
      <c r="AB76" s="27"/>
      <c r="AC76" s="725" t="str">
        <f>IFERROR(IF(#REF!&lt;&gt;"",Z76*VLOOKUP(N76,#REF!,MATCH(Y76,#REF!,0)+2,0), ""), "")</f>
        <v/>
      </c>
      <c r="AD76" s="725"/>
      <c r="AE76" s="336"/>
      <c r="AF76" s="31"/>
      <c r="AG76" s="70"/>
      <c r="AH76" s="70"/>
      <c r="AI76" s="43"/>
      <c r="AJ76" s="43"/>
      <c r="AK76" s="43"/>
      <c r="AL76" s="43"/>
      <c r="AM76" s="43"/>
      <c r="AN76" s="43"/>
      <c r="AO76" s="43"/>
      <c r="AP76" s="43"/>
    </row>
    <row r="77" spans="1:42" s="42" customFormat="1" ht="30" customHeight="1" x14ac:dyDescent="0.2">
      <c r="A77" s="72">
        <v>64</v>
      </c>
      <c r="B77" s="728" t="str">
        <f>IF(基本情報入力シート!C102="","",基本情報入力シート!C102)</f>
        <v/>
      </c>
      <c r="C77" s="729"/>
      <c r="D77" s="729"/>
      <c r="E77" s="729"/>
      <c r="F77" s="729"/>
      <c r="G77" s="729"/>
      <c r="H77" s="729"/>
      <c r="I77" s="730"/>
      <c r="J77" s="331" t="str">
        <f>IF(基本情報入力シート!M102="","",基本情報入力シート!M102)</f>
        <v/>
      </c>
      <c r="K77" s="332" t="str">
        <f>IF(基本情報入力シート!R102="","",基本情報入力シート!R102)</f>
        <v/>
      </c>
      <c r="L77" s="332" t="str">
        <f>IF(基本情報入力シート!W102="","",基本情報入力シート!W102)</f>
        <v/>
      </c>
      <c r="M77" s="331" t="str">
        <f>IF(基本情報入力シート!X102="","",基本情報入力シート!X102)</f>
        <v/>
      </c>
      <c r="N77" s="76" t="str">
        <f>IF(基本情報入力シート!Y102="","",基本情報入力シート!Y102)</f>
        <v/>
      </c>
      <c r="O77" s="84"/>
      <c r="P77" s="23"/>
      <c r="Q77" s="731"/>
      <c r="R77" s="732"/>
      <c r="S77" s="73" t="str">
        <f>IFERROR(ROUNDDOWN(Q77*VLOOKUP(N77,#REF!,MATCH(P77,#REF!)+2,FALSE)*0.5, 0), "")</f>
        <v/>
      </c>
      <c r="T77" s="24"/>
      <c r="U77" s="75" t="str">
        <f>IFERROR(IF(#REF!&lt;&gt;"",Q77*VLOOKUP(N77,#REF!,MATCH(P77,#REF!,0)+2,0), ""), "")</f>
        <v/>
      </c>
      <c r="V77" s="18"/>
      <c r="W77" s="733"/>
      <c r="X77" s="734"/>
      <c r="Y77" s="19"/>
      <c r="Z77" s="26"/>
      <c r="AA77" s="74" t="str">
        <f>IFERROR(IF(Y77="ー", "", ROUNDDOWN(Z77*VLOOKUP(N77,#REF!,MATCH(Y77,#REF!)+2,FALSE)*0.5, 0)), "")</f>
        <v/>
      </c>
      <c r="AB77" s="27"/>
      <c r="AC77" s="725" t="str">
        <f>IFERROR(IF(#REF!&lt;&gt;"",Z77*VLOOKUP(N77,#REF!,MATCH(Y77,#REF!,0)+2,0), ""), "")</f>
        <v/>
      </c>
      <c r="AD77" s="725"/>
      <c r="AE77" s="336"/>
      <c r="AF77" s="31"/>
      <c r="AG77" s="70"/>
      <c r="AH77" s="70"/>
      <c r="AI77" s="43"/>
      <c r="AJ77" s="43"/>
      <c r="AK77" s="43"/>
      <c r="AL77" s="43"/>
      <c r="AM77" s="43"/>
      <c r="AN77" s="43"/>
      <c r="AO77" s="43"/>
      <c r="AP77" s="43"/>
    </row>
    <row r="78" spans="1:42" s="42" customFormat="1" ht="30" customHeight="1" x14ac:dyDescent="0.2">
      <c r="A78" s="72">
        <v>65</v>
      </c>
      <c r="B78" s="728" t="str">
        <f>IF(基本情報入力シート!C103="","",基本情報入力シート!C103)</f>
        <v/>
      </c>
      <c r="C78" s="729"/>
      <c r="D78" s="729"/>
      <c r="E78" s="729"/>
      <c r="F78" s="729"/>
      <c r="G78" s="729"/>
      <c r="H78" s="729"/>
      <c r="I78" s="730"/>
      <c r="J78" s="331" t="str">
        <f>IF(基本情報入力シート!M103="","",基本情報入力シート!M103)</f>
        <v/>
      </c>
      <c r="K78" s="332" t="str">
        <f>IF(基本情報入力シート!R103="","",基本情報入力シート!R103)</f>
        <v/>
      </c>
      <c r="L78" s="332" t="str">
        <f>IF(基本情報入力シート!W103="","",基本情報入力シート!W103)</f>
        <v/>
      </c>
      <c r="M78" s="331" t="str">
        <f>IF(基本情報入力シート!X103="","",基本情報入力シート!X103)</f>
        <v/>
      </c>
      <c r="N78" s="76" t="str">
        <f>IF(基本情報入力シート!Y103="","",基本情報入力シート!Y103)</f>
        <v/>
      </c>
      <c r="O78" s="84"/>
      <c r="P78" s="23"/>
      <c r="Q78" s="731"/>
      <c r="R78" s="732"/>
      <c r="S78" s="73" t="str">
        <f>IFERROR(ROUNDDOWN(Q78*VLOOKUP(N78,#REF!,MATCH(P78,#REF!)+2,FALSE)*0.5, 0), "")</f>
        <v/>
      </c>
      <c r="T78" s="24"/>
      <c r="U78" s="75" t="str">
        <f>IFERROR(IF(#REF!&lt;&gt;"",Q78*VLOOKUP(N78,#REF!,MATCH(P78,#REF!,0)+2,0), ""), "")</f>
        <v/>
      </c>
      <c r="V78" s="18"/>
      <c r="W78" s="733"/>
      <c r="X78" s="734"/>
      <c r="Y78" s="19"/>
      <c r="Z78" s="26"/>
      <c r="AA78" s="74" t="str">
        <f>IFERROR(IF(Y78="ー", "", ROUNDDOWN(Z78*VLOOKUP(N78,#REF!,MATCH(Y78,#REF!)+2,FALSE)*0.5, 0)), "")</f>
        <v/>
      </c>
      <c r="AB78" s="27"/>
      <c r="AC78" s="725" t="str">
        <f>IFERROR(IF(#REF!&lt;&gt;"",Z78*VLOOKUP(N78,#REF!,MATCH(Y78,#REF!,0)+2,0), ""), "")</f>
        <v/>
      </c>
      <c r="AD78" s="725"/>
      <c r="AE78" s="336"/>
      <c r="AF78" s="31"/>
      <c r="AG78" s="70"/>
      <c r="AH78" s="70"/>
      <c r="AI78" s="43"/>
      <c r="AJ78" s="43"/>
      <c r="AK78" s="43"/>
      <c r="AL78" s="43"/>
      <c r="AM78" s="43"/>
      <c r="AN78" s="43"/>
      <c r="AO78" s="43"/>
      <c r="AP78" s="43"/>
    </row>
    <row r="79" spans="1:42" s="42" customFormat="1" ht="30" customHeight="1" x14ac:dyDescent="0.2">
      <c r="A79" s="72">
        <v>66</v>
      </c>
      <c r="B79" s="728" t="str">
        <f>IF(基本情報入力シート!C104="","",基本情報入力シート!C104)</f>
        <v/>
      </c>
      <c r="C79" s="729"/>
      <c r="D79" s="729"/>
      <c r="E79" s="729"/>
      <c r="F79" s="729"/>
      <c r="G79" s="729"/>
      <c r="H79" s="729"/>
      <c r="I79" s="730"/>
      <c r="J79" s="331" t="str">
        <f>IF(基本情報入力シート!M104="","",基本情報入力シート!M104)</f>
        <v/>
      </c>
      <c r="K79" s="332" t="str">
        <f>IF(基本情報入力シート!R104="","",基本情報入力シート!R104)</f>
        <v/>
      </c>
      <c r="L79" s="332" t="str">
        <f>IF(基本情報入力シート!W104="","",基本情報入力シート!W104)</f>
        <v/>
      </c>
      <c r="M79" s="331" t="str">
        <f>IF(基本情報入力シート!X104="","",基本情報入力シート!X104)</f>
        <v/>
      </c>
      <c r="N79" s="76" t="str">
        <f>IF(基本情報入力シート!Y104="","",基本情報入力シート!Y104)</f>
        <v/>
      </c>
      <c r="O79" s="84"/>
      <c r="P79" s="23"/>
      <c r="Q79" s="731"/>
      <c r="R79" s="732"/>
      <c r="S79" s="73" t="str">
        <f>IFERROR(ROUNDDOWN(Q79*VLOOKUP(N79,#REF!,MATCH(P79,#REF!)+2,FALSE)*0.5, 0), "")</f>
        <v/>
      </c>
      <c r="T79" s="24"/>
      <c r="U79" s="75" t="str">
        <f>IFERROR(IF(#REF!&lt;&gt;"",Q79*VLOOKUP(N79,#REF!,MATCH(P79,#REF!,0)+2,0), ""), "")</f>
        <v/>
      </c>
      <c r="V79" s="18"/>
      <c r="W79" s="733"/>
      <c r="X79" s="734"/>
      <c r="Y79" s="19"/>
      <c r="Z79" s="26"/>
      <c r="AA79" s="74" t="str">
        <f>IFERROR(IF(Y79="ー", "", ROUNDDOWN(Z79*VLOOKUP(N79,#REF!,MATCH(Y79,#REF!)+2,FALSE)*0.5, 0)), "")</f>
        <v/>
      </c>
      <c r="AB79" s="27"/>
      <c r="AC79" s="725" t="str">
        <f>IFERROR(IF(#REF!&lt;&gt;"",Z79*VLOOKUP(N79,#REF!,MATCH(Y79,#REF!,0)+2,0), ""), "")</f>
        <v/>
      </c>
      <c r="AD79" s="725"/>
      <c r="AE79" s="336"/>
      <c r="AF79" s="31"/>
      <c r="AG79" s="70"/>
      <c r="AH79" s="70"/>
      <c r="AI79" s="43"/>
      <c r="AJ79" s="43"/>
      <c r="AK79" s="43"/>
      <c r="AL79" s="43"/>
      <c r="AM79" s="43"/>
      <c r="AN79" s="43"/>
      <c r="AO79" s="43"/>
      <c r="AP79" s="43"/>
    </row>
    <row r="80" spans="1:42" s="42" customFormat="1" ht="30" customHeight="1" x14ac:dyDescent="0.2">
      <c r="A80" s="72">
        <v>67</v>
      </c>
      <c r="B80" s="728" t="str">
        <f>IF(基本情報入力シート!C105="","",基本情報入力シート!C105)</f>
        <v/>
      </c>
      <c r="C80" s="729"/>
      <c r="D80" s="729"/>
      <c r="E80" s="729"/>
      <c r="F80" s="729"/>
      <c r="G80" s="729"/>
      <c r="H80" s="729"/>
      <c r="I80" s="730"/>
      <c r="J80" s="331" t="str">
        <f>IF(基本情報入力シート!M105="","",基本情報入力シート!M105)</f>
        <v/>
      </c>
      <c r="K80" s="332" t="str">
        <f>IF(基本情報入力シート!R105="","",基本情報入力シート!R105)</f>
        <v/>
      </c>
      <c r="L80" s="332" t="str">
        <f>IF(基本情報入力シート!W105="","",基本情報入力シート!W105)</f>
        <v/>
      </c>
      <c r="M80" s="331" t="str">
        <f>IF(基本情報入力シート!X105="","",基本情報入力シート!X105)</f>
        <v/>
      </c>
      <c r="N80" s="76" t="str">
        <f>IF(基本情報入力シート!Y105="","",基本情報入力シート!Y105)</f>
        <v/>
      </c>
      <c r="O80" s="84"/>
      <c r="P80" s="23"/>
      <c r="Q80" s="731"/>
      <c r="R80" s="732"/>
      <c r="S80" s="73" t="str">
        <f>IFERROR(ROUNDDOWN(Q80*VLOOKUP(N80,#REF!,MATCH(P80,#REF!)+2,FALSE)*0.5, 0), "")</f>
        <v/>
      </c>
      <c r="T80" s="24"/>
      <c r="U80" s="75" t="str">
        <f>IFERROR(IF(#REF!&lt;&gt;"",Q80*VLOOKUP(N80,#REF!,MATCH(P80,#REF!,0)+2,0), ""), "")</f>
        <v/>
      </c>
      <c r="V80" s="18"/>
      <c r="W80" s="733"/>
      <c r="X80" s="734"/>
      <c r="Y80" s="19"/>
      <c r="Z80" s="26"/>
      <c r="AA80" s="74" t="str">
        <f>IFERROR(IF(Y80="ー", "", ROUNDDOWN(Z80*VLOOKUP(N80,#REF!,MATCH(Y80,#REF!)+2,FALSE)*0.5, 0)), "")</f>
        <v/>
      </c>
      <c r="AB80" s="27"/>
      <c r="AC80" s="725" t="str">
        <f>IFERROR(IF(#REF!&lt;&gt;"",Z80*VLOOKUP(N80,#REF!,MATCH(Y80,#REF!,0)+2,0), ""), "")</f>
        <v/>
      </c>
      <c r="AD80" s="725"/>
      <c r="AE80" s="336"/>
      <c r="AF80" s="31"/>
      <c r="AG80" s="70"/>
      <c r="AH80" s="70"/>
      <c r="AI80" s="43"/>
      <c r="AJ80" s="43"/>
      <c r="AK80" s="43"/>
      <c r="AL80" s="43"/>
      <c r="AM80" s="43"/>
      <c r="AN80" s="43"/>
      <c r="AO80" s="43"/>
      <c r="AP80" s="43"/>
    </row>
    <row r="81" spans="1:42" s="42" customFormat="1" ht="30" customHeight="1" x14ac:dyDescent="0.2">
      <c r="A81" s="72">
        <v>68</v>
      </c>
      <c r="B81" s="728" t="str">
        <f>IF(基本情報入力シート!C106="","",基本情報入力シート!C106)</f>
        <v/>
      </c>
      <c r="C81" s="729"/>
      <c r="D81" s="729"/>
      <c r="E81" s="729"/>
      <c r="F81" s="729"/>
      <c r="G81" s="729"/>
      <c r="H81" s="729"/>
      <c r="I81" s="730"/>
      <c r="J81" s="331" t="str">
        <f>IF(基本情報入力シート!M106="","",基本情報入力シート!M106)</f>
        <v/>
      </c>
      <c r="K81" s="332" t="str">
        <f>IF(基本情報入力シート!R106="","",基本情報入力シート!R106)</f>
        <v/>
      </c>
      <c r="L81" s="332" t="str">
        <f>IF(基本情報入力シート!W106="","",基本情報入力シート!W106)</f>
        <v/>
      </c>
      <c r="M81" s="331" t="str">
        <f>IF(基本情報入力シート!X106="","",基本情報入力シート!X106)</f>
        <v/>
      </c>
      <c r="N81" s="76" t="str">
        <f>IF(基本情報入力シート!Y106="","",基本情報入力シート!Y106)</f>
        <v/>
      </c>
      <c r="O81" s="84"/>
      <c r="P81" s="23"/>
      <c r="Q81" s="731"/>
      <c r="R81" s="732"/>
      <c r="S81" s="73" t="str">
        <f>IFERROR(ROUNDDOWN(Q81*VLOOKUP(N81,#REF!,MATCH(P81,#REF!)+2,FALSE)*0.5, 0), "")</f>
        <v/>
      </c>
      <c r="T81" s="24"/>
      <c r="U81" s="75" t="str">
        <f>IFERROR(IF(#REF!&lt;&gt;"",Q81*VLOOKUP(N81,#REF!,MATCH(P81,#REF!,0)+2,0), ""), "")</f>
        <v/>
      </c>
      <c r="V81" s="18"/>
      <c r="W81" s="733"/>
      <c r="X81" s="734"/>
      <c r="Y81" s="19"/>
      <c r="Z81" s="26"/>
      <c r="AA81" s="74" t="str">
        <f>IFERROR(IF(Y81="ー", "", ROUNDDOWN(Z81*VLOOKUP(N81,#REF!,MATCH(Y81,#REF!)+2,FALSE)*0.5, 0)), "")</f>
        <v/>
      </c>
      <c r="AB81" s="27"/>
      <c r="AC81" s="725" t="str">
        <f>IFERROR(IF(#REF!&lt;&gt;"",Z81*VLOOKUP(N81,#REF!,MATCH(Y81,#REF!,0)+2,0), ""), "")</f>
        <v/>
      </c>
      <c r="AD81" s="725"/>
      <c r="AE81" s="336"/>
      <c r="AF81" s="31"/>
      <c r="AG81" s="70"/>
      <c r="AH81" s="70"/>
      <c r="AI81" s="43"/>
      <c r="AJ81" s="43"/>
      <c r="AK81" s="43"/>
      <c r="AL81" s="43"/>
      <c r="AM81" s="43"/>
      <c r="AN81" s="43"/>
      <c r="AO81" s="43"/>
      <c r="AP81" s="43"/>
    </row>
    <row r="82" spans="1:42" s="42" customFormat="1" ht="30" customHeight="1" x14ac:dyDescent="0.2">
      <c r="A82" s="72">
        <v>69</v>
      </c>
      <c r="B82" s="728" t="str">
        <f>IF(基本情報入力シート!C107="","",基本情報入力シート!C107)</f>
        <v/>
      </c>
      <c r="C82" s="729"/>
      <c r="D82" s="729"/>
      <c r="E82" s="729"/>
      <c r="F82" s="729"/>
      <c r="G82" s="729"/>
      <c r="H82" s="729"/>
      <c r="I82" s="730"/>
      <c r="J82" s="331" t="str">
        <f>IF(基本情報入力シート!M107="","",基本情報入力シート!M107)</f>
        <v/>
      </c>
      <c r="K82" s="332" t="str">
        <f>IF(基本情報入力シート!R107="","",基本情報入力シート!R107)</f>
        <v/>
      </c>
      <c r="L82" s="332" t="str">
        <f>IF(基本情報入力シート!W107="","",基本情報入力シート!W107)</f>
        <v/>
      </c>
      <c r="M82" s="331" t="str">
        <f>IF(基本情報入力シート!X107="","",基本情報入力シート!X107)</f>
        <v/>
      </c>
      <c r="N82" s="76" t="str">
        <f>IF(基本情報入力シート!Y107="","",基本情報入力シート!Y107)</f>
        <v/>
      </c>
      <c r="O82" s="84"/>
      <c r="P82" s="23"/>
      <c r="Q82" s="731"/>
      <c r="R82" s="732"/>
      <c r="S82" s="73" t="str">
        <f>IFERROR(ROUNDDOWN(Q82*VLOOKUP(N82,#REF!,MATCH(P82,#REF!)+2,FALSE)*0.5, 0), "")</f>
        <v/>
      </c>
      <c r="T82" s="24"/>
      <c r="U82" s="75" t="str">
        <f>IFERROR(IF(#REF!&lt;&gt;"",Q82*VLOOKUP(N82,#REF!,MATCH(P82,#REF!,0)+2,0), ""), "")</f>
        <v/>
      </c>
      <c r="V82" s="18"/>
      <c r="W82" s="733"/>
      <c r="X82" s="734"/>
      <c r="Y82" s="19"/>
      <c r="Z82" s="26"/>
      <c r="AA82" s="74" t="str">
        <f>IFERROR(IF(Y82="ー", "", ROUNDDOWN(Z82*VLOOKUP(N82,#REF!,MATCH(Y82,#REF!)+2,FALSE)*0.5, 0)), "")</f>
        <v/>
      </c>
      <c r="AB82" s="27"/>
      <c r="AC82" s="725" t="str">
        <f>IFERROR(IF(#REF!&lt;&gt;"",Z82*VLOOKUP(N82,#REF!,MATCH(Y82,#REF!,0)+2,0), ""), "")</f>
        <v/>
      </c>
      <c r="AD82" s="725"/>
      <c r="AE82" s="336"/>
      <c r="AF82" s="31"/>
      <c r="AG82" s="70"/>
      <c r="AH82" s="70"/>
      <c r="AI82" s="43"/>
      <c r="AJ82" s="43"/>
      <c r="AK82" s="43"/>
      <c r="AL82" s="43"/>
      <c r="AM82" s="43"/>
      <c r="AN82" s="43"/>
      <c r="AO82" s="43"/>
      <c r="AP82" s="43"/>
    </row>
    <row r="83" spans="1:42" s="42" customFormat="1" ht="30" customHeight="1" x14ac:dyDescent="0.2">
      <c r="A83" s="72">
        <v>70</v>
      </c>
      <c r="B83" s="728" t="str">
        <f>IF(基本情報入力シート!C108="","",基本情報入力シート!C108)</f>
        <v/>
      </c>
      <c r="C83" s="729"/>
      <c r="D83" s="729"/>
      <c r="E83" s="729"/>
      <c r="F83" s="729"/>
      <c r="G83" s="729"/>
      <c r="H83" s="729"/>
      <c r="I83" s="730"/>
      <c r="J83" s="331" t="str">
        <f>IF(基本情報入力シート!M108="","",基本情報入力シート!M108)</f>
        <v/>
      </c>
      <c r="K83" s="332" t="str">
        <f>IF(基本情報入力シート!R108="","",基本情報入力シート!R108)</f>
        <v/>
      </c>
      <c r="L83" s="332" t="str">
        <f>IF(基本情報入力シート!W108="","",基本情報入力シート!W108)</f>
        <v/>
      </c>
      <c r="M83" s="331" t="str">
        <f>IF(基本情報入力シート!X108="","",基本情報入力シート!X108)</f>
        <v/>
      </c>
      <c r="N83" s="76" t="str">
        <f>IF(基本情報入力シート!Y108="","",基本情報入力シート!Y108)</f>
        <v/>
      </c>
      <c r="O83" s="84"/>
      <c r="P83" s="23"/>
      <c r="Q83" s="731"/>
      <c r="R83" s="732"/>
      <c r="S83" s="73" t="str">
        <f>IFERROR(ROUNDDOWN(Q83*VLOOKUP(N83,#REF!,MATCH(P83,#REF!)+2,FALSE)*0.5, 0), "")</f>
        <v/>
      </c>
      <c r="T83" s="24"/>
      <c r="U83" s="75" t="str">
        <f>IFERROR(IF(#REF!&lt;&gt;"",Q83*VLOOKUP(N83,#REF!,MATCH(P83,#REF!,0)+2,0), ""), "")</f>
        <v/>
      </c>
      <c r="V83" s="18"/>
      <c r="W83" s="733"/>
      <c r="X83" s="734"/>
      <c r="Y83" s="19"/>
      <c r="Z83" s="26"/>
      <c r="AA83" s="74" t="str">
        <f>IFERROR(IF(Y83="ー", "", ROUNDDOWN(Z83*VLOOKUP(N83,#REF!,MATCH(Y83,#REF!)+2,FALSE)*0.5, 0)), "")</f>
        <v/>
      </c>
      <c r="AB83" s="27"/>
      <c r="AC83" s="725" t="str">
        <f>IFERROR(IF(#REF!&lt;&gt;"",Z83*VLOOKUP(N83,#REF!,MATCH(Y83,#REF!,0)+2,0), ""), "")</f>
        <v/>
      </c>
      <c r="AD83" s="725"/>
      <c r="AE83" s="336"/>
      <c r="AF83" s="31"/>
      <c r="AG83" s="70"/>
      <c r="AH83" s="70"/>
      <c r="AI83" s="43"/>
      <c r="AJ83" s="43"/>
      <c r="AK83" s="43"/>
      <c r="AL83" s="43"/>
      <c r="AM83" s="43"/>
      <c r="AN83" s="43"/>
      <c r="AO83" s="43"/>
      <c r="AP83" s="43"/>
    </row>
    <row r="84" spans="1:42" s="42" customFormat="1" ht="30" customHeight="1" x14ac:dyDescent="0.2">
      <c r="A84" s="72">
        <v>71</v>
      </c>
      <c r="B84" s="728" t="str">
        <f>IF(基本情報入力シート!C109="","",基本情報入力シート!C109)</f>
        <v/>
      </c>
      <c r="C84" s="729"/>
      <c r="D84" s="729"/>
      <c r="E84" s="729"/>
      <c r="F84" s="729"/>
      <c r="G84" s="729"/>
      <c r="H84" s="729"/>
      <c r="I84" s="730"/>
      <c r="J84" s="331" t="str">
        <f>IF(基本情報入力シート!M109="","",基本情報入力シート!M109)</f>
        <v/>
      </c>
      <c r="K84" s="332" t="str">
        <f>IF(基本情報入力シート!R109="","",基本情報入力シート!R109)</f>
        <v/>
      </c>
      <c r="L84" s="332" t="str">
        <f>IF(基本情報入力シート!W109="","",基本情報入力シート!W109)</f>
        <v/>
      </c>
      <c r="M84" s="331" t="str">
        <f>IF(基本情報入力シート!X109="","",基本情報入力シート!X109)</f>
        <v/>
      </c>
      <c r="N84" s="76" t="str">
        <f>IF(基本情報入力シート!Y109="","",基本情報入力シート!Y109)</f>
        <v/>
      </c>
      <c r="O84" s="84"/>
      <c r="P84" s="23"/>
      <c r="Q84" s="731"/>
      <c r="R84" s="732"/>
      <c r="S84" s="73" t="str">
        <f>IFERROR(ROUNDDOWN(Q84*VLOOKUP(N84,#REF!,MATCH(P84,#REF!)+2,FALSE)*0.5, 0), "")</f>
        <v/>
      </c>
      <c r="T84" s="24"/>
      <c r="U84" s="75" t="str">
        <f>IFERROR(IF(#REF!&lt;&gt;"",Q84*VLOOKUP(N84,#REF!,MATCH(P84,#REF!,0)+2,0), ""), "")</f>
        <v/>
      </c>
      <c r="V84" s="18"/>
      <c r="W84" s="733"/>
      <c r="X84" s="734"/>
      <c r="Y84" s="19"/>
      <c r="Z84" s="26"/>
      <c r="AA84" s="74" t="str">
        <f>IFERROR(IF(Y84="ー", "", ROUNDDOWN(Z84*VLOOKUP(N84,#REF!,MATCH(Y84,#REF!)+2,FALSE)*0.5, 0)), "")</f>
        <v/>
      </c>
      <c r="AB84" s="27"/>
      <c r="AC84" s="725" t="str">
        <f>IFERROR(IF(#REF!&lt;&gt;"",Z84*VLOOKUP(N84,#REF!,MATCH(Y84,#REF!,0)+2,0), ""), "")</f>
        <v/>
      </c>
      <c r="AD84" s="725"/>
      <c r="AE84" s="336"/>
      <c r="AF84" s="31"/>
      <c r="AG84" s="70"/>
      <c r="AH84" s="70"/>
      <c r="AI84" s="43"/>
      <c r="AJ84" s="43"/>
      <c r="AK84" s="43"/>
      <c r="AL84" s="43"/>
      <c r="AM84" s="43"/>
      <c r="AN84" s="43"/>
      <c r="AO84" s="43"/>
      <c r="AP84" s="43"/>
    </row>
    <row r="85" spans="1:42" s="42" customFormat="1" ht="30" customHeight="1" x14ac:dyDescent="0.2">
      <c r="A85" s="72">
        <v>72</v>
      </c>
      <c r="B85" s="728" t="str">
        <f>IF(基本情報入力シート!C110="","",基本情報入力シート!C110)</f>
        <v/>
      </c>
      <c r="C85" s="729"/>
      <c r="D85" s="729"/>
      <c r="E85" s="729"/>
      <c r="F85" s="729"/>
      <c r="G85" s="729"/>
      <c r="H85" s="729"/>
      <c r="I85" s="730"/>
      <c r="J85" s="331" t="str">
        <f>IF(基本情報入力シート!M110="","",基本情報入力シート!M110)</f>
        <v/>
      </c>
      <c r="K85" s="332" t="str">
        <f>IF(基本情報入力シート!R110="","",基本情報入力シート!R110)</f>
        <v/>
      </c>
      <c r="L85" s="332" t="str">
        <f>IF(基本情報入力シート!W110="","",基本情報入力シート!W110)</f>
        <v/>
      </c>
      <c r="M85" s="331" t="str">
        <f>IF(基本情報入力シート!X110="","",基本情報入力シート!X110)</f>
        <v/>
      </c>
      <c r="N85" s="76" t="str">
        <f>IF(基本情報入力シート!Y110="","",基本情報入力シート!Y110)</f>
        <v/>
      </c>
      <c r="O85" s="84"/>
      <c r="P85" s="23"/>
      <c r="Q85" s="731"/>
      <c r="R85" s="732"/>
      <c r="S85" s="73" t="str">
        <f>IFERROR(ROUNDDOWN(Q85*VLOOKUP(N85,#REF!,MATCH(P85,#REF!)+2,FALSE)*0.5, 0), "")</f>
        <v/>
      </c>
      <c r="T85" s="24"/>
      <c r="U85" s="75" t="str">
        <f>IFERROR(IF(#REF!&lt;&gt;"",Q85*VLOOKUP(N85,#REF!,MATCH(P85,#REF!,0)+2,0), ""), "")</f>
        <v/>
      </c>
      <c r="V85" s="18"/>
      <c r="W85" s="733"/>
      <c r="X85" s="734"/>
      <c r="Y85" s="19"/>
      <c r="Z85" s="26"/>
      <c r="AA85" s="74" t="str">
        <f>IFERROR(IF(Y85="ー", "", ROUNDDOWN(Z85*VLOOKUP(N85,#REF!,MATCH(Y85,#REF!)+2,FALSE)*0.5, 0)), "")</f>
        <v/>
      </c>
      <c r="AB85" s="27"/>
      <c r="AC85" s="725" t="str">
        <f>IFERROR(IF(#REF!&lt;&gt;"",Z85*VLOOKUP(N85,#REF!,MATCH(Y85,#REF!,0)+2,0), ""), "")</f>
        <v/>
      </c>
      <c r="AD85" s="725"/>
      <c r="AE85" s="336"/>
      <c r="AF85" s="31"/>
      <c r="AG85" s="70"/>
      <c r="AH85" s="70"/>
      <c r="AI85" s="43"/>
      <c r="AJ85" s="43"/>
      <c r="AK85" s="43"/>
      <c r="AL85" s="43"/>
      <c r="AM85" s="43"/>
      <c r="AN85" s="43"/>
      <c r="AO85" s="43"/>
      <c r="AP85" s="43"/>
    </row>
    <row r="86" spans="1:42" s="42" customFormat="1" ht="30" customHeight="1" x14ac:dyDescent="0.2">
      <c r="A86" s="72">
        <v>73</v>
      </c>
      <c r="B86" s="728" t="str">
        <f>IF(基本情報入力シート!C111="","",基本情報入力シート!C111)</f>
        <v/>
      </c>
      <c r="C86" s="729"/>
      <c r="D86" s="729"/>
      <c r="E86" s="729"/>
      <c r="F86" s="729"/>
      <c r="G86" s="729"/>
      <c r="H86" s="729"/>
      <c r="I86" s="730"/>
      <c r="J86" s="331" t="str">
        <f>IF(基本情報入力シート!M111="","",基本情報入力シート!M111)</f>
        <v/>
      </c>
      <c r="K86" s="332" t="str">
        <f>IF(基本情報入力シート!R111="","",基本情報入力シート!R111)</f>
        <v/>
      </c>
      <c r="L86" s="332" t="str">
        <f>IF(基本情報入力シート!W111="","",基本情報入力シート!W111)</f>
        <v/>
      </c>
      <c r="M86" s="331" t="str">
        <f>IF(基本情報入力シート!X111="","",基本情報入力シート!X111)</f>
        <v/>
      </c>
      <c r="N86" s="76" t="str">
        <f>IF(基本情報入力シート!Y111="","",基本情報入力シート!Y111)</f>
        <v/>
      </c>
      <c r="O86" s="84"/>
      <c r="P86" s="23"/>
      <c r="Q86" s="731"/>
      <c r="R86" s="732"/>
      <c r="S86" s="73" t="str">
        <f>IFERROR(ROUNDDOWN(Q86*VLOOKUP(N86,#REF!,MATCH(P86,#REF!)+2,FALSE)*0.5, 0), "")</f>
        <v/>
      </c>
      <c r="T86" s="24"/>
      <c r="U86" s="75" t="str">
        <f>IFERROR(IF(#REF!&lt;&gt;"",Q86*VLOOKUP(N86,#REF!,MATCH(P86,#REF!,0)+2,0), ""), "")</f>
        <v/>
      </c>
      <c r="V86" s="18"/>
      <c r="W86" s="733"/>
      <c r="X86" s="734"/>
      <c r="Y86" s="19"/>
      <c r="Z86" s="26"/>
      <c r="AA86" s="74" t="str">
        <f>IFERROR(IF(Y86="ー", "", ROUNDDOWN(Z86*VLOOKUP(N86,#REF!,MATCH(Y86,#REF!)+2,FALSE)*0.5, 0)), "")</f>
        <v/>
      </c>
      <c r="AB86" s="27"/>
      <c r="AC86" s="725" t="str">
        <f>IFERROR(IF(#REF!&lt;&gt;"",Z86*VLOOKUP(N86,#REF!,MATCH(Y86,#REF!,0)+2,0), ""), "")</f>
        <v/>
      </c>
      <c r="AD86" s="725"/>
      <c r="AE86" s="336"/>
      <c r="AF86" s="31"/>
      <c r="AG86" s="70"/>
      <c r="AH86" s="70"/>
      <c r="AI86" s="43"/>
      <c r="AJ86" s="43"/>
      <c r="AK86" s="43"/>
      <c r="AL86" s="43"/>
      <c r="AM86" s="43"/>
      <c r="AN86" s="43"/>
      <c r="AO86" s="43"/>
      <c r="AP86" s="43"/>
    </row>
    <row r="87" spans="1:42" s="42" customFormat="1" ht="30" customHeight="1" x14ac:dyDescent="0.2">
      <c r="A87" s="72">
        <v>74</v>
      </c>
      <c r="B87" s="728" t="str">
        <f>IF(基本情報入力シート!C112="","",基本情報入力シート!C112)</f>
        <v/>
      </c>
      <c r="C87" s="729"/>
      <c r="D87" s="729"/>
      <c r="E87" s="729"/>
      <c r="F87" s="729"/>
      <c r="G87" s="729"/>
      <c r="H87" s="729"/>
      <c r="I87" s="730"/>
      <c r="J87" s="331" t="str">
        <f>IF(基本情報入力シート!M112="","",基本情報入力シート!M112)</f>
        <v/>
      </c>
      <c r="K87" s="332" t="str">
        <f>IF(基本情報入力シート!R112="","",基本情報入力シート!R112)</f>
        <v/>
      </c>
      <c r="L87" s="332" t="str">
        <f>IF(基本情報入力シート!W112="","",基本情報入力シート!W112)</f>
        <v/>
      </c>
      <c r="M87" s="331" t="str">
        <f>IF(基本情報入力シート!X112="","",基本情報入力シート!X112)</f>
        <v/>
      </c>
      <c r="N87" s="76" t="str">
        <f>IF(基本情報入力シート!Y112="","",基本情報入力シート!Y112)</f>
        <v/>
      </c>
      <c r="O87" s="84"/>
      <c r="P87" s="23"/>
      <c r="Q87" s="731"/>
      <c r="R87" s="732"/>
      <c r="S87" s="73" t="str">
        <f>IFERROR(ROUNDDOWN(Q87*VLOOKUP(N87,#REF!,MATCH(P87,#REF!)+2,FALSE)*0.5, 0), "")</f>
        <v/>
      </c>
      <c r="T87" s="24"/>
      <c r="U87" s="75" t="str">
        <f>IFERROR(IF(#REF!&lt;&gt;"",Q87*VLOOKUP(N87,#REF!,MATCH(P87,#REF!,0)+2,0), ""), "")</f>
        <v/>
      </c>
      <c r="V87" s="18"/>
      <c r="W87" s="733"/>
      <c r="X87" s="734"/>
      <c r="Y87" s="19"/>
      <c r="Z87" s="26"/>
      <c r="AA87" s="74" t="str">
        <f>IFERROR(IF(Y87="ー", "", ROUNDDOWN(Z87*VLOOKUP(N87,#REF!,MATCH(Y87,#REF!)+2,FALSE)*0.5, 0)), "")</f>
        <v/>
      </c>
      <c r="AB87" s="27"/>
      <c r="AC87" s="725" t="str">
        <f>IFERROR(IF(#REF!&lt;&gt;"",Z87*VLOOKUP(N87,#REF!,MATCH(Y87,#REF!,0)+2,0), ""), "")</f>
        <v/>
      </c>
      <c r="AD87" s="725"/>
      <c r="AE87" s="336"/>
      <c r="AF87" s="31"/>
      <c r="AG87" s="70"/>
      <c r="AH87" s="70"/>
      <c r="AI87" s="43"/>
      <c r="AJ87" s="43"/>
      <c r="AK87" s="43"/>
      <c r="AL87" s="43"/>
      <c r="AM87" s="43"/>
      <c r="AN87" s="43"/>
      <c r="AO87" s="43"/>
      <c r="AP87" s="43"/>
    </row>
    <row r="88" spans="1:42" s="42" customFormat="1" ht="30" customHeight="1" x14ac:dyDescent="0.2">
      <c r="A88" s="72">
        <v>75</v>
      </c>
      <c r="B88" s="728" t="str">
        <f>IF(基本情報入力シート!C113="","",基本情報入力シート!C113)</f>
        <v/>
      </c>
      <c r="C88" s="729"/>
      <c r="D88" s="729"/>
      <c r="E88" s="729"/>
      <c r="F88" s="729"/>
      <c r="G88" s="729"/>
      <c r="H88" s="729"/>
      <c r="I88" s="730"/>
      <c r="J88" s="331" t="str">
        <f>IF(基本情報入力シート!M113="","",基本情報入力シート!M113)</f>
        <v/>
      </c>
      <c r="K88" s="332" t="str">
        <f>IF(基本情報入力シート!R113="","",基本情報入力シート!R113)</f>
        <v/>
      </c>
      <c r="L88" s="332" t="str">
        <f>IF(基本情報入力シート!W113="","",基本情報入力シート!W113)</f>
        <v/>
      </c>
      <c r="M88" s="331" t="str">
        <f>IF(基本情報入力シート!X113="","",基本情報入力シート!X113)</f>
        <v/>
      </c>
      <c r="N88" s="76" t="str">
        <f>IF(基本情報入力シート!Y113="","",基本情報入力シート!Y113)</f>
        <v/>
      </c>
      <c r="O88" s="84"/>
      <c r="P88" s="23"/>
      <c r="Q88" s="731"/>
      <c r="R88" s="732"/>
      <c r="S88" s="73" t="str">
        <f>IFERROR(ROUNDDOWN(Q88*VLOOKUP(N88,#REF!,MATCH(P88,#REF!)+2,FALSE)*0.5, 0), "")</f>
        <v/>
      </c>
      <c r="T88" s="24"/>
      <c r="U88" s="75" t="str">
        <f>IFERROR(IF(#REF!&lt;&gt;"",Q88*VLOOKUP(N88,#REF!,MATCH(P88,#REF!,0)+2,0), ""), "")</f>
        <v/>
      </c>
      <c r="V88" s="18"/>
      <c r="W88" s="733"/>
      <c r="X88" s="734"/>
      <c r="Y88" s="19"/>
      <c r="Z88" s="26"/>
      <c r="AA88" s="74" t="str">
        <f>IFERROR(IF(Y88="ー", "", ROUNDDOWN(Z88*VLOOKUP(N88,#REF!,MATCH(Y88,#REF!)+2,FALSE)*0.5, 0)), "")</f>
        <v/>
      </c>
      <c r="AB88" s="27"/>
      <c r="AC88" s="725" t="str">
        <f>IFERROR(IF(#REF!&lt;&gt;"",Z88*VLOOKUP(N88,#REF!,MATCH(Y88,#REF!,0)+2,0), ""), "")</f>
        <v/>
      </c>
      <c r="AD88" s="725"/>
      <c r="AE88" s="336"/>
      <c r="AF88" s="31"/>
      <c r="AG88" s="70"/>
      <c r="AH88" s="70"/>
      <c r="AI88" s="43"/>
      <c r="AJ88" s="43"/>
      <c r="AK88" s="43"/>
      <c r="AL88" s="43"/>
      <c r="AM88" s="43"/>
      <c r="AN88" s="43"/>
      <c r="AO88" s="43"/>
      <c r="AP88" s="43"/>
    </row>
    <row r="89" spans="1:42" s="42" customFormat="1" ht="30" customHeight="1" x14ac:dyDescent="0.2">
      <c r="A89" s="72">
        <v>76</v>
      </c>
      <c r="B89" s="728" t="str">
        <f>IF(基本情報入力シート!C114="","",基本情報入力シート!C114)</f>
        <v/>
      </c>
      <c r="C89" s="729"/>
      <c r="D89" s="729"/>
      <c r="E89" s="729"/>
      <c r="F89" s="729"/>
      <c r="G89" s="729"/>
      <c r="H89" s="729"/>
      <c r="I89" s="730"/>
      <c r="J89" s="331" t="str">
        <f>IF(基本情報入力シート!M114="","",基本情報入力シート!M114)</f>
        <v/>
      </c>
      <c r="K89" s="332" t="str">
        <f>IF(基本情報入力シート!R114="","",基本情報入力シート!R114)</f>
        <v/>
      </c>
      <c r="L89" s="332" t="str">
        <f>IF(基本情報入力シート!W114="","",基本情報入力シート!W114)</f>
        <v/>
      </c>
      <c r="M89" s="331" t="str">
        <f>IF(基本情報入力シート!X114="","",基本情報入力シート!X114)</f>
        <v/>
      </c>
      <c r="N89" s="76" t="str">
        <f>IF(基本情報入力シート!Y114="","",基本情報入力シート!Y114)</f>
        <v/>
      </c>
      <c r="O89" s="84"/>
      <c r="P89" s="23"/>
      <c r="Q89" s="731"/>
      <c r="R89" s="732"/>
      <c r="S89" s="73" t="str">
        <f>IFERROR(ROUNDDOWN(Q89*VLOOKUP(N89,#REF!,MATCH(P89,#REF!)+2,FALSE)*0.5, 0), "")</f>
        <v/>
      </c>
      <c r="T89" s="24"/>
      <c r="U89" s="75" t="str">
        <f>IFERROR(IF(#REF!&lt;&gt;"",Q89*VLOOKUP(N89,#REF!,MATCH(P89,#REF!,0)+2,0), ""), "")</f>
        <v/>
      </c>
      <c r="V89" s="18"/>
      <c r="W89" s="733"/>
      <c r="X89" s="734"/>
      <c r="Y89" s="19"/>
      <c r="Z89" s="26"/>
      <c r="AA89" s="74" t="str">
        <f>IFERROR(IF(Y89="ー", "", ROUNDDOWN(Z89*VLOOKUP(N89,#REF!,MATCH(Y89,#REF!)+2,FALSE)*0.5, 0)), "")</f>
        <v/>
      </c>
      <c r="AB89" s="27"/>
      <c r="AC89" s="725" t="str">
        <f>IFERROR(IF(#REF!&lt;&gt;"",Z89*VLOOKUP(N89,#REF!,MATCH(Y89,#REF!,0)+2,0), ""), "")</f>
        <v/>
      </c>
      <c r="AD89" s="725"/>
      <c r="AE89" s="336"/>
      <c r="AF89" s="31"/>
      <c r="AG89" s="70"/>
      <c r="AH89" s="70"/>
      <c r="AI89" s="43"/>
      <c r="AJ89" s="43"/>
      <c r="AK89" s="43"/>
      <c r="AL89" s="43"/>
      <c r="AM89" s="43"/>
      <c r="AN89" s="43"/>
      <c r="AO89" s="43"/>
      <c r="AP89" s="43"/>
    </row>
    <row r="90" spans="1:42" s="42" customFormat="1" ht="30" customHeight="1" x14ac:dyDescent="0.2">
      <c r="A90" s="72">
        <v>77</v>
      </c>
      <c r="B90" s="728" t="str">
        <f>IF(基本情報入力シート!C115="","",基本情報入力シート!C115)</f>
        <v/>
      </c>
      <c r="C90" s="729"/>
      <c r="D90" s="729"/>
      <c r="E90" s="729"/>
      <c r="F90" s="729"/>
      <c r="G90" s="729"/>
      <c r="H90" s="729"/>
      <c r="I90" s="730"/>
      <c r="J90" s="331" t="str">
        <f>IF(基本情報入力シート!M115="","",基本情報入力シート!M115)</f>
        <v/>
      </c>
      <c r="K90" s="332" t="str">
        <f>IF(基本情報入力シート!R115="","",基本情報入力シート!R115)</f>
        <v/>
      </c>
      <c r="L90" s="332" t="str">
        <f>IF(基本情報入力シート!W115="","",基本情報入力シート!W115)</f>
        <v/>
      </c>
      <c r="M90" s="331" t="str">
        <f>IF(基本情報入力シート!X115="","",基本情報入力シート!X115)</f>
        <v/>
      </c>
      <c r="N90" s="76" t="str">
        <f>IF(基本情報入力シート!Y115="","",基本情報入力シート!Y115)</f>
        <v/>
      </c>
      <c r="O90" s="84"/>
      <c r="P90" s="23"/>
      <c r="Q90" s="731"/>
      <c r="R90" s="732"/>
      <c r="S90" s="73" t="str">
        <f>IFERROR(ROUNDDOWN(Q90*VLOOKUP(N90,#REF!,MATCH(P90,#REF!)+2,FALSE)*0.5, 0), "")</f>
        <v/>
      </c>
      <c r="T90" s="24"/>
      <c r="U90" s="75" t="str">
        <f>IFERROR(IF(#REF!&lt;&gt;"",Q90*VLOOKUP(N90,#REF!,MATCH(P90,#REF!,0)+2,0), ""), "")</f>
        <v/>
      </c>
      <c r="V90" s="18"/>
      <c r="W90" s="733"/>
      <c r="X90" s="734"/>
      <c r="Y90" s="19"/>
      <c r="Z90" s="26"/>
      <c r="AA90" s="74" t="str">
        <f>IFERROR(IF(Y90="ー", "", ROUNDDOWN(Z90*VLOOKUP(N90,#REF!,MATCH(Y90,#REF!)+2,FALSE)*0.5, 0)), "")</f>
        <v/>
      </c>
      <c r="AB90" s="27"/>
      <c r="AC90" s="725" t="str">
        <f>IFERROR(IF(#REF!&lt;&gt;"",Z90*VLOOKUP(N90,#REF!,MATCH(Y90,#REF!,0)+2,0), ""), "")</f>
        <v/>
      </c>
      <c r="AD90" s="725"/>
      <c r="AE90" s="336"/>
      <c r="AF90" s="31"/>
      <c r="AG90" s="70"/>
      <c r="AH90" s="70"/>
      <c r="AI90" s="43"/>
      <c r="AJ90" s="43"/>
      <c r="AK90" s="43"/>
      <c r="AL90" s="43"/>
      <c r="AM90" s="43"/>
      <c r="AN90" s="43"/>
      <c r="AO90" s="43"/>
      <c r="AP90" s="43"/>
    </row>
    <row r="91" spans="1:42" s="42" customFormat="1" ht="30" customHeight="1" x14ac:dyDescent="0.2">
      <c r="A91" s="72">
        <v>78</v>
      </c>
      <c r="B91" s="728" t="str">
        <f>IF(基本情報入力シート!C116="","",基本情報入力シート!C116)</f>
        <v/>
      </c>
      <c r="C91" s="729"/>
      <c r="D91" s="729"/>
      <c r="E91" s="729"/>
      <c r="F91" s="729"/>
      <c r="G91" s="729"/>
      <c r="H91" s="729"/>
      <c r="I91" s="730"/>
      <c r="J91" s="331" t="str">
        <f>IF(基本情報入力シート!M116="","",基本情報入力シート!M116)</f>
        <v/>
      </c>
      <c r="K91" s="332" t="str">
        <f>IF(基本情報入力シート!R116="","",基本情報入力シート!R116)</f>
        <v/>
      </c>
      <c r="L91" s="332" t="str">
        <f>IF(基本情報入力シート!W116="","",基本情報入力シート!W116)</f>
        <v/>
      </c>
      <c r="M91" s="331" t="str">
        <f>IF(基本情報入力シート!X116="","",基本情報入力シート!X116)</f>
        <v/>
      </c>
      <c r="N91" s="76" t="str">
        <f>IF(基本情報入力シート!Y116="","",基本情報入力シート!Y116)</f>
        <v/>
      </c>
      <c r="O91" s="84"/>
      <c r="P91" s="23"/>
      <c r="Q91" s="731"/>
      <c r="R91" s="732"/>
      <c r="S91" s="73" t="str">
        <f>IFERROR(ROUNDDOWN(Q91*VLOOKUP(N91,#REF!,MATCH(P91,#REF!)+2,FALSE)*0.5, 0), "")</f>
        <v/>
      </c>
      <c r="T91" s="24"/>
      <c r="U91" s="75" t="str">
        <f>IFERROR(IF(#REF!&lt;&gt;"",Q91*VLOOKUP(N91,#REF!,MATCH(P91,#REF!,0)+2,0), ""), "")</f>
        <v/>
      </c>
      <c r="V91" s="18"/>
      <c r="W91" s="733"/>
      <c r="X91" s="734"/>
      <c r="Y91" s="19"/>
      <c r="Z91" s="26"/>
      <c r="AA91" s="74" t="str">
        <f>IFERROR(IF(Y91="ー", "", ROUNDDOWN(Z91*VLOOKUP(N91,#REF!,MATCH(Y91,#REF!)+2,FALSE)*0.5, 0)), "")</f>
        <v/>
      </c>
      <c r="AB91" s="27"/>
      <c r="AC91" s="725" t="str">
        <f>IFERROR(IF(#REF!&lt;&gt;"",Z91*VLOOKUP(N91,#REF!,MATCH(Y91,#REF!,0)+2,0), ""), "")</f>
        <v/>
      </c>
      <c r="AD91" s="725"/>
      <c r="AE91" s="336"/>
      <c r="AF91" s="31"/>
      <c r="AG91" s="70"/>
      <c r="AH91" s="70"/>
      <c r="AI91" s="43"/>
      <c r="AJ91" s="43"/>
      <c r="AK91" s="43"/>
      <c r="AL91" s="43"/>
      <c r="AM91" s="43"/>
      <c r="AN91" s="43"/>
      <c r="AO91" s="43"/>
      <c r="AP91" s="43"/>
    </row>
    <row r="92" spans="1:42" s="42" customFormat="1" ht="30" customHeight="1" x14ac:dyDescent="0.2">
      <c r="A92" s="72">
        <v>79</v>
      </c>
      <c r="B92" s="728" t="str">
        <f>IF(基本情報入力シート!C117="","",基本情報入力シート!C117)</f>
        <v/>
      </c>
      <c r="C92" s="729"/>
      <c r="D92" s="729"/>
      <c r="E92" s="729"/>
      <c r="F92" s="729"/>
      <c r="G92" s="729"/>
      <c r="H92" s="729"/>
      <c r="I92" s="730"/>
      <c r="J92" s="331" t="str">
        <f>IF(基本情報入力シート!M117="","",基本情報入力シート!M117)</f>
        <v/>
      </c>
      <c r="K92" s="332" t="str">
        <f>IF(基本情報入力シート!R117="","",基本情報入力シート!R117)</f>
        <v/>
      </c>
      <c r="L92" s="332" t="str">
        <f>IF(基本情報入力シート!W117="","",基本情報入力シート!W117)</f>
        <v/>
      </c>
      <c r="M92" s="331" t="str">
        <f>IF(基本情報入力シート!X117="","",基本情報入力シート!X117)</f>
        <v/>
      </c>
      <c r="N92" s="76" t="str">
        <f>IF(基本情報入力シート!Y117="","",基本情報入力シート!Y117)</f>
        <v/>
      </c>
      <c r="O92" s="84"/>
      <c r="P92" s="23"/>
      <c r="Q92" s="731"/>
      <c r="R92" s="732"/>
      <c r="S92" s="73" t="str">
        <f>IFERROR(ROUNDDOWN(Q92*VLOOKUP(N92,#REF!,MATCH(P92,#REF!)+2,FALSE)*0.5, 0), "")</f>
        <v/>
      </c>
      <c r="T92" s="24"/>
      <c r="U92" s="75" t="str">
        <f>IFERROR(IF(#REF!&lt;&gt;"",Q92*VLOOKUP(N92,#REF!,MATCH(P92,#REF!,0)+2,0), ""), "")</f>
        <v/>
      </c>
      <c r="V92" s="18"/>
      <c r="W92" s="733"/>
      <c r="X92" s="734"/>
      <c r="Y92" s="19"/>
      <c r="Z92" s="26"/>
      <c r="AA92" s="74" t="str">
        <f>IFERROR(IF(Y92="ー", "", ROUNDDOWN(Z92*VLOOKUP(N92,#REF!,MATCH(Y92,#REF!)+2,FALSE)*0.5, 0)), "")</f>
        <v/>
      </c>
      <c r="AB92" s="27"/>
      <c r="AC92" s="725" t="str">
        <f>IFERROR(IF(#REF!&lt;&gt;"",Z92*VLOOKUP(N92,#REF!,MATCH(Y92,#REF!,0)+2,0), ""), "")</f>
        <v/>
      </c>
      <c r="AD92" s="725"/>
      <c r="AE92" s="336"/>
      <c r="AF92" s="31"/>
      <c r="AG92" s="70"/>
      <c r="AH92" s="70"/>
      <c r="AI92" s="43"/>
      <c r="AJ92" s="43"/>
      <c r="AK92" s="43"/>
      <c r="AL92" s="43"/>
      <c r="AM92" s="43"/>
      <c r="AN92" s="43"/>
      <c r="AO92" s="43"/>
      <c r="AP92" s="43"/>
    </row>
    <row r="93" spans="1:42" s="42" customFormat="1" ht="30" customHeight="1" x14ac:dyDescent="0.2">
      <c r="A93" s="72">
        <v>80</v>
      </c>
      <c r="B93" s="728" t="str">
        <f>IF(基本情報入力シート!C118="","",基本情報入力シート!C118)</f>
        <v/>
      </c>
      <c r="C93" s="729"/>
      <c r="D93" s="729"/>
      <c r="E93" s="729"/>
      <c r="F93" s="729"/>
      <c r="G93" s="729"/>
      <c r="H93" s="729"/>
      <c r="I93" s="730"/>
      <c r="J93" s="331" t="str">
        <f>IF(基本情報入力シート!M118="","",基本情報入力シート!M118)</f>
        <v/>
      </c>
      <c r="K93" s="332" t="str">
        <f>IF(基本情報入力シート!R118="","",基本情報入力シート!R118)</f>
        <v/>
      </c>
      <c r="L93" s="332" t="str">
        <f>IF(基本情報入力シート!W118="","",基本情報入力シート!W118)</f>
        <v/>
      </c>
      <c r="M93" s="331" t="str">
        <f>IF(基本情報入力シート!X118="","",基本情報入力シート!X118)</f>
        <v/>
      </c>
      <c r="N93" s="76" t="str">
        <f>IF(基本情報入力シート!Y118="","",基本情報入力シート!Y118)</f>
        <v/>
      </c>
      <c r="O93" s="84"/>
      <c r="P93" s="23"/>
      <c r="Q93" s="731"/>
      <c r="R93" s="732"/>
      <c r="S93" s="73" t="str">
        <f>IFERROR(ROUNDDOWN(Q93*VLOOKUP(N93,#REF!,MATCH(P93,#REF!)+2,FALSE)*0.5, 0), "")</f>
        <v/>
      </c>
      <c r="T93" s="24"/>
      <c r="U93" s="75" t="str">
        <f>IFERROR(IF(#REF!&lt;&gt;"",Q93*VLOOKUP(N93,#REF!,MATCH(P93,#REF!,0)+2,0), ""), "")</f>
        <v/>
      </c>
      <c r="V93" s="18"/>
      <c r="W93" s="733"/>
      <c r="X93" s="734"/>
      <c r="Y93" s="19"/>
      <c r="Z93" s="26"/>
      <c r="AA93" s="74" t="str">
        <f>IFERROR(IF(Y93="ー", "", ROUNDDOWN(Z93*VLOOKUP(N93,#REF!,MATCH(Y93,#REF!)+2,FALSE)*0.5, 0)), "")</f>
        <v/>
      </c>
      <c r="AB93" s="27"/>
      <c r="AC93" s="725" t="str">
        <f>IFERROR(IF(#REF!&lt;&gt;"",Z93*VLOOKUP(N93,#REF!,MATCH(Y93,#REF!,0)+2,0), ""), "")</f>
        <v/>
      </c>
      <c r="AD93" s="725"/>
      <c r="AE93" s="336"/>
      <c r="AF93" s="31"/>
      <c r="AG93" s="70"/>
      <c r="AH93" s="70"/>
      <c r="AI93" s="43"/>
      <c r="AJ93" s="43"/>
      <c r="AK93" s="43"/>
      <c r="AL93" s="43"/>
      <c r="AM93" s="43"/>
      <c r="AN93" s="43"/>
      <c r="AO93" s="43"/>
      <c r="AP93" s="43"/>
    </row>
    <row r="94" spans="1:42" s="42" customFormat="1" ht="30" customHeight="1" x14ac:dyDescent="0.2">
      <c r="A94" s="72">
        <v>81</v>
      </c>
      <c r="B94" s="728" t="str">
        <f>IF(基本情報入力シート!C119="","",基本情報入力シート!C119)</f>
        <v/>
      </c>
      <c r="C94" s="729"/>
      <c r="D94" s="729"/>
      <c r="E94" s="729"/>
      <c r="F94" s="729"/>
      <c r="G94" s="729"/>
      <c r="H94" s="729"/>
      <c r="I94" s="730"/>
      <c r="J94" s="331" t="str">
        <f>IF(基本情報入力シート!M119="","",基本情報入力シート!M119)</f>
        <v/>
      </c>
      <c r="K94" s="332" t="str">
        <f>IF(基本情報入力シート!R119="","",基本情報入力シート!R119)</f>
        <v/>
      </c>
      <c r="L94" s="332" t="str">
        <f>IF(基本情報入力シート!W119="","",基本情報入力シート!W119)</f>
        <v/>
      </c>
      <c r="M94" s="331" t="str">
        <f>IF(基本情報入力シート!X119="","",基本情報入力シート!X119)</f>
        <v/>
      </c>
      <c r="N94" s="76" t="str">
        <f>IF(基本情報入力シート!Y119="","",基本情報入力シート!Y119)</f>
        <v/>
      </c>
      <c r="O94" s="84"/>
      <c r="P94" s="23"/>
      <c r="Q94" s="731"/>
      <c r="R94" s="732"/>
      <c r="S94" s="73" t="str">
        <f>IFERROR(ROUNDDOWN(Q94*VLOOKUP(N94,#REF!,MATCH(P94,#REF!)+2,FALSE)*0.5, 0), "")</f>
        <v/>
      </c>
      <c r="T94" s="24"/>
      <c r="U94" s="75" t="str">
        <f>IFERROR(IF(#REF!&lt;&gt;"",Q94*VLOOKUP(N94,#REF!,MATCH(P94,#REF!,0)+2,0), ""), "")</f>
        <v/>
      </c>
      <c r="V94" s="18"/>
      <c r="W94" s="733"/>
      <c r="X94" s="734"/>
      <c r="Y94" s="19"/>
      <c r="Z94" s="26"/>
      <c r="AA94" s="74" t="str">
        <f>IFERROR(IF(Y94="ー", "", ROUNDDOWN(Z94*VLOOKUP(N94,#REF!,MATCH(Y94,#REF!)+2,FALSE)*0.5, 0)), "")</f>
        <v/>
      </c>
      <c r="AB94" s="27"/>
      <c r="AC94" s="725" t="str">
        <f>IFERROR(IF(#REF!&lt;&gt;"",Z94*VLOOKUP(N94,#REF!,MATCH(Y94,#REF!,0)+2,0), ""), "")</f>
        <v/>
      </c>
      <c r="AD94" s="725"/>
      <c r="AE94" s="336"/>
      <c r="AF94" s="31"/>
      <c r="AG94" s="70"/>
      <c r="AH94" s="70"/>
      <c r="AI94" s="43"/>
      <c r="AJ94" s="43"/>
      <c r="AK94" s="43"/>
      <c r="AL94" s="43"/>
      <c r="AM94" s="43"/>
      <c r="AN94" s="43"/>
      <c r="AO94" s="43"/>
      <c r="AP94" s="43"/>
    </row>
    <row r="95" spans="1:42" s="42" customFormat="1" ht="30" customHeight="1" x14ac:dyDescent="0.2">
      <c r="A95" s="72">
        <v>82</v>
      </c>
      <c r="B95" s="728" t="str">
        <f>IF(基本情報入力シート!C120="","",基本情報入力シート!C120)</f>
        <v/>
      </c>
      <c r="C95" s="729"/>
      <c r="D95" s="729"/>
      <c r="E95" s="729"/>
      <c r="F95" s="729"/>
      <c r="G95" s="729"/>
      <c r="H95" s="729"/>
      <c r="I95" s="730"/>
      <c r="J95" s="331" t="str">
        <f>IF(基本情報入力シート!M120="","",基本情報入力シート!M120)</f>
        <v/>
      </c>
      <c r="K95" s="332" t="str">
        <f>IF(基本情報入力シート!R120="","",基本情報入力シート!R120)</f>
        <v/>
      </c>
      <c r="L95" s="332" t="str">
        <f>IF(基本情報入力シート!W120="","",基本情報入力シート!W120)</f>
        <v/>
      </c>
      <c r="M95" s="331" t="str">
        <f>IF(基本情報入力シート!X120="","",基本情報入力シート!X120)</f>
        <v/>
      </c>
      <c r="N95" s="76" t="str">
        <f>IF(基本情報入力シート!Y120="","",基本情報入力シート!Y120)</f>
        <v/>
      </c>
      <c r="O95" s="84"/>
      <c r="P95" s="23"/>
      <c r="Q95" s="731"/>
      <c r="R95" s="732"/>
      <c r="S95" s="73" t="str">
        <f>IFERROR(ROUNDDOWN(Q95*VLOOKUP(N95,#REF!,MATCH(P95,#REF!)+2,FALSE)*0.5, 0), "")</f>
        <v/>
      </c>
      <c r="T95" s="24"/>
      <c r="U95" s="75" t="str">
        <f>IFERROR(IF(#REF!&lt;&gt;"",Q95*VLOOKUP(N95,#REF!,MATCH(P95,#REF!,0)+2,0), ""), "")</f>
        <v/>
      </c>
      <c r="V95" s="18"/>
      <c r="W95" s="733"/>
      <c r="X95" s="734"/>
      <c r="Y95" s="19"/>
      <c r="Z95" s="26"/>
      <c r="AA95" s="74" t="str">
        <f>IFERROR(IF(Y95="ー", "", ROUNDDOWN(Z95*VLOOKUP(N95,#REF!,MATCH(Y95,#REF!)+2,FALSE)*0.5, 0)), "")</f>
        <v/>
      </c>
      <c r="AB95" s="27"/>
      <c r="AC95" s="725" t="str">
        <f>IFERROR(IF(#REF!&lt;&gt;"",Z95*VLOOKUP(N95,#REF!,MATCH(Y95,#REF!,0)+2,0), ""), "")</f>
        <v/>
      </c>
      <c r="AD95" s="725"/>
      <c r="AE95" s="336"/>
      <c r="AF95" s="31"/>
      <c r="AG95" s="70"/>
      <c r="AH95" s="70"/>
      <c r="AI95" s="43"/>
      <c r="AJ95" s="43"/>
      <c r="AK95" s="43"/>
      <c r="AL95" s="43"/>
      <c r="AM95" s="43"/>
      <c r="AN95" s="43"/>
      <c r="AO95" s="43"/>
      <c r="AP95" s="43"/>
    </row>
    <row r="96" spans="1:42" s="42" customFormat="1" ht="30" customHeight="1" x14ac:dyDescent="0.2">
      <c r="A96" s="72">
        <v>83</v>
      </c>
      <c r="B96" s="728" t="str">
        <f>IF(基本情報入力シート!C121="","",基本情報入力シート!C121)</f>
        <v/>
      </c>
      <c r="C96" s="729"/>
      <c r="D96" s="729"/>
      <c r="E96" s="729"/>
      <c r="F96" s="729"/>
      <c r="G96" s="729"/>
      <c r="H96" s="729"/>
      <c r="I96" s="730"/>
      <c r="J96" s="331" t="str">
        <f>IF(基本情報入力シート!M121="","",基本情報入力シート!M121)</f>
        <v/>
      </c>
      <c r="K96" s="332" t="str">
        <f>IF(基本情報入力シート!R121="","",基本情報入力シート!R121)</f>
        <v/>
      </c>
      <c r="L96" s="332" t="str">
        <f>IF(基本情報入力シート!W121="","",基本情報入力シート!W121)</f>
        <v/>
      </c>
      <c r="M96" s="331" t="str">
        <f>IF(基本情報入力シート!X121="","",基本情報入力シート!X121)</f>
        <v/>
      </c>
      <c r="N96" s="76" t="str">
        <f>IF(基本情報入力シート!Y121="","",基本情報入力シート!Y121)</f>
        <v/>
      </c>
      <c r="O96" s="84"/>
      <c r="P96" s="23"/>
      <c r="Q96" s="731"/>
      <c r="R96" s="732"/>
      <c r="S96" s="73" t="str">
        <f>IFERROR(ROUNDDOWN(Q96*VLOOKUP(N96,#REF!,MATCH(P96,#REF!)+2,FALSE)*0.5, 0), "")</f>
        <v/>
      </c>
      <c r="T96" s="24"/>
      <c r="U96" s="75" t="str">
        <f>IFERROR(IF(#REF!&lt;&gt;"",Q96*VLOOKUP(N96,#REF!,MATCH(P96,#REF!,0)+2,0), ""), "")</f>
        <v/>
      </c>
      <c r="V96" s="18"/>
      <c r="W96" s="733"/>
      <c r="X96" s="734"/>
      <c r="Y96" s="19"/>
      <c r="Z96" s="26"/>
      <c r="AA96" s="74" t="str">
        <f>IFERROR(IF(Y96="ー", "", ROUNDDOWN(Z96*VLOOKUP(N96,#REF!,MATCH(Y96,#REF!)+2,FALSE)*0.5, 0)), "")</f>
        <v/>
      </c>
      <c r="AB96" s="27"/>
      <c r="AC96" s="725" t="str">
        <f>IFERROR(IF(#REF!&lt;&gt;"",Z96*VLOOKUP(N96,#REF!,MATCH(Y96,#REF!,0)+2,0), ""), "")</f>
        <v/>
      </c>
      <c r="AD96" s="725"/>
      <c r="AE96" s="336"/>
      <c r="AF96" s="31"/>
      <c r="AG96" s="70"/>
      <c r="AH96" s="70"/>
      <c r="AI96" s="43"/>
      <c r="AJ96" s="43"/>
      <c r="AK96" s="43"/>
      <c r="AL96" s="43"/>
      <c r="AM96" s="43"/>
      <c r="AN96" s="43"/>
      <c r="AO96" s="43"/>
      <c r="AP96" s="43"/>
    </row>
    <row r="97" spans="1:42" s="42" customFormat="1" ht="30" customHeight="1" x14ac:dyDescent="0.2">
      <c r="A97" s="72">
        <v>84</v>
      </c>
      <c r="B97" s="728" t="str">
        <f>IF(基本情報入力シート!C122="","",基本情報入力シート!C122)</f>
        <v/>
      </c>
      <c r="C97" s="729"/>
      <c r="D97" s="729"/>
      <c r="E97" s="729"/>
      <c r="F97" s="729"/>
      <c r="G97" s="729"/>
      <c r="H97" s="729"/>
      <c r="I97" s="730"/>
      <c r="J97" s="331" t="str">
        <f>IF(基本情報入力シート!M122="","",基本情報入力シート!M122)</f>
        <v/>
      </c>
      <c r="K97" s="332" t="str">
        <f>IF(基本情報入力シート!R122="","",基本情報入力シート!R122)</f>
        <v/>
      </c>
      <c r="L97" s="332" t="str">
        <f>IF(基本情報入力シート!W122="","",基本情報入力シート!W122)</f>
        <v/>
      </c>
      <c r="M97" s="331" t="str">
        <f>IF(基本情報入力シート!X122="","",基本情報入力シート!X122)</f>
        <v/>
      </c>
      <c r="N97" s="76" t="str">
        <f>IF(基本情報入力シート!Y122="","",基本情報入力シート!Y122)</f>
        <v/>
      </c>
      <c r="O97" s="84"/>
      <c r="P97" s="23"/>
      <c r="Q97" s="731"/>
      <c r="R97" s="732"/>
      <c r="S97" s="73" t="str">
        <f>IFERROR(ROUNDDOWN(Q97*VLOOKUP(N97,#REF!,MATCH(P97,#REF!)+2,FALSE)*0.5, 0), "")</f>
        <v/>
      </c>
      <c r="T97" s="24"/>
      <c r="U97" s="75" t="str">
        <f>IFERROR(IF(#REF!&lt;&gt;"",Q97*VLOOKUP(N97,#REF!,MATCH(P97,#REF!,0)+2,0), ""), "")</f>
        <v/>
      </c>
      <c r="V97" s="18"/>
      <c r="W97" s="733"/>
      <c r="X97" s="734"/>
      <c r="Y97" s="19"/>
      <c r="Z97" s="26"/>
      <c r="AA97" s="74" t="str">
        <f>IFERROR(IF(Y97="ー", "", ROUNDDOWN(Z97*VLOOKUP(N97,#REF!,MATCH(Y97,#REF!)+2,FALSE)*0.5, 0)), "")</f>
        <v/>
      </c>
      <c r="AB97" s="27"/>
      <c r="AC97" s="725" t="str">
        <f>IFERROR(IF(#REF!&lt;&gt;"",Z97*VLOOKUP(N97,#REF!,MATCH(Y97,#REF!,0)+2,0), ""), "")</f>
        <v/>
      </c>
      <c r="AD97" s="725"/>
      <c r="AE97" s="336"/>
      <c r="AF97" s="31"/>
      <c r="AG97" s="70"/>
      <c r="AH97" s="70"/>
      <c r="AI97" s="43"/>
      <c r="AJ97" s="43"/>
      <c r="AK97" s="43"/>
      <c r="AL97" s="43"/>
      <c r="AM97" s="43"/>
      <c r="AN97" s="43"/>
      <c r="AO97" s="43"/>
      <c r="AP97" s="43"/>
    </row>
    <row r="98" spans="1:42" s="42" customFormat="1" ht="30" customHeight="1" x14ac:dyDescent="0.2">
      <c r="A98" s="72">
        <v>85</v>
      </c>
      <c r="B98" s="728" t="str">
        <f>IF(基本情報入力シート!C123="","",基本情報入力シート!C123)</f>
        <v/>
      </c>
      <c r="C98" s="729"/>
      <c r="D98" s="729"/>
      <c r="E98" s="729"/>
      <c r="F98" s="729"/>
      <c r="G98" s="729"/>
      <c r="H98" s="729"/>
      <c r="I98" s="730"/>
      <c r="J98" s="331" t="str">
        <f>IF(基本情報入力シート!M123="","",基本情報入力シート!M123)</f>
        <v/>
      </c>
      <c r="K98" s="332" t="str">
        <f>IF(基本情報入力シート!R123="","",基本情報入力シート!R123)</f>
        <v/>
      </c>
      <c r="L98" s="332" t="str">
        <f>IF(基本情報入力シート!W123="","",基本情報入力シート!W123)</f>
        <v/>
      </c>
      <c r="M98" s="331" t="str">
        <f>IF(基本情報入力シート!X123="","",基本情報入力シート!X123)</f>
        <v/>
      </c>
      <c r="N98" s="76" t="str">
        <f>IF(基本情報入力シート!Y123="","",基本情報入力シート!Y123)</f>
        <v/>
      </c>
      <c r="O98" s="84"/>
      <c r="P98" s="23"/>
      <c r="Q98" s="731"/>
      <c r="R98" s="732"/>
      <c r="S98" s="73" t="str">
        <f>IFERROR(ROUNDDOWN(Q98*VLOOKUP(N98,#REF!,MATCH(P98,#REF!)+2,FALSE)*0.5, 0), "")</f>
        <v/>
      </c>
      <c r="T98" s="24"/>
      <c r="U98" s="75" t="str">
        <f>IFERROR(IF(#REF!&lt;&gt;"",Q98*VLOOKUP(N98,#REF!,MATCH(P98,#REF!,0)+2,0), ""), "")</f>
        <v/>
      </c>
      <c r="V98" s="18"/>
      <c r="W98" s="733"/>
      <c r="X98" s="734"/>
      <c r="Y98" s="19"/>
      <c r="Z98" s="26"/>
      <c r="AA98" s="74" t="str">
        <f>IFERROR(IF(Y98="ー", "", ROUNDDOWN(Z98*VLOOKUP(N98,#REF!,MATCH(Y98,#REF!)+2,FALSE)*0.5, 0)), "")</f>
        <v/>
      </c>
      <c r="AB98" s="27"/>
      <c r="AC98" s="725" t="str">
        <f>IFERROR(IF(#REF!&lt;&gt;"",Z98*VLOOKUP(N98,#REF!,MATCH(Y98,#REF!,0)+2,0), ""), "")</f>
        <v/>
      </c>
      <c r="AD98" s="725"/>
      <c r="AE98" s="336"/>
      <c r="AF98" s="31"/>
      <c r="AG98" s="70"/>
      <c r="AH98" s="70"/>
      <c r="AI98" s="43"/>
      <c r="AJ98" s="43"/>
      <c r="AK98" s="43"/>
      <c r="AL98" s="43"/>
      <c r="AM98" s="43"/>
      <c r="AN98" s="43"/>
      <c r="AO98" s="43"/>
      <c r="AP98" s="43"/>
    </row>
    <row r="99" spans="1:42" s="42" customFormat="1" ht="30" customHeight="1" x14ac:dyDescent="0.2">
      <c r="A99" s="72">
        <v>86</v>
      </c>
      <c r="B99" s="728" t="str">
        <f>IF(基本情報入力シート!C124="","",基本情報入力シート!C124)</f>
        <v/>
      </c>
      <c r="C99" s="729"/>
      <c r="D99" s="729"/>
      <c r="E99" s="729"/>
      <c r="F99" s="729"/>
      <c r="G99" s="729"/>
      <c r="H99" s="729"/>
      <c r="I99" s="730"/>
      <c r="J99" s="331" t="str">
        <f>IF(基本情報入力シート!M124="","",基本情報入力シート!M124)</f>
        <v/>
      </c>
      <c r="K99" s="332" t="str">
        <f>IF(基本情報入力シート!R124="","",基本情報入力シート!R124)</f>
        <v/>
      </c>
      <c r="L99" s="332" t="str">
        <f>IF(基本情報入力シート!W124="","",基本情報入力シート!W124)</f>
        <v/>
      </c>
      <c r="M99" s="331" t="str">
        <f>IF(基本情報入力シート!X124="","",基本情報入力シート!X124)</f>
        <v/>
      </c>
      <c r="N99" s="76" t="str">
        <f>IF(基本情報入力シート!Y124="","",基本情報入力シート!Y124)</f>
        <v/>
      </c>
      <c r="O99" s="84"/>
      <c r="P99" s="23"/>
      <c r="Q99" s="731"/>
      <c r="R99" s="732"/>
      <c r="S99" s="73" t="str">
        <f>IFERROR(ROUNDDOWN(Q99*VLOOKUP(N99,#REF!,MATCH(P99,#REF!)+2,FALSE)*0.5, 0), "")</f>
        <v/>
      </c>
      <c r="T99" s="24"/>
      <c r="U99" s="75" t="str">
        <f>IFERROR(IF(#REF!&lt;&gt;"",Q99*VLOOKUP(N99,#REF!,MATCH(P99,#REF!,0)+2,0), ""), "")</f>
        <v/>
      </c>
      <c r="V99" s="18"/>
      <c r="W99" s="733"/>
      <c r="X99" s="734"/>
      <c r="Y99" s="19"/>
      <c r="Z99" s="26"/>
      <c r="AA99" s="74" t="str">
        <f>IFERROR(IF(Y99="ー", "", ROUNDDOWN(Z99*VLOOKUP(N99,#REF!,MATCH(Y99,#REF!)+2,FALSE)*0.5, 0)), "")</f>
        <v/>
      </c>
      <c r="AB99" s="27"/>
      <c r="AC99" s="725" t="str">
        <f>IFERROR(IF(#REF!&lt;&gt;"",Z99*VLOOKUP(N99,#REF!,MATCH(Y99,#REF!,0)+2,0), ""), "")</f>
        <v/>
      </c>
      <c r="AD99" s="725"/>
      <c r="AE99" s="336"/>
      <c r="AF99" s="31"/>
      <c r="AG99" s="70"/>
      <c r="AH99" s="70"/>
      <c r="AI99" s="43"/>
      <c r="AJ99" s="43"/>
      <c r="AK99" s="43"/>
      <c r="AL99" s="43"/>
      <c r="AM99" s="43"/>
      <c r="AN99" s="43"/>
      <c r="AO99" s="43"/>
      <c r="AP99" s="43"/>
    </row>
    <row r="100" spans="1:42" s="42" customFormat="1" ht="30" customHeight="1" x14ac:dyDescent="0.2">
      <c r="A100" s="72">
        <v>87</v>
      </c>
      <c r="B100" s="728" t="str">
        <f>IF(基本情報入力シート!C125="","",基本情報入力シート!C125)</f>
        <v/>
      </c>
      <c r="C100" s="729"/>
      <c r="D100" s="729"/>
      <c r="E100" s="729"/>
      <c r="F100" s="729"/>
      <c r="G100" s="729"/>
      <c r="H100" s="729"/>
      <c r="I100" s="730"/>
      <c r="J100" s="331" t="str">
        <f>IF(基本情報入力シート!M125="","",基本情報入力シート!M125)</f>
        <v/>
      </c>
      <c r="K100" s="332" t="str">
        <f>IF(基本情報入力シート!R125="","",基本情報入力シート!R125)</f>
        <v/>
      </c>
      <c r="L100" s="332" t="str">
        <f>IF(基本情報入力シート!W125="","",基本情報入力シート!W125)</f>
        <v/>
      </c>
      <c r="M100" s="331" t="str">
        <f>IF(基本情報入力シート!X125="","",基本情報入力シート!X125)</f>
        <v/>
      </c>
      <c r="N100" s="76" t="str">
        <f>IF(基本情報入力シート!Y125="","",基本情報入力シート!Y125)</f>
        <v/>
      </c>
      <c r="O100" s="84"/>
      <c r="P100" s="23"/>
      <c r="Q100" s="731"/>
      <c r="R100" s="732"/>
      <c r="S100" s="73" t="str">
        <f>IFERROR(ROUNDDOWN(Q100*VLOOKUP(N100,#REF!,MATCH(P100,#REF!)+2,FALSE)*0.5, 0), "")</f>
        <v/>
      </c>
      <c r="T100" s="24"/>
      <c r="U100" s="75" t="str">
        <f>IFERROR(IF(#REF!&lt;&gt;"",Q100*VLOOKUP(N100,#REF!,MATCH(P100,#REF!,0)+2,0), ""), "")</f>
        <v/>
      </c>
      <c r="V100" s="18"/>
      <c r="W100" s="733"/>
      <c r="X100" s="734"/>
      <c r="Y100" s="19"/>
      <c r="Z100" s="26"/>
      <c r="AA100" s="74" t="str">
        <f>IFERROR(IF(Y100="ー", "", ROUNDDOWN(Z100*VLOOKUP(N100,#REF!,MATCH(Y100,#REF!)+2,FALSE)*0.5, 0)), "")</f>
        <v/>
      </c>
      <c r="AB100" s="27"/>
      <c r="AC100" s="725" t="str">
        <f>IFERROR(IF(#REF!&lt;&gt;"",Z100*VLOOKUP(N100,#REF!,MATCH(Y100,#REF!,0)+2,0), ""), "")</f>
        <v/>
      </c>
      <c r="AD100" s="725"/>
      <c r="AE100" s="336"/>
      <c r="AF100" s="31"/>
      <c r="AG100" s="70"/>
      <c r="AH100" s="70"/>
      <c r="AI100" s="43"/>
      <c r="AJ100" s="43"/>
      <c r="AK100" s="43"/>
      <c r="AL100" s="43"/>
      <c r="AM100" s="43"/>
      <c r="AN100" s="43"/>
      <c r="AO100" s="43"/>
      <c r="AP100" s="43"/>
    </row>
    <row r="101" spans="1:42" s="42" customFormat="1" ht="30" customHeight="1" x14ac:dyDescent="0.2">
      <c r="A101" s="72">
        <v>88</v>
      </c>
      <c r="B101" s="728" t="str">
        <f>IF(基本情報入力シート!C126="","",基本情報入力シート!C126)</f>
        <v/>
      </c>
      <c r="C101" s="729"/>
      <c r="D101" s="729"/>
      <c r="E101" s="729"/>
      <c r="F101" s="729"/>
      <c r="G101" s="729"/>
      <c r="H101" s="729"/>
      <c r="I101" s="730"/>
      <c r="J101" s="331" t="str">
        <f>IF(基本情報入力シート!M126="","",基本情報入力シート!M126)</f>
        <v/>
      </c>
      <c r="K101" s="332" t="str">
        <f>IF(基本情報入力シート!R126="","",基本情報入力シート!R126)</f>
        <v/>
      </c>
      <c r="L101" s="332" t="str">
        <f>IF(基本情報入力シート!W126="","",基本情報入力シート!W126)</f>
        <v/>
      </c>
      <c r="M101" s="331" t="str">
        <f>IF(基本情報入力シート!X126="","",基本情報入力シート!X126)</f>
        <v/>
      </c>
      <c r="N101" s="76" t="str">
        <f>IF(基本情報入力シート!Y126="","",基本情報入力シート!Y126)</f>
        <v/>
      </c>
      <c r="O101" s="84"/>
      <c r="P101" s="23"/>
      <c r="Q101" s="731"/>
      <c r="R101" s="732"/>
      <c r="S101" s="73" t="str">
        <f>IFERROR(ROUNDDOWN(Q101*VLOOKUP(N101,#REF!,MATCH(P101,#REF!)+2,FALSE)*0.5, 0), "")</f>
        <v/>
      </c>
      <c r="T101" s="24"/>
      <c r="U101" s="75" t="str">
        <f>IFERROR(IF(#REF!&lt;&gt;"",Q101*VLOOKUP(N101,#REF!,MATCH(P101,#REF!,0)+2,0), ""), "")</f>
        <v/>
      </c>
      <c r="V101" s="18"/>
      <c r="W101" s="733"/>
      <c r="X101" s="734"/>
      <c r="Y101" s="19"/>
      <c r="Z101" s="26"/>
      <c r="AA101" s="74" t="str">
        <f>IFERROR(IF(Y101="ー", "", ROUNDDOWN(Z101*VLOOKUP(N101,#REF!,MATCH(Y101,#REF!)+2,FALSE)*0.5, 0)), "")</f>
        <v/>
      </c>
      <c r="AB101" s="27"/>
      <c r="AC101" s="725" t="str">
        <f>IFERROR(IF(#REF!&lt;&gt;"",Z101*VLOOKUP(N101,#REF!,MATCH(Y101,#REF!,0)+2,0), ""), "")</f>
        <v/>
      </c>
      <c r="AD101" s="725"/>
      <c r="AE101" s="336"/>
      <c r="AF101" s="31"/>
      <c r="AG101" s="70"/>
      <c r="AH101" s="70"/>
      <c r="AI101" s="43"/>
      <c r="AJ101" s="43"/>
      <c r="AK101" s="43"/>
      <c r="AL101" s="43"/>
      <c r="AM101" s="43"/>
      <c r="AN101" s="43"/>
      <c r="AO101" s="43"/>
      <c r="AP101" s="43"/>
    </row>
    <row r="102" spans="1:42" s="42" customFormat="1" ht="30" customHeight="1" x14ac:dyDescent="0.2">
      <c r="A102" s="72">
        <v>89</v>
      </c>
      <c r="B102" s="728" t="str">
        <f>IF(基本情報入力シート!C127="","",基本情報入力シート!C127)</f>
        <v/>
      </c>
      <c r="C102" s="729"/>
      <c r="D102" s="729"/>
      <c r="E102" s="729"/>
      <c r="F102" s="729"/>
      <c r="G102" s="729"/>
      <c r="H102" s="729"/>
      <c r="I102" s="730"/>
      <c r="J102" s="331" t="str">
        <f>IF(基本情報入力シート!M127="","",基本情報入力シート!M127)</f>
        <v/>
      </c>
      <c r="K102" s="332" t="str">
        <f>IF(基本情報入力シート!R127="","",基本情報入力シート!R127)</f>
        <v/>
      </c>
      <c r="L102" s="332" t="str">
        <f>IF(基本情報入力シート!W127="","",基本情報入力シート!W127)</f>
        <v/>
      </c>
      <c r="M102" s="331" t="str">
        <f>IF(基本情報入力シート!X127="","",基本情報入力シート!X127)</f>
        <v/>
      </c>
      <c r="N102" s="76" t="str">
        <f>IF(基本情報入力シート!Y127="","",基本情報入力シート!Y127)</f>
        <v/>
      </c>
      <c r="O102" s="84"/>
      <c r="P102" s="23"/>
      <c r="Q102" s="731"/>
      <c r="R102" s="732"/>
      <c r="S102" s="73" t="str">
        <f>IFERROR(ROUNDDOWN(Q102*VLOOKUP(N102,#REF!,MATCH(P102,#REF!)+2,FALSE)*0.5, 0), "")</f>
        <v/>
      </c>
      <c r="T102" s="24"/>
      <c r="U102" s="75" t="str">
        <f>IFERROR(IF(#REF!&lt;&gt;"",Q102*VLOOKUP(N102,#REF!,MATCH(P102,#REF!,0)+2,0), ""), "")</f>
        <v/>
      </c>
      <c r="V102" s="18"/>
      <c r="W102" s="733"/>
      <c r="X102" s="734"/>
      <c r="Y102" s="19"/>
      <c r="Z102" s="26"/>
      <c r="AA102" s="74" t="str">
        <f>IFERROR(IF(Y102="ー", "", ROUNDDOWN(Z102*VLOOKUP(N102,#REF!,MATCH(Y102,#REF!)+2,FALSE)*0.5, 0)), "")</f>
        <v/>
      </c>
      <c r="AB102" s="27"/>
      <c r="AC102" s="725" t="str">
        <f>IFERROR(IF(#REF!&lt;&gt;"",Z102*VLOOKUP(N102,#REF!,MATCH(Y102,#REF!,0)+2,0), ""), "")</f>
        <v/>
      </c>
      <c r="AD102" s="725"/>
      <c r="AE102" s="336"/>
      <c r="AF102" s="31"/>
      <c r="AG102" s="70"/>
      <c r="AH102" s="70"/>
      <c r="AI102" s="43"/>
      <c r="AJ102" s="43"/>
      <c r="AK102" s="43"/>
      <c r="AL102" s="43"/>
      <c r="AM102" s="43"/>
      <c r="AN102" s="43"/>
      <c r="AO102" s="43"/>
      <c r="AP102" s="43"/>
    </row>
    <row r="103" spans="1:42" s="42" customFormat="1" ht="30" customHeight="1" x14ac:dyDescent="0.2">
      <c r="A103" s="72">
        <v>90</v>
      </c>
      <c r="B103" s="728" t="str">
        <f>IF(基本情報入力シート!C128="","",基本情報入力シート!C128)</f>
        <v/>
      </c>
      <c r="C103" s="729"/>
      <c r="D103" s="729"/>
      <c r="E103" s="729"/>
      <c r="F103" s="729"/>
      <c r="G103" s="729"/>
      <c r="H103" s="729"/>
      <c r="I103" s="730"/>
      <c r="J103" s="331" t="str">
        <f>IF(基本情報入力シート!M128="","",基本情報入力シート!M128)</f>
        <v/>
      </c>
      <c r="K103" s="332" t="str">
        <f>IF(基本情報入力シート!R128="","",基本情報入力シート!R128)</f>
        <v/>
      </c>
      <c r="L103" s="332" t="str">
        <f>IF(基本情報入力シート!W128="","",基本情報入力シート!W128)</f>
        <v/>
      </c>
      <c r="M103" s="331" t="str">
        <f>IF(基本情報入力シート!X128="","",基本情報入力シート!X128)</f>
        <v/>
      </c>
      <c r="N103" s="76" t="str">
        <f>IF(基本情報入力シート!Y128="","",基本情報入力シート!Y128)</f>
        <v/>
      </c>
      <c r="O103" s="84"/>
      <c r="P103" s="23"/>
      <c r="Q103" s="731"/>
      <c r="R103" s="732"/>
      <c r="S103" s="73" t="str">
        <f>IFERROR(ROUNDDOWN(Q103*VLOOKUP(N103,#REF!,MATCH(P103,#REF!)+2,FALSE)*0.5, 0), "")</f>
        <v/>
      </c>
      <c r="T103" s="24"/>
      <c r="U103" s="75" t="str">
        <f>IFERROR(IF(#REF!&lt;&gt;"",Q103*VLOOKUP(N103,#REF!,MATCH(P103,#REF!,0)+2,0), ""), "")</f>
        <v/>
      </c>
      <c r="V103" s="18"/>
      <c r="W103" s="733"/>
      <c r="X103" s="734"/>
      <c r="Y103" s="19"/>
      <c r="Z103" s="26"/>
      <c r="AA103" s="74" t="str">
        <f>IFERROR(IF(Y103="ー", "", ROUNDDOWN(Z103*VLOOKUP(N103,#REF!,MATCH(Y103,#REF!)+2,FALSE)*0.5, 0)), "")</f>
        <v/>
      </c>
      <c r="AB103" s="27"/>
      <c r="AC103" s="725" t="str">
        <f>IFERROR(IF(#REF!&lt;&gt;"",Z103*VLOOKUP(N103,#REF!,MATCH(Y103,#REF!,0)+2,0), ""), "")</f>
        <v/>
      </c>
      <c r="AD103" s="725"/>
      <c r="AE103" s="336"/>
      <c r="AF103" s="31"/>
      <c r="AG103" s="70"/>
      <c r="AH103" s="70"/>
      <c r="AI103" s="43"/>
      <c r="AJ103" s="43"/>
      <c r="AK103" s="43"/>
      <c r="AL103" s="43"/>
      <c r="AM103" s="43"/>
      <c r="AN103" s="43"/>
      <c r="AO103" s="43"/>
      <c r="AP103" s="43"/>
    </row>
    <row r="104" spans="1:42" s="42" customFormat="1" ht="30" customHeight="1" x14ac:dyDescent="0.2">
      <c r="A104" s="72">
        <v>91</v>
      </c>
      <c r="B104" s="728" t="str">
        <f>IF(基本情報入力シート!C129="","",基本情報入力シート!C129)</f>
        <v/>
      </c>
      <c r="C104" s="729"/>
      <c r="D104" s="729"/>
      <c r="E104" s="729"/>
      <c r="F104" s="729"/>
      <c r="G104" s="729"/>
      <c r="H104" s="729"/>
      <c r="I104" s="730"/>
      <c r="J104" s="331" t="str">
        <f>IF(基本情報入力シート!M129="","",基本情報入力シート!M129)</f>
        <v/>
      </c>
      <c r="K104" s="332" t="str">
        <f>IF(基本情報入力シート!R129="","",基本情報入力シート!R129)</f>
        <v/>
      </c>
      <c r="L104" s="332" t="str">
        <f>IF(基本情報入力シート!W129="","",基本情報入力シート!W129)</f>
        <v/>
      </c>
      <c r="M104" s="331" t="str">
        <f>IF(基本情報入力シート!X129="","",基本情報入力シート!X129)</f>
        <v/>
      </c>
      <c r="N104" s="76" t="str">
        <f>IF(基本情報入力シート!Y129="","",基本情報入力シート!Y129)</f>
        <v/>
      </c>
      <c r="O104" s="84"/>
      <c r="P104" s="23"/>
      <c r="Q104" s="731"/>
      <c r="R104" s="732"/>
      <c r="S104" s="73" t="str">
        <f>IFERROR(ROUNDDOWN(Q104*VLOOKUP(N104,#REF!,MATCH(P104,#REF!)+2,FALSE)*0.5, 0), "")</f>
        <v/>
      </c>
      <c r="T104" s="24"/>
      <c r="U104" s="75" t="str">
        <f>IFERROR(IF(#REF!&lt;&gt;"",Q104*VLOOKUP(N104,#REF!,MATCH(P104,#REF!,0)+2,0), ""), "")</f>
        <v/>
      </c>
      <c r="V104" s="18"/>
      <c r="W104" s="733"/>
      <c r="X104" s="734"/>
      <c r="Y104" s="19"/>
      <c r="Z104" s="26"/>
      <c r="AA104" s="74" t="str">
        <f>IFERROR(IF(Y104="ー", "", ROUNDDOWN(Z104*VLOOKUP(N104,#REF!,MATCH(Y104,#REF!)+2,FALSE)*0.5, 0)), "")</f>
        <v/>
      </c>
      <c r="AB104" s="27"/>
      <c r="AC104" s="725" t="str">
        <f>IFERROR(IF(#REF!&lt;&gt;"",Z104*VLOOKUP(N104,#REF!,MATCH(Y104,#REF!,0)+2,0), ""), "")</f>
        <v/>
      </c>
      <c r="AD104" s="725"/>
      <c r="AE104" s="336"/>
      <c r="AF104" s="31"/>
      <c r="AG104" s="70"/>
      <c r="AH104" s="70"/>
      <c r="AI104" s="43"/>
      <c r="AJ104" s="43"/>
      <c r="AK104" s="43"/>
      <c r="AL104" s="43"/>
      <c r="AM104" s="43"/>
      <c r="AN104" s="43"/>
      <c r="AO104" s="43"/>
      <c r="AP104" s="43"/>
    </row>
    <row r="105" spans="1:42" s="42" customFormat="1" ht="30" customHeight="1" x14ac:dyDescent="0.2">
      <c r="A105" s="72">
        <v>92</v>
      </c>
      <c r="B105" s="728" t="str">
        <f>IF(基本情報入力シート!C130="","",基本情報入力シート!C130)</f>
        <v/>
      </c>
      <c r="C105" s="729"/>
      <c r="D105" s="729"/>
      <c r="E105" s="729"/>
      <c r="F105" s="729"/>
      <c r="G105" s="729"/>
      <c r="H105" s="729"/>
      <c r="I105" s="730"/>
      <c r="J105" s="331" t="str">
        <f>IF(基本情報入力シート!M130="","",基本情報入力シート!M130)</f>
        <v/>
      </c>
      <c r="K105" s="332" t="str">
        <f>IF(基本情報入力シート!R130="","",基本情報入力シート!R130)</f>
        <v/>
      </c>
      <c r="L105" s="332" t="str">
        <f>IF(基本情報入力シート!W130="","",基本情報入力シート!W130)</f>
        <v/>
      </c>
      <c r="M105" s="331" t="str">
        <f>IF(基本情報入力シート!X130="","",基本情報入力シート!X130)</f>
        <v/>
      </c>
      <c r="N105" s="76" t="str">
        <f>IF(基本情報入力シート!Y130="","",基本情報入力シート!Y130)</f>
        <v/>
      </c>
      <c r="O105" s="84"/>
      <c r="P105" s="23"/>
      <c r="Q105" s="731"/>
      <c r="R105" s="732"/>
      <c r="S105" s="73" t="str">
        <f>IFERROR(ROUNDDOWN(Q105*VLOOKUP(N105,#REF!,MATCH(P105,#REF!)+2,FALSE)*0.5, 0), "")</f>
        <v/>
      </c>
      <c r="T105" s="24"/>
      <c r="U105" s="75" t="str">
        <f>IFERROR(IF(#REF!&lt;&gt;"",Q105*VLOOKUP(N105,#REF!,MATCH(P105,#REF!,0)+2,0), ""), "")</f>
        <v/>
      </c>
      <c r="V105" s="18"/>
      <c r="W105" s="733"/>
      <c r="X105" s="734"/>
      <c r="Y105" s="19"/>
      <c r="Z105" s="26"/>
      <c r="AA105" s="74" t="str">
        <f>IFERROR(IF(Y105="ー", "", ROUNDDOWN(Z105*VLOOKUP(N105,#REF!,MATCH(Y105,#REF!)+2,FALSE)*0.5, 0)), "")</f>
        <v/>
      </c>
      <c r="AB105" s="27"/>
      <c r="AC105" s="725" t="str">
        <f>IFERROR(IF(#REF!&lt;&gt;"",Z105*VLOOKUP(N105,#REF!,MATCH(Y105,#REF!,0)+2,0), ""), "")</f>
        <v/>
      </c>
      <c r="AD105" s="725"/>
      <c r="AE105" s="336"/>
      <c r="AF105" s="31"/>
      <c r="AG105" s="70"/>
      <c r="AH105" s="70"/>
      <c r="AI105" s="43"/>
      <c r="AJ105" s="43"/>
      <c r="AK105" s="43"/>
      <c r="AL105" s="43"/>
      <c r="AM105" s="43"/>
      <c r="AN105" s="43"/>
      <c r="AO105" s="43"/>
      <c r="AP105" s="43"/>
    </row>
    <row r="106" spans="1:42" s="42" customFormat="1" ht="30" customHeight="1" x14ac:dyDescent="0.2">
      <c r="A106" s="72">
        <v>93</v>
      </c>
      <c r="B106" s="728" t="str">
        <f>IF(基本情報入力シート!C131="","",基本情報入力シート!C131)</f>
        <v/>
      </c>
      <c r="C106" s="729"/>
      <c r="D106" s="729"/>
      <c r="E106" s="729"/>
      <c r="F106" s="729"/>
      <c r="G106" s="729"/>
      <c r="H106" s="729"/>
      <c r="I106" s="730"/>
      <c r="J106" s="331" t="str">
        <f>IF(基本情報入力シート!M131="","",基本情報入力シート!M131)</f>
        <v/>
      </c>
      <c r="K106" s="332" t="str">
        <f>IF(基本情報入力シート!R131="","",基本情報入力シート!R131)</f>
        <v/>
      </c>
      <c r="L106" s="332" t="str">
        <f>IF(基本情報入力シート!W131="","",基本情報入力シート!W131)</f>
        <v/>
      </c>
      <c r="M106" s="331" t="str">
        <f>IF(基本情報入力シート!X131="","",基本情報入力シート!X131)</f>
        <v/>
      </c>
      <c r="N106" s="76" t="str">
        <f>IF(基本情報入力シート!Y131="","",基本情報入力シート!Y131)</f>
        <v/>
      </c>
      <c r="O106" s="84"/>
      <c r="P106" s="23"/>
      <c r="Q106" s="731"/>
      <c r="R106" s="732"/>
      <c r="S106" s="73" t="str">
        <f>IFERROR(ROUNDDOWN(Q106*VLOOKUP(N106,#REF!,MATCH(P106,#REF!)+2,FALSE)*0.5, 0), "")</f>
        <v/>
      </c>
      <c r="T106" s="24"/>
      <c r="U106" s="75" t="str">
        <f>IFERROR(IF(#REF!&lt;&gt;"",Q106*VLOOKUP(N106,#REF!,MATCH(P106,#REF!,0)+2,0), ""), "")</f>
        <v/>
      </c>
      <c r="V106" s="18"/>
      <c r="W106" s="733"/>
      <c r="X106" s="734"/>
      <c r="Y106" s="19"/>
      <c r="Z106" s="26"/>
      <c r="AA106" s="74" t="str">
        <f>IFERROR(IF(Y106="ー", "", ROUNDDOWN(Z106*VLOOKUP(N106,#REF!,MATCH(Y106,#REF!)+2,FALSE)*0.5, 0)), "")</f>
        <v/>
      </c>
      <c r="AB106" s="27"/>
      <c r="AC106" s="725" t="str">
        <f>IFERROR(IF(#REF!&lt;&gt;"",Z106*VLOOKUP(N106,#REF!,MATCH(Y106,#REF!,0)+2,0), ""), "")</f>
        <v/>
      </c>
      <c r="AD106" s="725"/>
      <c r="AE106" s="336"/>
      <c r="AF106" s="31"/>
      <c r="AG106" s="70"/>
      <c r="AH106" s="70"/>
      <c r="AI106" s="43"/>
      <c r="AJ106" s="43"/>
      <c r="AK106" s="43"/>
      <c r="AL106" s="43"/>
      <c r="AM106" s="43"/>
      <c r="AN106" s="43"/>
      <c r="AO106" s="43"/>
      <c r="AP106" s="43"/>
    </row>
    <row r="107" spans="1:42" s="42" customFormat="1" ht="30" customHeight="1" x14ac:dyDescent="0.2">
      <c r="A107" s="72">
        <v>94</v>
      </c>
      <c r="B107" s="728" t="str">
        <f>IF(基本情報入力シート!C132="","",基本情報入力シート!C132)</f>
        <v/>
      </c>
      <c r="C107" s="729"/>
      <c r="D107" s="729"/>
      <c r="E107" s="729"/>
      <c r="F107" s="729"/>
      <c r="G107" s="729"/>
      <c r="H107" s="729"/>
      <c r="I107" s="730"/>
      <c r="J107" s="331" t="str">
        <f>IF(基本情報入力シート!M132="","",基本情報入力シート!M132)</f>
        <v/>
      </c>
      <c r="K107" s="332" t="str">
        <f>IF(基本情報入力シート!R132="","",基本情報入力シート!R132)</f>
        <v/>
      </c>
      <c r="L107" s="332" t="str">
        <f>IF(基本情報入力シート!W132="","",基本情報入力シート!W132)</f>
        <v/>
      </c>
      <c r="M107" s="331" t="str">
        <f>IF(基本情報入力シート!X132="","",基本情報入力シート!X132)</f>
        <v/>
      </c>
      <c r="N107" s="76" t="str">
        <f>IF(基本情報入力シート!Y132="","",基本情報入力シート!Y132)</f>
        <v/>
      </c>
      <c r="O107" s="84"/>
      <c r="P107" s="23"/>
      <c r="Q107" s="731"/>
      <c r="R107" s="732"/>
      <c r="S107" s="73" t="str">
        <f>IFERROR(ROUNDDOWN(Q107*VLOOKUP(N107,#REF!,MATCH(P107,#REF!)+2,FALSE)*0.5, 0), "")</f>
        <v/>
      </c>
      <c r="T107" s="24"/>
      <c r="U107" s="75" t="str">
        <f>IFERROR(IF(#REF!&lt;&gt;"",Q107*VLOOKUP(N107,#REF!,MATCH(P107,#REF!,0)+2,0), ""), "")</f>
        <v/>
      </c>
      <c r="V107" s="18"/>
      <c r="W107" s="733"/>
      <c r="X107" s="734"/>
      <c r="Y107" s="19"/>
      <c r="Z107" s="26"/>
      <c r="AA107" s="74" t="str">
        <f>IFERROR(IF(Y107="ー", "", ROUNDDOWN(Z107*VLOOKUP(N107,#REF!,MATCH(Y107,#REF!)+2,FALSE)*0.5, 0)), "")</f>
        <v/>
      </c>
      <c r="AB107" s="27"/>
      <c r="AC107" s="725" t="str">
        <f>IFERROR(IF(#REF!&lt;&gt;"",Z107*VLOOKUP(N107,#REF!,MATCH(Y107,#REF!,0)+2,0), ""), "")</f>
        <v/>
      </c>
      <c r="AD107" s="725"/>
      <c r="AE107" s="336"/>
      <c r="AF107" s="31"/>
      <c r="AG107" s="70"/>
      <c r="AH107" s="70"/>
      <c r="AI107" s="43"/>
      <c r="AJ107" s="43"/>
      <c r="AK107" s="43"/>
      <c r="AL107" s="43"/>
      <c r="AM107" s="43"/>
      <c r="AN107" s="43"/>
      <c r="AO107" s="43"/>
      <c r="AP107" s="43"/>
    </row>
    <row r="108" spans="1:42" s="42" customFormat="1" ht="30" customHeight="1" x14ac:dyDescent="0.2">
      <c r="A108" s="72">
        <v>95</v>
      </c>
      <c r="B108" s="728" t="str">
        <f>IF(基本情報入力シート!C133="","",基本情報入力シート!C133)</f>
        <v/>
      </c>
      <c r="C108" s="729"/>
      <c r="D108" s="729"/>
      <c r="E108" s="729"/>
      <c r="F108" s="729"/>
      <c r="G108" s="729"/>
      <c r="H108" s="729"/>
      <c r="I108" s="730"/>
      <c r="J108" s="331" t="str">
        <f>IF(基本情報入力シート!M133="","",基本情報入力シート!M133)</f>
        <v/>
      </c>
      <c r="K108" s="332" t="str">
        <f>IF(基本情報入力シート!R133="","",基本情報入力シート!R133)</f>
        <v/>
      </c>
      <c r="L108" s="332" t="str">
        <f>IF(基本情報入力シート!W133="","",基本情報入力シート!W133)</f>
        <v/>
      </c>
      <c r="M108" s="331" t="str">
        <f>IF(基本情報入力シート!X133="","",基本情報入力シート!X133)</f>
        <v/>
      </c>
      <c r="N108" s="76" t="str">
        <f>IF(基本情報入力シート!Y133="","",基本情報入力シート!Y133)</f>
        <v/>
      </c>
      <c r="O108" s="84"/>
      <c r="P108" s="23"/>
      <c r="Q108" s="731"/>
      <c r="R108" s="732"/>
      <c r="S108" s="73" t="str">
        <f>IFERROR(ROUNDDOWN(Q108*VLOOKUP(N108,#REF!,MATCH(P108,#REF!)+2,FALSE)*0.5, 0), "")</f>
        <v/>
      </c>
      <c r="T108" s="24"/>
      <c r="U108" s="75" t="str">
        <f>IFERROR(IF(#REF!&lt;&gt;"",Q108*VLOOKUP(N108,#REF!,MATCH(P108,#REF!,0)+2,0), ""), "")</f>
        <v/>
      </c>
      <c r="V108" s="18"/>
      <c r="W108" s="733"/>
      <c r="X108" s="734"/>
      <c r="Y108" s="19"/>
      <c r="Z108" s="26"/>
      <c r="AA108" s="74" t="str">
        <f>IFERROR(IF(Y108="ー", "", ROUNDDOWN(Z108*VLOOKUP(N108,#REF!,MATCH(Y108,#REF!)+2,FALSE)*0.5, 0)), "")</f>
        <v/>
      </c>
      <c r="AB108" s="27"/>
      <c r="AC108" s="725" t="str">
        <f>IFERROR(IF(#REF!&lt;&gt;"",Z108*VLOOKUP(N108,#REF!,MATCH(Y108,#REF!,0)+2,0), ""), "")</f>
        <v/>
      </c>
      <c r="AD108" s="725"/>
      <c r="AE108" s="336"/>
      <c r="AF108" s="31"/>
      <c r="AG108" s="70"/>
      <c r="AH108" s="70"/>
      <c r="AI108" s="43"/>
      <c r="AJ108" s="43"/>
      <c r="AK108" s="43"/>
      <c r="AL108" s="43"/>
      <c r="AM108" s="43"/>
      <c r="AN108" s="43"/>
      <c r="AO108" s="43"/>
      <c r="AP108" s="43"/>
    </row>
    <row r="109" spans="1:42" s="42" customFormat="1" ht="30" customHeight="1" x14ac:dyDescent="0.2">
      <c r="A109" s="72">
        <v>96</v>
      </c>
      <c r="B109" s="728" t="str">
        <f>IF(基本情報入力シート!C134="","",基本情報入力シート!C134)</f>
        <v/>
      </c>
      <c r="C109" s="729"/>
      <c r="D109" s="729"/>
      <c r="E109" s="729"/>
      <c r="F109" s="729"/>
      <c r="G109" s="729"/>
      <c r="H109" s="729"/>
      <c r="I109" s="730"/>
      <c r="J109" s="331" t="str">
        <f>IF(基本情報入力シート!M134="","",基本情報入力シート!M134)</f>
        <v/>
      </c>
      <c r="K109" s="332" t="str">
        <f>IF(基本情報入力シート!R134="","",基本情報入力シート!R134)</f>
        <v/>
      </c>
      <c r="L109" s="332" t="str">
        <f>IF(基本情報入力シート!W134="","",基本情報入力シート!W134)</f>
        <v/>
      </c>
      <c r="M109" s="331" t="str">
        <f>IF(基本情報入力シート!X134="","",基本情報入力シート!X134)</f>
        <v/>
      </c>
      <c r="N109" s="76" t="str">
        <f>IF(基本情報入力シート!Y134="","",基本情報入力シート!Y134)</f>
        <v/>
      </c>
      <c r="O109" s="84"/>
      <c r="P109" s="23"/>
      <c r="Q109" s="731"/>
      <c r="R109" s="732"/>
      <c r="S109" s="73" t="str">
        <f>IFERROR(ROUNDDOWN(Q109*VLOOKUP(N109,#REF!,MATCH(P109,#REF!)+2,FALSE)*0.5, 0), "")</f>
        <v/>
      </c>
      <c r="T109" s="24"/>
      <c r="U109" s="75" t="str">
        <f>IFERROR(IF(#REF!&lt;&gt;"",Q109*VLOOKUP(N109,#REF!,MATCH(P109,#REF!,0)+2,0), ""), "")</f>
        <v/>
      </c>
      <c r="V109" s="18"/>
      <c r="W109" s="733"/>
      <c r="X109" s="734"/>
      <c r="Y109" s="19"/>
      <c r="Z109" s="26"/>
      <c r="AA109" s="74" t="str">
        <f>IFERROR(IF(Y109="ー", "", ROUNDDOWN(Z109*VLOOKUP(N109,#REF!,MATCH(Y109,#REF!)+2,FALSE)*0.5, 0)), "")</f>
        <v/>
      </c>
      <c r="AB109" s="27"/>
      <c r="AC109" s="725" t="str">
        <f>IFERROR(IF(#REF!&lt;&gt;"",Z109*VLOOKUP(N109,#REF!,MATCH(Y109,#REF!,0)+2,0), ""), "")</f>
        <v/>
      </c>
      <c r="AD109" s="725"/>
      <c r="AE109" s="336"/>
      <c r="AF109" s="31"/>
      <c r="AG109" s="70"/>
      <c r="AH109" s="70"/>
      <c r="AI109" s="43"/>
      <c r="AJ109" s="43"/>
      <c r="AK109" s="43"/>
      <c r="AL109" s="43"/>
      <c r="AM109" s="43"/>
      <c r="AN109" s="43"/>
      <c r="AO109" s="43"/>
      <c r="AP109" s="43"/>
    </row>
    <row r="110" spans="1:42" s="42" customFormat="1" ht="30" customHeight="1" x14ac:dyDescent="0.2">
      <c r="A110" s="72">
        <v>97</v>
      </c>
      <c r="B110" s="728" t="str">
        <f>IF(基本情報入力シート!C135="","",基本情報入力シート!C135)</f>
        <v/>
      </c>
      <c r="C110" s="729"/>
      <c r="D110" s="729"/>
      <c r="E110" s="729"/>
      <c r="F110" s="729"/>
      <c r="G110" s="729"/>
      <c r="H110" s="729"/>
      <c r="I110" s="730"/>
      <c r="J110" s="331" t="str">
        <f>IF(基本情報入力シート!M135="","",基本情報入力シート!M135)</f>
        <v/>
      </c>
      <c r="K110" s="332" t="str">
        <f>IF(基本情報入力シート!R135="","",基本情報入力シート!R135)</f>
        <v/>
      </c>
      <c r="L110" s="332" t="str">
        <f>IF(基本情報入力シート!W135="","",基本情報入力シート!W135)</f>
        <v/>
      </c>
      <c r="M110" s="331" t="str">
        <f>IF(基本情報入力シート!X135="","",基本情報入力シート!X135)</f>
        <v/>
      </c>
      <c r="N110" s="76" t="str">
        <f>IF(基本情報入力シート!Y135="","",基本情報入力シート!Y135)</f>
        <v/>
      </c>
      <c r="O110" s="84"/>
      <c r="P110" s="23"/>
      <c r="Q110" s="731"/>
      <c r="R110" s="732"/>
      <c r="S110" s="73" t="str">
        <f>IFERROR(ROUNDDOWN(Q110*VLOOKUP(N110,#REF!,MATCH(P110,#REF!)+2,FALSE)*0.5, 0), "")</f>
        <v/>
      </c>
      <c r="T110" s="24"/>
      <c r="U110" s="75" t="str">
        <f>IFERROR(IF(#REF!&lt;&gt;"",Q110*VLOOKUP(N110,#REF!,MATCH(P110,#REF!,0)+2,0), ""), "")</f>
        <v/>
      </c>
      <c r="V110" s="18"/>
      <c r="W110" s="733"/>
      <c r="X110" s="734"/>
      <c r="Y110" s="19"/>
      <c r="Z110" s="26"/>
      <c r="AA110" s="74" t="str">
        <f>IFERROR(IF(Y110="ー", "", ROUNDDOWN(Z110*VLOOKUP(N110,#REF!,MATCH(Y110,#REF!)+2,FALSE)*0.5, 0)), "")</f>
        <v/>
      </c>
      <c r="AB110" s="27"/>
      <c r="AC110" s="725" t="str">
        <f>IFERROR(IF(#REF!&lt;&gt;"",Z110*VLOOKUP(N110,#REF!,MATCH(Y110,#REF!,0)+2,0), ""), "")</f>
        <v/>
      </c>
      <c r="AD110" s="725"/>
      <c r="AE110" s="336"/>
      <c r="AF110" s="31"/>
      <c r="AG110" s="70"/>
      <c r="AH110" s="70"/>
      <c r="AI110" s="43"/>
      <c r="AJ110" s="43"/>
      <c r="AK110" s="43"/>
      <c r="AL110" s="43"/>
      <c r="AM110" s="43"/>
      <c r="AN110" s="43"/>
      <c r="AO110" s="43"/>
      <c r="AP110" s="43"/>
    </row>
    <row r="111" spans="1:42" s="42" customFormat="1" ht="30" customHeight="1" x14ac:dyDescent="0.2">
      <c r="A111" s="72">
        <v>98</v>
      </c>
      <c r="B111" s="728" t="str">
        <f>IF(基本情報入力シート!C136="","",基本情報入力シート!C136)</f>
        <v/>
      </c>
      <c r="C111" s="729"/>
      <c r="D111" s="729"/>
      <c r="E111" s="729"/>
      <c r="F111" s="729"/>
      <c r="G111" s="729"/>
      <c r="H111" s="729"/>
      <c r="I111" s="730"/>
      <c r="J111" s="331" t="str">
        <f>IF(基本情報入力シート!M136="","",基本情報入力シート!M136)</f>
        <v/>
      </c>
      <c r="K111" s="332" t="str">
        <f>IF(基本情報入力シート!R136="","",基本情報入力シート!R136)</f>
        <v/>
      </c>
      <c r="L111" s="332" t="str">
        <f>IF(基本情報入力シート!W136="","",基本情報入力シート!W136)</f>
        <v/>
      </c>
      <c r="M111" s="331" t="str">
        <f>IF(基本情報入力シート!X136="","",基本情報入力シート!X136)</f>
        <v/>
      </c>
      <c r="N111" s="76" t="str">
        <f>IF(基本情報入力シート!Y136="","",基本情報入力シート!Y136)</f>
        <v/>
      </c>
      <c r="O111" s="84"/>
      <c r="P111" s="23"/>
      <c r="Q111" s="731"/>
      <c r="R111" s="732"/>
      <c r="S111" s="73" t="str">
        <f>IFERROR(ROUNDDOWN(Q111*VLOOKUP(N111,#REF!,MATCH(P111,#REF!)+2,FALSE)*0.5, 0), "")</f>
        <v/>
      </c>
      <c r="T111" s="24"/>
      <c r="U111" s="75" t="str">
        <f>IFERROR(IF(#REF!&lt;&gt;"",Q111*VLOOKUP(N111,#REF!,MATCH(P111,#REF!,0)+2,0), ""), "")</f>
        <v/>
      </c>
      <c r="V111" s="18"/>
      <c r="W111" s="733"/>
      <c r="X111" s="734"/>
      <c r="Y111" s="19"/>
      <c r="Z111" s="26"/>
      <c r="AA111" s="74" t="str">
        <f>IFERROR(IF(Y111="ー", "", ROUNDDOWN(Z111*VLOOKUP(N111,#REF!,MATCH(Y111,#REF!)+2,FALSE)*0.5, 0)), "")</f>
        <v/>
      </c>
      <c r="AB111" s="27"/>
      <c r="AC111" s="725" t="str">
        <f>IFERROR(IF(#REF!&lt;&gt;"",Z111*VLOOKUP(N111,#REF!,MATCH(Y111,#REF!,0)+2,0), ""), "")</f>
        <v/>
      </c>
      <c r="AD111" s="725"/>
      <c r="AE111" s="336"/>
      <c r="AF111" s="31"/>
      <c r="AG111" s="70"/>
      <c r="AH111" s="70"/>
      <c r="AI111" s="43"/>
      <c r="AJ111" s="43"/>
      <c r="AK111" s="43"/>
      <c r="AL111" s="43"/>
      <c r="AM111" s="43"/>
      <c r="AN111" s="43"/>
      <c r="AO111" s="43"/>
      <c r="AP111" s="43"/>
    </row>
    <row r="112" spans="1:42" s="42" customFormat="1" ht="30" customHeight="1" x14ac:dyDescent="0.2">
      <c r="A112" s="72">
        <v>99</v>
      </c>
      <c r="B112" s="728" t="str">
        <f>IF(基本情報入力シート!C137="","",基本情報入力シート!C137)</f>
        <v/>
      </c>
      <c r="C112" s="729"/>
      <c r="D112" s="729"/>
      <c r="E112" s="729"/>
      <c r="F112" s="729"/>
      <c r="G112" s="729"/>
      <c r="H112" s="729"/>
      <c r="I112" s="730"/>
      <c r="J112" s="331" t="str">
        <f>IF(基本情報入力シート!M137="","",基本情報入力シート!M137)</f>
        <v/>
      </c>
      <c r="K112" s="332" t="str">
        <f>IF(基本情報入力シート!R137="","",基本情報入力シート!R137)</f>
        <v/>
      </c>
      <c r="L112" s="332" t="str">
        <f>IF(基本情報入力シート!W137="","",基本情報入力シート!W137)</f>
        <v/>
      </c>
      <c r="M112" s="331" t="str">
        <f>IF(基本情報入力シート!X137="","",基本情報入力シート!X137)</f>
        <v/>
      </c>
      <c r="N112" s="76" t="str">
        <f>IF(基本情報入力シート!Y137="","",基本情報入力シート!Y137)</f>
        <v/>
      </c>
      <c r="O112" s="84"/>
      <c r="P112" s="23"/>
      <c r="Q112" s="731"/>
      <c r="R112" s="732"/>
      <c r="S112" s="73" t="str">
        <f>IFERROR(ROUNDDOWN(Q112*VLOOKUP(N112,#REF!,MATCH(P112,#REF!)+2,FALSE)*0.5, 0), "")</f>
        <v/>
      </c>
      <c r="T112" s="24"/>
      <c r="U112" s="75" t="str">
        <f>IFERROR(IF(#REF!&lt;&gt;"",Q112*VLOOKUP(N112,#REF!,MATCH(P112,#REF!,0)+2,0), ""), "")</f>
        <v/>
      </c>
      <c r="V112" s="18"/>
      <c r="W112" s="733"/>
      <c r="X112" s="734"/>
      <c r="Y112" s="19"/>
      <c r="Z112" s="26"/>
      <c r="AA112" s="74" t="str">
        <f>IFERROR(IF(Y112="ー", "", ROUNDDOWN(Z112*VLOOKUP(N112,#REF!,MATCH(Y112,#REF!)+2,FALSE)*0.5, 0)), "")</f>
        <v/>
      </c>
      <c r="AB112" s="27"/>
      <c r="AC112" s="725" t="str">
        <f>IFERROR(IF(#REF!&lt;&gt;"",Z112*VLOOKUP(N112,#REF!,MATCH(Y112,#REF!,0)+2,0), ""), "")</f>
        <v/>
      </c>
      <c r="AD112" s="725"/>
      <c r="AE112" s="336"/>
      <c r="AF112" s="31"/>
      <c r="AG112" s="70"/>
      <c r="AH112" s="70"/>
      <c r="AI112" s="43"/>
      <c r="AJ112" s="43"/>
      <c r="AK112" s="43"/>
      <c r="AL112" s="43"/>
      <c r="AM112" s="43"/>
      <c r="AN112" s="43"/>
      <c r="AO112" s="43"/>
      <c r="AP112" s="43"/>
    </row>
    <row r="113" spans="1:42" s="42" customFormat="1" ht="30" customHeight="1" thickBot="1" x14ac:dyDescent="0.25">
      <c r="A113" s="77">
        <v>100</v>
      </c>
      <c r="B113" s="735" t="str">
        <f>IF(基本情報入力シート!C138="","",基本情報入力シート!C138)</f>
        <v/>
      </c>
      <c r="C113" s="736"/>
      <c r="D113" s="736"/>
      <c r="E113" s="736"/>
      <c r="F113" s="736"/>
      <c r="G113" s="736"/>
      <c r="H113" s="736"/>
      <c r="I113" s="737"/>
      <c r="J113" s="333" t="str">
        <f>IF(基本情報入力シート!M138="","",基本情報入力シート!M138)</f>
        <v/>
      </c>
      <c r="K113" s="333" t="str">
        <f>IF(基本情報入力シート!R138="","",基本情報入力シート!R138)</f>
        <v/>
      </c>
      <c r="L113" s="333" t="str">
        <f>IF(基本情報入力シート!W138="","",基本情報入力シート!W138)</f>
        <v/>
      </c>
      <c r="M113" s="333" t="str">
        <f>IF(基本情報入力シート!X138="","",基本情報入力シート!X138)</f>
        <v/>
      </c>
      <c r="N113" s="78" t="str">
        <f>IF(基本情報入力シート!Y138="","",基本情報入力シート!Y138)</f>
        <v/>
      </c>
      <c r="O113" s="85"/>
      <c r="P113" s="28"/>
      <c r="Q113" s="738"/>
      <c r="R113" s="739"/>
      <c r="S113" s="79" t="str">
        <f>IFERROR(ROUNDDOWN(Q113*VLOOKUP(N113,#REF!,MATCH(P113,#REF!)+2,FALSE)*0.5, 0), "")</f>
        <v/>
      </c>
      <c r="T113" s="29"/>
      <c r="U113" s="81" t="str">
        <f>IFERROR(IF(#REF!&lt;&gt;"",Q113*VLOOKUP(N113,#REF!,MATCH(P113,#REF!,0)+2,0), ""), "")</f>
        <v/>
      </c>
      <c r="V113" s="20"/>
      <c r="W113" s="740"/>
      <c r="X113" s="741"/>
      <c r="Y113" s="32"/>
      <c r="Z113" s="36"/>
      <c r="AA113" s="80" t="str">
        <f>IFERROR(IF(Y113="ー", "", ROUNDDOWN(Z113*VLOOKUP(N113,#REF!,MATCH(Y113,#REF!)+2,FALSE)*0.5, 0)), "")</f>
        <v/>
      </c>
      <c r="AB113" s="34"/>
      <c r="AC113" s="828" t="str">
        <f>IFERROR(IF(#REF!&lt;&gt;"",Z113*VLOOKUP(N113,#REF!,MATCH(Y113,#REF!,0)+2,0), ""), "")</f>
        <v/>
      </c>
      <c r="AD113" s="828"/>
      <c r="AE113" s="337"/>
      <c r="AF113" s="35"/>
      <c r="AG113" s="70"/>
      <c r="AH113" s="70"/>
      <c r="AI113" s="43"/>
      <c r="AJ113" s="43"/>
      <c r="AK113" s="43"/>
      <c r="AL113" s="43"/>
      <c r="AM113" s="43"/>
      <c r="AN113" s="43"/>
      <c r="AO113" s="43"/>
      <c r="AP113" s="43"/>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2">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J14:AK14"/>
    <mergeCell ref="AJ15:AK15"/>
    <mergeCell ref="AJ16:AK16"/>
    <mergeCell ref="AJ17:AK17"/>
    <mergeCell ref="AJ18:AK18"/>
    <mergeCell ref="AJ19:AK19"/>
    <mergeCell ref="AJ20:AK20"/>
    <mergeCell ref="AJ21:AK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B18:I18"/>
    <mergeCell ref="AB1:AC1"/>
    <mergeCell ref="AD5:AD6"/>
    <mergeCell ref="AD7:AD8"/>
    <mergeCell ref="AD1:AF1"/>
    <mergeCell ref="AG10:AH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D6:M6"/>
    <mergeCell ref="AC12:AD13"/>
    <mergeCell ref="AE12:AE13"/>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5"/>
  <conditionalFormatting sqref="O14:O113">
    <cfRule type="expression" dxfId="11" priority="4">
      <formula>N14&lt;&gt;""</formula>
    </cfRule>
  </conditionalFormatting>
  <conditionalFormatting sqref="P14:Q113 T14:T113 Y14:Y113">
    <cfRule type="expression" dxfId="10" priority="21">
      <formula>$N14&lt;&gt;""</formula>
    </cfRule>
  </conditionalFormatting>
  <conditionalFormatting sqref="Q14:Q113">
    <cfRule type="expression" dxfId="9" priority="9">
      <formula>P14=""</formula>
    </cfRule>
  </conditionalFormatting>
  <conditionalFormatting sqref="V14:V113">
    <cfRule type="expression" dxfId="8" priority="17">
      <formula>U14&lt;&gt;""</formula>
    </cfRule>
  </conditionalFormatting>
  <conditionalFormatting sqref="W14:X113 AF14:AF113">
    <cfRule type="expression" dxfId="7" priority="280">
      <formula>#REF!=""</formula>
    </cfRule>
  </conditionalFormatting>
  <conditionalFormatting sqref="Z14:Z113 AB14:AB113">
    <cfRule type="expression" dxfId="6" priority="25">
      <formula>OR($Y14="",$Y14="―")</formula>
    </cfRule>
  </conditionalFormatting>
  <conditionalFormatting sqref="AC5 AC7">
    <cfRule type="expression" dxfId="5" priority="33">
      <formula>$AC5="○"</formula>
    </cfRule>
  </conditionalFormatting>
  <conditionalFormatting sqref="AC14:AC113">
    <cfRule type="expression" dxfId="4" priority="105">
      <formula>OR(Z14="",Z14="ー")</formula>
    </cfRule>
  </conditionalFormatting>
  <conditionalFormatting sqref="AD5">
    <cfRule type="expression" dxfId="3" priority="29">
      <formula>$AC$5&lt;&gt;"×"</formula>
    </cfRule>
  </conditionalFormatting>
  <conditionalFormatting sqref="AD7">
    <cfRule type="expression" dxfId="2" priority="31">
      <formula>$AC$7&lt;&gt;"×"</formula>
    </cfRule>
  </conditionalFormatting>
  <conditionalFormatting sqref="AE14:AE113">
    <cfRule type="expression" dxfId="1" priority="56">
      <formula>AC14&lt;&gt;""</formula>
    </cfRule>
  </conditionalFormatting>
  <conditionalFormatting sqref="AJ14:AJ21">
    <cfRule type="expression" dxfId="0" priority="11">
      <formula>AI14=""</formula>
    </cfRule>
  </conditionalFormatting>
  <dataValidations xWindow="1015" yWindow="629" count="4">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14:AG1048576 AF5:AF8" xr:uid="{D6E0BB99-7E0C-4F13-890B-A5D7E32646FF}"/>
    <dataValidation type="list" allowBlank="1" showInputMessage="1" showErrorMessage="1" sqref="Y14:Y113 O14:P113 V14:V113 AB14:AB113 T14:T113 AE14:AE113" xr:uid="{7455E495-FE30-4710-832F-9D6C368B2DE9}">
      <formula1>#REF!</formula1>
    </dataValidation>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基本情報入力シート</vt:lpstr>
      <vt:lpstr>別紙様式3-1</vt:lpstr>
      <vt:lpstr>別紙様式3-2（加算　個票）</vt:lpstr>
      <vt:lpstr>基本情報入力シート!Print_Area</vt:lpstr>
      <vt:lpstr>'別紙様式3-1'!Print_Area</vt:lpstr>
      <vt:lpstr>'別紙様式3-2（加算　個票）'!Print_Area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2025-09-16T04:43:15Z</dcterms:created>
  <dcterms:modified xsi:type="dcterms:W3CDTF">2025-09-16T05:00:09Z</dcterms:modified>
  <cp:category/>
  <cp:contentStatus/>
</cp:coreProperties>
</file>