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7B98D84-A350-41F3-9C65-87588AA62882}"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利用の手引" sheetId="14" r:id="rId2"/>
    <sheet name="需要額入力" sheetId="1" r:id="rId3"/>
    <sheet name="自給率入力" sheetId="2" r:id="rId4"/>
    <sheet name="消費転換率" sheetId="9" r:id="rId5"/>
    <sheet name="分析結果" sheetId="12" r:id="rId6"/>
    <sheet name="経済波及効果フロー図" sheetId="11" r:id="rId7"/>
    <sheet name="経済波及効果グラフ" sheetId="23" r:id="rId8"/>
    <sheet name="結果まとめ" sheetId="13" r:id="rId9"/>
    <sheet name="１次波及" sheetId="6" r:id="rId10"/>
    <sheet name="２次波及" sheetId="8" r:id="rId11"/>
    <sheet name="総合波及" sheetId="10" r:id="rId12"/>
    <sheet name="各種係数表" sheetId="3" r:id="rId13"/>
    <sheet name="生産者価格評価表" sheetId="15" r:id="rId14"/>
    <sheet name="投入係数表" sheetId="16" r:id="rId15"/>
    <sheet name="逆行列係数表" sheetId="17" r:id="rId16"/>
    <sheet name="雇用表" sheetId="22" r:id="rId17"/>
  </sheets>
  <definedNames>
    <definedName name="_xlnm._FilterDatabase" localSheetId="12" hidden="1">各種係数表!#REF!</definedName>
    <definedName name="DProduce_inc">需要額入力!$F$7:$F$43</definedName>
    <definedName name="DPurchase_inc">需要額入力!$D$7:$D$43</definedName>
    <definedName name="margin_arrange">需要額入力!#REF!</definedName>
    <definedName name="margin_C">各種係数表!#REF!</definedName>
    <definedName name="margin_D">各種係数表!$D$7:$E$43</definedName>
    <definedName name="margin_set">'１次波及'!$E$7:$F$43</definedName>
    <definedName name="margin_title">'１次波及'!$E$3</definedName>
    <definedName name="_xlnm.Print_Area" localSheetId="0">概要!$A$1:$C$18</definedName>
    <definedName name="_xlnm.Print_Area" localSheetId="12">各種係数表!$A$1:$AH$53</definedName>
    <definedName name="_xlnm.Print_Area" localSheetId="15">逆行列係数表!$A$1:$AP$46</definedName>
    <definedName name="_xlnm.Print_Area" localSheetId="6">経済波及効果フロー図!$A$1:$AE$55</definedName>
    <definedName name="_xlnm.Print_Area" localSheetId="3">自給率入力!$A$1:$F$51</definedName>
    <definedName name="_xlnm.Print_Area" localSheetId="2">需要額入力!$A$1:$G$52</definedName>
    <definedName name="_xlnm.Print_Area" localSheetId="4">消費転換率!$A$1:$D$28</definedName>
    <definedName name="_xlnm.Print_Area" localSheetId="5">分析結果!$A$1:$AH$53</definedName>
    <definedName name="_xlnm.Print_Area" localSheetId="1">利用の手引!$A$1:$B$20</definedName>
    <definedName name="_xlnm.Print_Titles" localSheetId="9">'１次波及'!$1:$6</definedName>
    <definedName name="_xlnm.Print_Titles" localSheetId="10">'２次波及'!$1:$6</definedName>
    <definedName name="_xlnm.Print_Titles" localSheetId="12">各種係数表!$B:$C,各種係数表!$1:$6</definedName>
    <definedName name="_xlnm.Print_Titles" localSheetId="15">逆行列係数表!$B:$C,逆行列係数表!$3:$6</definedName>
    <definedName name="_xlnm.Print_Titles" localSheetId="8">結果まとめ!$2:$6</definedName>
    <definedName name="_xlnm.Print_Titles" localSheetId="3">自給率入力!$1:$6</definedName>
    <definedName name="_xlnm.Print_Titles" localSheetId="2">需要額入力!$1:$6</definedName>
    <definedName name="_xlnm.Print_Titles" localSheetId="13">生産者価格評価表!$B:$C,生産者価格評価表!$3:$6</definedName>
    <definedName name="_xlnm.Print_Titles" localSheetId="11">総合波及!$1:$6</definedName>
    <definedName name="_xlnm.Print_Titles" localSheetId="14">投入係数表!$B:$C,投入係数表!$3:$6</definedName>
    <definedName name="ss_ratio">自給率入力!$E$7:$E$43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3" l="1"/>
  <c r="D4" i="23"/>
  <c r="D5" i="23"/>
  <c r="D6" i="23"/>
  <c r="D7" i="23"/>
  <c r="D8" i="23"/>
  <c r="D9" i="23"/>
  <c r="D10" i="23"/>
  <c r="D11" i="23"/>
  <c r="D12" i="23"/>
  <c r="D13" i="23"/>
  <c r="D14" i="23"/>
  <c r="D15" i="23"/>
  <c r="D16" i="23"/>
  <c r="D17" i="23"/>
  <c r="D18" i="23"/>
  <c r="D19" i="23"/>
  <c r="D20" i="23"/>
  <c r="D21" i="23"/>
  <c r="D22" i="23"/>
  <c r="D23" i="23"/>
  <c r="D24" i="23"/>
  <c r="D25" i="23"/>
  <c r="D26" i="23"/>
  <c r="D27" i="23"/>
  <c r="D28" i="23"/>
  <c r="D29" i="23"/>
  <c r="D30" i="23"/>
  <c r="D31" i="23"/>
  <c r="D32" i="23"/>
  <c r="D33" i="23"/>
  <c r="D34" i="23"/>
  <c r="D35" i="23"/>
  <c r="D36" i="23"/>
  <c r="D37" i="23"/>
  <c r="D38" i="23"/>
  <c r="D39" i="23"/>
  <c r="H2" i="23"/>
  <c r="J2" i="23" s="1"/>
  <c r="L2" i="23" s="1"/>
  <c r="N2" i="23" s="1"/>
  <c r="P2" i="23" s="1"/>
  <c r="R2" i="23" s="1"/>
  <c r="T2" i="23" s="1"/>
  <c r="V2" i="23" s="1"/>
  <c r="X2" i="23" s="1"/>
  <c r="Z2" i="23" s="1"/>
  <c r="AB2" i="23" s="1"/>
  <c r="AD2" i="23" s="1"/>
  <c r="AF2" i="23" s="1"/>
  <c r="AH2" i="23" s="1"/>
  <c r="AJ2" i="23" s="1"/>
  <c r="AL2" i="23" s="1"/>
  <c r="AN2" i="23" s="1"/>
  <c r="AP2" i="23" s="1"/>
  <c r="AR2" i="23" s="1"/>
  <c r="AT2" i="23" s="1"/>
  <c r="AV2" i="23" s="1"/>
  <c r="AX2" i="23" s="1"/>
  <c r="AZ2" i="23" s="1"/>
  <c r="BB2" i="23" s="1"/>
  <c r="BD2" i="23" s="1"/>
  <c r="BF2" i="23" s="1"/>
  <c r="BH2" i="23" s="1"/>
  <c r="BJ2" i="23" s="1"/>
  <c r="BL2" i="23" s="1"/>
  <c r="BN2" i="23" s="1"/>
  <c r="BP2" i="23" s="1"/>
  <c r="BR2" i="23" s="1"/>
  <c r="BT2" i="23" s="1"/>
  <c r="BV2" i="23" s="1"/>
  <c r="BX2" i="23" s="1"/>
  <c r="BZ2" i="23" s="1"/>
  <c r="G2" i="23"/>
  <c r="CC3" i="23" s="1"/>
  <c r="CC4" i="23" s="1"/>
  <c r="AP51" i="15"/>
  <c r="M38" i="12"/>
  <c r="AF44" i="3"/>
  <c r="I2" i="23" l="1"/>
  <c r="N42" i="3"/>
  <c r="N18" i="3"/>
  <c r="N29" i="3"/>
  <c r="N21" i="3"/>
  <c r="N23" i="3"/>
  <c r="N17" i="3"/>
  <c r="N39" i="3"/>
  <c r="N22" i="3"/>
  <c r="N32" i="3"/>
  <c r="N24" i="3"/>
  <c r="N40" i="3"/>
  <c r="N30" i="3"/>
  <c r="N37" i="3"/>
  <c r="N20" i="3"/>
  <c r="N43" i="3"/>
  <c r="N28" i="3"/>
  <c r="N33" i="3"/>
  <c r="N19" i="3"/>
  <c r="N36" i="3"/>
  <c r="N38"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AF7" i="3"/>
  <c r="AG7" i="3" s="1"/>
  <c r="K7" i="3" s="1"/>
  <c r="K7" i="8" s="1"/>
  <c r="AF8" i="3"/>
  <c r="AG8" i="3" s="1"/>
  <c r="K8" i="3" s="1"/>
  <c r="K8" i="8" s="1"/>
  <c r="AF9" i="3"/>
  <c r="AG9" i="3" s="1"/>
  <c r="K9" i="3" s="1"/>
  <c r="K9" i="8" s="1"/>
  <c r="AF10" i="3"/>
  <c r="AG10" i="3" s="1"/>
  <c r="K10" i="3" s="1"/>
  <c r="K10" i="8" s="1"/>
  <c r="AF11" i="3"/>
  <c r="AG11" i="3" s="1"/>
  <c r="K11" i="3" s="1"/>
  <c r="K11" i="8" s="1"/>
  <c r="AF12" i="3"/>
  <c r="AG12" i="3" s="1"/>
  <c r="K12" i="3" s="1"/>
  <c r="K12" i="8" s="1"/>
  <c r="AF13" i="3"/>
  <c r="AG13" i="3" s="1"/>
  <c r="K13" i="3" s="1"/>
  <c r="K13" i="8" s="1"/>
  <c r="AF14" i="3"/>
  <c r="AG14" i="3" s="1"/>
  <c r="K14" i="3" s="1"/>
  <c r="K14" i="8" s="1"/>
  <c r="AF15" i="3"/>
  <c r="AG15" i="3" s="1"/>
  <c r="K15" i="3" s="1"/>
  <c r="K15" i="8" s="1"/>
  <c r="AF16" i="3"/>
  <c r="AG16" i="3" s="1"/>
  <c r="K16" i="3" s="1"/>
  <c r="K16" i="8" s="1"/>
  <c r="AF17" i="3"/>
  <c r="AG17" i="3" s="1"/>
  <c r="K17" i="3" s="1"/>
  <c r="K17" i="8" s="1"/>
  <c r="AF18" i="3"/>
  <c r="AG18" i="3" s="1"/>
  <c r="K18" i="3" s="1"/>
  <c r="K18" i="8" s="1"/>
  <c r="AF19" i="3"/>
  <c r="AG19" i="3" s="1"/>
  <c r="K19" i="3" s="1"/>
  <c r="K19" i="8" s="1"/>
  <c r="AF20" i="3"/>
  <c r="AG20" i="3" s="1"/>
  <c r="K20" i="3" s="1"/>
  <c r="K20" i="8" s="1"/>
  <c r="AF21" i="3"/>
  <c r="AG21" i="3" s="1"/>
  <c r="K21" i="3" s="1"/>
  <c r="K21" i="8" s="1"/>
  <c r="AF22" i="3"/>
  <c r="AG22" i="3" s="1"/>
  <c r="K22" i="3" s="1"/>
  <c r="K22" i="8" s="1"/>
  <c r="AF23" i="3"/>
  <c r="AG23" i="3" s="1"/>
  <c r="K23" i="3" s="1"/>
  <c r="K23" i="8" s="1"/>
  <c r="AF24" i="3"/>
  <c r="AG24" i="3" s="1"/>
  <c r="K24" i="3" s="1"/>
  <c r="K24" i="8" s="1"/>
  <c r="AF25" i="3"/>
  <c r="AG25" i="3" s="1"/>
  <c r="K25" i="3" s="1"/>
  <c r="K25" i="8" s="1"/>
  <c r="AF26" i="3"/>
  <c r="AG26" i="3" s="1"/>
  <c r="K26" i="3" s="1"/>
  <c r="K26" i="8" s="1"/>
  <c r="AF27" i="3"/>
  <c r="AG27" i="3" s="1"/>
  <c r="K27" i="3" s="1"/>
  <c r="K27" i="8" s="1"/>
  <c r="AF28" i="3"/>
  <c r="AG28" i="3" s="1"/>
  <c r="K28" i="3" s="1"/>
  <c r="K28" i="8" s="1"/>
  <c r="AF29" i="3"/>
  <c r="AG29" i="3" s="1"/>
  <c r="K29" i="3" s="1"/>
  <c r="K29" i="8" s="1"/>
  <c r="AF30" i="3"/>
  <c r="AG30" i="3" s="1"/>
  <c r="K30" i="3" s="1"/>
  <c r="K30" i="8" s="1"/>
  <c r="AF31" i="3"/>
  <c r="AG31" i="3" s="1"/>
  <c r="K31" i="3" s="1"/>
  <c r="K31" i="8" s="1"/>
  <c r="AF32" i="3"/>
  <c r="AG32" i="3" s="1"/>
  <c r="K32" i="3" s="1"/>
  <c r="K32" i="8" s="1"/>
  <c r="AF33" i="3"/>
  <c r="AG33" i="3" s="1"/>
  <c r="K33" i="3" s="1"/>
  <c r="K33" i="8" s="1"/>
  <c r="AF35" i="3"/>
  <c r="AG35" i="3" s="1"/>
  <c r="K35" i="3" s="1"/>
  <c r="K35" i="8" s="1"/>
  <c r="AF36" i="3"/>
  <c r="AG36" i="3" s="1"/>
  <c r="K36" i="3" s="1"/>
  <c r="K36" i="8" s="1"/>
  <c r="AF37" i="3"/>
  <c r="AG37" i="3" s="1"/>
  <c r="K37" i="3" s="1"/>
  <c r="K37" i="8" s="1"/>
  <c r="AF38" i="3"/>
  <c r="AG38" i="3" s="1"/>
  <c r="K38" i="3" s="1"/>
  <c r="K38" i="8" s="1"/>
  <c r="AF39" i="3"/>
  <c r="AG39" i="3" s="1"/>
  <c r="K39" i="3" s="1"/>
  <c r="K39" i="8" s="1"/>
  <c r="AF40" i="3"/>
  <c r="AG40" i="3" s="1"/>
  <c r="K40" i="3" s="1"/>
  <c r="K40" i="8" s="1"/>
  <c r="AF41" i="3"/>
  <c r="AG41" i="3" s="1"/>
  <c r="K41" i="3" s="1"/>
  <c r="K41" i="8" s="1"/>
  <c r="AF42" i="3"/>
  <c r="AG42" i="3" s="1"/>
  <c r="K42" i="3" s="1"/>
  <c r="K42" i="8" s="1"/>
  <c r="AF43" i="3"/>
  <c r="AG43" i="3" s="1"/>
  <c r="K43" i="3" s="1"/>
  <c r="K43" i="8" s="1"/>
  <c r="AC7" i="3" a="1"/>
  <c r="Y7" i="3" a="1"/>
  <c r="Y7" i="3" s="1"/>
  <c r="G12" i="3"/>
  <c r="H12" i="3"/>
  <c r="G17" i="3"/>
  <c r="H17" i="3"/>
  <c r="N31" i="3"/>
  <c r="D44" i="1"/>
  <c r="F44" i="1"/>
  <c r="E7" i="6"/>
  <c r="F7" i="6"/>
  <c r="E8" i="6"/>
  <c r="F8" i="6"/>
  <c r="E9" i="6"/>
  <c r="F9" i="6"/>
  <c r="E10" i="6"/>
  <c r="F10" i="6"/>
  <c r="E11" i="6"/>
  <c r="F11" i="6"/>
  <c r="E12" i="6"/>
  <c r="F12" i="6"/>
  <c r="E13" i="6"/>
  <c r="F13" i="6"/>
  <c r="E14" i="6"/>
  <c r="F14" i="6"/>
  <c r="E15" i="6"/>
  <c r="F15" i="6"/>
  <c r="E16" i="6"/>
  <c r="F16" i="6"/>
  <c r="E17" i="6"/>
  <c r="F17" i="6"/>
  <c r="H17" i="6" s="1"/>
  <c r="I17" i="6" s="1"/>
  <c r="E18" i="6"/>
  <c r="F18" i="6"/>
  <c r="E19" i="6"/>
  <c r="F19" i="6"/>
  <c r="H19" i="6" s="1"/>
  <c r="E20" i="6"/>
  <c r="F20" i="6"/>
  <c r="E21" i="6"/>
  <c r="F21" i="6"/>
  <c r="E22" i="6"/>
  <c r="F22" i="6"/>
  <c r="E23" i="6"/>
  <c r="F23" i="6"/>
  <c r="E24" i="6"/>
  <c r="F24" i="6"/>
  <c r="E25" i="6"/>
  <c r="F25" i="6"/>
  <c r="E26" i="6"/>
  <c r="F26" i="6"/>
  <c r="E27" i="6"/>
  <c r="F27" i="6"/>
  <c r="E28" i="6"/>
  <c r="F28" i="6"/>
  <c r="E29" i="6"/>
  <c r="F29" i="6"/>
  <c r="E30" i="6"/>
  <c r="F30" i="6"/>
  <c r="E31" i="6"/>
  <c r="F31" i="6"/>
  <c r="E32" i="6"/>
  <c r="F32" i="6"/>
  <c r="E33" i="6"/>
  <c r="F33" i="6"/>
  <c r="E34" i="6"/>
  <c r="F34" i="6"/>
  <c r="E35" i="6"/>
  <c r="F35" i="6"/>
  <c r="E36" i="6"/>
  <c r="F36" i="6"/>
  <c r="E37" i="6"/>
  <c r="F37" i="6"/>
  <c r="E38" i="6"/>
  <c r="F38" i="6"/>
  <c r="E39" i="6"/>
  <c r="F39" i="6"/>
  <c r="E40" i="6"/>
  <c r="F40" i="6"/>
  <c r="E41" i="6"/>
  <c r="F41" i="6"/>
  <c r="E42" i="6"/>
  <c r="F42" i="6"/>
  <c r="E43" i="6"/>
  <c r="F43" i="6"/>
  <c r="I8" i="8"/>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7" i="8"/>
  <c r="J12" i="10"/>
  <c r="J17" i="10"/>
  <c r="H12" i="10"/>
  <c r="H17" i="10"/>
  <c r="J7" i="6"/>
  <c r="J8" i="6"/>
  <c r="J9" i="6"/>
  <c r="J10" i="6"/>
  <c r="J11" i="6"/>
  <c r="J12" i="6"/>
  <c r="J44" i="6" s="1"/>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D7" i="6"/>
  <c r="D8" i="6"/>
  <c r="G8" i="6" s="1"/>
  <c r="D9" i="6"/>
  <c r="D10" i="6"/>
  <c r="G10" i="6" s="1"/>
  <c r="D11" i="6"/>
  <c r="D12" i="6"/>
  <c r="D13" i="6"/>
  <c r="D14" i="6"/>
  <c r="D15" i="6"/>
  <c r="H15" i="6" s="1"/>
  <c r="D16" i="6"/>
  <c r="H16" i="6" s="1"/>
  <c r="D17" i="6"/>
  <c r="G17" i="6"/>
  <c r="D18" i="6"/>
  <c r="G18" i="6" s="1"/>
  <c r="D19" i="6"/>
  <c r="D20" i="6"/>
  <c r="D21" i="6"/>
  <c r="D22" i="6"/>
  <c r="H22" i="6" s="1"/>
  <c r="D23" i="6"/>
  <c r="H23" i="6" s="1"/>
  <c r="D24" i="6"/>
  <c r="H24" i="6" s="1"/>
  <c r="D25" i="6"/>
  <c r="D26" i="6"/>
  <c r="D27" i="6"/>
  <c r="H27" i="6" s="1"/>
  <c r="D28" i="6"/>
  <c r="G28" i="6" s="1"/>
  <c r="D29" i="6"/>
  <c r="D30" i="6"/>
  <c r="H30" i="6" s="1"/>
  <c r="D31" i="6"/>
  <c r="D32" i="6"/>
  <c r="D33" i="6"/>
  <c r="H33" i="6" s="1"/>
  <c r="D34" i="6"/>
  <c r="G34" i="6" s="1"/>
  <c r="D35" i="6"/>
  <c r="H35" i="6" s="1"/>
  <c r="D36" i="6"/>
  <c r="H36" i="6" s="1"/>
  <c r="D37" i="6"/>
  <c r="D38" i="6"/>
  <c r="D39" i="6"/>
  <c r="H39" i="6" s="1"/>
  <c r="D40" i="6"/>
  <c r="H40" i="6" s="1"/>
  <c r="D41" i="6"/>
  <c r="D42" i="6"/>
  <c r="H42" i="6" s="1"/>
  <c r="D43" i="6"/>
  <c r="M14" i="12"/>
  <c r="G27" i="6" l="1"/>
  <c r="I27" i="6" s="1"/>
  <c r="E27" i="1" s="1"/>
  <c r="G27" i="1" s="1"/>
  <c r="D27" i="13" s="1"/>
  <c r="G38" i="6"/>
  <c r="G26" i="6"/>
  <c r="G20" i="6"/>
  <c r="H10" i="6"/>
  <c r="I10" i="6" s="1"/>
  <c r="G37" i="6"/>
  <c r="G25" i="6"/>
  <c r="G19" i="6"/>
  <c r="G39" i="6"/>
  <c r="I39" i="6" s="1"/>
  <c r="K39" i="6" s="1"/>
  <c r="H37" i="6"/>
  <c r="I37" i="6" s="1"/>
  <c r="H7" i="6"/>
  <c r="H18" i="6"/>
  <c r="I18" i="6" s="1"/>
  <c r="G16" i="6"/>
  <c r="G36" i="6"/>
  <c r="I36" i="6" s="1"/>
  <c r="K36" i="6" s="1"/>
  <c r="K2" i="23"/>
  <c r="CD3" i="23"/>
  <c r="CD4" i="23" s="1"/>
  <c r="H32" i="6"/>
  <c r="H20" i="6"/>
  <c r="I20" i="6" s="1"/>
  <c r="H8" i="6"/>
  <c r="I8" i="6" s="1"/>
  <c r="K8" i="6" s="1"/>
  <c r="H38" i="6"/>
  <c r="H26" i="6"/>
  <c r="I26" i="6" s="1"/>
  <c r="G21" i="6"/>
  <c r="H25" i="6"/>
  <c r="I25" i="6" s="1"/>
  <c r="K25" i="6" s="1"/>
  <c r="G15" i="6"/>
  <c r="I15" i="6" s="1"/>
  <c r="H28" i="6"/>
  <c r="I28" i="6" s="1"/>
  <c r="G41" i="6"/>
  <c r="G35" i="6"/>
  <c r="I35" i="6" s="1"/>
  <c r="G23" i="6"/>
  <c r="I23" i="6" s="1"/>
  <c r="G11" i="6"/>
  <c r="H41" i="6"/>
  <c r="G33" i="6"/>
  <c r="I33" i="6" s="1"/>
  <c r="E33" i="1" s="1"/>
  <c r="G33" i="1" s="1"/>
  <c r="D33" i="13" s="1"/>
  <c r="I38" i="6"/>
  <c r="E38" i="1" s="1"/>
  <c r="G38" i="1" s="1"/>
  <c r="D38" i="13" s="1"/>
  <c r="G14" i="6"/>
  <c r="H12" i="6"/>
  <c r="G22" i="6"/>
  <c r="I22" i="6" s="1"/>
  <c r="G32" i="6"/>
  <c r="H31" i="6"/>
  <c r="D44" i="6"/>
  <c r="G30" i="6"/>
  <c r="I30" i="6" s="1"/>
  <c r="K30" i="6" s="1"/>
  <c r="H29" i="6"/>
  <c r="H11" i="6"/>
  <c r="G24" i="6"/>
  <c r="I24" i="6" s="1"/>
  <c r="I19" i="6"/>
  <c r="K19" i="6" s="1"/>
  <c r="I32" i="6"/>
  <c r="E32" i="1" s="1"/>
  <c r="G32" i="1" s="1"/>
  <c r="D32" i="13" s="1"/>
  <c r="H9" i="6"/>
  <c r="G7" i="6"/>
  <c r="G29" i="6"/>
  <c r="H13" i="6"/>
  <c r="G9" i="6"/>
  <c r="I16" i="6"/>
  <c r="K16" i="6" s="1"/>
  <c r="G40" i="6"/>
  <c r="I40" i="6" s="1"/>
  <c r="E40" i="1" s="1"/>
  <c r="G40" i="1" s="1"/>
  <c r="D40" i="13" s="1"/>
  <c r="G12" i="6"/>
  <c r="K17" i="6"/>
  <c r="E17" i="1"/>
  <c r="G17" i="1" s="1"/>
  <c r="D17" i="13" s="1"/>
  <c r="H43" i="6"/>
  <c r="H14" i="6"/>
  <c r="G42" i="6"/>
  <c r="I42" i="6" s="1"/>
  <c r="G43" i="6"/>
  <c r="K27" i="6"/>
  <c r="H21" i="6"/>
  <c r="G13" i="6"/>
  <c r="N8" i="3"/>
  <c r="N15" i="3"/>
  <c r="N12" i="3"/>
  <c r="AF34" i="3"/>
  <c r="AG34" i="3" s="1"/>
  <c r="K34" i="3" s="1"/>
  <c r="K34" i="8" s="1"/>
  <c r="N25" i="3"/>
  <c r="N16" i="3"/>
  <c r="N13" i="3"/>
  <c r="N9" i="3"/>
  <c r="AC7" i="3"/>
  <c r="N11" i="3"/>
  <c r="N26" i="3"/>
  <c r="N34" i="3"/>
  <c r="N10" i="3"/>
  <c r="N27" i="3"/>
  <c r="N14" i="3"/>
  <c r="N35" i="3"/>
  <c r="M22" i="3"/>
  <c r="O22" i="3" s="1"/>
  <c r="P22" i="3" s="1"/>
  <c r="F22" i="3" s="1"/>
  <c r="M17" i="3"/>
  <c r="O17" i="3" s="1"/>
  <c r="P17" i="3" s="1"/>
  <c r="F17" i="3" s="1"/>
  <c r="M33" i="3"/>
  <c r="O33" i="3" s="1"/>
  <c r="P33" i="3" s="1"/>
  <c r="F33" i="3" s="1"/>
  <c r="M25" i="3"/>
  <c r="M23" i="3"/>
  <c r="O23" i="3" s="1"/>
  <c r="P23" i="3" s="1"/>
  <c r="F23" i="3" s="1"/>
  <c r="M24" i="3"/>
  <c r="O24" i="3" s="1"/>
  <c r="P24" i="3" s="1"/>
  <c r="F24" i="3" s="1"/>
  <c r="M8" i="3"/>
  <c r="M19" i="3"/>
  <c r="O19" i="3" s="1"/>
  <c r="P19" i="3" s="1"/>
  <c r="F19" i="3" s="1"/>
  <c r="M42" i="3"/>
  <c r="O42" i="3" s="1"/>
  <c r="P42" i="3" s="1"/>
  <c r="F42" i="3" s="1"/>
  <c r="M32" i="3"/>
  <c r="O32" i="3" s="1"/>
  <c r="P32" i="3" s="1"/>
  <c r="F32" i="3" s="1"/>
  <c r="M43" i="3"/>
  <c r="O43" i="3" s="1"/>
  <c r="P43" i="3" s="1"/>
  <c r="F43" i="3" s="1"/>
  <c r="N7" i="3"/>
  <c r="M39" i="3"/>
  <c r="O39" i="3" s="1"/>
  <c r="P39" i="3" s="1"/>
  <c r="F39" i="3" s="1"/>
  <c r="N41" i="3"/>
  <c r="M11" i="3"/>
  <c r="M38" i="3"/>
  <c r="O38" i="3" s="1"/>
  <c r="P38" i="3" s="1"/>
  <c r="F38" i="3" s="1"/>
  <c r="M29" i="3"/>
  <c r="O29" i="3" s="1"/>
  <c r="P29" i="3" s="1"/>
  <c r="F29" i="3" s="1"/>
  <c r="M20" i="3"/>
  <c r="O20" i="3" s="1"/>
  <c r="P20" i="3" s="1"/>
  <c r="F20" i="3" s="1"/>
  <c r="M36" i="3"/>
  <c r="O36" i="3" s="1"/>
  <c r="P36" i="3" s="1"/>
  <c r="F36" i="3" s="1"/>
  <c r="M40" i="3"/>
  <c r="O40" i="3" s="1"/>
  <c r="P40" i="3" s="1"/>
  <c r="F40" i="3" s="1"/>
  <c r="M37" i="3"/>
  <c r="O37" i="3" s="1"/>
  <c r="P37" i="3" s="1"/>
  <c r="F37" i="3" s="1"/>
  <c r="M27" i="3"/>
  <c r="M31" i="3"/>
  <c r="O31" i="3" s="1"/>
  <c r="P31" i="3" s="1"/>
  <c r="F31" i="3" s="1"/>
  <c r="E15" i="1" l="1"/>
  <c r="G15" i="1" s="1"/>
  <c r="D15" i="13" s="1"/>
  <c r="K15" i="6"/>
  <c r="I21" i="6"/>
  <c r="E21" i="1" s="1"/>
  <c r="G21" i="1" s="1"/>
  <c r="D21" i="13" s="1"/>
  <c r="I7" i="6"/>
  <c r="CE3" i="23"/>
  <c r="CE4" i="23" s="1"/>
  <c r="M2" i="23"/>
  <c r="E36" i="1"/>
  <c r="G36" i="1" s="1"/>
  <c r="D36" i="13" s="1"/>
  <c r="I41" i="6"/>
  <c r="K41" i="6" s="1"/>
  <c r="I11" i="6"/>
  <c r="K11" i="6" s="1"/>
  <c r="O8" i="3"/>
  <c r="P8" i="3" s="1"/>
  <c r="F8" i="3" s="1"/>
  <c r="E8" i="1"/>
  <c r="G8" i="1" s="1"/>
  <c r="D8" i="13" s="1"/>
  <c r="E25" i="1"/>
  <c r="G25" i="1" s="1"/>
  <c r="D25" i="13" s="1"/>
  <c r="I9" i="6"/>
  <c r="K9" i="6" s="1"/>
  <c r="I12" i="6"/>
  <c r="E12" i="1" s="1"/>
  <c r="G12" i="1" s="1"/>
  <c r="D12" i="13" s="1"/>
  <c r="I43" i="6"/>
  <c r="K43" i="6" s="1"/>
  <c r="K12" i="6"/>
  <c r="I14" i="6"/>
  <c r="E14" i="1" s="1"/>
  <c r="G14" i="1" s="1"/>
  <c r="D14" i="13" s="1"/>
  <c r="E39" i="1"/>
  <c r="G39" i="1" s="1"/>
  <c r="D39" i="13" s="1"/>
  <c r="G44" i="6"/>
  <c r="G31" i="6" s="1"/>
  <c r="I31" i="6" s="1"/>
  <c r="K31" i="6" s="1"/>
  <c r="K24" i="6"/>
  <c r="E24" i="1"/>
  <c r="G24" i="1" s="1"/>
  <c r="D24" i="13" s="1"/>
  <c r="K22" i="6"/>
  <c r="E22" i="1"/>
  <c r="G22" i="1" s="1"/>
  <c r="D22" i="13" s="1"/>
  <c r="K32" i="6"/>
  <c r="E30" i="1"/>
  <c r="G30" i="1" s="1"/>
  <c r="D30" i="13" s="1"/>
  <c r="K38" i="6"/>
  <c r="E16" i="1"/>
  <c r="G16" i="1" s="1"/>
  <c r="D16" i="13" s="1"/>
  <c r="K40" i="6"/>
  <c r="I29" i="6"/>
  <c r="E19" i="1"/>
  <c r="G19" i="1" s="1"/>
  <c r="D19" i="13" s="1"/>
  <c r="K33" i="6"/>
  <c r="E10" i="1"/>
  <c r="G10" i="1" s="1"/>
  <c r="D10" i="13" s="1"/>
  <c r="K10" i="6"/>
  <c r="E18" i="1"/>
  <c r="G18" i="1" s="1"/>
  <c r="D18" i="13" s="1"/>
  <c r="K18" i="6"/>
  <c r="I13" i="6"/>
  <c r="K13" i="6" s="1"/>
  <c r="K37" i="6"/>
  <c r="E37" i="1"/>
  <c r="G37" i="1" s="1"/>
  <c r="D37" i="13" s="1"/>
  <c r="K21" i="6"/>
  <c r="K7" i="6"/>
  <c r="E7" i="1"/>
  <c r="K28" i="6"/>
  <c r="E28" i="1"/>
  <c r="G28" i="1" s="1"/>
  <c r="D28" i="13" s="1"/>
  <c r="E35" i="1"/>
  <c r="G35" i="1" s="1"/>
  <c r="D35" i="13" s="1"/>
  <c r="K35" i="6"/>
  <c r="H44" i="6"/>
  <c r="H34" i="6" s="1"/>
  <c r="I34" i="6" s="1"/>
  <c r="E20" i="1"/>
  <c r="G20" i="1" s="1"/>
  <c r="D20" i="13" s="1"/>
  <c r="K20" i="6"/>
  <c r="E42" i="1"/>
  <c r="G42" i="1" s="1"/>
  <c r="D42" i="13" s="1"/>
  <c r="K42" i="6"/>
  <c r="K23" i="6"/>
  <c r="E23" i="1"/>
  <c r="G23" i="1" s="1"/>
  <c r="D23" i="13" s="1"/>
  <c r="K26" i="6"/>
  <c r="E26" i="1"/>
  <c r="G26" i="1" s="1"/>
  <c r="D26" i="13" s="1"/>
  <c r="O27" i="3"/>
  <c r="P27" i="3" s="1"/>
  <c r="F27" i="3" s="1"/>
  <c r="O27" i="6" s="1"/>
  <c r="M21" i="3"/>
  <c r="O21" i="3" s="1"/>
  <c r="P21" i="3" s="1"/>
  <c r="F21" i="3" s="1"/>
  <c r="M21" i="8" s="1"/>
  <c r="M28" i="3"/>
  <c r="O28" i="3" s="1"/>
  <c r="P28" i="3" s="1"/>
  <c r="F28" i="3" s="1"/>
  <c r="O28" i="6" s="1"/>
  <c r="M35" i="3"/>
  <c r="O35" i="3" s="1"/>
  <c r="P35" i="3" s="1"/>
  <c r="F35" i="3" s="1"/>
  <c r="M26" i="3"/>
  <c r="O26" i="3" s="1"/>
  <c r="P26" i="3" s="1"/>
  <c r="F26" i="3" s="1"/>
  <c r="M18" i="3"/>
  <c r="O18" i="3" s="1"/>
  <c r="P18" i="3" s="1"/>
  <c r="F18" i="3" s="1"/>
  <c r="D18" i="2" s="1"/>
  <c r="L18" i="6" s="1"/>
  <c r="M10" i="3"/>
  <c r="O10" i="3" s="1"/>
  <c r="P10" i="3" s="1"/>
  <c r="F10" i="3" s="1"/>
  <c r="D39" i="2"/>
  <c r="L39" i="6" s="1"/>
  <c r="M39" i="6" s="1"/>
  <c r="O39" i="6"/>
  <c r="M39" i="8"/>
  <c r="D20" i="2"/>
  <c r="L20" i="6" s="1"/>
  <c r="M20" i="8"/>
  <c r="O20" i="6"/>
  <c r="M32" i="8"/>
  <c r="D32" i="2"/>
  <c r="L32" i="6" s="1"/>
  <c r="O32" i="6"/>
  <c r="M42" i="8"/>
  <c r="O42" i="6"/>
  <c r="D42" i="2"/>
  <c r="L42" i="6" s="1"/>
  <c r="O22" i="6"/>
  <c r="D22" i="2"/>
  <c r="L22" i="6" s="1"/>
  <c r="M22" i="8"/>
  <c r="M19" i="8"/>
  <c r="D19" i="2"/>
  <c r="L19" i="6" s="1"/>
  <c r="M19" i="6" s="1"/>
  <c r="O19" i="6"/>
  <c r="D8" i="2"/>
  <c r="L8" i="6" s="1"/>
  <c r="M8" i="6" s="1"/>
  <c r="M8" i="8"/>
  <c r="O8" i="6"/>
  <c r="O36" i="6"/>
  <c r="D36" i="2"/>
  <c r="L36" i="6" s="1"/>
  <c r="M36" i="6" s="1"/>
  <c r="M36" i="8"/>
  <c r="M9" i="3"/>
  <c r="O9" i="3" s="1"/>
  <c r="P9" i="3" s="1"/>
  <c r="F9" i="3" s="1"/>
  <c r="D38" i="2"/>
  <c r="L38" i="6" s="1"/>
  <c r="M38" i="8"/>
  <c r="O38" i="6"/>
  <c r="M14" i="3"/>
  <c r="O14" i="3" s="1"/>
  <c r="P14" i="3" s="1"/>
  <c r="F14" i="3" s="1"/>
  <c r="O11" i="3"/>
  <c r="P11" i="3" s="1"/>
  <c r="F11" i="3" s="1"/>
  <c r="O31" i="6"/>
  <c r="M31" i="8"/>
  <c r="D31" i="2"/>
  <c r="L31" i="6" s="1"/>
  <c r="M43" i="8"/>
  <c r="O43" i="6"/>
  <c r="D43" i="2"/>
  <c r="L43" i="6" s="1"/>
  <c r="M37" i="8"/>
  <c r="O37" i="6"/>
  <c r="D37" i="2"/>
  <c r="L37" i="6" s="1"/>
  <c r="M33" i="8"/>
  <c r="O33" i="6"/>
  <c r="D33" i="2"/>
  <c r="L33" i="6" s="1"/>
  <c r="O29" i="6"/>
  <c r="M29" i="8"/>
  <c r="D29" i="2"/>
  <c r="L29" i="6" s="1"/>
  <c r="O25" i="3"/>
  <c r="P25" i="3" s="1"/>
  <c r="F25" i="3" s="1"/>
  <c r="O17" i="6"/>
  <c r="M17" i="8"/>
  <c r="D17" i="2"/>
  <c r="L17" i="6" s="1"/>
  <c r="M17" i="6" s="1"/>
  <c r="M30" i="3"/>
  <c r="O30" i="3" s="1"/>
  <c r="P30" i="3" s="1"/>
  <c r="F30" i="3" s="1"/>
  <c r="M16" i="3"/>
  <c r="O16" i="3" s="1"/>
  <c r="P16" i="3" s="1"/>
  <c r="F16" i="3" s="1"/>
  <c r="O40" i="6"/>
  <c r="M40" i="8"/>
  <c r="D40" i="2"/>
  <c r="L40" i="6" s="1"/>
  <c r="M15" i="3"/>
  <c r="O15" i="3" s="1"/>
  <c r="P15" i="3" s="1"/>
  <c r="F15" i="3" s="1"/>
  <c r="M13" i="3"/>
  <c r="O13" i="3" s="1"/>
  <c r="P13" i="3" s="1"/>
  <c r="F13" i="3" s="1"/>
  <c r="O24" i="6"/>
  <c r="M24" i="8"/>
  <c r="D24" i="2"/>
  <c r="L24" i="6" s="1"/>
  <c r="M23" i="8"/>
  <c r="D23" i="2"/>
  <c r="L23" i="6" s="1"/>
  <c r="O23" i="6"/>
  <c r="M12" i="3"/>
  <c r="O12" i="3" s="1"/>
  <c r="P12" i="3" s="1"/>
  <c r="F12" i="3" s="1"/>
  <c r="M42" i="6" l="1"/>
  <c r="E11" i="1"/>
  <c r="G11" i="1" s="1"/>
  <c r="D11" i="13" s="1"/>
  <c r="M24" i="6"/>
  <c r="E41" i="1"/>
  <c r="G41" i="1" s="1"/>
  <c r="D41" i="13" s="1"/>
  <c r="M22" i="6"/>
  <c r="O2" i="23"/>
  <c r="CF3" i="23"/>
  <c r="CF4" i="23" s="1"/>
  <c r="E9" i="1"/>
  <c r="G9" i="1" s="1"/>
  <c r="D9" i="13" s="1"/>
  <c r="E43" i="1"/>
  <c r="G43" i="1" s="1"/>
  <c r="D43" i="13" s="1"/>
  <c r="M40" i="6"/>
  <c r="E40" i="13" s="1"/>
  <c r="K14" i="6"/>
  <c r="E31" i="1"/>
  <c r="G31" i="1" s="1"/>
  <c r="D31" i="13" s="1"/>
  <c r="M32" i="6"/>
  <c r="D32" i="8" s="1"/>
  <c r="M33" i="6"/>
  <c r="E33" i="13" s="1"/>
  <c r="M18" i="6"/>
  <c r="K29" i="6"/>
  <c r="E29" i="1"/>
  <c r="G29" i="1" s="1"/>
  <c r="D29" i="13" s="1"/>
  <c r="M38" i="6"/>
  <c r="D38" i="8" s="1"/>
  <c r="M29" i="6"/>
  <c r="D29" i="8" s="1"/>
  <c r="D27" i="2"/>
  <c r="L27" i="6" s="1"/>
  <c r="M27" i="6" s="1"/>
  <c r="E27" i="13" s="1"/>
  <c r="M37" i="6"/>
  <c r="E37" i="13" s="1"/>
  <c r="E13" i="1"/>
  <c r="G13" i="1" s="1"/>
  <c r="D13" i="13" s="1"/>
  <c r="I44" i="6"/>
  <c r="M23" i="6"/>
  <c r="D23" i="8" s="1"/>
  <c r="M43" i="6"/>
  <c r="E43" i="13" s="1"/>
  <c r="O21" i="6"/>
  <c r="D21" i="2"/>
  <c r="L21" i="6" s="1"/>
  <c r="M21" i="6" s="1"/>
  <c r="E21" i="13" s="1"/>
  <c r="G7" i="1"/>
  <c r="M31" i="6"/>
  <c r="D31" i="10" s="1"/>
  <c r="E34" i="1"/>
  <c r="G34" i="1" s="1"/>
  <c r="D34" i="13" s="1"/>
  <c r="K34" i="6"/>
  <c r="M20" i="6"/>
  <c r="D20" i="10" s="1"/>
  <c r="O18" i="6"/>
  <c r="D28" i="2"/>
  <c r="L28" i="6" s="1"/>
  <c r="M28" i="6" s="1"/>
  <c r="D28" i="10" s="1"/>
  <c r="M18" i="8"/>
  <c r="M28" i="8"/>
  <c r="M27" i="8"/>
  <c r="M34" i="3"/>
  <c r="O34" i="3" s="1"/>
  <c r="P34" i="3" s="1"/>
  <c r="F34" i="3" s="1"/>
  <c r="O34" i="6" s="1"/>
  <c r="D13" i="2"/>
  <c r="L13" i="6" s="1"/>
  <c r="M13" i="6" s="1"/>
  <c r="M13" i="8"/>
  <c r="O13" i="6"/>
  <c r="M14" i="8"/>
  <c r="O14" i="6"/>
  <c r="D14" i="2"/>
  <c r="L14" i="6" s="1"/>
  <c r="D12" i="2"/>
  <c r="L12" i="6" s="1"/>
  <c r="M12" i="6" s="1"/>
  <c r="O12" i="6"/>
  <c r="M12" i="8"/>
  <c r="AB18" i="3"/>
  <c r="AD18" i="3" s="1"/>
  <c r="J18" i="3" s="1"/>
  <c r="X18" i="3"/>
  <c r="Z18" i="3" s="1"/>
  <c r="I18" i="3" s="1"/>
  <c r="R18" i="3"/>
  <c r="D42" i="8"/>
  <c r="E42" i="13"/>
  <c r="D42" i="10"/>
  <c r="AB17" i="3"/>
  <c r="AD17" i="3" s="1"/>
  <c r="J17" i="3" s="1"/>
  <c r="X17" i="3"/>
  <c r="Z17" i="3" s="1"/>
  <c r="I17" i="3" s="1"/>
  <c r="R17" i="3"/>
  <c r="D25" i="2"/>
  <c r="L25" i="6" s="1"/>
  <c r="M25" i="6" s="1"/>
  <c r="M25" i="8"/>
  <c r="O25" i="6"/>
  <c r="O30" i="6"/>
  <c r="D30" i="2"/>
  <c r="L30" i="6" s="1"/>
  <c r="M30" i="6" s="1"/>
  <c r="M30" i="8"/>
  <c r="E17" i="13"/>
  <c r="D17" i="8"/>
  <c r="D17" i="10"/>
  <c r="E22" i="13"/>
  <c r="D22" i="10"/>
  <c r="D22" i="8"/>
  <c r="D32" i="10"/>
  <c r="E32" i="13"/>
  <c r="X24" i="3"/>
  <c r="Z24" i="3" s="1"/>
  <c r="I24" i="3" s="1"/>
  <c r="R24" i="3"/>
  <c r="AB24" i="3"/>
  <c r="AD24" i="3" s="1"/>
  <c r="J24" i="3" s="1"/>
  <c r="D19" i="8"/>
  <c r="E19" i="13"/>
  <c r="D19" i="10"/>
  <c r="X33" i="3"/>
  <c r="Z33" i="3" s="1"/>
  <c r="I33" i="3" s="1"/>
  <c r="R33" i="3"/>
  <c r="AB33" i="3"/>
  <c r="AD33" i="3" s="1"/>
  <c r="J33" i="3" s="1"/>
  <c r="M7" i="3"/>
  <c r="O7" i="3" s="1"/>
  <c r="P7" i="3" s="1"/>
  <c r="F7" i="3" s="1"/>
  <c r="E24" i="13"/>
  <c r="D24" i="8"/>
  <c r="D24" i="10"/>
  <c r="O35" i="6"/>
  <c r="D35" i="2"/>
  <c r="L35" i="6" s="1"/>
  <c r="M35" i="6" s="1"/>
  <c r="M35" i="8"/>
  <c r="O26" i="6"/>
  <c r="M26" i="8"/>
  <c r="D26" i="2"/>
  <c r="L26" i="6" s="1"/>
  <c r="M26" i="6" s="1"/>
  <c r="X23" i="3"/>
  <c r="Z23" i="3" s="1"/>
  <c r="I23" i="3" s="1"/>
  <c r="AB23" i="3"/>
  <c r="AD23" i="3" s="1"/>
  <c r="J23" i="3" s="1"/>
  <c r="R23" i="3"/>
  <c r="D10" i="2"/>
  <c r="L10" i="6" s="1"/>
  <c r="M10" i="6" s="1"/>
  <c r="O10" i="6"/>
  <c r="M10" i="8"/>
  <c r="D18" i="10"/>
  <c r="D18" i="8"/>
  <c r="E18" i="13"/>
  <c r="E36" i="13"/>
  <c r="D36" i="10"/>
  <c r="D36" i="8"/>
  <c r="D11" i="2"/>
  <c r="L11" i="6" s="1"/>
  <c r="M11" i="6" s="1"/>
  <c r="O11" i="6"/>
  <c r="M11" i="8"/>
  <c r="M16" i="8"/>
  <c r="O16" i="6"/>
  <c r="D16" i="2"/>
  <c r="L16" i="6" s="1"/>
  <c r="M16" i="6" s="1"/>
  <c r="R39" i="3"/>
  <c r="AB39" i="3"/>
  <c r="AD39" i="3" s="1"/>
  <c r="J39" i="3" s="1"/>
  <c r="X39" i="3"/>
  <c r="Z39" i="3" s="1"/>
  <c r="I39" i="3" s="1"/>
  <c r="O15" i="6"/>
  <c r="M15" i="8"/>
  <c r="D15" i="2"/>
  <c r="L15" i="6" s="1"/>
  <c r="M15" i="6" s="1"/>
  <c r="AB20" i="3"/>
  <c r="AD20" i="3" s="1"/>
  <c r="J20" i="3" s="1"/>
  <c r="X20" i="3"/>
  <c r="Z20" i="3" s="1"/>
  <c r="I20" i="3" s="1"/>
  <c r="R20" i="3"/>
  <c r="M41" i="3"/>
  <c r="O41" i="3" s="1"/>
  <c r="P41" i="3" s="1"/>
  <c r="F41" i="3" s="1"/>
  <c r="D9" i="2"/>
  <c r="L9" i="6" s="1"/>
  <c r="M9" i="6" s="1"/>
  <c r="M9" i="8"/>
  <c r="O9" i="6"/>
  <c r="E8" i="13"/>
  <c r="D8" i="8"/>
  <c r="D8" i="10"/>
  <c r="E39" i="13"/>
  <c r="D39" i="8"/>
  <c r="D39" i="10"/>
  <c r="M14" i="6" l="1"/>
  <c r="D14" i="8" s="1"/>
  <c r="K44" i="6"/>
  <c r="B5" i="11" s="1"/>
  <c r="D40" i="8"/>
  <c r="D40" i="10"/>
  <c r="CG3" i="23"/>
  <c r="CG4" i="23" s="1"/>
  <c r="Q2" i="23"/>
  <c r="D33" i="10"/>
  <c r="D33" i="8"/>
  <c r="D27" i="8"/>
  <c r="D27" i="10"/>
  <c r="D37" i="10"/>
  <c r="D38" i="10"/>
  <c r="E38" i="13"/>
  <c r="E29" i="13"/>
  <c r="D23" i="10"/>
  <c r="D37" i="8"/>
  <c r="D29" i="10"/>
  <c r="E23" i="13"/>
  <c r="D31" i="8"/>
  <c r="D21" i="10"/>
  <c r="D43" i="10"/>
  <c r="D21" i="8"/>
  <c r="D43" i="8"/>
  <c r="E31" i="13"/>
  <c r="E28" i="13"/>
  <c r="D20" i="8"/>
  <c r="D28" i="8"/>
  <c r="E20" i="13"/>
  <c r="E44" i="1"/>
  <c r="G44" i="1"/>
  <c r="M10" i="12" s="1"/>
  <c r="D7" i="13"/>
  <c r="D44" i="13" s="1"/>
  <c r="D34" i="2"/>
  <c r="L34" i="6" s="1"/>
  <c r="M34" i="6" s="1"/>
  <c r="D34" i="10" s="1"/>
  <c r="M34" i="8"/>
  <c r="R20" i="6"/>
  <c r="P20" i="8"/>
  <c r="V24" i="3"/>
  <c r="H24" i="3" s="1"/>
  <c r="J24" i="10" s="1"/>
  <c r="U24" i="3"/>
  <c r="G24" i="3" s="1"/>
  <c r="H24" i="10" s="1"/>
  <c r="R15" i="3"/>
  <c r="AB15" i="3"/>
  <c r="AD15" i="3" s="1"/>
  <c r="J15" i="3" s="1"/>
  <c r="X15" i="3"/>
  <c r="Z15" i="3" s="1"/>
  <c r="I15" i="3" s="1"/>
  <c r="E30" i="13"/>
  <c r="D30" i="8"/>
  <c r="D30" i="10"/>
  <c r="X16" i="3"/>
  <c r="Z16" i="3" s="1"/>
  <c r="I16" i="3" s="1"/>
  <c r="AB16" i="3"/>
  <c r="AD16" i="3" s="1"/>
  <c r="J16" i="3" s="1"/>
  <c r="R16" i="3"/>
  <c r="X32" i="3"/>
  <c r="Z32" i="3" s="1"/>
  <c r="I32" i="3" s="1"/>
  <c r="R32" i="3"/>
  <c r="AB32" i="3"/>
  <c r="AD32" i="3" s="1"/>
  <c r="J32" i="3" s="1"/>
  <c r="G39" i="8"/>
  <c r="U39" i="6"/>
  <c r="R39" i="8"/>
  <c r="AB31" i="3"/>
  <c r="AD31" i="3" s="1"/>
  <c r="J31" i="3" s="1"/>
  <c r="X31" i="3"/>
  <c r="Z31" i="3" s="1"/>
  <c r="I31" i="3" s="1"/>
  <c r="R31" i="3"/>
  <c r="U23" i="3"/>
  <c r="G23" i="3" s="1"/>
  <c r="H23" i="10" s="1"/>
  <c r="V23" i="3"/>
  <c r="H23" i="3" s="1"/>
  <c r="J23" i="10" s="1"/>
  <c r="X40" i="3"/>
  <c r="Z40" i="3" s="1"/>
  <c r="I40" i="3" s="1"/>
  <c r="R40" i="3"/>
  <c r="AB40" i="3"/>
  <c r="AD40" i="3" s="1"/>
  <c r="J40" i="3" s="1"/>
  <c r="P18" i="8"/>
  <c r="R18" i="6"/>
  <c r="D16" i="10"/>
  <c r="D16" i="8"/>
  <c r="E16" i="13"/>
  <c r="AB29" i="3"/>
  <c r="AD29" i="3" s="1"/>
  <c r="J29" i="3" s="1"/>
  <c r="R29" i="3"/>
  <c r="X29" i="3"/>
  <c r="Z29" i="3" s="1"/>
  <c r="I29" i="3" s="1"/>
  <c r="AB12" i="3"/>
  <c r="AD12" i="3" s="1"/>
  <c r="J12" i="3" s="1"/>
  <c r="R12" i="3"/>
  <c r="X12" i="3"/>
  <c r="Z12" i="3" s="1"/>
  <c r="I12" i="3" s="1"/>
  <c r="P33" i="8"/>
  <c r="R33" i="6"/>
  <c r="X21" i="3"/>
  <c r="Z21" i="3" s="1"/>
  <c r="I21" i="3" s="1"/>
  <c r="R21" i="3"/>
  <c r="AB21" i="3"/>
  <c r="AD21" i="3" s="1"/>
  <c r="J21" i="3" s="1"/>
  <c r="V18" i="3"/>
  <c r="H18" i="3" s="1"/>
  <c r="J18" i="10" s="1"/>
  <c r="U18" i="3"/>
  <c r="G18" i="3" s="1"/>
  <c r="H18" i="10" s="1"/>
  <c r="R10" i="3"/>
  <c r="X10" i="3"/>
  <c r="Z10" i="3" s="1"/>
  <c r="I10" i="3" s="1"/>
  <c r="AB10" i="3"/>
  <c r="AD10" i="3" s="1"/>
  <c r="J10" i="3" s="1"/>
  <c r="V39" i="3"/>
  <c r="H39" i="3" s="1"/>
  <c r="J39" i="10" s="1"/>
  <c r="U39" i="3"/>
  <c r="G39" i="3" s="1"/>
  <c r="H39" i="10" s="1"/>
  <c r="D10" i="8"/>
  <c r="D10" i="10"/>
  <c r="E10" i="13"/>
  <c r="G23" i="8"/>
  <c r="R23" i="8"/>
  <c r="U23" i="6"/>
  <c r="X37" i="3"/>
  <c r="Z37" i="3" s="1"/>
  <c r="I37" i="3" s="1"/>
  <c r="AB37" i="3"/>
  <c r="AD37" i="3" s="1"/>
  <c r="J37" i="3" s="1"/>
  <c r="R37" i="3"/>
  <c r="U18" i="6"/>
  <c r="G18" i="8"/>
  <c r="R18" i="8"/>
  <c r="D14" i="10"/>
  <c r="E14" i="13"/>
  <c r="AB42" i="3"/>
  <c r="AD42" i="3" s="1"/>
  <c r="J42" i="3" s="1"/>
  <c r="R42" i="3"/>
  <c r="X42" i="3"/>
  <c r="Z42" i="3" s="1"/>
  <c r="I42" i="3" s="1"/>
  <c r="R13" i="3"/>
  <c r="X13" i="3"/>
  <c r="Z13" i="3" s="1"/>
  <c r="I13" i="3" s="1"/>
  <c r="AB13" i="3"/>
  <c r="AD13" i="3" s="1"/>
  <c r="J13" i="3" s="1"/>
  <c r="E35" i="13"/>
  <c r="D35" i="8"/>
  <c r="D35" i="10"/>
  <c r="R25" i="3"/>
  <c r="AB25" i="3"/>
  <c r="AD25" i="3" s="1"/>
  <c r="J25" i="3" s="1"/>
  <c r="X25" i="3"/>
  <c r="Z25" i="3" s="1"/>
  <c r="I25" i="3" s="1"/>
  <c r="P23" i="8"/>
  <c r="R23" i="6"/>
  <c r="R17" i="6"/>
  <c r="P17" i="8"/>
  <c r="D12" i="8"/>
  <c r="E12" i="13"/>
  <c r="D12" i="10"/>
  <c r="R20" i="8"/>
  <c r="U20" i="6"/>
  <c r="G20" i="8"/>
  <c r="U33" i="6"/>
  <c r="R33" i="8"/>
  <c r="G33" i="8"/>
  <c r="D9" i="8"/>
  <c r="E9" i="13"/>
  <c r="D9" i="10"/>
  <c r="AB9" i="3"/>
  <c r="AD9" i="3" s="1"/>
  <c r="J9" i="3" s="1"/>
  <c r="X9" i="3"/>
  <c r="Z9" i="3" s="1"/>
  <c r="I9" i="3" s="1"/>
  <c r="R9" i="3"/>
  <c r="R26" i="3"/>
  <c r="AB26" i="3"/>
  <c r="AD26" i="3" s="1"/>
  <c r="J26" i="3" s="1"/>
  <c r="X26" i="3"/>
  <c r="Z26" i="3" s="1"/>
  <c r="I26" i="3" s="1"/>
  <c r="R17" i="8"/>
  <c r="G17" i="8"/>
  <c r="U17" i="6"/>
  <c r="X11" i="3"/>
  <c r="Z11" i="3" s="1"/>
  <c r="I11" i="3" s="1"/>
  <c r="AB11" i="3"/>
  <c r="AD11" i="3" s="1"/>
  <c r="J11" i="3" s="1"/>
  <c r="R11" i="3"/>
  <c r="X8" i="3"/>
  <c r="Z8" i="3" s="1"/>
  <c r="I8" i="3" s="1"/>
  <c r="AB8" i="3"/>
  <c r="AD8" i="3" s="1"/>
  <c r="J8" i="3" s="1"/>
  <c r="R8" i="3"/>
  <c r="O7" i="6"/>
  <c r="D7" i="2"/>
  <c r="L7" i="6" s="1"/>
  <c r="M7" i="6" s="1"/>
  <c r="M7" i="8"/>
  <c r="AB22" i="3"/>
  <c r="AD22" i="3" s="1"/>
  <c r="J22" i="3" s="1"/>
  <c r="X22" i="3"/>
  <c r="Z22" i="3" s="1"/>
  <c r="I22" i="3" s="1"/>
  <c r="R22" i="3"/>
  <c r="P39" i="8"/>
  <c r="R39" i="6"/>
  <c r="E15" i="13"/>
  <c r="D15" i="8"/>
  <c r="D15" i="10"/>
  <c r="E25" i="13"/>
  <c r="D25" i="10"/>
  <c r="D25" i="8"/>
  <c r="P24" i="8"/>
  <c r="R24" i="6"/>
  <c r="D11" i="8"/>
  <c r="D11" i="10"/>
  <c r="E11" i="13"/>
  <c r="V33" i="3"/>
  <c r="H33" i="3" s="1"/>
  <c r="J33" i="10" s="1"/>
  <c r="U33" i="3"/>
  <c r="G33" i="3" s="1"/>
  <c r="H33" i="10" s="1"/>
  <c r="O41" i="6"/>
  <c r="M41" i="8"/>
  <c r="D41" i="2"/>
  <c r="L41" i="6" s="1"/>
  <c r="M41" i="6" s="1"/>
  <c r="AB35" i="3"/>
  <c r="AD35" i="3" s="1"/>
  <c r="J35" i="3" s="1"/>
  <c r="X35" i="3"/>
  <c r="Z35" i="3" s="1"/>
  <c r="I35" i="3" s="1"/>
  <c r="R35" i="3"/>
  <c r="V20" i="3"/>
  <c r="H20" i="3" s="1"/>
  <c r="J20" i="10" s="1"/>
  <c r="U20" i="3"/>
  <c r="G20" i="3" s="1"/>
  <c r="H20" i="10" s="1"/>
  <c r="X19" i="3"/>
  <c r="Z19" i="3" s="1"/>
  <c r="I19" i="3" s="1"/>
  <c r="R19" i="3"/>
  <c r="AB19" i="3"/>
  <c r="AD19" i="3" s="1"/>
  <c r="J19" i="3" s="1"/>
  <c r="R27" i="3"/>
  <c r="AB27" i="3"/>
  <c r="AD27" i="3" s="1"/>
  <c r="J27" i="3" s="1"/>
  <c r="X27" i="3"/>
  <c r="Z27" i="3" s="1"/>
  <c r="I27" i="3" s="1"/>
  <c r="D26" i="10"/>
  <c r="D26" i="8"/>
  <c r="E26" i="13"/>
  <c r="G24" i="8"/>
  <c r="R24" i="8"/>
  <c r="U24" i="6"/>
  <c r="D13" i="8"/>
  <c r="D13" i="10"/>
  <c r="E13" i="13"/>
  <c r="S2" i="23" l="1"/>
  <c r="CH3" i="23"/>
  <c r="CH4" i="23" s="1"/>
  <c r="E34" i="13"/>
  <c r="D34" i="8"/>
  <c r="R38" i="3"/>
  <c r="X38" i="3"/>
  <c r="Z38" i="3" s="1"/>
  <c r="I38" i="3" s="1"/>
  <c r="AB38" i="3"/>
  <c r="AD38" i="3" s="1"/>
  <c r="J38" i="3" s="1"/>
  <c r="V19" i="3"/>
  <c r="H19" i="3" s="1"/>
  <c r="J19" i="10" s="1"/>
  <c r="U19" i="3"/>
  <c r="G19" i="3" s="1"/>
  <c r="H19" i="10" s="1"/>
  <c r="S24" i="6"/>
  <c r="G24" i="13" s="1"/>
  <c r="AB14" i="3"/>
  <c r="AD14" i="3" s="1"/>
  <c r="J14" i="3" s="1"/>
  <c r="R14" i="3"/>
  <c r="X14" i="3"/>
  <c r="Z14" i="3" s="1"/>
  <c r="I14" i="3" s="1"/>
  <c r="V26" i="3"/>
  <c r="H26" i="3" s="1"/>
  <c r="J26" i="10" s="1"/>
  <c r="U26" i="3"/>
  <c r="G26" i="3" s="1"/>
  <c r="H26" i="10" s="1"/>
  <c r="R26" i="6"/>
  <c r="P26" i="8"/>
  <c r="R19" i="6"/>
  <c r="P19" i="8"/>
  <c r="R42" i="8"/>
  <c r="G42" i="8"/>
  <c r="U42" i="6"/>
  <c r="V20" i="6"/>
  <c r="H20" i="13" s="1"/>
  <c r="P22" i="8"/>
  <c r="R22" i="6"/>
  <c r="V33" i="6"/>
  <c r="H33" i="13" s="1"/>
  <c r="U26" i="6"/>
  <c r="G26" i="8"/>
  <c r="R26" i="8"/>
  <c r="R32" i="8"/>
  <c r="U32" i="6"/>
  <c r="G32" i="8"/>
  <c r="AB30" i="3"/>
  <c r="AD30" i="3" s="1"/>
  <c r="J30" i="3" s="1"/>
  <c r="R30" i="3"/>
  <c r="X30" i="3"/>
  <c r="Z30" i="3" s="1"/>
  <c r="I30" i="3" s="1"/>
  <c r="V17" i="6"/>
  <c r="H17" i="13" s="1"/>
  <c r="R13" i="6"/>
  <c r="P13" i="8"/>
  <c r="P12" i="8"/>
  <c r="R12" i="6"/>
  <c r="V32" i="3"/>
  <c r="H32" i="3" s="1"/>
  <c r="J32" i="10" s="1"/>
  <c r="U32" i="3"/>
  <c r="G32" i="3" s="1"/>
  <c r="H32" i="10" s="1"/>
  <c r="G15" i="8"/>
  <c r="R15" i="8"/>
  <c r="U15" i="6"/>
  <c r="V27" i="3"/>
  <c r="H27" i="3" s="1"/>
  <c r="J27" i="10" s="1"/>
  <c r="U27" i="3"/>
  <c r="G27" i="3" s="1"/>
  <c r="H27" i="10" s="1"/>
  <c r="S39" i="6"/>
  <c r="G39" i="13" s="1"/>
  <c r="R8" i="6"/>
  <c r="P8" i="8"/>
  <c r="R25" i="6"/>
  <c r="P25" i="8"/>
  <c r="U13" i="3"/>
  <c r="G13" i="3" s="1"/>
  <c r="H13" i="10" s="1"/>
  <c r="V13" i="3"/>
  <c r="H13" i="3" s="1"/>
  <c r="J13" i="10" s="1"/>
  <c r="R10" i="6"/>
  <c r="P10" i="8"/>
  <c r="R32" i="6"/>
  <c r="P32" i="8"/>
  <c r="V15" i="3"/>
  <c r="H15" i="3" s="1"/>
  <c r="J15" i="10" s="1"/>
  <c r="U15" i="3"/>
  <c r="G15" i="3" s="1"/>
  <c r="H15" i="10" s="1"/>
  <c r="R40" i="8"/>
  <c r="G40" i="8"/>
  <c r="U40" i="6"/>
  <c r="R40" i="6"/>
  <c r="P40" i="8"/>
  <c r="U8" i="6"/>
  <c r="G8" i="8"/>
  <c r="R8" i="8"/>
  <c r="U25" i="6"/>
  <c r="R25" i="8"/>
  <c r="G25" i="8"/>
  <c r="V10" i="3"/>
  <c r="H10" i="3" s="1"/>
  <c r="J10" i="10" s="1"/>
  <c r="U10" i="3"/>
  <c r="G10" i="3" s="1"/>
  <c r="H10" i="10" s="1"/>
  <c r="U12" i="6"/>
  <c r="G12" i="8"/>
  <c r="R12" i="8"/>
  <c r="R43" i="3"/>
  <c r="AB43" i="3"/>
  <c r="AD43" i="3" s="1"/>
  <c r="J43" i="3" s="1"/>
  <c r="X43" i="3"/>
  <c r="Z43" i="3" s="1"/>
  <c r="I43" i="3" s="1"/>
  <c r="G9" i="8"/>
  <c r="U9" i="6"/>
  <c r="R9" i="8"/>
  <c r="U42" i="3"/>
  <c r="G42" i="3" s="1"/>
  <c r="H42" i="10" s="1"/>
  <c r="V42" i="3"/>
  <c r="H42" i="3" s="1"/>
  <c r="J42" i="10" s="1"/>
  <c r="V39" i="6"/>
  <c r="H39" i="13" s="1"/>
  <c r="S33" i="6"/>
  <c r="G33" i="13" s="1"/>
  <c r="V8" i="3"/>
  <c r="H8" i="3" s="1"/>
  <c r="J8" i="10" s="1"/>
  <c r="U8" i="3"/>
  <c r="G8" i="3" s="1"/>
  <c r="H8" i="10" s="1"/>
  <c r="S23" i="6"/>
  <c r="G23" i="13" s="1"/>
  <c r="R15" i="6"/>
  <c r="P15" i="8"/>
  <c r="G27" i="8"/>
  <c r="R27" i="8"/>
  <c r="U27" i="6"/>
  <c r="X28" i="3"/>
  <c r="Z28" i="3" s="1"/>
  <c r="I28" i="3" s="1"/>
  <c r="R28" i="3"/>
  <c r="AB28" i="3"/>
  <c r="AD28" i="3" s="1"/>
  <c r="J28" i="3" s="1"/>
  <c r="U25" i="3"/>
  <c r="G25" i="3" s="1"/>
  <c r="H25" i="10" s="1"/>
  <c r="V25" i="3"/>
  <c r="H25" i="3" s="1"/>
  <c r="J25" i="10" s="1"/>
  <c r="V18" i="6"/>
  <c r="H18" i="13" s="1"/>
  <c r="P29" i="8"/>
  <c r="R29" i="6"/>
  <c r="V16" i="3"/>
  <c r="H16" i="3" s="1"/>
  <c r="J16" i="10" s="1"/>
  <c r="U16" i="3"/>
  <c r="G16" i="3" s="1"/>
  <c r="H16" i="10" s="1"/>
  <c r="E7" i="13"/>
  <c r="D7" i="8"/>
  <c r="M44" i="6"/>
  <c r="D7" i="10"/>
  <c r="P21" i="8"/>
  <c r="R21" i="6"/>
  <c r="V23" i="6"/>
  <c r="H23" i="13" s="1"/>
  <c r="V40" i="3"/>
  <c r="H40" i="3" s="1"/>
  <c r="J40" i="10" s="1"/>
  <c r="U40" i="3"/>
  <c r="G40" i="3" s="1"/>
  <c r="H40" i="10" s="1"/>
  <c r="G10" i="8"/>
  <c r="U10" i="6"/>
  <c r="R10" i="8"/>
  <c r="U35" i="3"/>
  <c r="G35" i="3" s="1"/>
  <c r="H35" i="10" s="1"/>
  <c r="V35" i="3"/>
  <c r="H35" i="3" s="1"/>
  <c r="J35" i="10" s="1"/>
  <c r="R35" i="6"/>
  <c r="P35" i="8"/>
  <c r="U11" i="3"/>
  <c r="G11" i="3" s="1"/>
  <c r="H11" i="10" s="1"/>
  <c r="V11" i="3"/>
  <c r="H11" i="3" s="1"/>
  <c r="J11" i="10" s="1"/>
  <c r="U37" i="3"/>
  <c r="G37" i="3" s="1"/>
  <c r="H37" i="10" s="1"/>
  <c r="V37" i="3"/>
  <c r="H37" i="3" s="1"/>
  <c r="J37" i="10" s="1"/>
  <c r="V29" i="3"/>
  <c r="H29" i="3" s="1"/>
  <c r="J29" i="10" s="1"/>
  <c r="U29" i="3"/>
  <c r="G29" i="3" s="1"/>
  <c r="H29" i="10" s="1"/>
  <c r="V31" i="3"/>
  <c r="H31" i="3" s="1"/>
  <c r="J31" i="10" s="1"/>
  <c r="U31" i="3"/>
  <c r="G31" i="3" s="1"/>
  <c r="H31" i="10" s="1"/>
  <c r="G16" i="8"/>
  <c r="U16" i="6"/>
  <c r="R16" i="8"/>
  <c r="R22" i="8"/>
  <c r="G22" i="8"/>
  <c r="U22" i="6"/>
  <c r="U11" i="6"/>
  <c r="R11" i="8"/>
  <c r="G11" i="8"/>
  <c r="R37" i="8"/>
  <c r="U37" i="6"/>
  <c r="G37" i="8"/>
  <c r="G29" i="8"/>
  <c r="U29" i="6"/>
  <c r="R29" i="8"/>
  <c r="R31" i="6"/>
  <c r="P31" i="8"/>
  <c r="P16" i="8"/>
  <c r="R16" i="6"/>
  <c r="D41" i="10"/>
  <c r="E41" i="13"/>
  <c r="D41" i="8"/>
  <c r="P11" i="8"/>
  <c r="R11" i="6"/>
  <c r="V9" i="3"/>
  <c r="H9" i="3" s="1"/>
  <c r="J9" i="10" s="1"/>
  <c r="U9" i="3"/>
  <c r="G9" i="3" s="1"/>
  <c r="H9" i="10" s="1"/>
  <c r="S17" i="6"/>
  <c r="G17" i="13" s="1"/>
  <c r="R37" i="6"/>
  <c r="P37" i="8"/>
  <c r="R21" i="8"/>
  <c r="U21" i="6"/>
  <c r="G21" i="8"/>
  <c r="S18" i="6"/>
  <c r="G18" i="13" s="1"/>
  <c r="R31" i="8"/>
  <c r="G31" i="8"/>
  <c r="U31" i="6"/>
  <c r="R27" i="6"/>
  <c r="P27" i="8"/>
  <c r="R13" i="8"/>
  <c r="U13" i="6"/>
  <c r="G13" i="8"/>
  <c r="V24" i="6"/>
  <c r="H24" i="13" s="1"/>
  <c r="R35" i="8"/>
  <c r="U35" i="6"/>
  <c r="G35" i="8"/>
  <c r="X36" i="3"/>
  <c r="Z36" i="3" s="1"/>
  <c r="I36" i="3" s="1"/>
  <c r="AB36" i="3"/>
  <c r="AD36" i="3" s="1"/>
  <c r="J36" i="3" s="1"/>
  <c r="R36" i="3"/>
  <c r="R19" i="8"/>
  <c r="G19" i="8"/>
  <c r="U19" i="6"/>
  <c r="V22" i="3"/>
  <c r="H22" i="3" s="1"/>
  <c r="J22" i="10" s="1"/>
  <c r="U22" i="3"/>
  <c r="G22" i="3" s="1"/>
  <c r="H22" i="10" s="1"/>
  <c r="P9" i="8"/>
  <c r="R9" i="6"/>
  <c r="P42" i="8"/>
  <c r="R42" i="6"/>
  <c r="U21" i="3"/>
  <c r="G21" i="3" s="1"/>
  <c r="H21" i="10" s="1"/>
  <c r="V21" i="3"/>
  <c r="H21" i="3" s="1"/>
  <c r="J21" i="10" s="1"/>
  <c r="S20" i="6"/>
  <c r="G20" i="13" s="1"/>
  <c r="U2" i="23" l="1"/>
  <c r="CI3" i="23"/>
  <c r="CI4" i="23" s="1"/>
  <c r="U38" i="6"/>
  <c r="V38" i="6" s="1"/>
  <c r="H38" i="13" s="1"/>
  <c r="G38" i="8"/>
  <c r="R38" i="8"/>
  <c r="R38" i="6"/>
  <c r="S38" i="6" s="1"/>
  <c r="G38" i="13" s="1"/>
  <c r="P38" i="8"/>
  <c r="V38" i="3"/>
  <c r="H38" i="3" s="1"/>
  <c r="J38" i="10" s="1"/>
  <c r="U38" i="3"/>
  <c r="G38" i="3" s="1"/>
  <c r="H38" i="10" s="1"/>
  <c r="AB34" i="3"/>
  <c r="AD34" i="3" s="1"/>
  <c r="J34" i="3" s="1"/>
  <c r="X34" i="3"/>
  <c r="Z34" i="3" s="1"/>
  <c r="I34" i="3" s="1"/>
  <c r="R34" i="3"/>
  <c r="S15" i="6"/>
  <c r="G15" i="13" s="1"/>
  <c r="V28" i="3"/>
  <c r="H28" i="3" s="1"/>
  <c r="J28" i="10" s="1"/>
  <c r="U28" i="3"/>
  <c r="G28" i="3" s="1"/>
  <c r="H28" i="10" s="1"/>
  <c r="V12" i="6"/>
  <c r="H12" i="13" s="1"/>
  <c r="S13" i="6"/>
  <c r="G13" i="13" s="1"/>
  <c r="U14" i="3"/>
  <c r="G14" i="3" s="1"/>
  <c r="H14" i="10" s="1"/>
  <c r="V14" i="3"/>
  <c r="H14" i="3" s="1"/>
  <c r="J14" i="10" s="1"/>
  <c r="G36" i="8"/>
  <c r="R36" i="8"/>
  <c r="U36" i="6"/>
  <c r="S31" i="6"/>
  <c r="G31" i="13" s="1"/>
  <c r="S29" i="6"/>
  <c r="G29" i="13" s="1"/>
  <c r="U14" i="6"/>
  <c r="R14" i="8"/>
  <c r="G14" i="8"/>
  <c r="V13" i="6"/>
  <c r="H13" i="13" s="1"/>
  <c r="S10" i="6"/>
  <c r="G10" i="13" s="1"/>
  <c r="S9" i="6"/>
  <c r="G9" i="13" s="1"/>
  <c r="P36" i="8"/>
  <c r="R36" i="6"/>
  <c r="S37" i="6"/>
  <c r="G37" i="13" s="1"/>
  <c r="V9" i="6"/>
  <c r="H9" i="13" s="1"/>
  <c r="S42" i="6"/>
  <c r="G42" i="13" s="1"/>
  <c r="E44" i="13"/>
  <c r="M20" i="12" s="1"/>
  <c r="AB41" i="3"/>
  <c r="AD41" i="3" s="1"/>
  <c r="J41" i="3" s="1"/>
  <c r="X41" i="3"/>
  <c r="Z41" i="3" s="1"/>
  <c r="I41" i="3" s="1"/>
  <c r="R41" i="3"/>
  <c r="V40" i="6"/>
  <c r="H40" i="13" s="1"/>
  <c r="V42" i="6"/>
  <c r="H42" i="13" s="1"/>
  <c r="V31" i="6"/>
  <c r="H31" i="13" s="1"/>
  <c r="S21" i="6"/>
  <c r="G21" i="13" s="1"/>
  <c r="V27" i="6"/>
  <c r="H27" i="13" s="1"/>
  <c r="V8" i="6"/>
  <c r="H8" i="13" s="1"/>
  <c r="V15" i="6"/>
  <c r="H15" i="13" s="1"/>
  <c r="P30" i="8"/>
  <c r="R30" i="6"/>
  <c r="V26" i="6"/>
  <c r="H26" i="13" s="1"/>
  <c r="V37" i="6"/>
  <c r="H37" i="13" s="1"/>
  <c r="S12" i="6"/>
  <c r="G12" i="13" s="1"/>
  <c r="R14" i="6"/>
  <c r="P14" i="8"/>
  <c r="S27" i="6"/>
  <c r="G27" i="13" s="1"/>
  <c r="V11" i="6"/>
  <c r="H11" i="13" s="1"/>
  <c r="V35" i="6"/>
  <c r="H35" i="13" s="1"/>
  <c r="V29" i="6"/>
  <c r="H29" i="13" s="1"/>
  <c r="V22" i="6"/>
  <c r="H22" i="13" s="1"/>
  <c r="S25" i="6"/>
  <c r="G25" i="13" s="1"/>
  <c r="U30" i="3"/>
  <c r="G30" i="3" s="1"/>
  <c r="H30" i="10" s="1"/>
  <c r="V30" i="3"/>
  <c r="H30" i="3" s="1"/>
  <c r="J30" i="10" s="1"/>
  <c r="S19" i="6"/>
  <c r="G19" i="13" s="1"/>
  <c r="G30" i="8"/>
  <c r="U30" i="6"/>
  <c r="R30" i="8"/>
  <c r="G28" i="8"/>
  <c r="U28" i="6"/>
  <c r="R28" i="8"/>
  <c r="V19" i="6"/>
  <c r="H19" i="13" s="1"/>
  <c r="U43" i="3"/>
  <c r="G43" i="3" s="1"/>
  <c r="H43" i="10" s="1"/>
  <c r="V43" i="3"/>
  <c r="H43" i="3" s="1"/>
  <c r="J43" i="10" s="1"/>
  <c r="S16" i="6"/>
  <c r="G16" i="13" s="1"/>
  <c r="R28" i="6"/>
  <c r="P28" i="8"/>
  <c r="AB7" i="3"/>
  <c r="AD7" i="3" s="1"/>
  <c r="J7" i="3" s="1"/>
  <c r="X7" i="3"/>
  <c r="Z7" i="3" s="1"/>
  <c r="I7" i="3" s="1"/>
  <c r="R7" i="3"/>
  <c r="S35" i="6"/>
  <c r="G35" i="13" s="1"/>
  <c r="V10" i="6"/>
  <c r="H10" i="13" s="1"/>
  <c r="D44" i="10"/>
  <c r="M12" i="12"/>
  <c r="B11" i="11"/>
  <c r="V25" i="6"/>
  <c r="H25" i="13" s="1"/>
  <c r="S40" i="6"/>
  <c r="G40" i="13" s="1"/>
  <c r="S26" i="6"/>
  <c r="G26" i="13" s="1"/>
  <c r="R43" i="8"/>
  <c r="G43" i="8"/>
  <c r="U43" i="6"/>
  <c r="V16" i="6"/>
  <c r="H16" i="13" s="1"/>
  <c r="V21" i="6"/>
  <c r="H21" i="13" s="1"/>
  <c r="V36" i="3"/>
  <c r="H36" i="3" s="1"/>
  <c r="J36" i="10" s="1"/>
  <c r="U36" i="3"/>
  <c r="G36" i="3" s="1"/>
  <c r="H36" i="10" s="1"/>
  <c r="S11" i="6"/>
  <c r="G11" i="13" s="1"/>
  <c r="D44" i="8"/>
  <c r="P43" i="8"/>
  <c r="R43" i="6"/>
  <c r="S32" i="6"/>
  <c r="G32" i="13" s="1"/>
  <c r="S8" i="6"/>
  <c r="G8" i="13" s="1"/>
  <c r="V32" i="6"/>
  <c r="H32" i="13" s="1"/>
  <c r="S22" i="6"/>
  <c r="G22" i="13" s="1"/>
  <c r="W2" i="23" l="1"/>
  <c r="CJ3" i="23"/>
  <c r="CJ4" i="23" s="1"/>
  <c r="R34" i="6"/>
  <c r="S34" i="6" s="1"/>
  <c r="G34" i="13" s="1"/>
  <c r="P34" i="8"/>
  <c r="U34" i="6"/>
  <c r="V34" i="6" s="1"/>
  <c r="H34" i="13" s="1"/>
  <c r="G34" i="8"/>
  <c r="R34" i="8"/>
  <c r="V34" i="3"/>
  <c r="H34" i="3" s="1"/>
  <c r="J34" i="10" s="1"/>
  <c r="U34" i="3"/>
  <c r="G34" i="3" s="1"/>
  <c r="H34" i="10" s="1"/>
  <c r="S30" i="6"/>
  <c r="G30" i="13" s="1"/>
  <c r="V36" i="6"/>
  <c r="H36" i="13" s="1"/>
  <c r="R41" i="6"/>
  <c r="P41" i="8"/>
  <c r="V41" i="3"/>
  <c r="H41" i="3" s="1"/>
  <c r="J41" i="10" s="1"/>
  <c r="U41" i="3"/>
  <c r="G41" i="3" s="1"/>
  <c r="H41" i="10" s="1"/>
  <c r="V7" i="3"/>
  <c r="H7" i="3" s="1"/>
  <c r="J7" i="10" s="1"/>
  <c r="U7" i="3"/>
  <c r="G7" i="3" s="1"/>
  <c r="H7" i="10" s="1"/>
  <c r="G41" i="8"/>
  <c r="R41" i="8"/>
  <c r="U41" i="6"/>
  <c r="V14" i="6"/>
  <c r="H14" i="13" s="1"/>
  <c r="S14" i="6"/>
  <c r="G14" i="13" s="1"/>
  <c r="V30" i="6"/>
  <c r="H30" i="13" s="1"/>
  <c r="V43" i="6"/>
  <c r="H43" i="13" s="1"/>
  <c r="R7" i="6"/>
  <c r="P7" i="8"/>
  <c r="V28" i="6"/>
  <c r="H28" i="13" s="1"/>
  <c r="S43" i="6"/>
  <c r="G43" i="13" s="1"/>
  <c r="R7" i="8"/>
  <c r="U7" i="6"/>
  <c r="G7" i="8"/>
  <c r="S28" i="6"/>
  <c r="G28" i="13" s="1"/>
  <c r="S36" i="6"/>
  <c r="G36" i="13" s="1"/>
  <c r="Y2" i="23" l="1"/>
  <c r="CK3" i="23"/>
  <c r="CK4" i="23" s="1"/>
  <c r="V41" i="6"/>
  <c r="H41" i="13" s="1"/>
  <c r="S7" i="6"/>
  <c r="V7" i="6"/>
  <c r="S41" i="6"/>
  <c r="G41" i="13" s="1"/>
  <c r="CL3" i="23" l="1"/>
  <c r="CL4" i="23" s="1"/>
  <c r="AA2" i="23"/>
  <c r="V44" i="6"/>
  <c r="Q18" i="11" s="1"/>
  <c r="H7" i="13"/>
  <c r="S44" i="6"/>
  <c r="O16" i="11" s="1"/>
  <c r="G7" i="13"/>
  <c r="CM3" i="23" l="1"/>
  <c r="CM4" i="23" s="1"/>
  <c r="AC2" i="23"/>
  <c r="H44" i="13"/>
  <c r="AA20" i="12" s="1"/>
  <c r="G44" i="13"/>
  <c r="T20" i="12" s="1"/>
  <c r="AE2" i="23" l="1"/>
  <c r="CN3" i="23"/>
  <c r="CN4" i="23" s="1"/>
  <c r="N7" i="6" a="1"/>
  <c r="N34" i="6" s="1"/>
  <c r="CO3" i="23" l="1"/>
  <c r="CO4" i="23" s="1"/>
  <c r="AG2" i="23"/>
  <c r="N24" i="6"/>
  <c r="P24" i="6" s="1"/>
  <c r="I24" i="13" s="1"/>
  <c r="N43" i="6"/>
  <c r="P43" i="6" s="1"/>
  <c r="I43" i="13" s="1"/>
  <c r="N38" i="6"/>
  <c r="F38" i="13" s="1"/>
  <c r="N21" i="6"/>
  <c r="P21" i="6" s="1"/>
  <c r="I21" i="13" s="1"/>
  <c r="N30" i="6"/>
  <c r="F30" i="13" s="1"/>
  <c r="N16" i="6"/>
  <c r="F16" i="13" s="1"/>
  <c r="N42" i="6"/>
  <c r="F42" i="13" s="1"/>
  <c r="N39" i="6"/>
  <c r="F39" i="13" s="1"/>
  <c r="N8" i="6"/>
  <c r="F8" i="13" s="1"/>
  <c r="N7" i="6"/>
  <c r="F7" i="13" s="1"/>
  <c r="N27" i="6"/>
  <c r="F27" i="13" s="1"/>
  <c r="N20" i="6"/>
  <c r="F20" i="13" s="1"/>
  <c r="N12" i="6"/>
  <c r="F12" i="13" s="1"/>
  <c r="N18" i="6"/>
  <c r="P18" i="6" s="1"/>
  <c r="I18" i="13" s="1"/>
  <c r="N31" i="6"/>
  <c r="F31" i="13" s="1"/>
  <c r="N40" i="6"/>
  <c r="P40" i="6" s="1"/>
  <c r="I40" i="13" s="1"/>
  <c r="N23" i="6"/>
  <c r="P23" i="6" s="1"/>
  <c r="I23" i="13" s="1"/>
  <c r="N11" i="6"/>
  <c r="P11" i="6" s="1"/>
  <c r="I11" i="13" s="1"/>
  <c r="N14" i="6"/>
  <c r="F14" i="13" s="1"/>
  <c r="N33" i="6"/>
  <c r="P33" i="6" s="1"/>
  <c r="I33" i="13" s="1"/>
  <c r="N22" i="6"/>
  <c r="P22" i="6" s="1"/>
  <c r="I22" i="13" s="1"/>
  <c r="N29" i="6"/>
  <c r="F29" i="13" s="1"/>
  <c r="N25" i="6"/>
  <c r="P25" i="6" s="1"/>
  <c r="I25" i="13" s="1"/>
  <c r="N9" i="6"/>
  <c r="P9" i="6" s="1"/>
  <c r="I9" i="13" s="1"/>
  <c r="N41" i="6"/>
  <c r="F41" i="13" s="1"/>
  <c r="N19" i="6"/>
  <c r="F19" i="13" s="1"/>
  <c r="N36" i="6"/>
  <c r="P36" i="6" s="1"/>
  <c r="I36" i="13" s="1"/>
  <c r="N32" i="6"/>
  <c r="F32" i="13" s="1"/>
  <c r="N28" i="6"/>
  <c r="P28" i="6" s="1"/>
  <c r="I28" i="13" s="1"/>
  <c r="N37" i="6"/>
  <c r="P37" i="6" s="1"/>
  <c r="I37" i="13" s="1"/>
  <c r="N26" i="6"/>
  <c r="F26" i="13" s="1"/>
  <c r="N13" i="6"/>
  <c r="P13" i="6" s="1"/>
  <c r="I13" i="13" s="1"/>
  <c r="N15" i="6"/>
  <c r="P15" i="6" s="1"/>
  <c r="I15" i="13" s="1"/>
  <c r="N17" i="6"/>
  <c r="F17" i="13" s="1"/>
  <c r="N35" i="6"/>
  <c r="F35" i="13" s="1"/>
  <c r="N10" i="6"/>
  <c r="P12" i="6"/>
  <c r="I12" i="13" s="1"/>
  <c r="P34" i="6"/>
  <c r="I34" i="13" s="1"/>
  <c r="F34" i="13"/>
  <c r="AI2" i="23" l="1"/>
  <c r="CP3" i="23"/>
  <c r="CP4" i="23" s="1"/>
  <c r="P38" i="6"/>
  <c r="I38" i="13" s="1"/>
  <c r="F18" i="13"/>
  <c r="F43" i="13"/>
  <c r="F21" i="13"/>
  <c r="P31" i="6"/>
  <c r="I31" i="13" s="1"/>
  <c r="P19" i="6"/>
  <c r="I19" i="13" s="1"/>
  <c r="F40" i="13"/>
  <c r="F37" i="13"/>
  <c r="F28" i="13"/>
  <c r="F36" i="13"/>
  <c r="F24" i="13"/>
  <c r="P8" i="6"/>
  <c r="I8" i="13" s="1"/>
  <c r="P41" i="6"/>
  <c r="I41" i="13" s="1"/>
  <c r="P42" i="6"/>
  <c r="I42" i="13" s="1"/>
  <c r="P30" i="6"/>
  <c r="I30" i="13" s="1"/>
  <c r="F23" i="13"/>
  <c r="P27" i="6"/>
  <c r="I27" i="13" s="1"/>
  <c r="P16" i="6"/>
  <c r="I16" i="13" s="1"/>
  <c r="F11" i="13"/>
  <c r="N44" i="6"/>
  <c r="B18" i="11" s="1"/>
  <c r="P39" i="6"/>
  <c r="I39" i="13" s="1"/>
  <c r="P32" i="6"/>
  <c r="I32" i="13" s="1"/>
  <c r="P29" i="6"/>
  <c r="I29" i="13" s="1"/>
  <c r="P14" i="6"/>
  <c r="I14" i="13" s="1"/>
  <c r="F25" i="13"/>
  <c r="P20" i="6"/>
  <c r="I20" i="13" s="1"/>
  <c r="P35" i="6"/>
  <c r="I35" i="13" s="1"/>
  <c r="F33" i="13"/>
  <c r="P17" i="6"/>
  <c r="I17" i="13" s="1"/>
  <c r="F22" i="13"/>
  <c r="P7" i="6"/>
  <c r="I7" i="13" s="1"/>
  <c r="F9" i="13"/>
  <c r="F15" i="13"/>
  <c r="F13" i="13"/>
  <c r="P10" i="6"/>
  <c r="I10" i="13" s="1"/>
  <c r="P26" i="6"/>
  <c r="I26" i="13" s="1"/>
  <c r="F10" i="13"/>
  <c r="CQ3" i="23" l="1"/>
  <c r="CQ4" i="23" s="1"/>
  <c r="AK2" i="23"/>
  <c r="F44" i="13"/>
  <c r="I44" i="13"/>
  <c r="P44" i="6"/>
  <c r="B24" i="11" s="1"/>
  <c r="AM2" i="23" l="1"/>
  <c r="CR3" i="23"/>
  <c r="CR4" i="23" s="1"/>
  <c r="Q7" i="6" a="1"/>
  <c r="Q7" i="6" s="1"/>
  <c r="CS3" i="23" l="1"/>
  <c r="CS4" i="23" s="1"/>
  <c r="AO2" i="23"/>
  <c r="Q17" i="6"/>
  <c r="J17" i="13" s="1"/>
  <c r="Q16" i="6"/>
  <c r="J16" i="13" s="1"/>
  <c r="Q32" i="6"/>
  <c r="W32" i="6" s="1"/>
  <c r="L32" i="13" s="1"/>
  <c r="Q11" i="6"/>
  <c r="E11" i="10" s="1"/>
  <c r="Q12" i="6"/>
  <c r="J12" i="13" s="1"/>
  <c r="Q42" i="6"/>
  <c r="W42" i="6" s="1"/>
  <c r="L42" i="13" s="1"/>
  <c r="Q24" i="6"/>
  <c r="T24" i="6" s="1"/>
  <c r="K24" i="13" s="1"/>
  <c r="Q38" i="6"/>
  <c r="E38" i="10" s="1"/>
  <c r="Q35" i="6"/>
  <c r="J35" i="13" s="1"/>
  <c r="Q27" i="6"/>
  <c r="W27" i="6" s="1"/>
  <c r="L27" i="13" s="1"/>
  <c r="Q13" i="6"/>
  <c r="Q36" i="6"/>
  <c r="E36" i="10" s="1"/>
  <c r="Q31" i="6"/>
  <c r="W31" i="6" s="1"/>
  <c r="L31" i="13" s="1"/>
  <c r="Q23" i="6"/>
  <c r="W23" i="6" s="1"/>
  <c r="L23" i="13" s="1"/>
  <c r="Q41" i="6"/>
  <c r="E41" i="8" s="1"/>
  <c r="F41" i="8" s="1"/>
  <c r="H41" i="8" s="1"/>
  <c r="Q30" i="6"/>
  <c r="T30" i="6" s="1"/>
  <c r="K30" i="13" s="1"/>
  <c r="Q21" i="6"/>
  <c r="W21" i="6" s="1"/>
  <c r="L21" i="13" s="1"/>
  <c r="Q9" i="6"/>
  <c r="T9" i="6" s="1"/>
  <c r="K9" i="13" s="1"/>
  <c r="Q37" i="6"/>
  <c r="E37" i="8" s="1"/>
  <c r="F37" i="8" s="1"/>
  <c r="H37" i="8" s="1"/>
  <c r="Q10" i="6"/>
  <c r="E10" i="8" s="1"/>
  <c r="F10" i="8" s="1"/>
  <c r="H10" i="8" s="1"/>
  <c r="Q18" i="6"/>
  <c r="J18" i="13" s="1"/>
  <c r="Q39" i="6"/>
  <c r="J39" i="13" s="1"/>
  <c r="Q14" i="6"/>
  <c r="T14" i="6" s="1"/>
  <c r="K14" i="13" s="1"/>
  <c r="Q25" i="6"/>
  <c r="E25" i="8" s="1"/>
  <c r="F25" i="8" s="1"/>
  <c r="H25" i="8" s="1"/>
  <c r="Q19" i="6"/>
  <c r="E19" i="8" s="1"/>
  <c r="F19" i="8" s="1"/>
  <c r="H19" i="8" s="1"/>
  <c r="Q8" i="6"/>
  <c r="W8" i="6" s="1"/>
  <c r="L8" i="13" s="1"/>
  <c r="Q33" i="6"/>
  <c r="E33" i="8" s="1"/>
  <c r="F33" i="8" s="1"/>
  <c r="H33" i="8" s="1"/>
  <c r="Q22" i="6"/>
  <c r="W22" i="6" s="1"/>
  <c r="L22" i="13" s="1"/>
  <c r="Q34" i="6"/>
  <c r="E34" i="10" s="1"/>
  <c r="Q43" i="6"/>
  <c r="J43" i="13" s="1"/>
  <c r="Q29" i="6"/>
  <c r="W29" i="6" s="1"/>
  <c r="L29" i="13" s="1"/>
  <c r="Q20" i="6"/>
  <c r="W20" i="6" s="1"/>
  <c r="L20" i="13" s="1"/>
  <c r="Q28" i="6"/>
  <c r="E28" i="10" s="1"/>
  <c r="Q40" i="6"/>
  <c r="J40" i="13" s="1"/>
  <c r="Q26" i="6"/>
  <c r="W26" i="6" s="1"/>
  <c r="L26" i="13" s="1"/>
  <c r="Q15" i="6"/>
  <c r="T15" i="6" s="1"/>
  <c r="K15" i="13" s="1"/>
  <c r="E17" i="8"/>
  <c r="F17" i="8" s="1"/>
  <c r="H17" i="8" s="1"/>
  <c r="J7" i="13"/>
  <c r="T7" i="6"/>
  <c r="W7" i="6"/>
  <c r="E7" i="10"/>
  <c r="E7" i="8"/>
  <c r="AQ2" i="23" l="1"/>
  <c r="CT3" i="23"/>
  <c r="CT4" i="23" s="1"/>
  <c r="E32" i="8"/>
  <c r="F32" i="8" s="1"/>
  <c r="H32" i="8" s="1"/>
  <c r="J32" i="8" s="1"/>
  <c r="N32" i="13" s="1"/>
  <c r="T32" i="6"/>
  <c r="K32" i="13" s="1"/>
  <c r="E23" i="8"/>
  <c r="F23" i="8" s="1"/>
  <c r="H23" i="8" s="1"/>
  <c r="M23" i="13" s="1"/>
  <c r="J32" i="13"/>
  <c r="E32" i="10"/>
  <c r="J19" i="13"/>
  <c r="W19" i="6"/>
  <c r="L19" i="13" s="1"/>
  <c r="E8" i="8"/>
  <c r="F8" i="8" s="1"/>
  <c r="H8" i="8" s="1"/>
  <c r="J8" i="8" s="1"/>
  <c r="N8" i="13" s="1"/>
  <c r="E22" i="8"/>
  <c r="F22" i="8" s="1"/>
  <c r="H22" i="8" s="1"/>
  <c r="J22" i="8" s="1"/>
  <c r="N22" i="13" s="1"/>
  <c r="J41" i="13"/>
  <c r="T41" i="6"/>
  <c r="K41" i="13" s="1"/>
  <c r="J23" i="13"/>
  <c r="E41" i="10"/>
  <c r="E31" i="10"/>
  <c r="E33" i="10"/>
  <c r="J31" i="13"/>
  <c r="T31" i="6"/>
  <c r="K31" i="13" s="1"/>
  <c r="E17" i="10"/>
  <c r="E30" i="10"/>
  <c r="E16" i="8"/>
  <c r="F16" i="8" s="1"/>
  <c r="H16" i="8" s="1"/>
  <c r="J16" i="8" s="1"/>
  <c r="N16" i="13" s="1"/>
  <c r="J30" i="13"/>
  <c r="T22" i="6"/>
  <c r="K22" i="13" s="1"/>
  <c r="J33" i="13"/>
  <c r="W33" i="6"/>
  <c r="L33" i="13" s="1"/>
  <c r="T23" i="6"/>
  <c r="K23" i="13" s="1"/>
  <c r="J22" i="13"/>
  <c r="T33" i="6"/>
  <c r="K33" i="13" s="1"/>
  <c r="T19" i="6"/>
  <c r="K19" i="13" s="1"/>
  <c r="E16" i="10"/>
  <c r="E8" i="10"/>
  <c r="T8" i="6"/>
  <c r="K8" i="13" s="1"/>
  <c r="T16" i="6"/>
  <c r="K16" i="13" s="1"/>
  <c r="E23" i="10"/>
  <c r="J8" i="13"/>
  <c r="E30" i="8"/>
  <c r="F30" i="8" s="1"/>
  <c r="H30" i="8" s="1"/>
  <c r="M30" i="13" s="1"/>
  <c r="W30" i="6"/>
  <c r="L30" i="13" s="1"/>
  <c r="E19" i="10"/>
  <c r="T42" i="6"/>
  <c r="K42" i="13" s="1"/>
  <c r="J34" i="13"/>
  <c r="T34" i="6"/>
  <c r="K34" i="13" s="1"/>
  <c r="W16" i="6"/>
  <c r="L16" i="13" s="1"/>
  <c r="E22" i="10"/>
  <c r="E31" i="8"/>
  <c r="F31" i="8" s="1"/>
  <c r="H31" i="8" s="1"/>
  <c r="J31" i="8" s="1"/>
  <c r="N31" i="13" s="1"/>
  <c r="J21" i="13"/>
  <c r="E21" i="8"/>
  <c r="F21" i="8" s="1"/>
  <c r="H21" i="8" s="1"/>
  <c r="M21" i="13" s="1"/>
  <c r="T21" i="6"/>
  <c r="K21" i="13" s="1"/>
  <c r="W11" i="6"/>
  <c r="L11" i="13" s="1"/>
  <c r="E21" i="10"/>
  <c r="T11" i="6"/>
  <c r="K11" i="13" s="1"/>
  <c r="J11" i="13"/>
  <c r="W41" i="6"/>
  <c r="L41" i="13" s="1"/>
  <c r="E11" i="8"/>
  <c r="F11" i="8" s="1"/>
  <c r="H11" i="8" s="1"/>
  <c r="J11" i="8" s="1"/>
  <c r="N11" i="13" s="1"/>
  <c r="W9" i="6"/>
  <c r="L9" i="13" s="1"/>
  <c r="T12" i="6"/>
  <c r="K12" i="13" s="1"/>
  <c r="E34" i="8"/>
  <c r="F34" i="8" s="1"/>
  <c r="H34" i="8" s="1"/>
  <c r="M34" i="13" s="1"/>
  <c r="W12" i="6"/>
  <c r="L12" i="13" s="1"/>
  <c r="W34" i="6"/>
  <c r="L34" i="13" s="1"/>
  <c r="T20" i="6"/>
  <c r="K20" i="13" s="1"/>
  <c r="W17" i="6"/>
  <c r="L17" i="13" s="1"/>
  <c r="E43" i="10"/>
  <c r="T17" i="6"/>
  <c r="K17" i="13" s="1"/>
  <c r="E20" i="10"/>
  <c r="E27" i="8"/>
  <c r="F27" i="8" s="1"/>
  <c r="H27" i="8" s="1"/>
  <c r="J27" i="8" s="1"/>
  <c r="N27" i="13" s="1"/>
  <c r="J27" i="13"/>
  <c r="E29" i="8"/>
  <c r="F29" i="8" s="1"/>
  <c r="H29" i="8" s="1"/>
  <c r="J29" i="8" s="1"/>
  <c r="N29" i="13" s="1"/>
  <c r="J42" i="13"/>
  <c r="J29" i="13"/>
  <c r="E42" i="10"/>
  <c r="E29" i="10"/>
  <c r="E42" i="8"/>
  <c r="F42" i="8" s="1"/>
  <c r="H42" i="8" s="1"/>
  <c r="J42" i="8" s="1"/>
  <c r="N42" i="13" s="1"/>
  <c r="Q44" i="6"/>
  <c r="E24" i="8"/>
  <c r="F24" i="8" s="1"/>
  <c r="H24" i="8" s="1"/>
  <c r="J24" i="8" s="1"/>
  <c r="N24" i="13" s="1"/>
  <c r="E15" i="10"/>
  <c r="E12" i="8"/>
  <c r="F12" i="8" s="1"/>
  <c r="H12" i="8" s="1"/>
  <c r="M12" i="13" s="1"/>
  <c r="J24" i="13"/>
  <c r="J37" i="13"/>
  <c r="J20" i="13"/>
  <c r="T35" i="6"/>
  <c r="K35" i="13" s="1"/>
  <c r="W40" i="6"/>
  <c r="L40" i="13" s="1"/>
  <c r="E12" i="10"/>
  <c r="E14" i="8"/>
  <c r="F14" i="8" s="1"/>
  <c r="H14" i="8" s="1"/>
  <c r="M14" i="13" s="1"/>
  <c r="W24" i="6"/>
  <c r="L24" i="13" s="1"/>
  <c r="E39" i="8"/>
  <c r="F39" i="8" s="1"/>
  <c r="H39" i="8" s="1"/>
  <c r="M39" i="13" s="1"/>
  <c r="E20" i="8"/>
  <c r="F20" i="8" s="1"/>
  <c r="H20" i="8" s="1"/>
  <c r="M20" i="13" s="1"/>
  <c r="E18" i="10"/>
  <c r="T29" i="6"/>
  <c r="K29" i="13" s="1"/>
  <c r="W14" i="6"/>
  <c r="L14" i="13" s="1"/>
  <c r="E24" i="10"/>
  <c r="T43" i="6"/>
  <c r="K43" i="13" s="1"/>
  <c r="T39" i="6"/>
  <c r="K39" i="13" s="1"/>
  <c r="E9" i="8"/>
  <c r="F9" i="8" s="1"/>
  <c r="H9" i="8" s="1"/>
  <c r="J9" i="8" s="1"/>
  <c r="N9" i="13" s="1"/>
  <c r="W43" i="6"/>
  <c r="L43" i="13" s="1"/>
  <c r="T27" i="6"/>
  <c r="K27" i="13" s="1"/>
  <c r="E14" i="10"/>
  <c r="E13" i="8"/>
  <c r="F13" i="8" s="1"/>
  <c r="H13" i="8" s="1"/>
  <c r="J13" i="8" s="1"/>
  <c r="N13" i="13" s="1"/>
  <c r="W39" i="6"/>
  <c r="L39" i="13" s="1"/>
  <c r="E27" i="10"/>
  <c r="E26" i="10"/>
  <c r="T13" i="6"/>
  <c r="K13" i="13" s="1"/>
  <c r="E13" i="10"/>
  <c r="T10" i="6"/>
  <c r="K10" i="13" s="1"/>
  <c r="T26" i="6"/>
  <c r="K26" i="13" s="1"/>
  <c r="E28" i="8"/>
  <c r="F28" i="8" s="1"/>
  <c r="H28" i="8" s="1"/>
  <c r="M28" i="13" s="1"/>
  <c r="T25" i="6"/>
  <c r="K25" i="13" s="1"/>
  <c r="E9" i="10"/>
  <c r="J13" i="13"/>
  <c r="E43" i="8"/>
  <c r="F43" i="8" s="1"/>
  <c r="H43" i="8" s="1"/>
  <c r="J43" i="8" s="1"/>
  <c r="N43" i="13" s="1"/>
  <c r="J36" i="13"/>
  <c r="W38" i="6"/>
  <c r="L38" i="13" s="1"/>
  <c r="T18" i="6"/>
  <c r="K18" i="13" s="1"/>
  <c r="W10" i="6"/>
  <c r="L10" i="13" s="1"/>
  <c r="J26" i="13"/>
  <c r="E18" i="8"/>
  <c r="F18" i="8" s="1"/>
  <c r="H18" i="8" s="1"/>
  <c r="J18" i="8" s="1"/>
  <c r="N18" i="13" s="1"/>
  <c r="E26" i="8"/>
  <c r="F26" i="8" s="1"/>
  <c r="H26" i="8" s="1"/>
  <c r="M26" i="13" s="1"/>
  <c r="W18" i="6"/>
  <c r="L18" i="13" s="1"/>
  <c r="E40" i="10"/>
  <c r="T28" i="6"/>
  <c r="K28" i="13" s="1"/>
  <c r="J25" i="13"/>
  <c r="J9" i="13"/>
  <c r="E35" i="10"/>
  <c r="W36" i="6"/>
  <c r="L36" i="13" s="1"/>
  <c r="T38" i="6"/>
  <c r="K38" i="13" s="1"/>
  <c r="T37" i="6"/>
  <c r="K37" i="13" s="1"/>
  <c r="J10" i="13"/>
  <c r="J15" i="13"/>
  <c r="W13" i="6"/>
  <c r="L13" i="13" s="1"/>
  <c r="E39" i="10"/>
  <c r="E40" i="8"/>
  <c r="F40" i="8" s="1"/>
  <c r="H40" i="8" s="1"/>
  <c r="J40" i="8" s="1"/>
  <c r="N40" i="13" s="1"/>
  <c r="W28" i="6"/>
  <c r="L28" i="13" s="1"/>
  <c r="E25" i="10"/>
  <c r="E35" i="8"/>
  <c r="F35" i="8" s="1"/>
  <c r="H35" i="8" s="1"/>
  <c r="M35" i="13" s="1"/>
  <c r="E36" i="8"/>
  <c r="F36" i="8" s="1"/>
  <c r="H36" i="8" s="1"/>
  <c r="J36" i="8" s="1"/>
  <c r="N36" i="13" s="1"/>
  <c r="J38" i="13"/>
  <c r="E37" i="10"/>
  <c r="E10" i="10"/>
  <c r="J14" i="13"/>
  <c r="E38" i="8"/>
  <c r="F38" i="8" s="1"/>
  <c r="H38" i="8" s="1"/>
  <c r="J38" i="8" s="1"/>
  <c r="N38" i="13" s="1"/>
  <c r="J28" i="13"/>
  <c r="E15" i="8"/>
  <c r="F15" i="8" s="1"/>
  <c r="H15" i="8" s="1"/>
  <c r="J15" i="8" s="1"/>
  <c r="N15" i="13" s="1"/>
  <c r="T40" i="6"/>
  <c r="K40" i="13" s="1"/>
  <c r="W25" i="6"/>
  <c r="L25" i="13" s="1"/>
  <c r="W35" i="6"/>
  <c r="L35" i="13" s="1"/>
  <c r="T36" i="6"/>
  <c r="K36" i="13" s="1"/>
  <c r="W37" i="6"/>
  <c r="L37" i="13" s="1"/>
  <c r="W15" i="6"/>
  <c r="L15" i="13" s="1"/>
  <c r="M41" i="13"/>
  <c r="J41" i="8"/>
  <c r="N41" i="13" s="1"/>
  <c r="K7" i="13"/>
  <c r="M33" i="13"/>
  <c r="J33" i="8"/>
  <c r="N33" i="13" s="1"/>
  <c r="F7" i="8"/>
  <c r="L7" i="13"/>
  <c r="M10" i="13"/>
  <c r="J10" i="8"/>
  <c r="N10" i="13" s="1"/>
  <c r="M25" i="13"/>
  <c r="J25" i="8"/>
  <c r="N25" i="13" s="1"/>
  <c r="J19" i="8"/>
  <c r="N19" i="13" s="1"/>
  <c r="M19" i="13"/>
  <c r="M37" i="13"/>
  <c r="J37" i="8"/>
  <c r="N37" i="13" s="1"/>
  <c r="M17" i="13"/>
  <c r="J17" i="8"/>
  <c r="N17" i="13" s="1"/>
  <c r="AS2" i="23" l="1"/>
  <c r="CU3" i="23"/>
  <c r="CU4" i="23" s="1"/>
  <c r="J23" i="8"/>
  <c r="N23" i="13" s="1"/>
  <c r="B30" i="11"/>
  <c r="Q46" i="6"/>
  <c r="M32" i="13"/>
  <c r="M22" i="13"/>
  <c r="M8" i="13"/>
  <c r="M16" i="13"/>
  <c r="M11" i="13"/>
  <c r="J30" i="8"/>
  <c r="N30" i="13" s="1"/>
  <c r="M31" i="13"/>
  <c r="J21" i="8"/>
  <c r="N21" i="13" s="1"/>
  <c r="J34" i="8"/>
  <c r="N34" i="13" s="1"/>
  <c r="M27" i="13"/>
  <c r="M43" i="13"/>
  <c r="M42" i="13"/>
  <c r="M24" i="13"/>
  <c r="M18" i="13"/>
  <c r="M38" i="13"/>
  <c r="M29" i="13"/>
  <c r="J44" i="13"/>
  <c r="M22" i="12" s="1"/>
  <c r="M36" i="13"/>
  <c r="J35" i="8"/>
  <c r="N35" i="13" s="1"/>
  <c r="J20" i="8"/>
  <c r="N20" i="13" s="1"/>
  <c r="J12" i="8"/>
  <c r="N12" i="13" s="1"/>
  <c r="J39" i="8"/>
  <c r="N39" i="13" s="1"/>
  <c r="E44" i="10"/>
  <c r="M13" i="13"/>
  <c r="J14" i="8"/>
  <c r="N14" i="13" s="1"/>
  <c r="M9" i="13"/>
  <c r="M15" i="13"/>
  <c r="T44" i="6"/>
  <c r="E32" i="11" s="1"/>
  <c r="W44" i="6"/>
  <c r="H34" i="11" s="1"/>
  <c r="V37" i="11" s="1"/>
  <c r="J26" i="8"/>
  <c r="N26" i="13" s="1"/>
  <c r="J28" i="8"/>
  <c r="N28" i="13" s="1"/>
  <c r="E44" i="8"/>
  <c r="M40" i="13"/>
  <c r="F44" i="8"/>
  <c r="H7" i="8"/>
  <c r="L44" i="13"/>
  <c r="AA22" i="12" s="1"/>
  <c r="K44" i="13"/>
  <c r="T22" i="12" s="1"/>
  <c r="AU2" i="23" l="1"/>
  <c r="CV3" i="23"/>
  <c r="CV4" i="23" s="1"/>
  <c r="H44" i="8"/>
  <c r="J7" i="8"/>
  <c r="M7" i="13"/>
  <c r="M44" i="13" s="1"/>
  <c r="AW2" i="23" l="1"/>
  <c r="CW3" i="23"/>
  <c r="CW4" i="23" s="1"/>
  <c r="J44" i="8"/>
  <c r="N7" i="13"/>
  <c r="N44" i="13" s="1"/>
  <c r="AY2" i="23" l="1"/>
  <c r="CX3" i="23"/>
  <c r="CX4" i="23" s="1"/>
  <c r="L29" i="8"/>
  <c r="N29" i="8" s="1"/>
  <c r="O29" i="13" s="1"/>
  <c r="L7" i="8"/>
  <c r="L20" i="8"/>
  <c r="N20" i="8" s="1"/>
  <c r="O20" i="13" s="1"/>
  <c r="L32" i="8"/>
  <c r="N32" i="8" s="1"/>
  <c r="O32" i="13" s="1"/>
  <c r="L10" i="8"/>
  <c r="N10" i="8" s="1"/>
  <c r="O10" i="13" s="1"/>
  <c r="L8" i="8"/>
  <c r="N8" i="8" s="1"/>
  <c r="O8" i="13" s="1"/>
  <c r="L34" i="8"/>
  <c r="N34" i="8" s="1"/>
  <c r="O34" i="13" s="1"/>
  <c r="L40" i="8"/>
  <c r="N40" i="8" s="1"/>
  <c r="O40" i="13" s="1"/>
  <c r="L39" i="8"/>
  <c r="N39" i="8" s="1"/>
  <c r="O39" i="13" s="1"/>
  <c r="L13" i="8"/>
  <c r="N13" i="8" s="1"/>
  <c r="O13" i="13" s="1"/>
  <c r="V42" i="11"/>
  <c r="L28" i="8"/>
  <c r="N28" i="8" s="1"/>
  <c r="O28" i="13" s="1"/>
  <c r="L38" i="8"/>
  <c r="N38" i="8" s="1"/>
  <c r="O38" i="13" s="1"/>
  <c r="L27" i="8"/>
  <c r="N27" i="8" s="1"/>
  <c r="O27" i="13" s="1"/>
  <c r="L43" i="8"/>
  <c r="N43" i="8" s="1"/>
  <c r="O43" i="13" s="1"/>
  <c r="L30" i="8"/>
  <c r="N30" i="8" s="1"/>
  <c r="O30" i="13" s="1"/>
  <c r="L42" i="8"/>
  <c r="N42" i="8" s="1"/>
  <c r="O42" i="13" s="1"/>
  <c r="L15" i="8"/>
  <c r="N15" i="8" s="1"/>
  <c r="O15" i="13" s="1"/>
  <c r="L12" i="8"/>
  <c r="N12" i="8" s="1"/>
  <c r="O12" i="13" s="1"/>
  <c r="L16" i="8"/>
  <c r="N16" i="8" s="1"/>
  <c r="O16" i="13" s="1"/>
  <c r="L9" i="8"/>
  <c r="N9" i="8" s="1"/>
  <c r="O9" i="13" s="1"/>
  <c r="L19" i="8"/>
  <c r="N19" i="8" s="1"/>
  <c r="O19" i="13" s="1"/>
  <c r="L25" i="8"/>
  <c r="N25" i="8" s="1"/>
  <c r="O25" i="13" s="1"/>
  <c r="L35" i="8"/>
  <c r="N35" i="8" s="1"/>
  <c r="O35" i="13" s="1"/>
  <c r="L18" i="8"/>
  <c r="N18" i="8" s="1"/>
  <c r="O18" i="13" s="1"/>
  <c r="L11" i="8"/>
  <c r="N11" i="8" s="1"/>
  <c r="O11" i="13" s="1"/>
  <c r="L24" i="8"/>
  <c r="N24" i="8" s="1"/>
  <c r="O24" i="13" s="1"/>
  <c r="L17" i="8"/>
  <c r="N17" i="8" s="1"/>
  <c r="O17" i="13" s="1"/>
  <c r="L21" i="8"/>
  <c r="N21" i="8" s="1"/>
  <c r="O21" i="13" s="1"/>
  <c r="L33" i="8"/>
  <c r="N33" i="8" s="1"/>
  <c r="O33" i="13" s="1"/>
  <c r="L22" i="8"/>
  <c r="N22" i="8" s="1"/>
  <c r="O22" i="13" s="1"/>
  <c r="L31" i="8"/>
  <c r="N31" i="8" s="1"/>
  <c r="O31" i="13" s="1"/>
  <c r="L37" i="8"/>
  <c r="N37" i="8" s="1"/>
  <c r="O37" i="13" s="1"/>
  <c r="L14" i="8"/>
  <c r="N14" i="8" s="1"/>
  <c r="O14" i="13" s="1"/>
  <c r="L26" i="8"/>
  <c r="N26" i="8" s="1"/>
  <c r="O26" i="13" s="1"/>
  <c r="L23" i="8"/>
  <c r="N23" i="8" s="1"/>
  <c r="O23" i="13" s="1"/>
  <c r="L36" i="8"/>
  <c r="N36" i="8" s="1"/>
  <c r="O36" i="13" s="1"/>
  <c r="L41" i="8"/>
  <c r="N41" i="8" s="1"/>
  <c r="O41" i="13" s="1"/>
  <c r="CY3" i="23" l="1"/>
  <c r="CY4" i="23" s="1"/>
  <c r="BA2" i="23"/>
  <c r="L44" i="8"/>
  <c r="N7" i="8"/>
  <c r="O7" i="8" s="1" a="1"/>
  <c r="BC2" i="23" l="1"/>
  <c r="CZ3" i="23"/>
  <c r="CZ4" i="23" s="1"/>
  <c r="O7" i="8"/>
  <c r="O26" i="8"/>
  <c r="O17" i="8"/>
  <c r="O32" i="8"/>
  <c r="O12" i="8"/>
  <c r="O16" i="8"/>
  <c r="O20" i="8"/>
  <c r="O35" i="8"/>
  <c r="O15" i="8"/>
  <c r="O8" i="8"/>
  <c r="O38" i="8"/>
  <c r="O42" i="8"/>
  <c r="O11" i="8"/>
  <c r="O13" i="8"/>
  <c r="O28" i="8"/>
  <c r="O41" i="8"/>
  <c r="O33" i="8"/>
  <c r="O14" i="8"/>
  <c r="O40" i="8"/>
  <c r="O21" i="8"/>
  <c r="O37" i="8"/>
  <c r="O39" i="8"/>
  <c r="O9" i="8"/>
  <c r="O36" i="8"/>
  <c r="O24" i="8"/>
  <c r="O30" i="8"/>
  <c r="O43" i="8"/>
  <c r="O34" i="8"/>
  <c r="O29" i="8"/>
  <c r="O31" i="8"/>
  <c r="O22" i="8"/>
  <c r="O27" i="8"/>
  <c r="O19" i="8"/>
  <c r="O18" i="8"/>
  <c r="O10" i="8"/>
  <c r="O25" i="8"/>
  <c r="O23" i="8"/>
  <c r="N44" i="8"/>
  <c r="V49" i="11" s="1"/>
  <c r="O7" i="13"/>
  <c r="O44" i="13" s="1"/>
  <c r="DA3" i="23" l="1"/>
  <c r="DA4" i="23" s="1"/>
  <c r="BE2" i="23"/>
  <c r="P13" i="13"/>
  <c r="S13" i="13" s="1"/>
  <c r="F13" i="10"/>
  <c r="G13" i="10" s="1"/>
  <c r="S13" i="8"/>
  <c r="R13" i="13" s="1"/>
  <c r="U13" i="13" s="1"/>
  <c r="Q13" i="8"/>
  <c r="Q13" i="13" s="1"/>
  <c r="T13" i="13" s="1"/>
  <c r="Q23" i="8"/>
  <c r="Q23" i="13" s="1"/>
  <c r="T23" i="13" s="1"/>
  <c r="F23" i="10"/>
  <c r="G23" i="10" s="1"/>
  <c r="S23" i="8"/>
  <c r="R23" i="13" s="1"/>
  <c r="U23" i="13" s="1"/>
  <c r="P23" i="13"/>
  <c r="S23" i="13" s="1"/>
  <c r="Q41" i="8"/>
  <c r="Q41" i="13" s="1"/>
  <c r="T41" i="13" s="1"/>
  <c r="S41" i="8"/>
  <c r="R41" i="13" s="1"/>
  <c r="U41" i="13" s="1"/>
  <c r="F41" i="10"/>
  <c r="G41" i="10" s="1"/>
  <c r="P41" i="13"/>
  <c r="S41" i="13" s="1"/>
  <c r="P10" i="13"/>
  <c r="S10" i="13" s="1"/>
  <c r="Q10" i="8"/>
  <c r="Q10" i="13" s="1"/>
  <c r="T10" i="13" s="1"/>
  <c r="S10" i="8"/>
  <c r="R10" i="13" s="1"/>
  <c r="U10" i="13" s="1"/>
  <c r="F10" i="10"/>
  <c r="G10" i="10" s="1"/>
  <c r="P34" i="13"/>
  <c r="S34" i="13" s="1"/>
  <c r="S34" i="8"/>
  <c r="R34" i="13" s="1"/>
  <c r="U34" i="13" s="1"/>
  <c r="F34" i="10"/>
  <c r="G34" i="10" s="1"/>
  <c r="Q34" i="8"/>
  <c r="Q34" i="13" s="1"/>
  <c r="T34" i="13" s="1"/>
  <c r="Q36" i="8"/>
  <c r="Q36" i="13" s="1"/>
  <c r="T36" i="13" s="1"/>
  <c r="F36" i="10"/>
  <c r="G36" i="10" s="1"/>
  <c r="P36" i="13"/>
  <c r="S36" i="13" s="1"/>
  <c r="S36" i="8"/>
  <c r="R36" i="13" s="1"/>
  <c r="U36" i="13" s="1"/>
  <c r="F29" i="10"/>
  <c r="G29" i="10" s="1"/>
  <c r="P29" i="13"/>
  <c r="S29" i="13" s="1"/>
  <c r="S29" i="8"/>
  <c r="R29" i="13" s="1"/>
  <c r="U29" i="13" s="1"/>
  <c r="Q29" i="8"/>
  <c r="Q29" i="13" s="1"/>
  <c r="T29" i="13" s="1"/>
  <c r="Q7" i="8"/>
  <c r="O44" i="8"/>
  <c r="B50" i="11" s="1"/>
  <c r="P7" i="13"/>
  <c r="F7" i="10"/>
  <c r="S7" i="8"/>
  <c r="F15" i="10"/>
  <c r="G15" i="10" s="1"/>
  <c r="P15" i="13"/>
  <c r="S15" i="13" s="1"/>
  <c r="Q15" i="8"/>
  <c r="Q15" i="13" s="1"/>
  <c r="T15" i="13" s="1"/>
  <c r="S15" i="8"/>
  <c r="R15" i="13" s="1"/>
  <c r="U15" i="13" s="1"/>
  <c r="F9" i="10"/>
  <c r="G9" i="10" s="1"/>
  <c r="P9" i="13"/>
  <c r="S9" i="13" s="1"/>
  <c r="S9" i="8"/>
  <c r="R9" i="13" s="1"/>
  <c r="U9" i="13" s="1"/>
  <c r="Q9" i="8"/>
  <c r="Q9" i="13" s="1"/>
  <c r="T9" i="13" s="1"/>
  <c r="S26" i="8"/>
  <c r="R26" i="13" s="1"/>
  <c r="U26" i="13" s="1"/>
  <c r="F26" i="10"/>
  <c r="G26" i="10" s="1"/>
  <c r="P26" i="13"/>
  <c r="S26" i="13" s="1"/>
  <c r="Q26" i="8"/>
  <c r="Q26" i="13" s="1"/>
  <c r="T26" i="13" s="1"/>
  <c r="F8" i="10"/>
  <c r="G8" i="10" s="1"/>
  <c r="S8" i="8"/>
  <c r="R8" i="13" s="1"/>
  <c r="U8" i="13" s="1"/>
  <c r="Q8" i="8"/>
  <c r="Q8" i="13" s="1"/>
  <c r="T8" i="13" s="1"/>
  <c r="P8" i="13"/>
  <c r="S8" i="13" s="1"/>
  <c r="Q32" i="8"/>
  <c r="Q32" i="13" s="1"/>
  <c r="T32" i="13" s="1"/>
  <c r="F32" i="10"/>
  <c r="G32" i="10" s="1"/>
  <c r="P32" i="13"/>
  <c r="S32" i="13" s="1"/>
  <c r="S32" i="8"/>
  <c r="R32" i="13" s="1"/>
  <c r="U32" i="13" s="1"/>
  <c r="P22" i="13"/>
  <c r="S22" i="13" s="1"/>
  <c r="Q22" i="8"/>
  <c r="Q22" i="13" s="1"/>
  <c r="T22" i="13" s="1"/>
  <c r="F22" i="10"/>
  <c r="G22" i="10" s="1"/>
  <c r="S22" i="8"/>
  <c r="R22" i="13" s="1"/>
  <c r="U22" i="13" s="1"/>
  <c r="S31" i="8"/>
  <c r="R31" i="13" s="1"/>
  <c r="U31" i="13" s="1"/>
  <c r="P31" i="13"/>
  <c r="S31" i="13" s="1"/>
  <c r="Q31" i="8"/>
  <c r="Q31" i="13" s="1"/>
  <c r="T31" i="13" s="1"/>
  <c r="F31" i="10"/>
  <c r="G31" i="10" s="1"/>
  <c r="P40" i="13"/>
  <c r="S40" i="13" s="1"/>
  <c r="F40" i="10"/>
  <c r="G40" i="10" s="1"/>
  <c r="S40" i="8"/>
  <c r="R40" i="13" s="1"/>
  <c r="U40" i="13" s="1"/>
  <c r="Q40" i="8"/>
  <c r="Q40" i="13" s="1"/>
  <c r="T40" i="13" s="1"/>
  <c r="Q27" i="8"/>
  <c r="Q27" i="13" s="1"/>
  <c r="T27" i="13" s="1"/>
  <c r="F27" i="10"/>
  <c r="G27" i="10" s="1"/>
  <c r="S27" i="8"/>
  <c r="R27" i="13" s="1"/>
  <c r="U27" i="13" s="1"/>
  <c r="P27" i="13"/>
  <c r="S27" i="13" s="1"/>
  <c r="P21" i="13"/>
  <c r="S21" i="13" s="1"/>
  <c r="S21" i="8"/>
  <c r="R21" i="13" s="1"/>
  <c r="U21" i="13" s="1"/>
  <c r="F21" i="10"/>
  <c r="G21" i="10" s="1"/>
  <c r="Q21" i="8"/>
  <c r="Q21" i="13" s="1"/>
  <c r="T21" i="13" s="1"/>
  <c r="Q37" i="8"/>
  <c r="Q37" i="13" s="1"/>
  <c r="T37" i="13" s="1"/>
  <c r="P37" i="13"/>
  <c r="S37" i="13" s="1"/>
  <c r="F37" i="10"/>
  <c r="G37" i="10" s="1"/>
  <c r="S37" i="8"/>
  <c r="R37" i="13" s="1"/>
  <c r="U37" i="13" s="1"/>
  <c r="Q33" i="8"/>
  <c r="Q33" i="13" s="1"/>
  <c r="T33" i="13" s="1"/>
  <c r="P33" i="13"/>
  <c r="S33" i="13" s="1"/>
  <c r="F33" i="10"/>
  <c r="G33" i="10" s="1"/>
  <c r="S33" i="8"/>
  <c r="R33" i="13" s="1"/>
  <c r="U33" i="13" s="1"/>
  <c r="F25" i="10"/>
  <c r="G25" i="10" s="1"/>
  <c r="P25" i="13"/>
  <c r="S25" i="13" s="1"/>
  <c r="S25" i="8"/>
  <c r="R25" i="13" s="1"/>
  <c r="U25" i="13" s="1"/>
  <c r="Q25" i="8"/>
  <c r="Q25" i="13" s="1"/>
  <c r="T25" i="13" s="1"/>
  <c r="F11" i="10"/>
  <c r="G11" i="10" s="1"/>
  <c r="P11" i="13"/>
  <c r="S11" i="13" s="1"/>
  <c r="Q11" i="8"/>
  <c r="Q11" i="13" s="1"/>
  <c r="T11" i="13" s="1"/>
  <c r="S11" i="8"/>
  <c r="R11" i="13" s="1"/>
  <c r="U11" i="13" s="1"/>
  <c r="P20" i="13"/>
  <c r="S20" i="13" s="1"/>
  <c r="F20" i="10"/>
  <c r="G20" i="10" s="1"/>
  <c r="S20" i="8"/>
  <c r="R20" i="13" s="1"/>
  <c r="U20" i="13" s="1"/>
  <c r="Q20" i="8"/>
  <c r="Q20" i="13" s="1"/>
  <c r="T20" i="13" s="1"/>
  <c r="P35" i="13"/>
  <c r="S35" i="13" s="1"/>
  <c r="F35" i="10"/>
  <c r="G35" i="10" s="1"/>
  <c r="Q35" i="8"/>
  <c r="Q35" i="13" s="1"/>
  <c r="T35" i="13" s="1"/>
  <c r="S35" i="8"/>
  <c r="R35" i="13" s="1"/>
  <c r="U35" i="13" s="1"/>
  <c r="P14" i="13"/>
  <c r="S14" i="13" s="1"/>
  <c r="F14" i="10"/>
  <c r="G14" i="10" s="1"/>
  <c r="Q14" i="8"/>
  <c r="Q14" i="13" s="1"/>
  <c r="T14" i="13" s="1"/>
  <c r="S14" i="8"/>
  <c r="R14" i="13" s="1"/>
  <c r="U14" i="13" s="1"/>
  <c r="F38" i="10"/>
  <c r="G38" i="10" s="1"/>
  <c r="P38" i="13"/>
  <c r="S38" i="13" s="1"/>
  <c r="S38" i="8"/>
  <c r="R38" i="13" s="1"/>
  <c r="U38" i="13" s="1"/>
  <c r="Q38" i="8"/>
  <c r="Q38" i="13" s="1"/>
  <c r="T38" i="13" s="1"/>
  <c r="F39" i="10"/>
  <c r="G39" i="10" s="1"/>
  <c r="Q39" i="8"/>
  <c r="Q39" i="13" s="1"/>
  <c r="T39" i="13" s="1"/>
  <c r="P39" i="13"/>
  <c r="S39" i="13" s="1"/>
  <c r="S39" i="8"/>
  <c r="R39" i="13" s="1"/>
  <c r="U39" i="13" s="1"/>
  <c r="P18" i="13"/>
  <c r="S18" i="13" s="1"/>
  <c r="F18" i="10"/>
  <c r="G18" i="10" s="1"/>
  <c r="Q18" i="8"/>
  <c r="Q18" i="13" s="1"/>
  <c r="T18" i="13" s="1"/>
  <c r="S18" i="8"/>
  <c r="R18" i="13" s="1"/>
  <c r="U18" i="13" s="1"/>
  <c r="F12" i="10"/>
  <c r="G12" i="10" s="1"/>
  <c r="P12" i="13"/>
  <c r="S12" i="13" s="1"/>
  <c r="S12" i="8"/>
  <c r="R12" i="13" s="1"/>
  <c r="U12" i="13" s="1"/>
  <c r="Q12" i="8"/>
  <c r="Q12" i="13" s="1"/>
  <c r="T12" i="13" s="1"/>
  <c r="S42" i="8"/>
  <c r="R42" i="13" s="1"/>
  <c r="U42" i="13" s="1"/>
  <c r="F42" i="10"/>
  <c r="G42" i="10" s="1"/>
  <c r="P42" i="13"/>
  <c r="S42" i="13" s="1"/>
  <c r="Q42" i="8"/>
  <c r="Q42" i="13" s="1"/>
  <c r="T42" i="13" s="1"/>
  <c r="Q30" i="8"/>
  <c r="Q30" i="13" s="1"/>
  <c r="T30" i="13" s="1"/>
  <c r="P30" i="13"/>
  <c r="S30" i="13" s="1"/>
  <c r="F30" i="10"/>
  <c r="G30" i="10" s="1"/>
  <c r="S30" i="8"/>
  <c r="R30" i="13" s="1"/>
  <c r="U30" i="13" s="1"/>
  <c r="F24" i="10"/>
  <c r="G24" i="10" s="1"/>
  <c r="P24" i="13"/>
  <c r="S24" i="13" s="1"/>
  <c r="S24" i="8"/>
  <c r="R24" i="13" s="1"/>
  <c r="U24" i="13" s="1"/>
  <c r="Q24" i="8"/>
  <c r="Q24" i="13" s="1"/>
  <c r="T24" i="13" s="1"/>
  <c r="F16" i="10"/>
  <c r="G16" i="10" s="1"/>
  <c r="Q16" i="8"/>
  <c r="Q16" i="13" s="1"/>
  <c r="T16" i="13" s="1"/>
  <c r="P16" i="13"/>
  <c r="S16" i="13" s="1"/>
  <c r="S16" i="8"/>
  <c r="R16" i="13" s="1"/>
  <c r="U16" i="13" s="1"/>
  <c r="Q43" i="8"/>
  <c r="Q43" i="13" s="1"/>
  <c r="T43" i="13" s="1"/>
  <c r="S43" i="8"/>
  <c r="R43" i="13" s="1"/>
  <c r="U43" i="13" s="1"/>
  <c r="P43" i="13"/>
  <c r="S43" i="13" s="1"/>
  <c r="F43" i="10"/>
  <c r="G43" i="10" s="1"/>
  <c r="F19" i="10"/>
  <c r="G19" i="10" s="1"/>
  <c r="P19" i="13"/>
  <c r="S19" i="13" s="1"/>
  <c r="Q19" i="8"/>
  <c r="Q19" i="13" s="1"/>
  <c r="T19" i="13" s="1"/>
  <c r="S19" i="8"/>
  <c r="R19" i="13" s="1"/>
  <c r="U19" i="13" s="1"/>
  <c r="F28" i="10"/>
  <c r="G28" i="10" s="1"/>
  <c r="P28" i="13"/>
  <c r="S28" i="13" s="1"/>
  <c r="S28" i="8"/>
  <c r="R28" i="13" s="1"/>
  <c r="U28" i="13" s="1"/>
  <c r="Q28" i="8"/>
  <c r="Q28" i="13" s="1"/>
  <c r="T28" i="13" s="1"/>
  <c r="P17" i="13"/>
  <c r="S17" i="13" s="1"/>
  <c r="F17" i="10"/>
  <c r="G17" i="10" s="1"/>
  <c r="S17" i="8"/>
  <c r="R17" i="13" s="1"/>
  <c r="U17" i="13" s="1"/>
  <c r="Q17" i="8"/>
  <c r="Q17" i="13" s="1"/>
  <c r="T17" i="13" s="1"/>
  <c r="AM19" i="23" l="1"/>
  <c r="AL19" i="23"/>
  <c r="AN20" i="23"/>
  <c r="AO20" i="23"/>
  <c r="BP34" i="23"/>
  <c r="BQ34" i="23"/>
  <c r="AG16" i="23"/>
  <c r="AF16" i="23"/>
  <c r="AJ18" i="23"/>
  <c r="AK18" i="23"/>
  <c r="BI30" i="23"/>
  <c r="BH30" i="23"/>
  <c r="CA39" i="23"/>
  <c r="BZ39" i="23"/>
  <c r="BE28" i="23"/>
  <c r="BD28" i="23"/>
  <c r="O7" i="23"/>
  <c r="N7" i="23"/>
  <c r="K5" i="23"/>
  <c r="J5" i="23"/>
  <c r="H4" i="23"/>
  <c r="I4" i="23"/>
  <c r="L6" i="23"/>
  <c r="M6" i="23"/>
  <c r="S9" i="23"/>
  <c r="R9" i="23"/>
  <c r="BK31" i="23"/>
  <c r="BJ31" i="23"/>
  <c r="P8" i="23"/>
  <c r="Q8" i="23"/>
  <c r="AZ26" i="23"/>
  <c r="BA26" i="23"/>
  <c r="AA13" i="23"/>
  <c r="Z13" i="23"/>
  <c r="AB14" i="23"/>
  <c r="AC14" i="23"/>
  <c r="X12" i="23"/>
  <c r="Y12" i="23"/>
  <c r="BX38" i="23"/>
  <c r="BY38" i="23"/>
  <c r="BR35" i="23"/>
  <c r="BS35" i="23"/>
  <c r="BW37" i="23"/>
  <c r="BV37" i="23"/>
  <c r="AI17" i="23"/>
  <c r="AH17" i="23"/>
  <c r="AT23" i="23"/>
  <c r="AU23" i="23"/>
  <c r="AS22" i="23"/>
  <c r="AR22" i="23"/>
  <c r="AD15" i="23"/>
  <c r="AE15" i="23"/>
  <c r="BG29" i="23"/>
  <c r="BF29" i="23"/>
  <c r="BO33" i="23"/>
  <c r="BN33" i="23"/>
  <c r="T10" i="23"/>
  <c r="U10" i="23"/>
  <c r="BT36" i="23"/>
  <c r="BU36" i="23"/>
  <c r="AY25" i="23"/>
  <c r="AX25" i="23"/>
  <c r="AW24" i="23"/>
  <c r="AV24" i="23"/>
  <c r="AQ21" i="23"/>
  <c r="AP21" i="23"/>
  <c r="BC27" i="23"/>
  <c r="BB27" i="23"/>
  <c r="W11" i="23"/>
  <c r="V11" i="23"/>
  <c r="BL32" i="23"/>
  <c r="BM32" i="23"/>
  <c r="BG2" i="23"/>
  <c r="DB3" i="23"/>
  <c r="DB4" i="23" s="1"/>
  <c r="K41" i="10"/>
  <c r="W41" i="13" s="1"/>
  <c r="I41" i="10"/>
  <c r="V41" i="13" s="1"/>
  <c r="K28" i="10"/>
  <c r="W28" i="13" s="1"/>
  <c r="I28" i="10"/>
  <c r="V28" i="13" s="1"/>
  <c r="I39" i="10"/>
  <c r="V39" i="13" s="1"/>
  <c r="K39" i="10"/>
  <c r="W39" i="13" s="1"/>
  <c r="K25" i="10"/>
  <c r="W25" i="13" s="1"/>
  <c r="I25" i="10"/>
  <c r="V25" i="13" s="1"/>
  <c r="K8" i="10"/>
  <c r="W8" i="13" s="1"/>
  <c r="I8" i="10"/>
  <c r="V8" i="13" s="1"/>
  <c r="K27" i="10"/>
  <c r="W27" i="13" s="1"/>
  <c r="I27" i="10"/>
  <c r="V27" i="13" s="1"/>
  <c r="I26" i="10"/>
  <c r="V26" i="13" s="1"/>
  <c r="K26" i="10"/>
  <c r="W26" i="13" s="1"/>
  <c r="P44" i="13"/>
  <c r="M24" i="12" s="1"/>
  <c r="M26" i="12" s="1"/>
  <c r="S7" i="13"/>
  <c r="I34" i="10"/>
  <c r="V34" i="13" s="1"/>
  <c r="K34" i="10"/>
  <c r="W34" i="13" s="1"/>
  <c r="K19" i="10"/>
  <c r="W19" i="13" s="1"/>
  <c r="I19" i="10"/>
  <c r="V19" i="13" s="1"/>
  <c r="I24" i="10"/>
  <c r="V24" i="13" s="1"/>
  <c r="K24" i="10"/>
  <c r="W24" i="13" s="1"/>
  <c r="I12" i="10"/>
  <c r="V12" i="13" s="1"/>
  <c r="K12" i="10"/>
  <c r="W12" i="13" s="1"/>
  <c r="I38" i="10"/>
  <c r="V38" i="13" s="1"/>
  <c r="K38" i="10"/>
  <c r="W38" i="13" s="1"/>
  <c r="K23" i="10"/>
  <c r="W23" i="13" s="1"/>
  <c r="I23" i="10"/>
  <c r="V23" i="13" s="1"/>
  <c r="I35" i="10"/>
  <c r="V35" i="13" s="1"/>
  <c r="K35" i="10"/>
  <c r="W35" i="13" s="1"/>
  <c r="I15" i="10"/>
  <c r="V15" i="13" s="1"/>
  <c r="K15" i="10"/>
  <c r="W15" i="13" s="1"/>
  <c r="R7" i="13"/>
  <c r="S44" i="8"/>
  <c r="H54" i="11" s="1"/>
  <c r="K33" i="10"/>
  <c r="W33" i="13" s="1"/>
  <c r="I33" i="10"/>
  <c r="V33" i="13" s="1"/>
  <c r="K43" i="10"/>
  <c r="W43" i="13" s="1"/>
  <c r="I43" i="10"/>
  <c r="V43" i="13" s="1"/>
  <c r="K30" i="10"/>
  <c r="W30" i="13" s="1"/>
  <c r="I30" i="10"/>
  <c r="V30" i="13" s="1"/>
  <c r="I37" i="10"/>
  <c r="V37" i="13" s="1"/>
  <c r="K37" i="10"/>
  <c r="W37" i="13" s="1"/>
  <c r="I10" i="10"/>
  <c r="V10" i="13" s="1"/>
  <c r="K10" i="10"/>
  <c r="W10" i="13" s="1"/>
  <c r="F44" i="10"/>
  <c r="G7" i="10"/>
  <c r="K17" i="10"/>
  <c r="W17" i="13" s="1"/>
  <c r="I17" i="10"/>
  <c r="V17" i="13" s="1"/>
  <c r="K18" i="10"/>
  <c r="W18" i="13" s="1"/>
  <c r="I18" i="10"/>
  <c r="V18" i="13" s="1"/>
  <c r="K14" i="10"/>
  <c r="W14" i="13" s="1"/>
  <c r="I14" i="10"/>
  <c r="V14" i="13" s="1"/>
  <c r="I40" i="10"/>
  <c r="V40" i="13" s="1"/>
  <c r="K40" i="10"/>
  <c r="W40" i="13" s="1"/>
  <c r="K32" i="10"/>
  <c r="W32" i="13" s="1"/>
  <c r="I32" i="10"/>
  <c r="V32" i="13" s="1"/>
  <c r="I21" i="10"/>
  <c r="V21" i="13" s="1"/>
  <c r="K21" i="10"/>
  <c r="W21" i="13" s="1"/>
  <c r="I16" i="10"/>
  <c r="V16" i="13" s="1"/>
  <c r="K16" i="10"/>
  <c r="W16" i="13" s="1"/>
  <c r="I22" i="10"/>
  <c r="V22" i="13" s="1"/>
  <c r="K22" i="10"/>
  <c r="W22" i="13" s="1"/>
  <c r="I20" i="10"/>
  <c r="V20" i="13" s="1"/>
  <c r="K20" i="10"/>
  <c r="W20" i="13" s="1"/>
  <c r="K11" i="10"/>
  <c r="W11" i="13" s="1"/>
  <c r="I11" i="10"/>
  <c r="V11" i="13" s="1"/>
  <c r="K9" i="10"/>
  <c r="W9" i="13" s="1"/>
  <c r="I9" i="10"/>
  <c r="V9" i="13" s="1"/>
  <c r="I13" i="10"/>
  <c r="V13" i="13" s="1"/>
  <c r="K13" i="10"/>
  <c r="W13" i="13" s="1"/>
  <c r="K42" i="10"/>
  <c r="W42" i="13" s="1"/>
  <c r="I42" i="10"/>
  <c r="V42" i="13" s="1"/>
  <c r="K36" i="10"/>
  <c r="W36" i="13" s="1"/>
  <c r="I36" i="10"/>
  <c r="V36" i="13" s="1"/>
  <c r="Q7" i="13"/>
  <c r="T7" i="13" s="1"/>
  <c r="Q44" i="8"/>
  <c r="E52" i="11" s="1"/>
  <c r="K31" i="10"/>
  <c r="W31" i="13" s="1"/>
  <c r="I31" i="10"/>
  <c r="V31" i="13" s="1"/>
  <c r="K29" i="10"/>
  <c r="W29" i="13" s="1"/>
  <c r="I29" i="10"/>
  <c r="V29" i="13" s="1"/>
  <c r="S44" i="13" l="1"/>
  <c r="S45" i="13" s="1"/>
  <c r="DC3" i="23"/>
  <c r="DC4" i="23" s="1"/>
  <c r="BI2" i="23"/>
  <c r="G44" i="10"/>
  <c r="I7" i="10"/>
  <c r="K7" i="10"/>
  <c r="Q44" i="13"/>
  <c r="T24" i="12" s="1"/>
  <c r="T26" i="12" s="1"/>
  <c r="M40" i="12" s="1"/>
  <c r="T44" i="13"/>
  <c r="T45" i="13" s="1"/>
  <c r="M28" i="12"/>
  <c r="M30" i="12"/>
  <c r="R44" i="13"/>
  <c r="AA24" i="12" s="1"/>
  <c r="AA26" i="12" s="1"/>
  <c r="U7" i="13"/>
  <c r="U44" i="13" s="1"/>
  <c r="F3" i="23" l="1"/>
  <c r="CC5" i="23" a="1"/>
  <c r="CC5" i="23" s="1"/>
  <c r="G3" i="23"/>
  <c r="DD3" i="23"/>
  <c r="DD4" i="23" s="1"/>
  <c r="BK2" i="23"/>
  <c r="K44" i="10"/>
  <c r="W7" i="13"/>
  <c r="W44" i="13" s="1"/>
  <c r="M32" i="12" s="1"/>
  <c r="V7" i="13"/>
  <c r="V44" i="13" s="1"/>
  <c r="I44" i="10"/>
  <c r="BM2" i="23" l="1"/>
  <c r="DE3" i="23"/>
  <c r="DE4" i="23" s="1"/>
  <c r="BO2" i="23" l="1"/>
  <c r="DF3" i="23"/>
  <c r="DF4" i="23" s="1"/>
  <c r="DG3" i="23" l="1"/>
  <c r="DG4" i="23" s="1"/>
  <c r="BQ2" i="23"/>
  <c r="BS2" i="23" l="1"/>
  <c r="DH3" i="23"/>
  <c r="DH4" i="23" s="1"/>
  <c r="BU2" i="23" l="1"/>
  <c r="DI3" i="23"/>
  <c r="DI4" i="23" s="1"/>
  <c r="DJ3" i="23" l="1"/>
  <c r="DJ4" i="23" s="1"/>
  <c r="BW2" i="23"/>
  <c r="DK3" i="23" l="1"/>
  <c r="DK4" i="23" s="1"/>
  <c r="BY2" i="23"/>
  <c r="DL3" i="23" s="1"/>
  <c r="DM4" i="23" l="1"/>
  <c r="DL4"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<sst xmlns="http://schemas.openxmlformats.org/spreadsheetml/2006/main" count="1608" uniqueCount="465">
  <si>
    <t>商業マージン率</t>
    <rPh sb="0" eb="2">
      <t>ショウギョウ</t>
    </rPh>
    <rPh sb="6" eb="7">
      <t>リツ</t>
    </rPh>
    <phoneticPr fontId="3"/>
  </si>
  <si>
    <t>商業マージン</t>
    <rPh sb="0" eb="2">
      <t>ショウギョウ</t>
    </rPh>
    <phoneticPr fontId="3"/>
  </si>
  <si>
    <t>需要増加額の合計</t>
    <rPh sb="0" eb="2">
      <t>ジュヨウ</t>
    </rPh>
    <rPh sb="2" eb="4">
      <t>ゾウカ</t>
    </rPh>
    <rPh sb="4" eb="5">
      <t>ガク</t>
    </rPh>
    <rPh sb="6" eb="8">
      <t>ゴウケイ</t>
    </rPh>
    <phoneticPr fontId="3"/>
  </si>
  <si>
    <t>はん用機械</t>
  </si>
  <si>
    <t>生産用機械</t>
  </si>
  <si>
    <t>業務用機械</t>
  </si>
  <si>
    <t>その他の製造工業製品</t>
  </si>
  <si>
    <t>水道</t>
  </si>
  <si>
    <t>廃棄物処理</t>
  </si>
  <si>
    <t>金融・保険</t>
  </si>
  <si>
    <t>公務</t>
  </si>
  <si>
    <t>購入者価格による</t>
    <rPh sb="0" eb="3">
      <t>コウニュウシャ</t>
    </rPh>
    <rPh sb="3" eb="5">
      <t>カカク</t>
    </rPh>
    <phoneticPr fontId="3"/>
  </si>
  <si>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</si>
  <si>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</si>
  <si>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</si>
  <si>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</si>
  <si>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</si>
  <si>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</si>
  <si>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</si>
  <si>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</si>
  <si>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</si>
  <si>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自給率設定</t>
    <rPh sb="0" eb="3">
      <t>ジキュウリツ</t>
    </rPh>
    <rPh sb="3" eb="5">
      <t>セッテイ</t>
    </rPh>
    <phoneticPr fontId="3"/>
  </si>
  <si>
    <t>（１）</t>
    <phoneticPr fontId="1"/>
  </si>
  <si>
    <t>産業連関表の自給率</t>
    <phoneticPr fontId="2"/>
  </si>
  <si>
    <t>（２）</t>
    <phoneticPr fontId="1"/>
  </si>
  <si>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</si>
  <si>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</si>
  <si>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</si>
  <si>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</si>
  <si>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</si>
  <si>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</si>
  <si>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</si>
  <si>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</si>
  <si>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</si>
  <si>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</si>
  <si>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</si>
  <si>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</si>
  <si>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</si>
  <si>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</si>
  <si>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</si>
  <si>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</si>
  <si>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</si>
  <si>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</si>
  <si>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</si>
  <si>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</si>
  <si>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</si>
  <si>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民間消費支出構成比</t>
    <rPh sb="0" eb="2">
      <t>ミンカン</t>
    </rPh>
    <rPh sb="2" eb="4">
      <t>ショウヒ</t>
    </rPh>
    <rPh sb="4" eb="6">
      <t>シシュツ</t>
    </rPh>
    <rPh sb="6" eb="9">
      <t>コウセイヒ</t>
    </rPh>
    <phoneticPr fontId="3"/>
  </si>
  <si>
    <t>需要合計</t>
  </si>
  <si>
    <t>I-m</t>
    <phoneticPr fontId="2"/>
  </si>
  <si>
    <t>e</t>
    <phoneticPr fontId="2"/>
  </si>
  <si>
    <t>v</t>
    <phoneticPr fontId="2"/>
  </si>
  <si>
    <t>w</t>
    <phoneticPr fontId="2"/>
  </si>
  <si>
    <t>c</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</si>
  <si>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</si>
  <si>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</si>
  <si>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</si>
  <si>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</si>
  <si>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</si>
  <si>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</si>
  <si>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（直接効果）</t>
    <rPh sb="1" eb="3">
      <t>チョクセツ</t>
    </rPh>
    <rPh sb="3" eb="5">
      <t>コウカ</t>
    </rPh>
    <phoneticPr fontId="2"/>
  </si>
  <si>
    <t>需要増加額の合計
（生産者価格）</t>
    <rPh sb="0" eb="2">
      <t>ジュヨウ</t>
    </rPh>
    <rPh sb="2" eb="4">
      <t>ゾウカ</t>
    </rPh>
    <rPh sb="4" eb="5">
      <t>ガク</t>
    </rPh>
    <rPh sb="6" eb="8">
      <t>ゴウケイ</t>
    </rPh>
    <rPh sb="10" eb="13">
      <t>セイサンシャ</t>
    </rPh>
    <rPh sb="13" eb="15">
      <t>カカク</t>
    </rPh>
    <phoneticPr fontId="3"/>
  </si>
  <si>
    <t>(直接分）</t>
    <rPh sb="1" eb="3">
      <t>チョクセツ</t>
    </rPh>
    <rPh sb="3" eb="4">
      <t>ブン</t>
    </rPh>
    <phoneticPr fontId="2"/>
  </si>
  <si>
    <t>生産誘発額</t>
    <rPh sb="0" eb="2">
      <t>セイサン</t>
    </rPh>
    <rPh sb="2" eb="5">
      <t>ユウハツガク</t>
    </rPh>
    <phoneticPr fontId="2"/>
  </si>
  <si>
    <t>X１</t>
  </si>
  <si>
    <t>(単位；百万円）</t>
    <rPh sb="1" eb="3">
      <t>タンイ</t>
    </rPh>
    <rPh sb="4" eb="5">
      <t>ヒャク</t>
    </rPh>
    <rPh sb="5" eb="7">
      <t>マンエン</t>
    </rPh>
    <phoneticPr fontId="2"/>
  </si>
  <si>
    <t>-</t>
    <phoneticPr fontId="2"/>
  </si>
  <si>
    <t>１次波及効果</t>
    <rPh sb="1" eb="2">
      <t>ジ</t>
    </rPh>
    <rPh sb="2" eb="6">
      <t>ハキュウコウカ</t>
    </rPh>
    <phoneticPr fontId="2"/>
  </si>
  <si>
    <t>２次波及効果</t>
    <rPh sb="1" eb="2">
      <t>ジ</t>
    </rPh>
    <rPh sb="2" eb="6">
      <t>ハキュウコウカ</t>
    </rPh>
    <phoneticPr fontId="2"/>
  </si>
  <si>
    <t>＋</t>
    <phoneticPr fontId="3"/>
  </si>
  <si>
    <t>ｋ</t>
    <phoneticPr fontId="2"/>
  </si>
  <si>
    <t>雇用者所得率</t>
    <rPh sb="0" eb="3">
      <t>コヨウシャ</t>
    </rPh>
    <rPh sb="3" eb="5">
      <t>ショトク</t>
    </rPh>
    <rPh sb="5" eb="6">
      <t>リツ</t>
    </rPh>
    <phoneticPr fontId="3"/>
  </si>
  <si>
    <t>ｗ</t>
    <phoneticPr fontId="5"/>
  </si>
  <si>
    <t>雇用者所得誘発額</t>
    <rPh sb="0" eb="3">
      <t>コヨウシャ</t>
    </rPh>
    <rPh sb="3" eb="5">
      <t>ショトク</t>
    </rPh>
    <rPh sb="5" eb="8">
      <t>ユウハツガク</t>
    </rPh>
    <phoneticPr fontId="5"/>
  </si>
  <si>
    <t>ｃ</t>
    <phoneticPr fontId="5"/>
  </si>
  <si>
    <t>民間消費</t>
    <rPh sb="0" eb="2">
      <t>ミンカン</t>
    </rPh>
    <rPh sb="2" eb="4">
      <t>ショウヒ</t>
    </rPh>
    <phoneticPr fontId="5"/>
  </si>
  <si>
    <t>構成比</t>
    <rPh sb="0" eb="3">
      <t>コウセイヒ</t>
    </rPh>
    <phoneticPr fontId="5"/>
  </si>
  <si>
    <t>増加額</t>
  </si>
  <si>
    <t>民間消費支出</t>
    <phoneticPr fontId="5"/>
  </si>
  <si>
    <t>雇用者所得</t>
    <rPh sb="0" eb="3">
      <t>コヨウシャ</t>
    </rPh>
    <rPh sb="3" eb="5">
      <t>ショトク</t>
    </rPh>
    <phoneticPr fontId="5"/>
  </si>
  <si>
    <t>誘発額</t>
    <phoneticPr fontId="5"/>
  </si>
  <si>
    <t>需要増加額</t>
    <rPh sb="0" eb="2">
      <t>ジュヨウ</t>
    </rPh>
    <rPh sb="2" eb="5">
      <t>ゾウカガク</t>
    </rPh>
    <phoneticPr fontId="5"/>
  </si>
  <si>
    <t>（２次分）</t>
    <rPh sb="2" eb="3">
      <t>ジ</t>
    </rPh>
    <rPh sb="3" eb="4">
      <t>ブン</t>
    </rPh>
    <phoneticPr fontId="5"/>
  </si>
  <si>
    <t>C＝ｃ＊ΔC</t>
    <phoneticPr fontId="5"/>
  </si>
  <si>
    <t>Z=F１+X1</t>
    <phoneticPr fontId="5"/>
  </si>
  <si>
    <t>F２＝（I-ｍ)*C</t>
    <phoneticPr fontId="5"/>
  </si>
  <si>
    <t>（間接１次）</t>
    <rPh sb="1" eb="3">
      <t>カンセツ</t>
    </rPh>
    <rPh sb="4" eb="5">
      <t>ジ</t>
    </rPh>
    <phoneticPr fontId="2"/>
  </si>
  <si>
    <t>F１</t>
    <phoneticPr fontId="5"/>
  </si>
  <si>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</si>
  <si>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</si>
  <si>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5"/>
  </si>
  <si>
    <t>ΔC＝ｋW</t>
    <phoneticPr fontId="5"/>
  </si>
  <si>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</si>
  <si>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</si>
  <si>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</si>
  <si>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</si>
  <si>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X２</t>
    <phoneticPr fontId="5"/>
  </si>
  <si>
    <t>（合計）</t>
    <rPh sb="1" eb="3">
      <t>ゴウケイ</t>
    </rPh>
    <phoneticPr fontId="2"/>
  </si>
  <si>
    <t>X</t>
    <phoneticPr fontId="2"/>
  </si>
  <si>
    <t>ｌ</t>
    <phoneticPr fontId="5"/>
  </si>
  <si>
    <t>l</t>
    <phoneticPr fontId="2"/>
  </si>
  <si>
    <t>e</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</si>
  <si>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</si>
  <si>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</si>
  <si>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</si>
  <si>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</si>
  <si>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</si>
  <si>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需要増加額（初期需要額）</t>
    <rPh sb="0" eb="2">
      <t>ジュヨウ</t>
    </rPh>
    <rPh sb="2" eb="5">
      <t>ゾウカガク</t>
    </rPh>
    <rPh sb="6" eb="8">
      <t>ショキ</t>
    </rPh>
    <rPh sb="8" eb="11">
      <t>ジュヨウガク</t>
    </rPh>
    <phoneticPr fontId="5"/>
  </si>
  <si>
    <t>（単位：百万円）</t>
    <rPh sb="1" eb="3">
      <t>タンイ</t>
    </rPh>
    <rPh sb="4" eb="5">
      <t>ヒャク</t>
    </rPh>
    <rPh sb="5" eb="7">
      <t>マンエン</t>
    </rPh>
    <phoneticPr fontId="5"/>
  </si>
  <si>
    <t>（移輸入の増加）</t>
    <rPh sb="1" eb="2">
      <t>イ</t>
    </rPh>
    <rPh sb="2" eb="4">
      <t>ユニュウ</t>
    </rPh>
    <rPh sb="5" eb="7">
      <t>ゾウカ</t>
    </rPh>
    <phoneticPr fontId="5"/>
  </si>
  <si>
    <t>（購入者価格の場合は生産者価格に転換）</t>
    <rPh sb="1" eb="4">
      <t>コウニュウシャ</t>
    </rPh>
    <rPh sb="4" eb="6">
      <t>カカク</t>
    </rPh>
    <rPh sb="7" eb="9">
      <t>バアイ</t>
    </rPh>
    <rPh sb="10" eb="13">
      <t>セイサンシャ</t>
    </rPh>
    <rPh sb="13" eb="15">
      <t>カカク</t>
    </rPh>
    <rPh sb="16" eb="18">
      <t>テンカン</t>
    </rPh>
    <phoneticPr fontId="5"/>
  </si>
  <si>
    <t>×　［自給率］</t>
    <rPh sb="3" eb="6">
      <t>ジキュウリツ</t>
    </rPh>
    <phoneticPr fontId="5"/>
  </si>
  <si>
    <t>原材料増加額（直接）</t>
    <rPh sb="0" eb="3">
      <t>ゲンザイリョウ</t>
    </rPh>
    <rPh sb="3" eb="6">
      <t>ゾウカガク</t>
    </rPh>
    <rPh sb="7" eb="9">
      <t>チョクセツ</t>
    </rPh>
    <phoneticPr fontId="5"/>
  </si>
  <si>
    <t>(第1次)</t>
    <rPh sb="1" eb="2">
      <t>ダイ</t>
    </rPh>
    <rPh sb="3" eb="4">
      <t>ジ</t>
    </rPh>
    <phoneticPr fontId="5"/>
  </si>
  <si>
    <t>粗付加価値</t>
  </si>
  <si>
    <t>粗付加価値</t>
    <rPh sb="0" eb="3">
      <t>ソフカ</t>
    </rPh>
    <rPh sb="3" eb="5">
      <t>カチ</t>
    </rPh>
    <phoneticPr fontId="5"/>
  </si>
  <si>
    <t>生産誘発額(第1次）</t>
    <rPh sb="0" eb="2">
      <t>セイサン</t>
    </rPh>
    <rPh sb="2" eb="5">
      <t>ユウハツガク</t>
    </rPh>
    <phoneticPr fontId="5"/>
  </si>
  <si>
    <t>粗付加価値増加額(直接)</t>
    <rPh sb="0" eb="3">
      <t>ソフカ</t>
    </rPh>
    <rPh sb="3" eb="5">
      <t>カチ</t>
    </rPh>
    <phoneticPr fontId="5"/>
  </si>
  <si>
    <t>雇用者所得誘発額(第1次)</t>
    <rPh sb="0" eb="3">
      <t>コヨウシャ</t>
    </rPh>
    <rPh sb="3" eb="5">
      <t>ショトク</t>
    </rPh>
    <rPh sb="5" eb="8">
      <t>ユウハツガク</t>
    </rPh>
    <rPh sb="9" eb="10">
      <t>ダイ</t>
    </rPh>
    <rPh sb="11" eb="12">
      <t>ジ</t>
    </rPh>
    <phoneticPr fontId="5"/>
  </si>
  <si>
    <t>粗付加価値誘発額(第1次)</t>
    <rPh sb="0" eb="3">
      <t>ソフカ</t>
    </rPh>
    <rPh sb="3" eb="5">
      <t>カチ</t>
    </rPh>
    <rPh sb="5" eb="8">
      <t>ユウハツガク</t>
    </rPh>
    <rPh sb="9" eb="10">
      <t>ダイ</t>
    </rPh>
    <rPh sb="11" eb="12">
      <t>ジ</t>
    </rPh>
    <phoneticPr fontId="5"/>
  </si>
  <si>
    <t>（直接＋第1次）</t>
    <rPh sb="1" eb="3">
      <t>チョクセツ</t>
    </rPh>
    <rPh sb="4" eb="5">
      <t>ダイ</t>
    </rPh>
    <rPh sb="6" eb="7">
      <t>ジ</t>
    </rPh>
    <phoneticPr fontId="5"/>
  </si>
  <si>
    <t>生産誘発額(第２次）</t>
    <rPh sb="0" eb="2">
      <t>セイサン</t>
    </rPh>
    <rPh sb="2" eb="5">
      <t>ユウハツガク</t>
    </rPh>
    <phoneticPr fontId="5"/>
  </si>
  <si>
    <t>粗付加価値誘発額(第２次)</t>
    <rPh sb="0" eb="3">
      <t>ソフカ</t>
    </rPh>
    <rPh sb="3" eb="5">
      <t>カチ</t>
    </rPh>
    <rPh sb="5" eb="8">
      <t>ユウハツガク</t>
    </rPh>
    <rPh sb="9" eb="10">
      <t>ダイ</t>
    </rPh>
    <rPh sb="11" eb="12">
      <t>ジ</t>
    </rPh>
    <phoneticPr fontId="5"/>
  </si>
  <si>
    <t>雇用者所得誘発額(第２次)</t>
    <rPh sb="0" eb="3">
      <t>コヨウシャ</t>
    </rPh>
    <rPh sb="3" eb="5">
      <t>ショトク</t>
    </rPh>
    <rPh sb="5" eb="8">
      <t>ユウハツガク</t>
    </rPh>
    <rPh sb="9" eb="10">
      <t>ダイ</t>
    </rPh>
    <rPh sb="11" eb="12">
      <t>ジ</t>
    </rPh>
    <phoneticPr fontId="5"/>
  </si>
  <si>
    <t>直接効果</t>
    <rPh sb="0" eb="2">
      <t>チョクセツ</t>
    </rPh>
    <rPh sb="2" eb="4">
      <t>コウカ</t>
    </rPh>
    <phoneticPr fontId="5"/>
  </si>
  <si>
    <t>第1次間接波及効果</t>
    <rPh sb="0" eb="1">
      <t>ダイ</t>
    </rPh>
    <rPh sb="2" eb="3">
      <t>ジ</t>
    </rPh>
    <rPh sb="3" eb="5">
      <t>カンセツ</t>
    </rPh>
    <rPh sb="5" eb="9">
      <t>ハキュウコウカ</t>
    </rPh>
    <phoneticPr fontId="5"/>
  </si>
  <si>
    <t>第２次間接波及効果</t>
    <rPh sb="0" eb="1">
      <t>ダイ</t>
    </rPh>
    <rPh sb="2" eb="3">
      <t>ジ</t>
    </rPh>
    <rPh sb="3" eb="5">
      <t>カンセツ</t>
    </rPh>
    <rPh sb="5" eb="9">
      <t>ハキュウコウカ</t>
    </rPh>
    <phoneticPr fontId="5"/>
  </si>
  <si>
    <t>×　［投入係数］</t>
    <rPh sb="3" eb="5">
      <t>トウニュウ</t>
    </rPh>
    <rPh sb="5" eb="7">
      <t>ケイスウ</t>
    </rPh>
    <phoneticPr fontId="5"/>
  </si>
  <si>
    <t>×　［粗付加価値率］</t>
    <rPh sb="3" eb="4">
      <t>ソ</t>
    </rPh>
    <rPh sb="4" eb="6">
      <t>フカ</t>
    </rPh>
    <rPh sb="6" eb="9">
      <t>カチリツ</t>
    </rPh>
    <phoneticPr fontId="5"/>
  </si>
  <si>
    <t>×　［雇用者所得率］</t>
    <rPh sb="3" eb="6">
      <t>コヨウシャ</t>
    </rPh>
    <rPh sb="6" eb="8">
      <t>ショトク</t>
    </rPh>
    <rPh sb="8" eb="9">
      <t>リツ</t>
    </rPh>
    <phoneticPr fontId="5"/>
  </si>
  <si>
    <t>×　</t>
    <phoneticPr fontId="5"/>
  </si>
  <si>
    <t>型逆行列係数</t>
    <rPh sb="0" eb="1">
      <t>ガタ</t>
    </rPh>
    <rPh sb="1" eb="4">
      <t>ギャクギョウレツ</t>
    </rPh>
    <rPh sb="4" eb="6">
      <t>ケイスウ</t>
    </rPh>
    <phoneticPr fontId="5"/>
  </si>
  <si>
    <t>×　［消費転換率］</t>
    <rPh sb="3" eb="5">
      <t>ショウヒ</t>
    </rPh>
    <rPh sb="5" eb="8">
      <t>テンカンリツ</t>
    </rPh>
    <phoneticPr fontId="5"/>
  </si>
  <si>
    <t>×　［民間消費支出構成比］</t>
    <rPh sb="3" eb="5">
      <t>ミンカン</t>
    </rPh>
    <rPh sb="5" eb="7">
      <t>ショウヒ</t>
    </rPh>
    <rPh sb="7" eb="9">
      <t>シシュツ</t>
    </rPh>
    <rPh sb="9" eb="12">
      <t>コウセイヒ</t>
    </rPh>
    <phoneticPr fontId="5"/>
  </si>
  <si>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</si>
  <si>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</si>
  <si>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5"/>
  </si>
  <si>
    <t>雇用者所得増加額</t>
    <rPh sb="0" eb="3">
      <t>コヨウシャ</t>
    </rPh>
    <rPh sb="3" eb="5">
      <t>ショトク</t>
    </rPh>
    <rPh sb="5" eb="7">
      <t>ゾウカ</t>
    </rPh>
    <rPh sb="6" eb="7">
      <t>カ</t>
    </rPh>
    <rPh sb="7" eb="8">
      <t>ガク</t>
    </rPh>
    <phoneticPr fontId="2"/>
  </si>
  <si>
    <t>W＝w*Z</t>
    <phoneticPr fontId="5"/>
  </si>
  <si>
    <t>V2=v*F1</t>
    <phoneticPr fontId="5"/>
  </si>
  <si>
    <t>W2=w*F1</t>
    <phoneticPr fontId="5"/>
  </si>
  <si>
    <t>雇用者所得増加額(直接)</t>
    <rPh sb="0" eb="3">
      <t>コヨウシャ</t>
    </rPh>
    <rPh sb="3" eb="5">
      <t>ショトク</t>
    </rPh>
    <phoneticPr fontId="5"/>
  </si>
  <si>
    <t>分析事例</t>
    <rPh sb="0" eb="2">
      <t>ブンセキ</t>
    </rPh>
    <rPh sb="2" eb="4">
      <t>ジレイ</t>
    </rPh>
    <phoneticPr fontId="5"/>
  </si>
  <si>
    <t>当初設定</t>
    <rPh sb="0" eb="2">
      <t>トウショ</t>
    </rPh>
    <rPh sb="2" eb="4">
      <t>セッテイ</t>
    </rPh>
    <phoneticPr fontId="5"/>
  </si>
  <si>
    <t>需要増加額(初期需要額）</t>
    <rPh sb="0" eb="2">
      <t>ジュヨウ</t>
    </rPh>
    <rPh sb="2" eb="5">
      <t>ゾウカガク</t>
    </rPh>
    <rPh sb="6" eb="8">
      <t>ショキ</t>
    </rPh>
    <rPh sb="8" eb="11">
      <t>ジュヨウガク</t>
    </rPh>
    <phoneticPr fontId="5"/>
  </si>
  <si>
    <t>分析結果</t>
    <rPh sb="0" eb="2">
      <t>ブンセキ</t>
    </rPh>
    <rPh sb="2" eb="4">
      <t>ケッカ</t>
    </rPh>
    <phoneticPr fontId="5"/>
  </si>
  <si>
    <t>第2次生産波及効果</t>
    <rPh sb="0" eb="1">
      <t>ダイ</t>
    </rPh>
    <rPh sb="2" eb="3">
      <t>ジ</t>
    </rPh>
    <rPh sb="3" eb="5">
      <t>セイサン</t>
    </rPh>
    <rPh sb="5" eb="9">
      <t>ハキュウコウカ</t>
    </rPh>
    <phoneticPr fontId="5"/>
  </si>
  <si>
    <t>総合効果</t>
    <rPh sb="0" eb="2">
      <t>ソウゴウ</t>
    </rPh>
    <rPh sb="2" eb="4">
      <t>コウカ</t>
    </rPh>
    <phoneticPr fontId="5"/>
  </si>
  <si>
    <t>生産誘発額</t>
    <rPh sb="0" eb="2">
      <t>セイサン</t>
    </rPh>
    <rPh sb="2" eb="4">
      <t>ユウハツ</t>
    </rPh>
    <rPh sb="4" eb="5">
      <t>ガク</t>
    </rPh>
    <phoneticPr fontId="5"/>
  </si>
  <si>
    <t>誘発額</t>
    <rPh sb="0" eb="3">
      <t>ユウハツガク</t>
    </rPh>
    <phoneticPr fontId="5"/>
  </si>
  <si>
    <t>(注）</t>
    <rPh sb="1" eb="2">
      <t>チュウ</t>
    </rPh>
    <phoneticPr fontId="5"/>
  </si>
  <si>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5"/>
  </si>
  <si>
    <t>備考</t>
    <rPh sb="0" eb="2">
      <t>ビコウ</t>
    </rPh>
    <phoneticPr fontId="5"/>
  </si>
  <si>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</si>
  <si>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</si>
  <si>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</si>
  <si>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</si>
  <si>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</si>
  <si>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</si>
  <si>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</si>
  <si>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</si>
  <si>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</si>
  <si>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</si>
  <si>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雇用者所得</t>
    <rPh sb="3" eb="5">
      <t>ショトク</t>
    </rPh>
    <phoneticPr fontId="2"/>
  </si>
  <si>
    <t>誘発額</t>
    <phoneticPr fontId="2"/>
  </si>
  <si>
    <t>誘発額</t>
    <phoneticPr fontId="2"/>
  </si>
  <si>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5"/>
  </si>
  <si>
    <t>利用の手引き</t>
    <rPh sb="0" eb="2">
      <t>リヨウ</t>
    </rPh>
    <rPh sb="3" eb="5">
      <t>テビ</t>
    </rPh>
    <phoneticPr fontId="5"/>
  </si>
  <si>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</si>
  <si>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</si>
  <si>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</si>
  <si>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</si>
  <si>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</si>
  <si>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</si>
  <si>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</si>
  <si>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</si>
  <si>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</si>
  <si>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</si>
  <si>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</si>
  <si>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</si>
  <si>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</si>
  <si>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</si>
  <si>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</si>
  <si>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</si>
  <si>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</si>
  <si>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</si>
  <si>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</si>
  <si>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</si>
  <si>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</si>
  <si>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</si>
  <si>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</si>
  <si>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</si>
  <si>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</si>
  <si>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</si>
  <si>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</si>
  <si>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</si>
  <si>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</si>
  <si>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</si>
  <si>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</si>
  <si>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</si>
  <si>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</si>
  <si>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</si>
  <si>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</si>
  <si>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</si>
  <si>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</si>
  <si>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</si>
  <si>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</si>
  <si>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</si>
  <si>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</si>
  <si>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</si>
  <si>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</si>
  <si>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</si>
  <si>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</si>
  <si>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</si>
  <si>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</si>
  <si>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</si>
  <si>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</si>
  <si>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</si>
  <si>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</si>
  <si>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</si>
  <si>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</si>
  <si>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</si>
  <si>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</si>
  <si>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</si>
  <si>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</si>
  <si>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</si>
  <si>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</si>
  <si>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</si>
  <si>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</si>
  <si>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</si>
  <si>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</si>
  <si>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</si>
  <si>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</si>
  <si>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</si>
  <si>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</si>
  <si>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</si>
  <si>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</si>
  <si>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</si>
  <si>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</si>
  <si>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</si>
  <si>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</si>
  <si>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</si>
  <si>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</si>
  <si>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91</t>
  </si>
  <si>
    <t>92</t>
  </si>
  <si>
    <t>93</t>
  </si>
  <si>
    <t>94</t>
  </si>
  <si>
    <t>95</t>
  </si>
  <si>
    <t>96</t>
  </si>
  <si>
    <t>Cm</t>
    <phoneticPr fontId="2"/>
  </si>
  <si>
    <t>Tm</t>
    <phoneticPr fontId="2"/>
  </si>
  <si>
    <t>運輸マージン率</t>
    <rPh sb="0" eb="2">
      <t>ウンユ</t>
    </rPh>
    <rPh sb="6" eb="7">
      <t>リツ</t>
    </rPh>
    <phoneticPr fontId="2"/>
  </si>
  <si>
    <t>運輸マージン</t>
    <rPh sb="0" eb="2">
      <t>ウンユ</t>
    </rPh>
    <phoneticPr fontId="2"/>
  </si>
  <si>
    <t>統合大分類</t>
    <rPh sb="0" eb="2">
      <t>トウゴウ</t>
    </rPh>
    <rPh sb="2" eb="3">
      <t>ダイ</t>
    </rPh>
    <rPh sb="3" eb="5">
      <t>ブンルイ</t>
    </rPh>
    <phoneticPr fontId="2"/>
  </si>
  <si>
    <t>従業者総数</t>
  </si>
  <si>
    <t>個人業主</t>
  </si>
  <si>
    <t>家族従業者</t>
  </si>
  <si>
    <t>雇用者</t>
  </si>
  <si>
    <t>有給役員</t>
  </si>
  <si>
    <t>情報通信機器</t>
  </si>
  <si>
    <t>他に分類されない会員制団体</t>
  </si>
  <si>
    <t xml:space="preserve">  　　　 </t>
    <phoneticPr fontId="2"/>
  </si>
  <si>
    <t>自給率を独自に設定した場合は直接効果の計算に反映します。</t>
    <phoneticPr fontId="2"/>
  </si>
  <si>
    <t>第一次間接波及効果、第二次間接波及効果の計算は、産業連関表</t>
    <rPh sb="3" eb="5">
      <t>カンセツ</t>
    </rPh>
    <rPh sb="13" eb="15">
      <t>カンセツ</t>
    </rPh>
    <phoneticPr fontId="1"/>
  </si>
  <si>
    <t>による自給率が適用されます。</t>
    <phoneticPr fontId="2"/>
  </si>
  <si>
    <t>（控除）輸入</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</si>
  <si>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</si>
  <si>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</si>
  <si>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</si>
  <si>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</si>
  <si>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</si>
  <si>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民間消費支出構成比</t>
    <phoneticPr fontId="2"/>
  </si>
  <si>
    <t>Ａ</t>
    <phoneticPr fontId="2"/>
  </si>
  <si>
    <t>Ａ’</t>
    <phoneticPr fontId="2"/>
  </si>
  <si>
    <t>Ｂ</t>
    <phoneticPr fontId="3"/>
  </si>
  <si>
    <t>Ｆ＝Ａ’＋Ｂ</t>
    <phoneticPr fontId="3"/>
  </si>
  <si>
    <t>当表では、平成２７年全国産業連関表の需要合計を用いて推計したマージン率を使用しています。</t>
    <rPh sb="0" eb="1">
      <t>トウ</t>
    </rPh>
    <rPh sb="1" eb="2">
      <t>ヒョウ</t>
    </rPh>
    <rPh sb="5" eb="7">
      <t>ヘイセイ</t>
    </rPh>
    <rPh sb="9" eb="10">
      <t>ネン</t>
    </rPh>
    <rPh sb="10" eb="12">
      <t>ゼンコク</t>
    </rPh>
    <rPh sb="12" eb="14">
      <t>サンギョウ</t>
    </rPh>
    <rPh sb="14" eb="17">
      <t>レンカンヒョウ</t>
    </rPh>
    <rPh sb="18" eb="20">
      <t>ジュヨウ</t>
    </rPh>
    <rPh sb="20" eb="22">
      <t>ゴウケイ</t>
    </rPh>
    <rPh sb="23" eb="24">
      <t>モチ</t>
    </rPh>
    <rPh sb="26" eb="28">
      <t>スイケイ</t>
    </rPh>
    <rPh sb="34" eb="35">
      <t>リツ</t>
    </rPh>
    <rPh sb="36" eb="38">
      <t>シヨウ</t>
    </rPh>
    <phoneticPr fontId="1"/>
  </si>
  <si>
    <t>－</t>
    <phoneticPr fontId="2"/>
  </si>
  <si>
    <t>－</t>
    <phoneticPr fontId="2"/>
  </si>
  <si>
    <t>Ａ</t>
    <phoneticPr fontId="2"/>
  </si>
  <si>
    <t>Ｃｍ</t>
    <phoneticPr fontId="2"/>
  </si>
  <si>
    <t>Ｔｍ</t>
    <phoneticPr fontId="2"/>
  </si>
  <si>
    <t>Ａ’＝Ａ－ＣＭ－ＴＭ</t>
    <phoneticPr fontId="2"/>
  </si>
  <si>
    <t>Ｂ</t>
    <phoneticPr fontId="2"/>
  </si>
  <si>
    <t>Ｆ＝Ａ’＋Ｂ</t>
    <phoneticPr fontId="2"/>
  </si>
  <si>
    <t>Ｆ１＝Ｆ*(Ｉ－ｍ)</t>
    <phoneticPr fontId="2"/>
  </si>
  <si>
    <t>ＡＦ１</t>
    <phoneticPr fontId="2"/>
  </si>
  <si>
    <t>Ｉ－ｍ</t>
    <phoneticPr fontId="2"/>
  </si>
  <si>
    <t>(Ｉ－ｍ)*ＡＦ１</t>
    <phoneticPr fontId="2"/>
  </si>
  <si>
    <t>Ｘ１</t>
    <phoneticPr fontId="2"/>
  </si>
  <si>
    <t>ｖ</t>
    <phoneticPr fontId="5"/>
  </si>
  <si>
    <t>Ｖ０＝ｖ*Ｆ１</t>
    <phoneticPr fontId="5"/>
  </si>
  <si>
    <t>Ｖ１＝ｖ*Ｘ１</t>
    <phoneticPr fontId="5"/>
  </si>
  <si>
    <t>Ｗ０＝ｗ*Ｆ１</t>
    <phoneticPr fontId="5"/>
  </si>
  <si>
    <t>Ｗ１＝ｗ*Ｘ１</t>
    <phoneticPr fontId="5"/>
  </si>
  <si>
    <t>A*Cm=ＣＭ</t>
    <phoneticPr fontId="2"/>
  </si>
  <si>
    <t>A*Tm=ＴＭ</t>
    <phoneticPr fontId="2"/>
  </si>
  <si>
    <t>入力欄 ↓</t>
    <rPh sb="2" eb="3">
      <t>ラン</t>
    </rPh>
    <phoneticPr fontId="2"/>
  </si>
  <si>
    <t>2013（平成25）年平均</t>
    <rPh sb="5" eb="7">
      <t>ヘイセイ</t>
    </rPh>
    <rPh sb="10" eb="11">
      <t>ネン</t>
    </rPh>
    <rPh sb="11" eb="13">
      <t>ヘイキン</t>
    </rPh>
    <phoneticPr fontId="4"/>
  </si>
  <si>
    <t>2014（平成26）年平均</t>
    <rPh sb="5" eb="7">
      <t>ヘイセイ</t>
    </rPh>
    <rPh sb="10" eb="11">
      <t>ネン</t>
    </rPh>
    <rPh sb="11" eb="13">
      <t>ヘイキン</t>
    </rPh>
    <phoneticPr fontId="4"/>
  </si>
  <si>
    <t>2015（平成27）年平均</t>
    <rPh sb="5" eb="7">
      <t>ヘイセイ</t>
    </rPh>
    <rPh sb="10" eb="11">
      <t>ネン</t>
    </rPh>
    <rPh sb="11" eb="13">
      <t>ヘイキン</t>
    </rPh>
    <phoneticPr fontId="4"/>
  </si>
  <si>
    <t>2016（平成28）年平均</t>
    <rPh sb="5" eb="7">
      <t>ヘイセイ</t>
    </rPh>
    <rPh sb="10" eb="11">
      <t>ネン</t>
    </rPh>
    <rPh sb="11" eb="13">
      <t>ヘイキン</t>
    </rPh>
    <phoneticPr fontId="4"/>
  </si>
  <si>
    <t>2017（平成29）年平均</t>
    <rPh sb="5" eb="7">
      <t>ヘイセイ</t>
    </rPh>
    <rPh sb="10" eb="11">
      <t>ネン</t>
    </rPh>
    <rPh sb="11" eb="13">
      <t>ヘイキン</t>
    </rPh>
    <phoneticPr fontId="4"/>
  </si>
  <si>
    <t>2018（平成30）年平均</t>
    <rPh sb="5" eb="7">
      <t>ヘイセイ</t>
    </rPh>
    <rPh sb="10" eb="11">
      <t>ネン</t>
    </rPh>
    <rPh sb="11" eb="13">
      <t>ヘイキン</t>
    </rPh>
    <phoneticPr fontId="4"/>
  </si>
  <si>
    <t>2019（令和元）年平均</t>
    <rPh sb="5" eb="7">
      <t>レイワ</t>
    </rPh>
    <rPh sb="7" eb="8">
      <t>ガン</t>
    </rPh>
    <rPh sb="9" eb="10">
      <t>ネン</t>
    </rPh>
    <rPh sb="10" eb="12">
      <t>ヘイキン</t>
    </rPh>
    <phoneticPr fontId="4"/>
  </si>
  <si>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</si>
  <si>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</si>
  <si>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</si>
  <si>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</si>
  <si>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5"/>
  </si>
  <si>
    <t>利用の手引</t>
    <phoneticPr fontId="8"/>
  </si>
  <si>
    <t>需要額入力</t>
    <phoneticPr fontId="8"/>
  </si>
  <si>
    <t>自給率入力</t>
    <phoneticPr fontId="8"/>
  </si>
  <si>
    <t>消費転換率</t>
    <phoneticPr fontId="8"/>
  </si>
  <si>
    <t>経済波及効果フロー図</t>
  </si>
  <si>
    <t>各種係数表</t>
  </si>
  <si>
    <t>生産者価格評価表</t>
  </si>
  <si>
    <t>投入係数表</t>
  </si>
  <si>
    <t>逆行列係数表</t>
  </si>
  <si>
    <t>雇用表</t>
  </si>
  <si>
    <t>シート名</t>
    <rPh sb="3" eb="4">
      <t>メイ</t>
    </rPh>
    <phoneticPr fontId="8"/>
  </si>
  <si>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5"/>
  </si>
  <si>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</si>
  <si>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</si>
  <si>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</si>
  <si>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⑧　生産波及効果が達成される期間は不明です。</t>
    <rPh sb="2" eb="4">
      <t>セイサン</t>
    </rPh>
    <rPh sb="4" eb="8">
      <t>ハキュウコウカ</t>
    </rPh>
    <rPh sb="9" eb="11">
      <t>タッセイ</t>
    </rPh>
    <rPh sb="14" eb="16">
      <t>キカン</t>
    </rPh>
    <rPh sb="17" eb="19">
      <t>フメイ</t>
    </rPh>
    <phoneticPr fontId="5"/>
  </si>
  <si>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</si>
  <si>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</si>
  <si>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</si>
  <si>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自給率 ＝ １ － 移輸入率</t>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</si>
  <si>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3"/>
  </si>
  <si>
    <t>参考　　　　　　　　　　　平均消費性向　全国</t>
    <rPh sb="0" eb="2">
      <t>サンコウ</t>
    </rPh>
    <rPh sb="20" eb="22">
      <t>ゼンコク</t>
    </rPh>
    <phoneticPr fontId="4"/>
  </si>
  <si>
    <t>(単位：百万円）</t>
    <rPh sb="1" eb="3">
      <t>タンイ</t>
    </rPh>
    <rPh sb="4" eb="5">
      <t>ヒャク</t>
    </rPh>
    <rPh sb="5" eb="7">
      <t>マンエン</t>
    </rPh>
    <phoneticPr fontId="2"/>
  </si>
  <si>
    <t>(単位：人）</t>
    <rPh sb="1" eb="3">
      <t>タンイ</t>
    </rPh>
    <rPh sb="4" eb="5">
      <t>ニン</t>
    </rPh>
    <phoneticPr fontId="2"/>
  </si>
  <si>
    <t>(Ｉ－ｍ)</t>
    <phoneticPr fontId="2"/>
  </si>
  <si>
    <t>各産業が生産した財・サービスのうち，最終的に民間消費に回された金額の産業別構成比。（各産業部門別民間最終消費／民間最終消費支出の総額）</t>
  </si>
  <si>
    <t>民間消費支出構成比</t>
    <phoneticPr fontId="2"/>
  </si>
  <si>
    <t>誘発額</t>
  </si>
  <si>
    <t>民間消費支出増加額</t>
    <rPh sb="0" eb="2">
      <t>ミンカン</t>
    </rPh>
    <rPh sb="2" eb="4">
      <t>ショウヒ</t>
    </rPh>
    <rPh sb="4" eb="6">
      <t>シシュツ</t>
    </rPh>
    <rPh sb="6" eb="9">
      <t>ゾウカガク</t>
    </rPh>
    <phoneticPr fontId="5"/>
  </si>
  <si>
    <t>分析結果</t>
    <rPh sb="0" eb="2">
      <t>ブンセキ</t>
    </rPh>
    <rPh sb="2" eb="4">
      <t>ケッカ</t>
    </rPh>
    <phoneticPr fontId="8"/>
  </si>
  <si>
    <t>波及効果倍率（対直接効果）　（倍）</t>
    <rPh sb="0" eb="4">
      <t>ハキュウコウカ</t>
    </rPh>
    <rPh sb="4" eb="6">
      <t>バイリツ</t>
    </rPh>
    <rPh sb="7" eb="8">
      <t>ツイ</t>
    </rPh>
    <rPh sb="8" eb="10">
      <t>チョクセツ</t>
    </rPh>
    <rPh sb="10" eb="12">
      <t>コウカ</t>
    </rPh>
    <rPh sb="15" eb="16">
      <t>バイ</t>
    </rPh>
    <phoneticPr fontId="5"/>
  </si>
  <si>
    <t>波及効果倍率（対需要増加額）　（倍）</t>
    <rPh sb="0" eb="4">
      <t>ハキュウコウカ</t>
    </rPh>
    <rPh sb="4" eb="6">
      <t>バイリツ</t>
    </rPh>
    <rPh sb="7" eb="8">
      <t>ツイ</t>
    </rPh>
    <rPh sb="8" eb="10">
      <t>ジュヨウ</t>
    </rPh>
    <rPh sb="10" eb="12">
      <t>ゾウカ</t>
    </rPh>
    <rPh sb="12" eb="13">
      <t>ガク</t>
    </rPh>
    <rPh sb="16" eb="17">
      <t>バイ</t>
    </rPh>
    <phoneticPr fontId="5"/>
  </si>
  <si>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</si>
  <si>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t>マージン</t>
    <phoneticPr fontId="2"/>
  </si>
  <si>
    <t>雇用誘発数　　　　　　　（人）</t>
    <rPh sb="0" eb="2">
      <t>コヨウ</t>
    </rPh>
    <rPh sb="2" eb="4">
      <t>ユウハツ</t>
    </rPh>
    <rPh sb="4" eb="5">
      <t>スウ</t>
    </rPh>
    <rPh sb="13" eb="14">
      <t>ニン</t>
    </rPh>
    <phoneticPr fontId="5"/>
  </si>
  <si>
    <t>農林漁業</t>
  </si>
  <si>
    <t>プラスチック・ゴム製品</t>
  </si>
  <si>
    <t>窯業・土石製品</t>
  </si>
  <si>
    <t>輸送機械</t>
  </si>
  <si>
    <t>電気・ガス・熱供給</t>
  </si>
  <si>
    <t>事務用品</t>
  </si>
  <si>
    <t>分類不明</t>
  </si>
  <si>
    <t>86</t>
  </si>
  <si>
    <t>87</t>
  </si>
  <si>
    <t>家計外消費支出（列）</t>
  </si>
  <si>
    <t>一般政府消費支出</t>
  </si>
  <si>
    <t>輸出計</t>
  </si>
  <si>
    <t>（控除）関税</t>
  </si>
  <si>
    <t>（控除）輸入品商品税</t>
  </si>
  <si>
    <t>（控除）輸入計</t>
  </si>
  <si>
    <t>最終需要部門計</t>
  </si>
  <si>
    <t>国内生産額</t>
  </si>
  <si>
    <t>間接税（関税・輸入品商品税を除く。）</t>
  </si>
  <si>
    <t>取引基本表より</t>
    <rPh sb="0" eb="2">
      <t>トリヒキ</t>
    </rPh>
    <rPh sb="2" eb="5">
      <t>キホンヒョウ</t>
    </rPh>
    <phoneticPr fontId="2"/>
  </si>
  <si>
    <t>取引基本表より</t>
  </si>
  <si>
    <t>雇用票より</t>
    <rPh sb="0" eb="3">
      <t>コヨウヒョウ</t>
    </rPh>
    <phoneticPr fontId="2"/>
  </si>
  <si>
    <t>（百万円）</t>
  </si>
  <si>
    <t>（人／百万円）</t>
  </si>
  <si>
    <t>域内自給率</t>
    <rPh sb="0" eb="1">
      <t>イキ</t>
    </rPh>
    <phoneticPr fontId="2"/>
  </si>
  <si>
    <t>就業係数</t>
    <phoneticPr fontId="2"/>
  </si>
  <si>
    <t>域内需要合計</t>
    <rPh sb="0" eb="1">
      <t>イキ</t>
    </rPh>
    <phoneticPr fontId="2"/>
  </si>
  <si>
    <t>|移輸入計|</t>
    <phoneticPr fontId="2"/>
  </si>
  <si>
    <t>移輸入率</t>
  </si>
  <si>
    <t>従業者</t>
    <rPh sb="0" eb="3">
      <t>ジュウギョウシャ</t>
    </rPh>
    <phoneticPr fontId="2"/>
  </si>
  <si>
    <t>雇用者</t>
    <rPh sb="0" eb="3">
      <t>コヨウシャ</t>
    </rPh>
    <phoneticPr fontId="2"/>
  </si>
  <si>
    <t>雇用係数</t>
    <rPh sb="0" eb="2">
      <t>コヨウ</t>
    </rPh>
    <phoneticPr fontId="2"/>
  </si>
  <si>
    <t>Ａ</t>
  </si>
  <si>
    <t>Ｂ</t>
  </si>
  <si>
    <t>Ｃ＝Ｂ／Ａ</t>
  </si>
  <si>
    <t>Ｄ＝１－Ｃ</t>
  </si>
  <si>
    <t>A</t>
    <phoneticPr fontId="2"/>
  </si>
  <si>
    <t>B</t>
    <phoneticPr fontId="2"/>
  </si>
  <si>
    <t>C</t>
    <phoneticPr fontId="2"/>
  </si>
  <si>
    <t>Ｄ＝B／A</t>
    <phoneticPr fontId="2"/>
  </si>
  <si>
    <t>Ｅ＝C／A</t>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</si>
  <si>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</si>
  <si>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</si>
  <si>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</si>
  <si>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</si>
  <si>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③　産業連関表対象年と分析対象時点での産業構造は完全には一致しませんが、短期的には変化せず一定であるものとします。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ブンセキ</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</si>
  <si>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</si>
  <si>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r>
      <rPr>
        <b/>
        <sz val="11"/>
        <color theme="1" tint="0.34998626667073579"/>
        <rFont val="UD デジタル 教科書体 NK-R"/>
        <family val="1"/>
        <charset val="128"/>
      </rPr>
      <t>購入者価格</t>
    </r>
    <r>
      <rPr>
        <sz val="11"/>
        <color theme="1" tint="0.34998626667073579"/>
        <rFont val="UD デジタル 教科書体 NK-R"/>
        <family val="1"/>
        <charset val="128"/>
      </rPr>
      <t>による</t>
    </r>
    <rPh sb="0" eb="3">
      <t>コウニュウシャ</t>
    </rPh>
    <rPh sb="3" eb="5">
      <t>カカク</t>
    </rPh>
    <phoneticPr fontId="3"/>
  </si>
  <si>
    <r>
      <rPr>
        <b/>
        <sz val="11"/>
        <color theme="1" tint="0.34998626667073579"/>
        <rFont val="UD デジタル 教科書体 NK-R"/>
        <family val="1"/>
        <charset val="128"/>
      </rPr>
      <t>生産者価格</t>
    </r>
    <r>
      <rPr>
        <sz val="11"/>
        <color theme="1" tint="0.34998626667073579"/>
        <rFont val="UD デジタル 教科書体 NK-R"/>
        <family val="1"/>
        <charset val="128"/>
      </rPr>
      <t>による</t>
    </r>
    <rPh sb="0" eb="3">
      <t>セイサンシャ</t>
    </rPh>
    <rPh sb="3" eb="5">
      <t>カカク</t>
    </rPh>
    <phoneticPr fontId="3"/>
  </si>
  <si>
    <t>2020（令和２）年平均</t>
    <rPh sb="5" eb="7">
      <t>レイワ</t>
    </rPh>
    <rPh sb="9" eb="10">
      <t>ネン</t>
    </rPh>
    <rPh sb="10" eb="12">
      <t>ヘイキン</t>
    </rPh>
    <phoneticPr fontId="4"/>
  </si>
  <si>
    <t>2021（令和３）年平均</t>
    <rPh sb="5" eb="7">
      <t>レイワ</t>
    </rPh>
    <rPh sb="9" eb="10">
      <t>ネン</t>
    </rPh>
    <rPh sb="10" eb="12">
      <t>ヘイキン</t>
    </rPh>
    <phoneticPr fontId="4"/>
  </si>
  <si>
    <t>2022（令和４）年平均</t>
    <rPh sb="5" eb="7">
      <t>レイワ</t>
    </rPh>
    <rPh sb="9" eb="10">
      <t>ネン</t>
    </rPh>
    <rPh sb="10" eb="12">
      <t>ヘイキン</t>
    </rPh>
    <phoneticPr fontId="4"/>
  </si>
  <si>
    <t>2020 経済波及効果簡易分析（統合大分類 37部門）</t>
    <rPh sb="11" eb="13">
      <t>カンイ</t>
    </rPh>
    <rPh sb="13" eb="15">
      <t>ブンセキ</t>
    </rPh>
    <rPh sb="16" eb="18">
      <t>トウゴウ</t>
    </rPh>
    <rPh sb="18" eb="21">
      <t>ダイブンルイ</t>
    </rPh>
    <rPh sb="24" eb="26">
      <t>ブモン</t>
    </rPh>
    <phoneticPr fontId="8"/>
  </si>
  <si>
    <t>統合大分類 37部門</t>
    <rPh sb="0" eb="2">
      <t>トウゴウ</t>
    </rPh>
    <rPh sb="2" eb="3">
      <t>ダイ</t>
    </rPh>
    <rPh sb="3" eb="5">
      <t>ブンルイ</t>
    </rPh>
    <rPh sb="8" eb="10">
      <t>ブモン</t>
    </rPh>
    <phoneticPr fontId="2"/>
  </si>
  <si>
    <t>2020 経済波及効果簡易分析結果（統合大分類 37部門）</t>
    <rPh sb="15" eb="17">
      <t>ケッカ</t>
    </rPh>
    <rPh sb="18" eb="20">
      <t>トウゴウ</t>
    </rPh>
    <rPh sb="20" eb="23">
      <t>ダイブンルイ</t>
    </rPh>
    <rPh sb="26" eb="28">
      <t>ブモン</t>
    </rPh>
    <phoneticPr fontId="5"/>
  </si>
  <si>
    <t>経済波及効果フロー図（統合大分類 37部門）</t>
    <rPh sb="0" eb="2">
      <t>ケイザイ</t>
    </rPh>
    <rPh sb="2" eb="6">
      <t>ハキュウコウカ</t>
    </rPh>
    <rPh sb="9" eb="10">
      <t>ズ</t>
    </rPh>
    <rPh sb="11" eb="13">
      <t>トウゴウ</t>
    </rPh>
    <rPh sb="13" eb="16">
      <t>ダイブンルイ</t>
    </rPh>
    <rPh sb="19" eb="21">
      <t>ブモン</t>
    </rPh>
    <phoneticPr fontId="5"/>
  </si>
  <si>
    <t>統合大分類 37部門</t>
    <phoneticPr fontId="5"/>
  </si>
  <si>
    <t>統合大分類 37部門</t>
    <rPh sb="8" eb="10">
      <t>ブモン</t>
    </rPh>
    <phoneticPr fontId="9"/>
  </si>
  <si>
    <t>有給役員雇用者</t>
  </si>
  <si>
    <t>計</t>
    <rPh sb="0" eb="1">
      <t>ケイ</t>
    </rPh>
    <phoneticPr fontId="10"/>
  </si>
  <si>
    <t>統合大分類 37部門</t>
    <phoneticPr fontId="10"/>
  </si>
  <si>
    <t>↓差し引いたマージンを商業・運輸の各部門に振り分ける</t>
    <rPh sb="1" eb="2">
      <t>サ</t>
    </rPh>
    <rPh sb="3" eb="4">
      <t>ヒ</t>
    </rPh>
    <rPh sb="11" eb="13">
      <t>ショウギョウ</t>
    </rPh>
    <rPh sb="14" eb="16">
      <t>ウンユ</t>
    </rPh>
    <rPh sb="17" eb="20">
      <t>カクブモン</t>
    </rPh>
    <rPh sb="21" eb="22">
      <t>フ</t>
    </rPh>
    <rPh sb="23" eb="24">
      <t>ワ</t>
    </rPh>
    <phoneticPr fontId="2"/>
  </si>
  <si>
    <t>１次波及</t>
    <phoneticPr fontId="8"/>
  </si>
  <si>
    <t>２次波及</t>
    <phoneticPr fontId="8"/>
  </si>
  <si>
    <t>総合波及</t>
    <phoneticPr fontId="8"/>
  </si>
  <si>
    <t>結果まとめ</t>
    <phoneticPr fontId="8"/>
  </si>
  <si>
    <t>波及結果まとめ</t>
    <rPh sb="0" eb="2">
      <t>ハキュウ</t>
    </rPh>
    <phoneticPr fontId="5"/>
  </si>
  <si>
    <t>投入係数表</t>
    <phoneticPr fontId="6"/>
  </si>
  <si>
    <t>逆行列表</t>
    <rPh sb="0" eb="3">
      <t>ギャクギョウレツ</t>
    </rPh>
    <rPh sb="3" eb="4">
      <t>ヒョウ</t>
    </rPh>
    <phoneticPr fontId="6"/>
  </si>
  <si>
    <t>雇用表</t>
    <rPh sb="0" eb="2">
      <t>コヨウ</t>
    </rPh>
    <rPh sb="2" eb="3">
      <t>ヒョウ</t>
    </rPh>
    <phoneticPr fontId="10"/>
  </si>
  <si>
    <t>=MMULT(投入係数表!D7:AN43,'１次波及'!M7:M43)</t>
    <phoneticPr fontId="2"/>
  </si>
  <si>
    <t>=MMULT(逆行列係数表!D7:AN43,'１次波及'!P7:P43)</t>
    <phoneticPr fontId="2"/>
  </si>
  <si>
    <t>=MMULT(逆行列係数表!D7:AN43,'２次波及'!N7:N43)</t>
    <phoneticPr fontId="5"/>
  </si>
  <si>
    <t>国内総固定資本形成（公的）</t>
  </si>
  <si>
    <t>国内総固定資本形成（民間）</t>
  </si>
  <si>
    <t>国内最終需要計</t>
  </si>
  <si>
    <t>国内需要合計</t>
  </si>
  <si>
    <t>(単位 : 10億円)</t>
  </si>
  <si>
    <t>平均</t>
  </si>
  <si>
    <t>行和</t>
  </si>
  <si>
    <t>感応度係数</t>
  </si>
  <si>
    <t>列和</t>
  </si>
  <si>
    <t>影響力係数</t>
  </si>
  <si>
    <t>令和２年(2020年)産業連関表 逆行列係数表[ I - ( I - M^ )A ]-1 (統合大分類表)</t>
  </si>
  <si>
    <t>（単位：10億円）</t>
    <rPh sb="1" eb="3">
      <t>タンイ</t>
    </rPh>
    <rPh sb="6" eb="8">
      <t>オクエン</t>
    </rPh>
    <phoneticPr fontId="5"/>
  </si>
  <si>
    <t>（単位：10億円）</t>
    <rPh sb="6" eb="8">
      <t>オクエン</t>
    </rPh>
    <phoneticPr fontId="2"/>
  </si>
  <si>
    <t>国内需要計</t>
    <rPh sb="0" eb="2">
      <t>コクナイ</t>
    </rPh>
    <rPh sb="2" eb="4">
      <t>ジュヨウ</t>
    </rPh>
    <rPh sb="4" eb="5">
      <t>ケイ</t>
    </rPh>
    <phoneticPr fontId="2"/>
  </si>
  <si>
    <t>産業連関表
自給率</t>
    <rPh sb="0" eb="2">
      <t>サンギョウ</t>
    </rPh>
    <rPh sb="2" eb="5">
      <t>レンカンヒョウ</t>
    </rPh>
    <rPh sb="6" eb="9">
      <t>ジキュウリツ</t>
    </rPh>
    <phoneticPr fontId="3"/>
  </si>
  <si>
    <t>令和2年（2020年）産業連関表（生産者価格評価表）統合大分類 37部門</t>
    <rPh sb="0" eb="2">
      <t>レイワ</t>
    </rPh>
    <rPh sb="26" eb="28">
      <t>トウゴウ</t>
    </rPh>
    <rPh sb="28" eb="31">
      <t>ダイブンルイ</t>
    </rPh>
    <rPh sb="34" eb="36">
      <t>ブモン</t>
    </rPh>
    <phoneticPr fontId="2"/>
  </si>
  <si>
    <t>令和2年（2020年）産業連関表（投入係数表）統合大分類 37部門</t>
    <rPh sb="23" eb="25">
      <t>トウゴウ</t>
    </rPh>
    <rPh sb="25" eb="28">
      <t>ダイブンルイ</t>
    </rPh>
    <rPh sb="31" eb="33">
      <t>ブモン</t>
    </rPh>
    <phoneticPr fontId="2"/>
  </si>
  <si>
    <t>粗付加価値部門計</t>
    <phoneticPr fontId="6"/>
  </si>
  <si>
    <t>粗付加価値誘発額
÷粗付加価値部門計</t>
    <phoneticPr fontId="2"/>
  </si>
  <si>
    <t>国内需要額</t>
    <rPh sb="0" eb="2">
      <t>コクナイ</t>
    </rPh>
    <rPh sb="2" eb="4">
      <t>ジュヨウ</t>
    </rPh>
    <rPh sb="4" eb="5">
      <t>ガク</t>
    </rPh>
    <phoneticPr fontId="5"/>
  </si>
  <si>
    <t>　この分析ツールは、「令和２年（２０20年）産業連関表」の係数を用いて国内の消費、投資等の需要増加がもたらす国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レイワ</t>
    </rPh>
    <rPh sb="14" eb="15">
      <t>ネン</t>
    </rPh>
    <rPh sb="20" eb="21">
      <t>ネン</t>
    </rPh>
    <rPh sb="22" eb="24">
      <t>サンギョウ</t>
    </rPh>
    <rPh sb="24" eb="27">
      <t>レンカンヒョウ</t>
    </rPh>
    <rPh sb="29" eb="31">
      <t>ケイスウ</t>
    </rPh>
    <rPh sb="32" eb="33">
      <t>モチ</t>
    </rPh>
    <rPh sb="38" eb="40">
      <t>ショウヒ</t>
    </rPh>
    <rPh sb="41" eb="43">
      <t>トウシ</t>
    </rPh>
    <rPh sb="43" eb="44">
      <t>トウ</t>
    </rPh>
    <rPh sb="54" eb="55">
      <t>クニ</t>
    </rPh>
    <rPh sb="81" eb="83">
      <t>ガイトウ</t>
    </rPh>
    <rPh sb="200" eb="201">
      <t>ネガ</t>
    </rPh>
    <phoneticPr fontId="5"/>
  </si>
  <si>
    <t>移輸入率 ＝ 移輸入額 / 国内需要合計</t>
    <rPh sb="0" eb="1">
      <t>イ</t>
    </rPh>
    <rPh sb="1" eb="2">
      <t>ユ</t>
    </rPh>
    <rPh sb="2" eb="3">
      <t>ハイ</t>
    </rPh>
    <rPh sb="3" eb="4">
      <t>ユ</t>
    </rPh>
    <rPh sb="5" eb="6">
      <t>イ</t>
    </rPh>
    <rPh sb="7" eb="8">
      <t>イ</t>
    </rPh>
    <rPh sb="8" eb="10">
      <t>ユニュウ</t>
    </rPh>
    <rPh sb="14" eb="15">
      <t>クニ</t>
    </rPh>
    <rPh sb="15" eb="16">
      <t>ケンナイ</t>
    </rPh>
    <rPh sb="16" eb="18">
      <t>ゴウケイチョウセイ</t>
    </rPh>
    <phoneticPr fontId="1"/>
  </si>
  <si>
    <t>国内需要増加額（直接）</t>
    <rPh sb="0" eb="2">
      <t>コクナイ</t>
    </rPh>
    <rPh sb="2" eb="4">
      <t>ジュヨウ</t>
    </rPh>
    <rPh sb="4" eb="7">
      <t>ゾウカガク</t>
    </rPh>
    <rPh sb="8" eb="10">
      <t>チョクセツ</t>
    </rPh>
    <phoneticPr fontId="5"/>
  </si>
  <si>
    <t>国外需要</t>
    <rPh sb="0" eb="2">
      <t>コクガイ</t>
    </rPh>
    <rPh sb="2" eb="4">
      <t>ジュヨウ</t>
    </rPh>
    <phoneticPr fontId="5"/>
  </si>
  <si>
    <t>国内需要増加額</t>
    <rPh sb="0" eb="2">
      <t>コクナイ</t>
    </rPh>
    <rPh sb="2" eb="4">
      <t>ジュヨウ</t>
    </rPh>
    <rPh sb="4" eb="7">
      <t>ゾウカガク</t>
    </rPh>
    <phoneticPr fontId="5"/>
  </si>
  <si>
    <t>国内生産</t>
    <rPh sb="0" eb="1">
      <t>クニ</t>
    </rPh>
    <phoneticPr fontId="2"/>
  </si>
  <si>
    <t>（国内２次分）</t>
    <rPh sb="1" eb="3">
      <t>コクナイ</t>
    </rPh>
    <rPh sb="4" eb="5">
      <t>ジ</t>
    </rPh>
    <rPh sb="5" eb="6">
      <t>ブン</t>
    </rPh>
    <phoneticPr fontId="5"/>
  </si>
  <si>
    <t>(国内１次）</t>
    <rPh sb="1" eb="3">
      <t>コクナイ</t>
    </rPh>
    <rPh sb="4" eb="5">
      <t>ツギ</t>
    </rPh>
    <phoneticPr fontId="2"/>
  </si>
  <si>
    <t>国内自給率</t>
    <rPh sb="0" eb="2">
      <t>コクナイ</t>
    </rPh>
    <rPh sb="2" eb="5">
      <t>ジキュウリツ</t>
    </rPh>
    <phoneticPr fontId="3"/>
  </si>
  <si>
    <t>国内自給率
(任意設定)</t>
    <rPh sb="0" eb="2">
      <t>コクナイ</t>
    </rPh>
    <rPh sb="2" eb="5">
      <t>ジキュウリツ</t>
    </rPh>
    <rPh sb="7" eb="9">
      <t>ニンイ</t>
    </rPh>
    <rPh sb="9" eb="11">
      <t>セッテイ</t>
    </rPh>
    <phoneticPr fontId="3"/>
  </si>
  <si>
    <t>国内需要計</t>
    <rPh sb="0" eb="2">
      <t>コクナイ</t>
    </rPh>
    <rPh sb="2" eb="4">
      <t>ジュヨウ</t>
    </rPh>
    <rPh sb="4" eb="5">
      <t>ケイ</t>
    </rPh>
    <phoneticPr fontId="3"/>
  </si>
  <si>
    <t>国内生産額</t>
    <rPh sb="0" eb="1">
      <t>クニ</t>
    </rPh>
    <phoneticPr fontId="2"/>
  </si>
  <si>
    <t>国内生産額</t>
    <rPh sb="0" eb="1">
      <t>クニ</t>
    </rPh>
    <phoneticPr fontId="2"/>
  </si>
  <si>
    <t>国内自給率</t>
    <rPh sb="0" eb="1">
      <t>クニ</t>
    </rPh>
    <phoneticPr fontId="2"/>
  </si>
  <si>
    <t>購入者価格と生産者価格との差額のうち，商業部門に投入された金額及びその割合。国の令和２年産業連関表の商業マージン額／総需要(家計外消費支出)により推計。</t>
    <rPh sb="40" eb="42">
      <t>レイワ</t>
    </rPh>
    <phoneticPr fontId="2"/>
  </si>
  <si>
    <t>購入者価格と生産者価格との差額のうち，運輸部門に投入された金額及びその割合。国の令和２年産業連関表の商業マージン額／総需要(家計外消費支出)により推計。</t>
    <rPh sb="40" eb="42">
      <t>レイワ</t>
    </rPh>
    <phoneticPr fontId="2"/>
  </si>
  <si>
    <t>各産業が生産を1単位増加したときに，新たな就業者が何人必要になるかを示す係数。従業者総数/各部門の国内生産額により算出。</t>
    <rPh sb="49" eb="50">
      <t>クニ</t>
    </rPh>
    <phoneticPr fontId="2"/>
  </si>
  <si>
    <t>生産額に占める粗付加価値額の割合を示す。国の取引基本表の粗付加価値部門計／国内生産額により算出。</t>
    <rPh sb="20" eb="21">
      <t>クニ</t>
    </rPh>
    <rPh sb="37" eb="38">
      <t>クニ</t>
    </rPh>
    <phoneticPr fontId="2"/>
  </si>
  <si>
    <t>生産額に占める雇用者所得額の割合を示す。国の取引基本表の雇用者所得／国内生産額により算出。</t>
    <rPh sb="20" eb="21">
      <t>クニ</t>
    </rPh>
    <rPh sb="34" eb="35">
      <t>クニ</t>
    </rPh>
    <phoneticPr fontId="2"/>
  </si>
  <si>
    <t>各産業が生産を1単位増加したときに，新たな雇用者が何人必要になるかを示す係数。国の雇用表と取引基本表の（有給役員数＋常用雇用者数＋臨時・日雇雇用者数）／国内</t>
    <rPh sb="39" eb="40">
      <t>クニ</t>
    </rPh>
    <rPh sb="76" eb="77">
      <t>クニ</t>
    </rPh>
    <phoneticPr fontId="2"/>
  </si>
  <si>
    <t>国内で発生した需要のうち，移輸入分を含まず，国内で生産された財・サービスのみによって賄われる割合。令和２年産業連関表から算出[１－{移輸入／（国内需要合計－調整項）}]</t>
    <rPh sb="0" eb="1">
      <t>クニ</t>
    </rPh>
    <rPh sb="22" eb="23">
      <t>クニ</t>
    </rPh>
    <rPh sb="49" eb="51">
      <t>レイワ</t>
    </rPh>
    <rPh sb="71" eb="72">
      <t>クニ</t>
    </rPh>
    <phoneticPr fontId="2"/>
  </si>
  <si>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5"/>
  </si>
  <si>
    <r>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
　</t>
    </r>
    <r>
      <rPr>
        <sz val="12"/>
        <color rgb="FFC00000"/>
        <rFont val="UD デジタル 教科書体 NK-R"/>
        <family val="1"/>
        <charset val="128"/>
      </rPr>
      <t>輸出額が１割減少したことを想定した需要減少額が入力してあります。</t>
    </r>
    <rPh sb="7" eb="9">
      <t>ジュヨウ</t>
    </rPh>
    <rPh sb="9" eb="12">
      <t>ゾウカガク</t>
    </rPh>
    <rPh sb="13" eb="16">
      <t>カクブモン</t>
    </rPh>
    <rPh sb="17" eb="19">
      <t>ウチワケ</t>
    </rPh>
    <rPh sb="20" eb="22">
      <t>セッテイ</t>
    </rPh>
    <phoneticPr fontId="5"/>
  </si>
  <si>
    <t>https://www.soumu.go.jp/toukei_toukatsu/data/io/2020/io20_00001.html</t>
    <phoneticPr fontId="6"/>
  </si>
  <si>
    <t>(単位：10億円）</t>
    <rPh sb="1" eb="3">
      <t>タンイ</t>
    </rPh>
    <rPh sb="6" eb="8">
      <t>オクエン</t>
    </rPh>
    <phoneticPr fontId="2"/>
  </si>
  <si>
    <t>生産額</t>
    <rPh sb="0" eb="3">
      <t>セイサンガク</t>
    </rPh>
    <phoneticPr fontId="8"/>
  </si>
  <si>
    <t>波及</t>
    <rPh sb="0" eb="2">
      <t>ハキュウ</t>
    </rPh>
    <phoneticPr fontId="8"/>
  </si>
  <si>
    <t>経済波及効果グラフ</t>
    <rPh sb="0" eb="2">
      <t>ケイザイ</t>
    </rPh>
    <phoneticPr fontId="8"/>
  </si>
  <si>
    <t>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</si>
</sst>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000000_ "/>
    <numFmt numFmtId="178" formatCode="0.0_);[Red]\(0.0\)"/>
    <numFmt numFmtId="179" formatCode="#,##0.00000;&quot;▲ &quot;#,##0.00000"/>
    <numFmt numFmtId="180" formatCode="#,##0;&quot;▲ &quot;#,##0"/>
    <numFmt numFmtId="181" formatCode="0.000_ "/>
    <numFmt numFmtId="182" formatCode="#,##0.000;&quot;▲ &quot;#,##0.000"/>
    <numFmt numFmtId="183" formatCode="#,##0.000_);[Red]\(#,##0.000\)"/>
    <numFmt numFmtId="184" formatCode="#,##0_ ;[Red]\-#,##0\ "/>
    <numFmt numFmtId="185" formatCode="#,##0.000000;&quot;▲ &quot;#,##0.000000"/>
    <numFmt numFmtId="186" formatCode="#,##0.000000_ ;[Red]\-#,##0.000000\ "/>
    <numFmt numFmtId="187" formatCode="0.000000_ ;[Red]\-0.000000\ "/>
    <numFmt numFmtId="188" formatCode="0.000000_ "/>
    <numFmt numFmtId="189" formatCode="#,##0.0000_ ;[Red]\-#,##0.0000\ "/>
    <numFmt numFmtId="190" formatCode="0.0000_ ;[Red]\-0.0000\ "/>
    <numFmt numFmtId="191" formatCode="0.0%"/>
    <numFmt numFmtId="192" formatCode="#,##0.0_ "/>
    <numFmt numFmtId="193" formatCode="#,##0.0_ ;[Red]\-#,##0.0\ "/>
    <numFmt numFmtId="194" formatCode="0_);[Red]\(0\)"/>
    <numFmt numFmtId="195" formatCode="0_ ;[Red]\-0\ "/>
    <numFmt numFmtId="196" formatCode="0.0_ ;[Red]\-0.0\ "/>
    <numFmt numFmtId="197" formatCode="0.000_ ;[Red]\-0.000\ "/>
  </numFmts>
  <fonts count="38"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sz val="14"/>
      <color theme="1" tint="0.34998626667073579"/>
      <name val="UD デジタル 教科書体 NK-R"/>
      <family val="1"/>
      <charset val="128"/>
    </font>
    <font>
      <b/>
      <sz val="10"/>
      <color theme="1" tint="0.34998626667073579"/>
      <name val="UD デジタル 教科書体 NK-R"/>
      <family val="1"/>
      <charset val="128"/>
    </font>
    <font>
      <sz val="10"/>
      <color theme="9" tint="-0.249977111117893"/>
      <name val="UD デジタル 教科書体 NK-R"/>
      <family val="1"/>
      <charset val="128"/>
    </font>
    <font>
      <sz val="10"/>
      <color rgb="FF0070C0"/>
      <name val="UD デジタル 教科書体 NK-R"/>
      <family val="1"/>
      <charset val="128"/>
    </font>
    <font>
      <b/>
      <sz val="10"/>
      <color rgb="FF0070C0"/>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9"/>
      <color theme="1" tint="0.34998626667073579"/>
      <name val="UD デジタル 教科書体 NK-R"/>
      <family val="1"/>
      <charset val="128"/>
    </font>
    <font>
      <sz val="9"/>
      <color theme="1" tint="0.499984740745262"/>
      <name val="UD デジタル 教科書体 NK-R"/>
      <family val="1"/>
      <charset val="128"/>
    </font>
    <font>
      <sz val="10"/>
      <color rgb="FFC00000"/>
      <name val="UD デジタル 教科書体 NK-R"/>
      <family val="1"/>
      <charset val="128"/>
    </font>
    <font>
      <b/>
      <sz val="11"/>
      <color theme="1"/>
      <name val="ＭＳ Ｐゴシック"/>
      <family val="3"/>
      <charset val="128"/>
      <scheme val="minor"/>
    </font>
    <font>
      <b/>
      <sz val="11"/>
      <color rgb="FFC00000"/>
      <name val="UD デジタル 教科書体 NK-R"/>
      <family val="1"/>
      <charset val="128"/>
    </font>
    <font>
      <sz val="12"/>
      <color rgb="FFC00000"/>
      <name val="UD デジタル 教科書体 NK-R"/>
      <family val="1"/>
      <charset val="128"/>
    </font>
    <font>
      <sz val="10"/>
      <color theme="7" tint="0.79998168889431442"/>
      <name val="UD デジタル 教科書体 NK-R"/>
      <family val="1"/>
      <charset val="128"/>
    </font>
    <font>
      <sz val="10"/>
      <name val="UD デジタル 教科書体 NK-R"/>
      <family val="1"/>
      <charset val="128"/>
    </font>
    <font>
      <sz val="10"/>
      <color theme="1" tint="0.249977111117893"/>
      <name val="UD デジタル 教科書体 NK-R"/>
      <family val="1"/>
      <charset val="128"/>
    </font>
    <font>
      <b/>
      <sz val="10"/>
      <color theme="1" tint="0.249977111117893"/>
      <name val="UD デジタル 教科書体 NK-R"/>
      <family val="1"/>
      <charset val="128"/>
    </font>
    <font>
      <sz val="10"/>
      <color theme="1"/>
      <name val="UD デジタル 教科書体 NK-R"/>
      <family val="1"/>
      <charset val="128"/>
    </font>
    <font>
      <sz val="11"/>
      <color theme="1" tint="0.249977111117893"/>
      <name val="UD Digi Kyokasho NK-R"/>
      <family val="1"/>
      <charset val="128"/>
    </font>
    <font>
      <sz val="11"/>
      <color theme="1"/>
      <name val="ＭＳ Ｐゴシック"/>
      <family val="2"/>
      <charset val="134"/>
      <scheme val="minor"/>
    </font>
    <font>
      <b/>
      <sz val="11"/>
      <color theme="1" tint="0.249977111117893"/>
      <name val="UD Digi Kyokasho NK-R"/>
      <family val="1"/>
      <charset val="128"/>
    </font>
  </fonts>
  <fills count="10">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5" tint="0.79998168889431442"/>
        <bgColor indexed="64"/>
      </patternFill>
    </fill>
    <fill>
      <patternFill patternType="solid">
        <fgColor rgb="FFE1FFFF"/>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right/>
      <top style="medium">
        <color indexed="64"/>
      </top>
      <bottom style="thin">
        <color indexed="64"/>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hair">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64"/>
      </left>
      <right/>
      <top style="medium">
        <color indexed="64"/>
      </top>
      <bottom style="medium">
        <color indexed="64"/>
      </bottom>
      <diagonal/>
    </border>
    <border>
      <left style="hair">
        <color indexed="64"/>
      </left>
      <right/>
      <top/>
      <bottom style="medium">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5">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0" fontId="36" fillId="0" borderId="0">
      <alignment vertical="center"/>
    </xf>
  </cellStyleXfs>
  <cellXfs count="812">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2" fillId="4"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5"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8" xfId="0" applyFont="1" applyFill="1" applyBorder="1" applyAlignment="1" applyProtection="1">
      <alignment horizontal="center" vertical="center"/>
    </xf>
    <xf numFmtId="0" fontId="11" fillId="0" borderId="8" xfId="0" applyFont="1" applyFill="1" applyBorder="1" applyAlignment="1" applyProtection="1">
      <alignment horizontal="center" vertical="center" wrapText="1"/>
    </xf>
    <xf numFmtId="0" fontId="11" fillId="0" borderId="3" xfId="0" applyFont="1" applyFill="1" applyBorder="1" applyAlignment="1" applyProtection="1">
      <alignment vertical="center"/>
      <protection locked="0"/>
    </xf>
    <xf numFmtId="0" fontId="11" fillId="0" borderId="9" xfId="0" applyFont="1" applyFill="1" applyBorder="1" applyAlignment="1" applyProtection="1">
      <alignment horizontal="center" vertical="center"/>
    </xf>
    <xf numFmtId="0" fontId="11" fillId="0" borderId="9" xfId="0" applyFont="1" applyFill="1" applyBorder="1" applyAlignment="1" applyProtection="1">
      <alignment horizontal="center" vertical="center" wrapText="1"/>
    </xf>
    <xf numFmtId="0" fontId="11" fillId="0" borderId="4" xfId="0" applyFont="1" applyFill="1" applyBorder="1" applyAlignment="1" applyProtection="1">
      <alignment vertical="center"/>
      <protection locked="0"/>
    </xf>
    <xf numFmtId="0" fontId="11" fillId="0" borderId="7" xfId="0" applyFont="1" applyFill="1" applyBorder="1" applyAlignment="1" applyProtection="1">
      <alignment horizontal="right" vertical="center"/>
      <protection locked="0"/>
    </xf>
    <xf numFmtId="0" fontId="11" fillId="0" borderId="10"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xf>
    <xf numFmtId="0" fontId="11" fillId="0" borderId="0" xfId="0" applyFont="1" applyFill="1" applyAlignment="1" applyProtection="1">
      <alignment horizontal="center" vertical="center"/>
    </xf>
    <xf numFmtId="176" fontId="11" fillId="7" borderId="3" xfId="0" quotePrefix="1" applyNumberFormat="1" applyFont="1" applyFill="1" applyBorder="1" applyAlignment="1" applyProtection="1">
      <alignment horizontal="center" vertical="center"/>
    </xf>
    <xf numFmtId="0" fontId="11" fillId="7" borderId="0" xfId="0" applyFont="1" applyFill="1" applyBorder="1" applyAlignment="1" applyProtection="1">
      <alignment vertical="center" shrinkToFit="1"/>
    </xf>
    <xf numFmtId="0" fontId="11" fillId="0" borderId="0" xfId="0" quotePrefix="1" applyFont="1" applyFill="1" applyProtection="1">
      <alignment vertical="center"/>
    </xf>
    <xf numFmtId="0" fontId="11"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left" vertical="center"/>
    </xf>
    <xf numFmtId="0" fontId="12" fillId="0" borderId="0" xfId="0" applyFont="1" applyFill="1" applyBorder="1" applyAlignment="1" applyProtection="1">
      <alignment horizontal="right" vertical="center"/>
      <protection locked="0"/>
    </xf>
    <xf numFmtId="0" fontId="11" fillId="0" borderId="0" xfId="0" applyFont="1" applyFill="1" applyBorder="1" applyAlignment="1" applyProtection="1">
      <alignment horizontal="left" vertical="center"/>
      <protection locked="0"/>
    </xf>
    <xf numFmtId="0" fontId="11" fillId="0" borderId="7" xfId="0" applyFont="1" applyFill="1" applyBorder="1" applyAlignment="1" applyProtection="1">
      <alignment vertical="center"/>
    </xf>
    <xf numFmtId="183" fontId="11" fillId="0" borderId="53" xfId="0" applyNumberFormat="1" applyFont="1" applyFill="1" applyBorder="1" applyAlignment="1" applyProtection="1">
      <alignment horizontal="center" vertical="center"/>
    </xf>
    <xf numFmtId="183" fontId="11" fillId="4" borderId="59" xfId="0" applyNumberFormat="1" applyFont="1" applyFill="1" applyBorder="1" applyAlignment="1" applyProtection="1">
      <alignment horizontal="center" vertical="center"/>
      <protection locked="0"/>
    </xf>
    <xf numFmtId="183" fontId="11" fillId="0" borderId="36" xfId="0" applyNumberFormat="1" applyFont="1" applyFill="1" applyBorder="1" applyAlignment="1" applyProtection="1">
      <alignment horizontal="center" vertical="center"/>
    </xf>
    <xf numFmtId="183" fontId="11" fillId="4" borderId="28" xfId="0" applyNumberFormat="1" applyFont="1" applyFill="1" applyBorder="1" applyAlignment="1" applyProtection="1">
      <alignment horizontal="center" vertical="center"/>
      <protection locked="0"/>
    </xf>
    <xf numFmtId="0" fontId="11" fillId="0" borderId="0" xfId="0" applyFont="1" applyFill="1" applyAlignment="1" applyProtection="1">
      <alignment horizontal="center" vertical="center"/>
      <protection locked="0"/>
    </xf>
    <xf numFmtId="0" fontId="14" fillId="0" borderId="0" xfId="0" applyFont="1" applyFill="1" applyBorder="1" applyAlignment="1" applyProtection="1">
      <alignment vertical="center"/>
    </xf>
    <xf numFmtId="0" fontId="11" fillId="0" borderId="0" xfId="0" applyFont="1" applyFill="1" applyAlignment="1" applyProtection="1">
      <alignment vertical="center"/>
    </xf>
    <xf numFmtId="0" fontId="11" fillId="0" borderId="0" xfId="0" quotePrefix="1" applyFont="1" applyFill="1" applyAlignment="1" applyProtection="1">
      <alignment vertical="center"/>
      <protection locked="0"/>
    </xf>
    <xf numFmtId="0" fontId="11" fillId="0" borderId="0" xfId="0" quotePrefix="1" applyFont="1" applyFill="1" applyAlignment="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6" fillId="0" borderId="0" xfId="0" applyFont="1" applyFill="1" applyAlignment="1" applyProtection="1">
      <alignment vertical="top" wrapText="1"/>
      <protection locked="0"/>
    </xf>
    <xf numFmtId="0" fontId="15" fillId="0" borderId="0" xfId="0" applyFont="1" applyFill="1" applyAlignment="1" applyProtection="1">
      <alignment vertical="top" wrapText="1"/>
      <protection locked="0"/>
    </xf>
    <xf numFmtId="0" fontId="11" fillId="0" borderId="0" xfId="0" applyFont="1" applyFill="1" applyAlignment="1">
      <alignment horizontal="center" vertical="center"/>
    </xf>
    <xf numFmtId="0" fontId="11" fillId="0" borderId="0" xfId="0" applyFont="1" applyFill="1">
      <alignment vertical="center"/>
    </xf>
    <xf numFmtId="0" fontId="17" fillId="0" borderId="67" xfId="0" applyFont="1" applyFill="1" applyBorder="1" applyAlignment="1">
      <alignment horizontal="center" vertical="center"/>
    </xf>
    <xf numFmtId="0" fontId="17" fillId="0" borderId="65" xfId="0" applyFont="1" applyBorder="1" applyAlignment="1">
      <alignment horizontal="left" vertical="center"/>
    </xf>
    <xf numFmtId="0" fontId="17" fillId="0" borderId="29" xfId="0" applyFont="1" applyFill="1" applyBorder="1" applyAlignment="1">
      <alignment horizontal="center" vertical="center"/>
    </xf>
    <xf numFmtId="0" fontId="17" fillId="0" borderId="29" xfId="0" applyFont="1" applyFill="1" applyBorder="1">
      <alignment vertical="center"/>
    </xf>
    <xf numFmtId="0" fontId="17" fillId="0" borderId="29" xfId="0" applyFont="1" applyFill="1" applyBorder="1" applyAlignment="1">
      <alignment vertical="center" wrapText="1"/>
    </xf>
    <xf numFmtId="0" fontId="15" fillId="0" borderId="0" xfId="0" applyFont="1" applyFill="1" applyBorder="1" applyAlignment="1" applyProtection="1">
      <protection locked="0"/>
    </xf>
    <xf numFmtId="0" fontId="15" fillId="0" borderId="0" xfId="0" applyFont="1" applyFill="1" applyAlignment="1" applyProtection="1">
      <protection locked="0"/>
    </xf>
    <xf numFmtId="0" fontId="16"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16" fillId="4" borderId="0" xfId="0" applyFont="1" applyFill="1" applyBorder="1" applyAlignment="1" applyProtection="1">
      <alignment horizontal="center" vertical="center"/>
      <protection locked="0"/>
    </xf>
    <xf numFmtId="0" fontId="16" fillId="4" borderId="17" xfId="0" applyFont="1" applyFill="1" applyBorder="1" applyProtection="1">
      <alignment vertical="center"/>
    </xf>
    <xf numFmtId="0" fontId="15" fillId="0" borderId="0" xfId="0" applyFont="1" applyFill="1" applyAlignment="1" applyProtection="1">
      <alignment horizontal="center"/>
    </xf>
    <xf numFmtId="0" fontId="15" fillId="0" borderId="0" xfId="0" applyFont="1" applyFill="1" applyAlignment="1" applyProtection="1">
      <alignment horizontal="center" vertical="center"/>
    </xf>
    <xf numFmtId="178" fontId="15" fillId="0" borderId="0" xfId="1" applyNumberFormat="1" applyFont="1" applyFill="1" applyAlignment="1" applyProtection="1">
      <protection locked="0"/>
    </xf>
    <xf numFmtId="178" fontId="15" fillId="0" borderId="0" xfId="1" applyNumberFormat="1" applyFont="1" applyFill="1" applyAlignment="1" applyProtection="1">
      <alignment horizontal="center"/>
      <protection locked="0"/>
    </xf>
    <xf numFmtId="0" fontId="15" fillId="0" borderId="0" xfId="0" applyFont="1">
      <alignment vertical="center"/>
    </xf>
    <xf numFmtId="0" fontId="15" fillId="0" borderId="0" xfId="0" applyFont="1" applyAlignment="1">
      <alignment horizontal="right" vertical="center"/>
    </xf>
    <xf numFmtId="0" fontId="15" fillId="0" borderId="95" xfId="0" applyFont="1" applyBorder="1" applyAlignment="1">
      <alignment horizontal="center" vertical="center"/>
    </xf>
    <xf numFmtId="181" fontId="15" fillId="0" borderId="95" xfId="0" applyNumberFormat="1" applyFont="1" applyBorder="1">
      <alignment vertical="center"/>
    </xf>
    <xf numFmtId="0" fontId="16" fillId="0" borderId="95" xfId="0" applyFont="1" applyBorder="1" applyAlignment="1">
      <alignment horizontal="center" vertical="center"/>
    </xf>
    <xf numFmtId="0" fontId="15" fillId="0" borderId="0" xfId="0" applyFont="1" applyAlignment="1">
      <alignment horizontal="center" vertical="center"/>
    </xf>
    <xf numFmtId="181" fontId="15" fillId="0" borderId="0" xfId="0" applyNumberFormat="1" applyFont="1">
      <alignment vertical="center"/>
    </xf>
    <xf numFmtId="0" fontId="15" fillId="0" borderId="0" xfId="0" applyFont="1" applyFill="1" applyBorder="1" applyAlignment="1" applyProtection="1">
      <alignment horizontal="center" vertical="center"/>
    </xf>
    <xf numFmtId="181" fontId="15" fillId="0" borderId="0" xfId="0" applyNumberFormat="1" applyFont="1" applyFill="1" applyBorder="1" applyProtection="1">
      <alignment vertical="center"/>
    </xf>
    <xf numFmtId="181" fontId="16" fillId="0" borderId="95" xfId="0" applyNumberFormat="1" applyFont="1" applyBorder="1">
      <alignment vertical="center"/>
    </xf>
    <xf numFmtId="0" fontId="14" fillId="0" borderId="0" xfId="0" applyFont="1" applyFill="1" applyProtection="1">
      <alignment vertical="center"/>
      <protection locked="0"/>
    </xf>
    <xf numFmtId="0" fontId="14" fillId="0" borderId="0" xfId="0" applyFont="1" applyFill="1" applyProtection="1">
      <alignment vertical="center"/>
    </xf>
    <xf numFmtId="0" fontId="14" fillId="0" borderId="0" xfId="0" applyFont="1" applyFill="1" applyBorder="1" applyProtection="1">
      <alignment vertical="center"/>
    </xf>
    <xf numFmtId="14" fontId="14" fillId="0" borderId="12" xfId="0" applyNumberFormat="1" applyFont="1" applyFill="1" applyBorder="1" applyAlignment="1" applyProtection="1">
      <alignment horizontal="center" vertical="center"/>
      <protection locked="0"/>
    </xf>
    <xf numFmtId="0" fontId="14" fillId="0" borderId="18" xfId="0" applyFont="1" applyFill="1" applyBorder="1" applyProtection="1">
      <alignment vertical="center"/>
    </xf>
    <xf numFmtId="0" fontId="14" fillId="0" borderId="19" xfId="0" applyFont="1" applyFill="1" applyBorder="1" applyProtection="1">
      <alignment vertical="center"/>
      <protection locked="0"/>
    </xf>
    <xf numFmtId="0" fontId="14" fillId="0" borderId="20" xfId="0" applyFont="1" applyFill="1" applyBorder="1" applyProtection="1">
      <alignment vertical="center"/>
      <protection locked="0"/>
    </xf>
    <xf numFmtId="0" fontId="14" fillId="0" borderId="23" xfId="0" applyFont="1" applyFill="1" applyBorder="1" applyProtection="1">
      <alignment vertical="center"/>
      <protection locked="0"/>
    </xf>
    <xf numFmtId="0" fontId="14" fillId="0" borderId="0" xfId="0" applyFont="1" applyFill="1" applyBorder="1" applyProtection="1">
      <alignment vertical="center"/>
      <protection locked="0"/>
    </xf>
    <xf numFmtId="0" fontId="14" fillId="0" borderId="21" xfId="0" applyFont="1" applyFill="1" applyBorder="1" applyProtection="1">
      <alignment vertical="center"/>
      <protection locked="0"/>
    </xf>
    <xf numFmtId="0" fontId="14" fillId="0" borderId="24" xfId="0" applyFont="1" applyFill="1" applyBorder="1" applyProtection="1">
      <alignment vertical="center"/>
      <protection locked="0"/>
    </xf>
    <xf numFmtId="0" fontId="14" fillId="0" borderId="12" xfId="0" applyFont="1" applyFill="1" applyBorder="1" applyProtection="1">
      <alignment vertical="center"/>
      <protection locked="0"/>
    </xf>
    <xf numFmtId="0" fontId="14" fillId="0" borderId="22" xfId="0" applyFont="1" applyFill="1" applyBorder="1" applyProtection="1">
      <alignment vertical="center"/>
      <protection locked="0"/>
    </xf>
    <xf numFmtId="0" fontId="14" fillId="0" borderId="0" xfId="0" applyFont="1" applyFill="1" applyAlignment="1" applyProtection="1">
      <alignment horizontal="right" vertical="center"/>
    </xf>
    <xf numFmtId="0" fontId="14" fillId="0" borderId="5" xfId="0" applyFont="1" applyFill="1" applyBorder="1" applyProtection="1">
      <alignment vertical="center"/>
      <protection locked="0"/>
    </xf>
    <xf numFmtId="0" fontId="14" fillId="0" borderId="15" xfId="0" applyFont="1" applyFill="1" applyBorder="1" applyProtection="1">
      <alignment vertical="center"/>
      <protection locked="0"/>
    </xf>
    <xf numFmtId="0" fontId="14" fillId="0" borderId="13" xfId="0" applyFont="1" applyFill="1" applyBorder="1" applyProtection="1">
      <alignment vertical="center"/>
      <protection locked="0"/>
    </xf>
    <xf numFmtId="0" fontId="14" fillId="0" borderId="3" xfId="0" applyFont="1" applyFill="1" applyBorder="1" applyProtection="1">
      <alignment vertical="center"/>
      <protection locked="0"/>
    </xf>
    <xf numFmtId="0" fontId="14" fillId="0" borderId="11" xfId="0" applyFont="1" applyFill="1" applyBorder="1" applyProtection="1">
      <alignment vertical="center"/>
      <protection locked="0"/>
    </xf>
    <xf numFmtId="0" fontId="14" fillId="0" borderId="4" xfId="0" applyFont="1" applyFill="1" applyBorder="1" applyProtection="1">
      <alignment vertical="center"/>
      <protection locked="0"/>
    </xf>
    <xf numFmtId="0" fontId="14" fillId="0" borderId="7" xfId="0" applyFont="1" applyFill="1" applyBorder="1" applyProtection="1">
      <alignment vertical="center"/>
      <protection locked="0"/>
    </xf>
    <xf numFmtId="0" fontId="14" fillId="0" borderId="16" xfId="0" applyFont="1" applyFill="1" applyBorder="1" applyProtection="1">
      <alignment vertical="center"/>
      <protection locked="0"/>
    </xf>
    <xf numFmtId="0" fontId="14" fillId="0" borderId="0" xfId="0" applyFont="1" applyProtection="1">
      <alignment vertical="center"/>
      <protection locked="0"/>
    </xf>
    <xf numFmtId="0" fontId="14" fillId="0" borderId="0" xfId="0" applyFont="1" applyProtection="1">
      <alignment vertical="center"/>
    </xf>
    <xf numFmtId="0" fontId="14" fillId="0" borderId="0" xfId="0" applyFont="1" applyBorder="1" applyProtection="1">
      <alignment vertical="center"/>
      <protection locked="0"/>
    </xf>
    <xf numFmtId="0" fontId="14" fillId="0" borderId="0" xfId="0" applyFont="1" applyAlignment="1" applyProtection="1">
      <alignment horizontal="right" vertical="center"/>
    </xf>
    <xf numFmtId="0" fontId="14" fillId="3" borderId="0" xfId="0" applyFont="1" applyFill="1" applyProtection="1">
      <alignment vertical="center"/>
      <protection locked="0"/>
    </xf>
    <xf numFmtId="0" fontId="18" fillId="3" borderId="0" xfId="0" applyFont="1" applyFill="1" applyProtection="1">
      <alignment vertical="center"/>
    </xf>
    <xf numFmtId="0" fontId="14" fillId="3" borderId="0" xfId="0" applyFont="1" applyFill="1" applyBorder="1" applyAlignment="1" applyProtection="1">
      <alignment horizontal="center" vertical="center"/>
      <protection locked="0"/>
    </xf>
    <xf numFmtId="0" fontId="14" fillId="0" borderId="5" xfId="0" applyFont="1" applyFill="1" applyBorder="1" applyProtection="1">
      <alignment vertical="center"/>
    </xf>
    <xf numFmtId="0" fontId="14" fillId="0" borderId="5" xfId="0" applyFont="1" applyFill="1" applyBorder="1" applyAlignment="1" applyProtection="1">
      <alignment vertical="center"/>
    </xf>
    <xf numFmtId="0" fontId="14" fillId="0" borderId="15" xfId="0" applyFont="1" applyFill="1" applyBorder="1" applyAlignment="1" applyProtection="1">
      <alignment vertical="center"/>
      <protection locked="0"/>
    </xf>
    <xf numFmtId="0" fontId="14" fillId="2" borderId="4" xfId="0" applyFont="1" applyFill="1" applyBorder="1" applyProtection="1">
      <alignment vertical="center"/>
      <protection locked="0"/>
    </xf>
    <xf numFmtId="0" fontId="14" fillId="2" borderId="7" xfId="0" applyFont="1" applyFill="1" applyBorder="1" applyAlignment="1" applyProtection="1">
      <alignment horizontal="center" vertical="center"/>
      <protection locked="0"/>
    </xf>
    <xf numFmtId="0" fontId="14" fillId="2" borderId="16" xfId="0" applyFont="1" applyFill="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5" xfId="0" applyFont="1" applyBorder="1" applyAlignment="1" applyProtection="1">
      <alignment vertical="center"/>
    </xf>
    <xf numFmtId="0" fontId="14" fillId="0" borderId="15" xfId="0" applyFont="1" applyBorder="1" applyAlignment="1" applyProtection="1">
      <alignment vertical="center"/>
      <protection locked="0"/>
    </xf>
    <xf numFmtId="0" fontId="14" fillId="0" borderId="13" xfId="0" applyFont="1" applyBorder="1" applyAlignment="1" applyProtection="1">
      <alignment vertical="center"/>
      <protection locked="0"/>
    </xf>
    <xf numFmtId="0" fontId="14" fillId="0" borderId="0" xfId="0" applyFont="1" applyBorder="1" applyAlignment="1" applyProtection="1">
      <alignment vertical="center"/>
      <protection locked="0"/>
    </xf>
    <xf numFmtId="0" fontId="14" fillId="0" borderId="3" xfId="0" applyFont="1" applyBorder="1" applyAlignment="1" applyProtection="1">
      <alignment vertical="center"/>
      <protection locked="0"/>
    </xf>
    <xf numFmtId="0" fontId="14" fillId="0" borderId="4"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4" xfId="0" applyFont="1" applyBorder="1" applyProtection="1">
      <alignment vertical="center"/>
      <protection locked="0"/>
    </xf>
    <xf numFmtId="0" fontId="14" fillId="0" borderId="7" xfId="0" applyFont="1" applyBorder="1" applyProtection="1">
      <alignment vertical="center"/>
      <protection locked="0"/>
    </xf>
    <xf numFmtId="0" fontId="14" fillId="0" borderId="5" xfId="0" applyFont="1" applyBorder="1" applyProtection="1">
      <alignment vertical="center"/>
      <protection locked="0"/>
    </xf>
    <xf numFmtId="0" fontId="14" fillId="0" borderId="15" xfId="0" applyFont="1" applyBorder="1" applyProtection="1">
      <alignment vertical="center"/>
      <protection locked="0"/>
    </xf>
    <xf numFmtId="0" fontId="14" fillId="0" borderId="13" xfId="0" applyFont="1" applyBorder="1" applyProtection="1">
      <alignment vertical="center"/>
      <protection locked="0"/>
    </xf>
    <xf numFmtId="0" fontId="14" fillId="0" borderId="13" xfId="0" applyFont="1" applyFill="1" applyBorder="1" applyAlignment="1" applyProtection="1">
      <alignment vertical="center"/>
      <protection locked="0"/>
    </xf>
    <xf numFmtId="0" fontId="14" fillId="0" borderId="3" xfId="0" applyFont="1" applyFill="1" applyBorder="1" applyAlignment="1" applyProtection="1">
      <alignment vertical="center"/>
      <protection locked="0"/>
    </xf>
    <xf numFmtId="0" fontId="14" fillId="0" borderId="0" xfId="0" applyFont="1" applyFill="1" applyBorder="1" applyAlignment="1" applyProtection="1">
      <alignment vertical="center"/>
      <protection locked="0"/>
    </xf>
    <xf numFmtId="0" fontId="14" fillId="0" borderId="4" xfId="0" applyFont="1" applyFill="1" applyBorder="1" applyAlignment="1" applyProtection="1">
      <alignment vertical="center"/>
      <protection locked="0"/>
    </xf>
    <xf numFmtId="0" fontId="14" fillId="0" borderId="7" xfId="0" applyFont="1" applyFill="1" applyBorder="1" applyAlignment="1" applyProtection="1">
      <alignment vertical="center"/>
      <protection locked="0"/>
    </xf>
    <xf numFmtId="0" fontId="14" fillId="0" borderId="0" xfId="0" applyFont="1" applyFill="1" applyAlignment="1" applyProtection="1">
      <alignment horizontal="center" vertical="center"/>
    </xf>
    <xf numFmtId="0" fontId="14" fillId="0" borderId="0" xfId="0" applyFont="1" applyFill="1" applyBorder="1" applyAlignment="1" applyProtection="1">
      <alignment horizontal="left" vertical="center"/>
      <protection locked="0"/>
    </xf>
    <xf numFmtId="0" fontId="14" fillId="0" borderId="0" xfId="0" applyFont="1" applyFill="1" applyAlignment="1" applyProtection="1">
      <protection locked="0"/>
    </xf>
    <xf numFmtId="0" fontId="14" fillId="0" borderId="0" xfId="0" applyFont="1" applyFill="1" applyAlignment="1" applyProtection="1">
      <alignment horizontal="right"/>
      <protection locked="0"/>
    </xf>
    <xf numFmtId="0" fontId="14" fillId="0" borderId="8" xfId="0" applyFont="1" applyFill="1" applyBorder="1" applyAlignment="1" applyProtection="1">
      <alignment horizontal="center" vertical="center" shrinkToFit="1"/>
      <protection locked="0"/>
    </xf>
    <xf numFmtId="0" fontId="14" fillId="0" borderId="15" xfId="0" applyFont="1" applyFill="1" applyBorder="1" applyAlignment="1" applyProtection="1">
      <alignment horizontal="centerContinuous" vertical="center"/>
      <protection locked="0"/>
    </xf>
    <xf numFmtId="0" fontId="14" fillId="0" borderId="13" xfId="0" applyFont="1" applyFill="1" applyBorder="1" applyAlignment="1" applyProtection="1">
      <alignment horizontal="centerContinuous" vertical="center"/>
      <protection locked="0"/>
    </xf>
    <xf numFmtId="0" fontId="14" fillId="0" borderId="15" xfId="0" applyFont="1" applyFill="1" applyBorder="1" applyAlignment="1" applyProtection="1">
      <alignment horizontal="center" vertical="center"/>
    </xf>
    <xf numFmtId="0" fontId="14" fillId="0" borderId="9" xfId="0" applyFont="1" applyFill="1" applyBorder="1" applyAlignment="1" applyProtection="1">
      <alignment horizontal="center" vertical="center" shrinkToFit="1"/>
    </xf>
    <xf numFmtId="0" fontId="14" fillId="0" borderId="4" xfId="0" applyFont="1" applyFill="1" applyBorder="1" applyAlignment="1" applyProtection="1">
      <alignment horizontal="centerContinuous" vertical="center"/>
      <protection locked="0"/>
    </xf>
    <xf numFmtId="0" fontId="14" fillId="0" borderId="7" xfId="0" applyFont="1" applyFill="1" applyBorder="1" applyAlignment="1" applyProtection="1">
      <alignment horizontal="centerContinuous" vertical="center"/>
      <protection locked="0"/>
    </xf>
    <xf numFmtId="0" fontId="14" fillId="0" borderId="16" xfId="0" applyFont="1" applyFill="1" applyBorder="1" applyAlignment="1" applyProtection="1">
      <alignment horizontal="centerContinuous" vertical="center"/>
      <protection locked="0"/>
    </xf>
    <xf numFmtId="0" fontId="14" fillId="0" borderId="8" xfId="0" applyFont="1" applyFill="1" applyBorder="1" applyAlignment="1" applyProtection="1">
      <alignment horizontal="center" vertical="center"/>
    </xf>
    <xf numFmtId="0" fontId="14" fillId="0" borderId="13" xfId="0" applyFont="1" applyFill="1" applyBorder="1" applyAlignment="1" applyProtection="1">
      <alignment horizontal="centerContinuous" vertical="center"/>
    </xf>
    <xf numFmtId="0" fontId="14" fillId="0" borderId="8" xfId="0" applyFont="1" applyFill="1" applyBorder="1" applyAlignment="1" applyProtection="1">
      <alignment horizontal="centerContinuous" vertical="center"/>
    </xf>
    <xf numFmtId="0" fontId="14" fillId="0" borderId="0" xfId="0" applyFont="1" applyFill="1" applyBorder="1" applyAlignment="1" applyProtection="1">
      <alignment horizontal="center" vertical="center"/>
    </xf>
    <xf numFmtId="0" fontId="14" fillId="0" borderId="3"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0" borderId="9" xfId="0" applyFont="1" applyFill="1" applyBorder="1" applyAlignment="1" applyProtection="1">
      <alignment horizontal="centerContinuous" vertical="center"/>
    </xf>
    <xf numFmtId="0" fontId="14" fillId="0" borderId="5" xfId="0" applyFont="1" applyFill="1" applyBorder="1" applyAlignment="1" applyProtection="1">
      <alignment horizontal="centerContinuous" vertical="center"/>
    </xf>
    <xf numFmtId="0" fontId="14" fillId="0" borderId="10" xfId="0" applyFont="1" applyFill="1" applyBorder="1" applyAlignment="1" applyProtection="1">
      <alignment horizontal="center" vertical="center" shrinkToFit="1"/>
      <protection locked="0"/>
    </xf>
    <xf numFmtId="0" fontId="14" fillId="0" borderId="10"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176" fontId="14" fillId="7" borderId="3" xfId="0" quotePrefix="1" applyNumberFormat="1" applyFont="1" applyFill="1" applyBorder="1" applyAlignment="1" applyProtection="1">
      <alignment horizontal="center" vertical="center"/>
    </xf>
    <xf numFmtId="0" fontId="14" fillId="7" borderId="0" xfId="0" applyFont="1" applyFill="1" applyBorder="1" applyAlignment="1" applyProtection="1">
      <alignment vertical="center" shrinkToFit="1"/>
    </xf>
    <xf numFmtId="3" fontId="14" fillId="0" borderId="52" xfId="0" applyNumberFormat="1" applyFont="1" applyFill="1" applyBorder="1" applyProtection="1">
      <alignment vertical="center"/>
    </xf>
    <xf numFmtId="3" fontId="14" fillId="0" borderId="48" xfId="0" applyNumberFormat="1" applyFont="1" applyFill="1" applyBorder="1" applyProtection="1">
      <alignment vertical="center"/>
    </xf>
    <xf numFmtId="3" fontId="14" fillId="0" borderId="64" xfId="0" applyNumberFormat="1" applyFont="1" applyFill="1" applyBorder="1" applyProtection="1">
      <alignment vertical="center"/>
    </xf>
    <xf numFmtId="3" fontId="14" fillId="0" borderId="49" xfId="0" applyNumberFormat="1" applyFont="1" applyFill="1" applyBorder="1" applyProtection="1">
      <alignment vertical="center"/>
    </xf>
    <xf numFmtId="3" fontId="14" fillId="0" borderId="50" xfId="0" applyNumberFormat="1" applyFont="1" applyFill="1" applyBorder="1" applyProtection="1">
      <alignment vertical="center"/>
    </xf>
    <xf numFmtId="3" fontId="14" fillId="0" borderId="44" xfId="0" applyNumberFormat="1" applyFont="1" applyFill="1" applyBorder="1" applyProtection="1">
      <alignment vertical="center"/>
    </xf>
    <xf numFmtId="3" fontId="14" fillId="0" borderId="27" xfId="0" applyNumberFormat="1" applyFont="1" applyFill="1" applyBorder="1" applyProtection="1">
      <alignment vertical="center"/>
    </xf>
    <xf numFmtId="3" fontId="14" fillId="0" borderId="42" xfId="0" applyNumberFormat="1" applyFont="1" applyFill="1" applyBorder="1" applyProtection="1">
      <alignment vertical="center"/>
    </xf>
    <xf numFmtId="3" fontId="14" fillId="0" borderId="66" xfId="0" applyNumberFormat="1" applyFont="1" applyFill="1" applyBorder="1" applyProtection="1">
      <alignment vertical="center"/>
    </xf>
    <xf numFmtId="3" fontId="14" fillId="0" borderId="14" xfId="0" applyNumberFormat="1" applyFont="1" applyFill="1" applyBorder="1" applyProtection="1">
      <alignment vertical="center"/>
    </xf>
    <xf numFmtId="3" fontId="14" fillId="0" borderId="45" xfId="0" applyNumberFormat="1" applyFont="1" applyFill="1" applyBorder="1" applyProtection="1">
      <alignment vertical="center"/>
    </xf>
    <xf numFmtId="3" fontId="14" fillId="0" borderId="65" xfId="0" applyNumberFormat="1" applyFont="1" applyFill="1" applyBorder="1" applyProtection="1">
      <alignment vertical="center"/>
    </xf>
    <xf numFmtId="3" fontId="14" fillId="0" borderId="29" xfId="0" applyNumberFormat="1" applyFont="1" applyFill="1" applyBorder="1" applyProtection="1">
      <alignment vertical="center"/>
    </xf>
    <xf numFmtId="3" fontId="14" fillId="0" borderId="43" xfId="0" applyNumberFormat="1" applyFont="1" applyFill="1" applyBorder="1" applyProtection="1">
      <alignment vertical="center"/>
    </xf>
    <xf numFmtId="3" fontId="14" fillId="0" borderId="67" xfId="0" applyNumberFormat="1" applyFont="1" applyFill="1" applyBorder="1" applyProtection="1">
      <alignment vertical="center"/>
    </xf>
    <xf numFmtId="3" fontId="14" fillId="6" borderId="1" xfId="0" applyNumberFormat="1" applyFont="1" applyFill="1" applyBorder="1" applyProtection="1">
      <alignment vertical="center"/>
    </xf>
    <xf numFmtId="3" fontId="14" fillId="0" borderId="62" xfId="0" applyNumberFormat="1" applyFont="1" applyFill="1" applyBorder="1" applyProtection="1">
      <alignment vertical="center"/>
    </xf>
    <xf numFmtId="3" fontId="14" fillId="0" borderId="63" xfId="0" applyNumberFormat="1" applyFont="1" applyFill="1" applyBorder="1" applyProtection="1">
      <alignment vertical="center"/>
    </xf>
    <xf numFmtId="3" fontId="14" fillId="0" borderId="68" xfId="0" applyNumberFormat="1" applyFont="1" applyFill="1" applyBorder="1" applyProtection="1">
      <alignment vertical="center"/>
    </xf>
    <xf numFmtId="3" fontId="14" fillId="0" borderId="1" xfId="0" applyNumberFormat="1" applyFont="1" applyFill="1" applyBorder="1" applyProtection="1">
      <alignment vertical="center"/>
    </xf>
    <xf numFmtId="0" fontId="14" fillId="0" borderId="0" xfId="0" applyFont="1" applyFill="1" applyBorder="1" applyAlignment="1" applyProtection="1">
      <alignment horizontal="center" vertical="center"/>
      <protection locked="0"/>
    </xf>
    <xf numFmtId="0" fontId="18" fillId="0" borderId="0" xfId="0" quotePrefix="1" applyFont="1" applyFill="1" applyProtection="1">
      <alignment vertical="center"/>
      <protection locked="0"/>
    </xf>
    <xf numFmtId="0" fontId="14" fillId="0" borderId="0" xfId="0" applyFont="1" applyFill="1" applyAlignment="1" applyProtection="1">
      <alignment horizontal="right" vertical="center"/>
      <protection locked="0"/>
    </xf>
    <xf numFmtId="0" fontId="14" fillId="0" borderId="13" xfId="0" applyFont="1" applyFill="1" applyBorder="1" applyAlignment="1" applyProtection="1">
      <alignment vertical="center" wrapText="1"/>
      <protection locked="0"/>
    </xf>
    <xf numFmtId="0" fontId="14" fillId="0" borderId="8" xfId="0" applyFont="1" applyFill="1" applyBorder="1" applyAlignment="1" applyProtection="1">
      <alignment vertical="center" wrapText="1"/>
      <protection locked="0"/>
    </xf>
    <xf numFmtId="0" fontId="14" fillId="0" borderId="8" xfId="0" applyFont="1" applyFill="1" applyBorder="1" applyAlignment="1" applyProtection="1">
      <alignment horizontal="center" vertical="center" wrapText="1"/>
      <protection locked="0"/>
    </xf>
    <xf numFmtId="0" fontId="14" fillId="0" borderId="11" xfId="0" applyFont="1" applyFill="1" applyBorder="1" applyAlignment="1" applyProtection="1">
      <alignment horizontal="center" vertical="center" wrapText="1"/>
    </xf>
    <xf numFmtId="0" fontId="18" fillId="0" borderId="11"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0" fontId="14" fillId="0" borderId="9" xfId="0" applyFont="1" applyFill="1" applyBorder="1" applyAlignment="1" applyProtection="1">
      <alignment horizontal="center" vertical="center" wrapText="1"/>
    </xf>
    <xf numFmtId="0" fontId="14" fillId="0" borderId="11" xfId="0" applyFont="1" applyFill="1" applyBorder="1" applyAlignment="1" applyProtection="1">
      <alignment horizontal="right" vertical="center"/>
      <protection locked="0"/>
    </xf>
    <xf numFmtId="0" fontId="14" fillId="0" borderId="16" xfId="0" applyFont="1" applyFill="1" applyBorder="1" applyAlignment="1" applyProtection="1">
      <alignment vertical="center"/>
    </xf>
    <xf numFmtId="0" fontId="14" fillId="0" borderId="10"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3" fontId="14" fillId="0" borderId="1" xfId="0" applyNumberFormat="1"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xf>
    <xf numFmtId="0" fontId="18" fillId="0" borderId="8"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xf>
    <xf numFmtId="0" fontId="18" fillId="0" borderId="10" xfId="0" applyFont="1" applyFill="1" applyBorder="1" applyAlignment="1" applyProtection="1">
      <alignment horizontal="center" vertical="center"/>
    </xf>
    <xf numFmtId="179" fontId="14" fillId="0" borderId="52" xfId="0" applyNumberFormat="1" applyFont="1" applyFill="1" applyBorder="1" applyProtection="1">
      <alignment vertical="center"/>
    </xf>
    <xf numFmtId="3" fontId="14" fillId="0" borderId="53" xfId="0" applyNumberFormat="1" applyFont="1" applyFill="1" applyBorder="1" applyProtection="1">
      <alignment vertical="center"/>
    </xf>
    <xf numFmtId="0" fontId="14" fillId="0" borderId="52" xfId="0" applyFont="1" applyFill="1" applyBorder="1" applyProtection="1">
      <alignment vertical="center"/>
    </xf>
    <xf numFmtId="179" fontId="14" fillId="0" borderId="53" xfId="0" applyNumberFormat="1" applyFont="1" applyFill="1" applyBorder="1" applyProtection="1">
      <alignment vertical="center"/>
    </xf>
    <xf numFmtId="3" fontId="18" fillId="0" borderId="54" xfId="0" applyNumberFormat="1" applyFont="1" applyFill="1" applyBorder="1" applyProtection="1">
      <alignment vertical="center"/>
    </xf>
    <xf numFmtId="179" fontId="14" fillId="0" borderId="54" xfId="0" applyNumberFormat="1" applyFont="1" applyFill="1" applyBorder="1" applyProtection="1">
      <alignment vertical="center"/>
    </xf>
    <xf numFmtId="179" fontId="14" fillId="0" borderId="14" xfId="0" applyNumberFormat="1" applyFont="1" applyFill="1" applyBorder="1" applyProtection="1">
      <alignment vertical="center"/>
    </xf>
    <xf numFmtId="3" fontId="14" fillId="0" borderId="36" xfId="0" applyNumberFormat="1" applyFont="1" applyFill="1" applyBorder="1" applyProtection="1">
      <alignment vertical="center"/>
    </xf>
    <xf numFmtId="0" fontId="14" fillId="0" borderId="14" xfId="0" applyFont="1" applyFill="1" applyBorder="1" applyProtection="1">
      <alignment vertical="center"/>
    </xf>
    <xf numFmtId="179" fontId="14" fillId="0" borderId="36" xfId="0" applyNumberFormat="1" applyFont="1" applyFill="1" applyBorder="1" applyProtection="1">
      <alignment vertical="center"/>
    </xf>
    <xf numFmtId="3" fontId="14" fillId="0" borderId="28" xfId="0" applyNumberFormat="1" applyFont="1" applyFill="1" applyBorder="1" applyProtection="1">
      <alignment vertical="center"/>
    </xf>
    <xf numFmtId="3" fontId="18" fillId="0" borderId="37" xfId="0" applyNumberFormat="1" applyFont="1" applyFill="1" applyBorder="1" applyProtection="1">
      <alignment vertical="center"/>
    </xf>
    <xf numFmtId="179" fontId="14" fillId="0" borderId="37" xfId="0" applyNumberFormat="1" applyFont="1" applyFill="1" applyBorder="1" applyProtection="1">
      <alignment vertical="center"/>
    </xf>
    <xf numFmtId="3" fontId="14" fillId="0" borderId="1" xfId="0" applyNumberFormat="1" applyFont="1" applyFill="1" applyBorder="1" applyAlignment="1" applyProtection="1">
      <alignment horizontal="center" vertical="center"/>
    </xf>
    <xf numFmtId="3" fontId="14" fillId="0" borderId="4" xfId="0" applyNumberFormat="1" applyFont="1" applyFill="1" applyBorder="1" applyProtection="1">
      <alignment vertical="center"/>
    </xf>
    <xf numFmtId="3" fontId="14" fillId="0" borderId="38" xfId="0" applyNumberFormat="1" applyFont="1" applyFill="1" applyBorder="1" applyAlignment="1" applyProtection="1">
      <alignment horizontal="center" vertical="center"/>
    </xf>
    <xf numFmtId="0" fontId="13" fillId="0" borderId="0" xfId="0" applyFont="1" applyFill="1" applyBorder="1" applyAlignment="1" applyProtection="1">
      <alignment horizontal="left" vertical="center"/>
      <protection locked="0"/>
    </xf>
    <xf numFmtId="0" fontId="14" fillId="0" borderId="5" xfId="0" applyFont="1" applyFill="1" applyBorder="1" applyAlignment="1" applyProtection="1">
      <alignment vertical="center" wrapText="1"/>
      <protection locked="0"/>
    </xf>
    <xf numFmtId="0" fontId="14" fillId="0" borderId="7" xfId="0" applyFont="1" applyFill="1" applyBorder="1" applyAlignment="1" applyProtection="1">
      <alignment horizontal="center" vertical="center" wrapText="1"/>
    </xf>
    <xf numFmtId="179" fontId="14" fillId="0" borderId="55" xfId="0" applyNumberFormat="1" applyFont="1" applyFill="1" applyBorder="1" applyProtection="1">
      <alignment vertical="center"/>
    </xf>
    <xf numFmtId="179" fontId="14" fillId="0" borderId="40" xfId="0" applyNumberFormat="1" applyFont="1" applyFill="1" applyBorder="1" applyProtection="1">
      <alignment vertical="center"/>
    </xf>
    <xf numFmtId="3" fontId="14" fillId="0" borderId="39" xfId="0" applyNumberFormat="1" applyFont="1" applyFill="1" applyBorder="1" applyProtection="1">
      <alignment vertical="center"/>
    </xf>
    <xf numFmtId="0" fontId="14" fillId="0" borderId="2" xfId="0" applyNumberFormat="1" applyFont="1" applyFill="1" applyBorder="1" applyAlignment="1" applyProtection="1">
      <alignment horizontal="center" vertical="center"/>
    </xf>
    <xf numFmtId="3" fontId="14" fillId="0" borderId="2" xfId="0" applyNumberFormat="1" applyFont="1" applyFill="1" applyBorder="1" applyAlignment="1" applyProtection="1">
      <alignment horizontal="center" vertical="center"/>
    </xf>
    <xf numFmtId="0" fontId="14" fillId="0" borderId="0" xfId="0" applyFont="1" applyFill="1" applyAlignment="1" applyProtection="1">
      <alignment vertical="center"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4" fillId="0" borderId="0" xfId="0"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protection locked="0"/>
    </xf>
    <xf numFmtId="0" fontId="14" fillId="0" borderId="0" xfId="0" applyFont="1" applyFill="1" applyAlignment="1" applyProtection="1">
      <alignment horizontal="center" vertical="center"/>
      <protection locked="0"/>
    </xf>
    <xf numFmtId="0" fontId="14" fillId="0" borderId="0" xfId="0" applyFont="1" applyFill="1" applyAlignment="1">
      <alignment vertical="center" wrapText="1"/>
    </xf>
    <xf numFmtId="0" fontId="14" fillId="0" borderId="0" xfId="0" applyFont="1" applyFill="1" applyBorder="1" applyAlignment="1" applyProtection="1">
      <alignment horizontal="center" vertical="center" wrapText="1"/>
    </xf>
    <xf numFmtId="179" fontId="14" fillId="0" borderId="0" xfId="0" applyNumberFormat="1" applyFont="1" applyFill="1" applyBorder="1" applyAlignment="1" applyProtection="1">
      <alignment vertical="center" shrinkToFit="1"/>
    </xf>
    <xf numFmtId="0" fontId="14" fillId="0" borderId="0" xfId="0" applyFont="1" applyFill="1" applyAlignment="1" applyProtection="1">
      <alignment vertical="center" shrinkToFit="1"/>
      <protection locked="0"/>
    </xf>
    <xf numFmtId="179" fontId="14" fillId="0" borderId="0" xfId="0" applyNumberFormat="1" applyFont="1" applyFill="1" applyBorder="1" applyAlignment="1" applyProtection="1">
      <alignment vertical="center" shrinkToFit="1"/>
      <protection locked="0"/>
    </xf>
    <xf numFmtId="49" fontId="14" fillId="0" borderId="0" xfId="2" applyNumberFormat="1" applyFont="1" applyFill="1" applyAlignment="1" applyProtection="1">
      <alignment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49" fontId="14" fillId="0" borderId="0" xfId="2" applyNumberFormat="1" applyFont="1" applyFill="1" applyBorder="1" applyAlignment="1" applyProtection="1">
      <alignment vertical="center"/>
      <protection locked="0"/>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49"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vertical="center"/>
      <protection locked="0"/>
    </xf>
    <xf numFmtId="176" fontId="14" fillId="0" borderId="0" xfId="2" quotePrefix="1" applyNumberFormat="1" applyFont="1" applyFill="1" applyAlignment="1" applyProtection="1">
      <alignment horizontal="right" vertical="center"/>
      <protection locked="0"/>
    </xf>
    <xf numFmtId="176" fontId="14" fillId="0" borderId="0" xfId="2" applyNumberFormat="1" applyFont="1" applyFill="1" applyAlignment="1" applyProtection="1">
      <alignment horizontal="center"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horizontal="distributed" vertical="center" wrapText="1"/>
      <protection locked="0"/>
    </xf>
    <xf numFmtId="176" fontId="14" fillId="0" borderId="0" xfId="2" applyNumberFormat="1" applyFont="1" applyFill="1" applyAlignment="1" applyProtection="1">
      <alignment vertical="center" wrapText="1"/>
    </xf>
    <xf numFmtId="0" fontId="14" fillId="0" borderId="0" xfId="0" applyFont="1" applyFill="1">
      <alignment vertical="center"/>
    </xf>
    <xf numFmtId="0" fontId="14" fillId="0" borderId="56" xfId="0" applyFont="1" applyFill="1" applyBorder="1" applyAlignment="1">
      <alignment horizontal="center" vertical="center"/>
    </xf>
    <xf numFmtId="0" fontId="14" fillId="0" borderId="0" xfId="2" applyFont="1" applyFill="1" applyAlignment="1" applyProtection="1">
      <alignment horizontal="distributed" vertical="center"/>
      <protection locked="0"/>
    </xf>
    <xf numFmtId="0" fontId="15" fillId="0" borderId="0" xfId="2" applyFont="1" applyFill="1" applyBorder="1" applyAlignment="1" applyProtection="1">
      <alignment vertical="center"/>
    </xf>
    <xf numFmtId="0" fontId="14" fillId="0" borderId="0" xfId="2" applyFont="1" applyFill="1" applyAlignment="1" applyProtection="1">
      <alignment vertical="center"/>
      <protection locked="0"/>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quotePrefix="1" applyNumberFormat="1" applyFont="1" applyFill="1" applyAlignment="1" applyProtection="1">
      <alignment horizontal="right"/>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Border="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Alignment="1" applyProtection="1">
      <alignment horizontal="distributed" vertical="center" wrapText="1"/>
      <protection locked="0"/>
    </xf>
    <xf numFmtId="177" fontId="14" fillId="0" borderId="0" xfId="2" applyNumberFormat="1" applyFont="1" applyFill="1" applyBorder="1" applyProtection="1">
      <protection locked="0"/>
    </xf>
    <xf numFmtId="176" fontId="14" fillId="0" borderId="0" xfId="2" applyNumberFormat="1" applyFont="1" applyFill="1" applyBorder="1" applyProtection="1"/>
    <xf numFmtId="176" fontId="14" fillId="0" borderId="0" xfId="2" applyNumberFormat="1" applyFont="1" applyFill="1" applyBorder="1" applyAlignment="1" applyProtection="1">
      <alignment vertical="center"/>
    </xf>
    <xf numFmtId="0" fontId="14" fillId="0" borderId="0" xfId="2" applyFont="1" applyFill="1" applyBorder="1" applyAlignment="1" applyProtection="1">
      <alignment horizontal="distributed"/>
      <protection locked="0"/>
    </xf>
    <xf numFmtId="176" fontId="14" fillId="0" borderId="0" xfId="2" applyNumberFormat="1" applyFont="1" applyFill="1" applyAlignment="1" applyProtection="1">
      <alignment horizontal="distributed"/>
    </xf>
    <xf numFmtId="0" fontId="15" fillId="0" borderId="0" xfId="2" applyFont="1" applyFill="1" applyBorder="1" applyProtection="1"/>
    <xf numFmtId="189" fontId="14" fillId="0" borderId="29" xfId="0" applyNumberFormat="1" applyFont="1" applyFill="1" applyBorder="1" applyAlignment="1" applyProtection="1">
      <alignment vertical="center" shrinkToFit="1"/>
    </xf>
    <xf numFmtId="0" fontId="14" fillId="0" borderId="0" xfId="0" applyFont="1" applyFill="1" applyBorder="1" applyAlignment="1" applyProtection="1">
      <alignment vertical="center" shrinkToFit="1"/>
    </xf>
    <xf numFmtId="188" fontId="14" fillId="0" borderId="0" xfId="0" applyNumberFormat="1" applyFont="1" applyFill="1" applyBorder="1" applyAlignment="1">
      <alignment shrinkToFit="1"/>
    </xf>
    <xf numFmtId="0" fontId="14" fillId="0" borderId="0" xfId="0" applyFont="1" applyFill="1" applyAlignment="1">
      <alignment shrinkToFit="1"/>
    </xf>
    <xf numFmtId="189" fontId="19" fillId="0" borderId="29" xfId="0" applyNumberFormat="1" applyFont="1" applyFill="1" applyBorder="1" applyAlignment="1" applyProtection="1">
      <alignment vertical="center" shrinkToFit="1"/>
    </xf>
    <xf numFmtId="38" fontId="19" fillId="0" borderId="95" xfId="1" applyFont="1" applyFill="1" applyBorder="1" applyAlignment="1">
      <alignment shrinkToFit="1"/>
    </xf>
    <xf numFmtId="190" fontId="20" fillId="0" borderId="95" xfId="0" applyNumberFormat="1" applyFont="1" applyFill="1" applyBorder="1" applyAlignment="1">
      <alignment shrinkToFit="1"/>
    </xf>
    <xf numFmtId="180" fontId="19" fillId="0" borderId="95" xfId="0" applyNumberFormat="1" applyFont="1" applyFill="1" applyBorder="1" applyAlignment="1">
      <alignment shrinkToFit="1"/>
    </xf>
    <xf numFmtId="189" fontId="20" fillId="0" borderId="95" xfId="1" applyNumberFormat="1" applyFont="1" applyFill="1" applyBorder="1" applyAlignment="1">
      <alignment shrinkToFit="1"/>
    </xf>
    <xf numFmtId="180" fontId="19" fillId="0" borderId="29" xfId="0" applyNumberFormat="1" applyFont="1" applyFill="1" applyBorder="1" applyAlignment="1" applyProtection="1">
      <alignment vertical="center" shrinkToFit="1"/>
    </xf>
    <xf numFmtId="180" fontId="19" fillId="0" borderId="29" xfId="0" applyNumberFormat="1" applyFont="1" applyFill="1" applyBorder="1" applyAlignment="1" applyProtection="1">
      <alignment vertical="center" shrinkToFit="1"/>
      <protection locked="0"/>
    </xf>
    <xf numFmtId="0" fontId="14" fillId="0" borderId="0" xfId="0" applyFont="1" applyFill="1" applyAlignment="1"/>
    <xf numFmtId="0" fontId="14" fillId="0" borderId="0" xfId="0" applyFont="1" applyFill="1" applyBorder="1" applyAlignment="1"/>
    <xf numFmtId="0" fontId="14" fillId="0" borderId="0" xfId="0" applyFont="1" applyFill="1" applyBorder="1" applyAlignment="1">
      <alignment horizontal="center" vertical="center" wrapText="1"/>
    </xf>
    <xf numFmtId="0" fontId="14" fillId="0" borderId="0" xfId="0" applyFont="1" applyFill="1" applyBorder="1" applyAlignment="1">
      <alignment horizontal="center"/>
    </xf>
    <xf numFmtId="0" fontId="14" fillId="0" borderId="31" xfId="0" applyFont="1" applyFill="1" applyBorder="1" applyAlignment="1" applyProtection="1">
      <alignment horizontal="center" vertical="center"/>
      <protection locked="0"/>
    </xf>
    <xf numFmtId="0" fontId="14" fillId="0" borderId="102" xfId="0" applyFont="1" applyFill="1" applyBorder="1" applyAlignment="1" applyProtection="1">
      <alignment horizontal="center" vertical="center"/>
    </xf>
    <xf numFmtId="0" fontId="14" fillId="0" borderId="102" xfId="0" applyFont="1" applyFill="1" applyBorder="1" applyAlignment="1" applyProtection="1">
      <alignment horizontal="center" vertical="center" wrapText="1"/>
    </xf>
    <xf numFmtId="180" fontId="19" fillId="0" borderId="49" xfId="0" applyNumberFormat="1" applyFont="1" applyFill="1" applyBorder="1" applyAlignment="1" applyProtection="1">
      <alignment vertical="center" shrinkToFit="1"/>
    </xf>
    <xf numFmtId="176" fontId="14" fillId="0" borderId="31" xfId="0" quotePrefix="1" applyNumberFormat="1" applyFont="1" applyFill="1" applyBorder="1" applyAlignment="1" applyProtection="1">
      <alignment horizontal="center" vertical="center"/>
    </xf>
    <xf numFmtId="0" fontId="14" fillId="0" borderId="6" xfId="0" applyFont="1" applyFill="1" applyBorder="1" applyAlignment="1" applyProtection="1">
      <alignment vertical="center" shrinkToFit="1"/>
    </xf>
    <xf numFmtId="189" fontId="14" fillId="0" borderId="77" xfId="0" applyNumberFormat="1" applyFont="1" applyFill="1" applyBorder="1" applyAlignment="1" applyProtection="1">
      <alignment vertical="center" shrinkToFit="1"/>
    </xf>
    <xf numFmtId="189" fontId="19" fillId="0" borderId="77" xfId="0" applyNumberFormat="1" applyFont="1" applyFill="1" applyBorder="1" applyAlignment="1" applyProtection="1">
      <alignment vertical="center" shrinkToFit="1"/>
    </xf>
    <xf numFmtId="189" fontId="19" fillId="0" borderId="78" xfId="0" applyNumberFormat="1" applyFont="1" applyFill="1" applyBorder="1" applyAlignment="1" applyProtection="1">
      <alignment vertical="center" shrinkToFit="1"/>
    </xf>
    <xf numFmtId="176" fontId="14" fillId="0" borderId="34" xfId="0" quotePrefix="1" applyNumberFormat="1" applyFont="1" applyFill="1" applyBorder="1" applyAlignment="1" applyProtection="1">
      <alignment horizontal="center" vertical="center"/>
    </xf>
    <xf numFmtId="189" fontId="19" fillId="0" borderId="80" xfId="0" applyNumberFormat="1" applyFont="1" applyFill="1" applyBorder="1" applyAlignment="1" applyProtection="1">
      <alignment vertical="center" shrinkToFit="1"/>
    </xf>
    <xf numFmtId="176" fontId="14" fillId="0" borderId="56" xfId="0" quotePrefix="1" applyNumberFormat="1" applyFont="1" applyFill="1" applyBorder="1" applyAlignment="1" applyProtection="1">
      <alignment horizontal="center" vertical="center"/>
    </xf>
    <xf numFmtId="0" fontId="14" fillId="0" borderId="58" xfId="0" applyFont="1" applyFill="1" applyBorder="1" applyAlignment="1" applyProtection="1">
      <alignment vertical="center" shrinkToFit="1"/>
    </xf>
    <xf numFmtId="189" fontId="14" fillId="0" borderId="90" xfId="0" applyNumberFormat="1" applyFont="1" applyFill="1" applyBorder="1" applyAlignment="1" applyProtection="1">
      <alignment vertical="center" shrinkToFit="1"/>
    </xf>
    <xf numFmtId="189" fontId="19" fillId="0" borderId="90" xfId="0" applyNumberFormat="1" applyFont="1" applyFill="1" applyBorder="1" applyAlignment="1" applyProtection="1">
      <alignment vertical="center" shrinkToFit="1"/>
    </xf>
    <xf numFmtId="189" fontId="19" fillId="0" borderId="91" xfId="0" applyNumberFormat="1" applyFont="1" applyFill="1" applyBorder="1" applyAlignment="1" applyProtection="1">
      <alignment vertical="center" shrinkToFit="1"/>
    </xf>
    <xf numFmtId="38" fontId="19" fillId="0" borderId="109" xfId="1" applyFont="1" applyFill="1" applyBorder="1" applyAlignment="1">
      <alignment shrinkToFit="1"/>
    </xf>
    <xf numFmtId="38" fontId="19" fillId="0" borderId="110" xfId="1" applyFont="1" applyFill="1" applyBorder="1" applyAlignment="1">
      <alignment shrinkToFit="1"/>
    </xf>
    <xf numFmtId="190" fontId="20" fillId="0" borderId="110" xfId="0" applyNumberFormat="1" applyFont="1" applyFill="1" applyBorder="1" applyAlignment="1">
      <alignment shrinkToFit="1"/>
    </xf>
    <xf numFmtId="190" fontId="20" fillId="0" borderId="111" xfId="0" applyNumberFormat="1" applyFont="1" applyFill="1" applyBorder="1" applyAlignment="1">
      <alignment shrinkToFit="1"/>
    </xf>
    <xf numFmtId="38" fontId="19" fillId="0" borderId="112" xfId="1" applyFont="1" applyFill="1" applyBorder="1" applyAlignment="1">
      <alignment shrinkToFit="1"/>
    </xf>
    <xf numFmtId="190" fontId="20" fillId="0" borderId="113" xfId="0" applyNumberFormat="1" applyFont="1" applyFill="1" applyBorder="1" applyAlignment="1">
      <alignment shrinkToFit="1"/>
    </xf>
    <xf numFmtId="38" fontId="19" fillId="0" borderId="114" xfId="1" applyFont="1" applyFill="1" applyBorder="1" applyAlignment="1">
      <alignment shrinkToFit="1"/>
    </xf>
    <xf numFmtId="38" fontId="19" fillId="0" borderId="115" xfId="1" applyFont="1" applyFill="1" applyBorder="1" applyAlignment="1">
      <alignment shrinkToFit="1"/>
    </xf>
    <xf numFmtId="190" fontId="20" fillId="0" borderId="115" xfId="0" applyNumberFormat="1" applyFont="1" applyFill="1" applyBorder="1" applyAlignment="1">
      <alignment shrinkToFit="1"/>
    </xf>
    <xf numFmtId="190" fontId="20" fillId="0" borderId="116" xfId="0" applyNumberFormat="1" applyFont="1" applyFill="1" applyBorder="1" applyAlignment="1">
      <alignment shrinkToFit="1"/>
    </xf>
    <xf numFmtId="180" fontId="19" fillId="0" borderId="109" xfId="0" applyNumberFormat="1" applyFont="1" applyFill="1" applyBorder="1" applyAlignment="1">
      <alignment shrinkToFit="1"/>
    </xf>
    <xf numFmtId="180" fontId="19" fillId="0" borderId="110" xfId="0" applyNumberFormat="1" applyFont="1" applyFill="1" applyBorder="1" applyAlignment="1">
      <alignment shrinkToFit="1"/>
    </xf>
    <xf numFmtId="189" fontId="20" fillId="0" borderId="110" xfId="1" applyNumberFormat="1" applyFont="1" applyFill="1" applyBorder="1" applyAlignment="1">
      <alignment shrinkToFit="1"/>
    </xf>
    <xf numFmtId="189" fontId="20" fillId="0" borderId="111" xfId="1" applyNumberFormat="1" applyFont="1" applyFill="1" applyBorder="1" applyAlignment="1">
      <alignment shrinkToFit="1"/>
    </xf>
    <xf numFmtId="180" fontId="19" fillId="0" borderId="112" xfId="0" applyNumberFormat="1" applyFont="1" applyFill="1" applyBorder="1" applyAlignment="1">
      <alignment shrinkToFit="1"/>
    </xf>
    <xf numFmtId="189" fontId="20" fillId="0" borderId="113" xfId="1" applyNumberFormat="1" applyFont="1" applyFill="1" applyBorder="1" applyAlignment="1">
      <alignment shrinkToFit="1"/>
    </xf>
    <xf numFmtId="180" fontId="19" fillId="0" borderId="114" xfId="0" applyNumberFormat="1" applyFont="1" applyFill="1" applyBorder="1" applyAlignment="1">
      <alignment shrinkToFit="1"/>
    </xf>
    <xf numFmtId="180" fontId="19" fillId="0" borderId="115" xfId="0" applyNumberFormat="1" applyFont="1" applyFill="1" applyBorder="1" applyAlignment="1">
      <alignment shrinkToFit="1"/>
    </xf>
    <xf numFmtId="189" fontId="20" fillId="0" borderId="115" xfId="1" applyNumberFormat="1" applyFont="1" applyFill="1" applyBorder="1" applyAlignment="1">
      <alignment shrinkToFit="1"/>
    </xf>
    <xf numFmtId="189" fontId="20" fillId="0" borderId="116" xfId="1" applyNumberFormat="1" applyFont="1" applyFill="1" applyBorder="1" applyAlignment="1">
      <alignment shrinkToFit="1"/>
    </xf>
    <xf numFmtId="189" fontId="20" fillId="0" borderId="78" xfId="0" applyNumberFormat="1" applyFont="1" applyFill="1" applyBorder="1" applyAlignment="1" applyProtection="1">
      <alignment vertical="center" shrinkToFit="1"/>
      <protection locked="0"/>
    </xf>
    <xf numFmtId="189" fontId="20" fillId="0" borderId="80" xfId="0" applyNumberFormat="1" applyFont="1" applyFill="1" applyBorder="1" applyAlignment="1" applyProtection="1">
      <alignment vertical="center" shrinkToFit="1"/>
      <protection locked="0"/>
    </xf>
    <xf numFmtId="180" fontId="19" fillId="0" borderId="90" xfId="0" applyNumberFormat="1" applyFont="1" applyFill="1" applyBorder="1" applyAlignment="1" applyProtection="1">
      <alignment vertical="center" shrinkToFit="1"/>
    </xf>
    <xf numFmtId="189" fontId="20" fillId="0" borderId="91" xfId="0" applyNumberFormat="1" applyFont="1" applyFill="1" applyBorder="1" applyAlignment="1" applyProtection="1">
      <alignment vertical="center" shrinkToFit="1"/>
      <protection locked="0"/>
    </xf>
    <xf numFmtId="180" fontId="19" fillId="0" borderId="77" xfId="0" applyNumberFormat="1" applyFont="1" applyFill="1" applyBorder="1" applyAlignment="1" applyProtection="1">
      <alignment vertical="center" shrinkToFit="1"/>
      <protection locked="0"/>
    </xf>
    <xf numFmtId="180" fontId="19" fillId="0" borderId="90" xfId="0" applyNumberFormat="1" applyFont="1" applyFill="1" applyBorder="1" applyAlignment="1" applyProtection="1">
      <alignment vertical="center" shrinkToFit="1"/>
      <protection locked="0"/>
    </xf>
    <xf numFmtId="180" fontId="19" fillId="0" borderId="76" xfId="0" applyNumberFormat="1" applyFont="1" applyFill="1" applyBorder="1" applyAlignment="1" applyProtection="1">
      <alignment vertical="center" shrinkToFit="1"/>
      <protection locked="0"/>
    </xf>
    <xf numFmtId="180" fontId="19" fillId="0" borderId="79" xfId="0" applyNumberFormat="1" applyFont="1" applyFill="1" applyBorder="1" applyAlignment="1" applyProtection="1">
      <alignment vertical="center" shrinkToFit="1"/>
      <protection locked="0"/>
    </xf>
    <xf numFmtId="180" fontId="19" fillId="0" borderId="89" xfId="0" applyNumberFormat="1" applyFont="1" applyFill="1" applyBorder="1" applyAlignment="1" applyProtection="1">
      <alignment vertical="center" shrinkToFit="1"/>
      <protection locked="0"/>
    </xf>
    <xf numFmtId="180" fontId="19" fillId="0" borderId="117" xfId="0" applyNumberFormat="1" applyFont="1" applyFill="1" applyBorder="1" applyAlignment="1">
      <alignment shrinkToFit="1"/>
    </xf>
    <xf numFmtId="189" fontId="20" fillId="0" borderId="86" xfId="0" applyNumberFormat="1" applyFont="1" applyFill="1" applyBorder="1" applyAlignment="1" applyProtection="1">
      <alignment vertical="center" shrinkToFit="1"/>
      <protection locked="0"/>
    </xf>
    <xf numFmtId="180" fontId="19" fillId="0" borderId="118" xfId="0" applyNumberFormat="1" applyFont="1" applyFill="1" applyBorder="1" applyAlignment="1">
      <alignment shrinkToFit="1"/>
    </xf>
    <xf numFmtId="180" fontId="19" fillId="0" borderId="119" xfId="0" applyNumberFormat="1" applyFont="1" applyFill="1" applyBorder="1" applyAlignment="1" applyProtection="1">
      <alignment vertical="center" shrinkToFit="1"/>
    </xf>
    <xf numFmtId="189" fontId="20" fillId="0" borderId="120" xfId="0" applyNumberFormat="1" applyFont="1" applyFill="1" applyBorder="1" applyAlignment="1" applyProtection="1">
      <alignment vertical="center" shrinkToFit="1"/>
      <protection locked="0"/>
    </xf>
    <xf numFmtId="189" fontId="14" fillId="0" borderId="76" xfId="0" applyNumberFormat="1" applyFont="1" applyFill="1" applyBorder="1" applyAlignment="1" applyProtection="1">
      <alignment vertical="center" shrinkToFit="1"/>
    </xf>
    <xf numFmtId="189" fontId="14" fillId="0" borderId="79" xfId="0" applyNumberFormat="1" applyFont="1" applyFill="1" applyBorder="1" applyAlignment="1" applyProtection="1">
      <alignment vertical="center" shrinkToFit="1"/>
    </xf>
    <xf numFmtId="189" fontId="14" fillId="0" borderId="89" xfId="0" applyNumberFormat="1" applyFont="1" applyFill="1" applyBorder="1" applyAlignment="1" applyProtection="1">
      <alignment vertical="center" shrinkToFit="1"/>
    </xf>
    <xf numFmtId="0" fontId="14" fillId="0" borderId="58" xfId="0" applyFont="1" applyFill="1" applyBorder="1" applyAlignment="1" applyProtection="1">
      <alignment horizontal="center" vertical="center"/>
    </xf>
    <xf numFmtId="0" fontId="14" fillId="0" borderId="32" xfId="0" applyFont="1" applyFill="1" applyBorder="1" applyAlignment="1" applyProtection="1">
      <alignment horizontal="center" vertical="center"/>
      <protection locked="0"/>
    </xf>
    <xf numFmtId="0" fontId="14" fillId="0" borderId="33" xfId="0" applyFont="1" applyFill="1" applyBorder="1" applyAlignment="1" applyProtection="1">
      <alignment horizontal="right" vertical="center"/>
      <protection locked="0"/>
    </xf>
    <xf numFmtId="0" fontId="14" fillId="0" borderId="57" xfId="0" applyFont="1" applyFill="1" applyBorder="1" applyAlignment="1" applyProtection="1">
      <alignment vertical="center"/>
    </xf>
    <xf numFmtId="3" fontId="14" fillId="6" borderId="1" xfId="0" applyNumberFormat="1" applyFont="1" applyFill="1" applyBorder="1" applyAlignment="1" applyProtection="1">
      <alignment horizontal="center" vertical="center"/>
    </xf>
    <xf numFmtId="3" fontId="19" fillId="0" borderId="52" xfId="0" applyNumberFormat="1" applyFont="1" applyFill="1" applyBorder="1" applyAlignment="1" applyProtection="1">
      <alignment vertical="center" shrinkToFit="1"/>
    </xf>
    <xf numFmtId="3" fontId="19" fillId="0" borderId="14" xfId="0" applyNumberFormat="1" applyFont="1" applyFill="1" applyBorder="1" applyAlignment="1" applyProtection="1">
      <alignment vertical="center" shrinkToFit="1"/>
    </xf>
    <xf numFmtId="3" fontId="20" fillId="0" borderId="1" xfId="0" applyNumberFormat="1" applyFont="1" applyFill="1" applyBorder="1" applyAlignment="1" applyProtection="1">
      <alignment vertical="center" shrinkToFit="1"/>
    </xf>
    <xf numFmtId="179" fontId="19" fillId="0" borderId="52" xfId="0" applyNumberFormat="1" applyFont="1" applyFill="1" applyBorder="1" applyAlignment="1" applyProtection="1">
      <alignment vertical="center" shrinkToFit="1"/>
      <protection locked="0"/>
    </xf>
    <xf numFmtId="179" fontId="19" fillId="0" borderId="14" xfId="0" applyNumberFormat="1" applyFont="1" applyFill="1" applyBorder="1" applyAlignment="1" applyProtection="1">
      <alignment vertical="center" shrinkToFit="1"/>
      <protection locked="0"/>
    </xf>
    <xf numFmtId="3" fontId="20" fillId="0" borderId="52" xfId="0" applyNumberFormat="1" applyFont="1" applyFill="1" applyBorder="1" applyAlignment="1" applyProtection="1">
      <alignment vertical="center" shrinkToFit="1"/>
    </xf>
    <xf numFmtId="3" fontId="20" fillId="0" borderId="14" xfId="0" applyNumberFormat="1" applyFont="1" applyFill="1" applyBorder="1" applyAlignment="1" applyProtection="1">
      <alignment vertical="center" shrinkToFit="1"/>
    </xf>
    <xf numFmtId="3" fontId="20" fillId="0" borderId="1" xfId="0" applyNumberFormat="1" applyFont="1" applyFill="1" applyBorder="1" applyAlignment="1" applyProtection="1">
      <alignment vertical="center" shrinkToFit="1"/>
      <protection locked="0"/>
    </xf>
    <xf numFmtId="179" fontId="20" fillId="0" borderId="53" xfId="0" applyNumberFormat="1" applyFont="1" applyFill="1" applyBorder="1" applyAlignment="1" applyProtection="1">
      <alignment vertical="center" shrinkToFit="1"/>
    </xf>
    <xf numFmtId="3" fontId="21" fillId="0" borderId="54" xfId="0" applyNumberFormat="1" applyFont="1" applyFill="1" applyBorder="1" applyAlignment="1" applyProtection="1">
      <alignment vertical="center" shrinkToFit="1"/>
    </xf>
    <xf numFmtId="179" fontId="20" fillId="0" borderId="36" xfId="0" applyNumberFormat="1" applyFont="1" applyFill="1" applyBorder="1" applyAlignment="1" applyProtection="1">
      <alignment vertical="center" shrinkToFit="1"/>
    </xf>
    <xf numFmtId="3" fontId="20" fillId="0" borderId="28" xfId="0" applyNumberFormat="1" applyFont="1" applyFill="1" applyBorder="1" applyAlignment="1" applyProtection="1">
      <alignment vertical="center" shrinkToFit="1"/>
    </xf>
    <xf numFmtId="3" fontId="21" fillId="0" borderId="37" xfId="0" applyNumberFormat="1" applyFont="1" applyFill="1" applyBorder="1" applyAlignment="1" applyProtection="1">
      <alignment vertical="center" shrinkToFit="1"/>
    </xf>
    <xf numFmtId="3" fontId="20" fillId="0" borderId="39" xfId="0" applyNumberFormat="1" applyFont="1" applyFill="1" applyBorder="1" applyAlignment="1" applyProtection="1">
      <alignment horizontal="center" vertical="center" shrinkToFit="1"/>
    </xf>
    <xf numFmtId="3" fontId="20" fillId="0" borderId="10" xfId="0" applyNumberFormat="1" applyFont="1" applyFill="1" applyBorder="1" applyAlignment="1" applyProtection="1">
      <alignment vertical="center" shrinkToFit="1"/>
    </xf>
    <xf numFmtId="3" fontId="20" fillId="0" borderId="38" xfId="0" applyNumberFormat="1" applyFont="1" applyFill="1" applyBorder="1" applyAlignment="1" applyProtection="1">
      <alignment vertical="center" shrinkToFit="1"/>
    </xf>
    <xf numFmtId="3" fontId="20" fillId="0" borderId="1" xfId="0" applyNumberFormat="1" applyFont="1" applyFill="1" applyBorder="1" applyAlignment="1" applyProtection="1">
      <alignment horizontal="center" vertical="center" shrinkToFit="1"/>
    </xf>
    <xf numFmtId="3" fontId="20" fillId="0" borderId="4" xfId="0" applyNumberFormat="1" applyFont="1" applyFill="1" applyBorder="1" applyAlignment="1" applyProtection="1">
      <alignment vertical="center" shrinkToFit="1"/>
    </xf>
    <xf numFmtId="3" fontId="20" fillId="0" borderId="38" xfId="0" applyNumberFormat="1" applyFont="1" applyFill="1" applyBorder="1" applyAlignment="1" applyProtection="1">
      <alignment horizontal="center" vertical="center" shrinkToFit="1"/>
    </xf>
    <xf numFmtId="3" fontId="21" fillId="0" borderId="28" xfId="0" applyNumberFormat="1" applyFont="1" applyFill="1" applyBorder="1" applyAlignment="1" applyProtection="1">
      <alignment vertical="center" shrinkToFit="1"/>
    </xf>
    <xf numFmtId="3" fontId="21" fillId="0" borderId="96" xfId="0" applyNumberFormat="1" applyFont="1" applyFill="1" applyBorder="1" applyAlignment="1" applyProtection="1">
      <alignment vertical="center" shrinkToFit="1"/>
    </xf>
    <xf numFmtId="179" fontId="19" fillId="0" borderId="53" xfId="0" applyNumberFormat="1" applyFont="1" applyFill="1" applyBorder="1" applyAlignment="1" applyProtection="1">
      <alignment vertical="center" shrinkToFit="1"/>
    </xf>
    <xf numFmtId="179" fontId="19" fillId="0" borderId="36" xfId="0" applyNumberFormat="1" applyFont="1" applyFill="1" applyBorder="1" applyAlignment="1" applyProtection="1">
      <alignment vertical="center" shrinkToFit="1"/>
    </xf>
    <xf numFmtId="179" fontId="19" fillId="0" borderId="54" xfId="0" applyNumberFormat="1" applyFont="1" applyFill="1" applyBorder="1" applyAlignment="1" applyProtection="1">
      <alignment vertical="center" shrinkToFit="1"/>
    </xf>
    <xf numFmtId="179" fontId="19" fillId="0" borderId="37" xfId="0" applyNumberFormat="1" applyFont="1" applyFill="1" applyBorder="1" applyAlignment="1" applyProtection="1">
      <alignment vertical="center" shrinkToFit="1"/>
    </xf>
    <xf numFmtId="3" fontId="20" fillId="0" borderId="53" xfId="0" applyNumberFormat="1" applyFont="1" applyFill="1" applyBorder="1" applyAlignment="1" applyProtection="1">
      <alignment vertical="center" shrinkToFit="1"/>
    </xf>
    <xf numFmtId="3" fontId="20" fillId="0" borderId="36" xfId="0" applyNumberFormat="1" applyFont="1" applyFill="1" applyBorder="1" applyAlignment="1" applyProtection="1">
      <alignment vertical="center" shrinkToFit="1"/>
    </xf>
    <xf numFmtId="179" fontId="19" fillId="0" borderId="52" xfId="0" applyNumberFormat="1" applyFont="1" applyFill="1" applyBorder="1" applyAlignment="1" applyProtection="1">
      <alignment vertical="center" shrinkToFit="1"/>
    </xf>
    <xf numFmtId="179" fontId="19" fillId="0" borderId="14" xfId="0" applyNumberFormat="1" applyFont="1" applyFill="1" applyBorder="1" applyAlignment="1" applyProtection="1">
      <alignment vertical="center" shrinkToFit="1"/>
    </xf>
    <xf numFmtId="3" fontId="20" fillId="0" borderId="122" xfId="0" applyNumberFormat="1" applyFont="1" applyFill="1" applyBorder="1" applyAlignment="1" applyProtection="1">
      <alignment vertical="center" shrinkToFit="1"/>
    </xf>
    <xf numFmtId="3" fontId="21" fillId="0" borderId="122" xfId="0" applyNumberFormat="1" applyFont="1" applyFill="1" applyBorder="1" applyAlignment="1" applyProtection="1">
      <alignment vertical="center" shrinkToFit="1"/>
    </xf>
    <xf numFmtId="0" fontId="14" fillId="0" borderId="92" xfId="0" applyFont="1" applyFill="1" applyBorder="1" applyAlignment="1" applyProtection="1">
      <alignment vertical="center" wrapText="1"/>
      <protection locked="0"/>
    </xf>
    <xf numFmtId="0" fontId="14" fillId="0" borderId="98" xfId="0" applyFont="1" applyFill="1" applyBorder="1" applyAlignment="1" applyProtection="1">
      <alignment vertical="center" wrapText="1"/>
      <protection locked="0"/>
    </xf>
    <xf numFmtId="0" fontId="14" fillId="0" borderId="92" xfId="0" applyFont="1" applyFill="1" applyBorder="1" applyAlignment="1" applyProtection="1">
      <alignment horizontal="center" vertical="center" wrapText="1"/>
      <protection locked="0"/>
    </xf>
    <xf numFmtId="0" fontId="14" fillId="0" borderId="6" xfId="0" applyFont="1" applyFill="1" applyBorder="1" applyAlignment="1" applyProtection="1">
      <alignment horizontal="center" vertical="center" wrapText="1"/>
      <protection locked="0"/>
    </xf>
    <xf numFmtId="0" fontId="14" fillId="0" borderId="98" xfId="0" applyFont="1" applyFill="1" applyBorder="1" applyAlignment="1" applyProtection="1">
      <alignment horizontal="center" vertical="center" wrapText="1"/>
      <protection locked="0"/>
    </xf>
    <xf numFmtId="0" fontId="14" fillId="0" borderId="99" xfId="0" applyFont="1" applyFill="1" applyBorder="1" applyAlignment="1" applyProtection="1">
      <alignment vertical="center" wrapText="1"/>
      <protection locked="0"/>
    </xf>
    <xf numFmtId="0" fontId="14" fillId="0" borderId="34" xfId="0" applyFont="1" applyFill="1" applyBorder="1" applyAlignment="1" applyProtection="1">
      <alignment vertical="center"/>
      <protection locked="0"/>
    </xf>
    <xf numFmtId="0" fontId="14" fillId="0" borderId="100" xfId="0" applyFont="1" applyFill="1" applyBorder="1" applyAlignment="1" applyProtection="1">
      <alignment horizontal="center" vertical="center"/>
    </xf>
    <xf numFmtId="0" fontId="14" fillId="0" borderId="56" xfId="0" applyFont="1" applyFill="1" applyBorder="1" applyAlignment="1" applyProtection="1">
      <alignment vertical="center"/>
      <protection locked="0"/>
    </xf>
    <xf numFmtId="0" fontId="14" fillId="0" borderId="74" xfId="0" applyFont="1" applyFill="1" applyBorder="1" applyAlignment="1" applyProtection="1">
      <alignment horizontal="center" vertical="center"/>
    </xf>
    <xf numFmtId="0" fontId="14" fillId="0" borderId="101" xfId="0" applyFont="1" applyFill="1" applyBorder="1" applyAlignment="1" applyProtection="1">
      <alignment horizontal="center" vertical="center" wrapText="1"/>
    </xf>
    <xf numFmtId="0" fontId="18" fillId="0" borderId="74" xfId="0" applyFont="1" applyFill="1" applyBorder="1" applyAlignment="1" applyProtection="1">
      <alignment horizontal="center" vertical="center"/>
    </xf>
    <xf numFmtId="0" fontId="18" fillId="0" borderId="102" xfId="0" applyFont="1" applyFill="1" applyBorder="1" applyAlignment="1" applyProtection="1">
      <alignment horizontal="center" vertical="center"/>
    </xf>
    <xf numFmtId="0" fontId="14" fillId="0" borderId="103" xfId="0" applyFont="1" applyFill="1" applyBorder="1" applyAlignment="1" applyProtection="1">
      <alignment horizontal="center" vertical="center"/>
    </xf>
    <xf numFmtId="3" fontId="19" fillId="0" borderId="54" xfId="0" applyNumberFormat="1" applyFont="1" applyFill="1" applyBorder="1" applyAlignment="1" applyProtection="1">
      <alignment vertical="center" shrinkToFit="1"/>
    </xf>
    <xf numFmtId="3" fontId="19" fillId="0" borderId="37" xfId="0" applyNumberFormat="1" applyFont="1" applyFill="1" applyBorder="1" applyAlignment="1" applyProtection="1">
      <alignment vertical="center" shrinkToFit="1"/>
    </xf>
    <xf numFmtId="0" fontId="14" fillId="0" borderId="33" xfId="0" applyFont="1" applyFill="1" applyBorder="1" applyAlignment="1" applyProtection="1">
      <alignment vertical="center" shrinkToFit="1"/>
    </xf>
    <xf numFmtId="0" fontId="14" fillId="0" borderId="31" xfId="0" applyFont="1" applyFill="1" applyBorder="1" applyAlignment="1">
      <alignment horizontal="center" vertical="center"/>
    </xf>
    <xf numFmtId="0" fontId="14" fillId="0" borderId="32" xfId="0" applyFont="1" applyFill="1" applyBorder="1" applyAlignment="1">
      <alignment horizontal="center" vertical="center" wrapText="1"/>
    </xf>
    <xf numFmtId="0" fontId="17" fillId="0" borderId="0" xfId="2" applyFont="1" applyFill="1" applyBorder="1" applyAlignment="1" applyProtection="1">
      <alignment vertical="center"/>
    </xf>
    <xf numFmtId="176" fontId="18" fillId="0" borderId="34" xfId="0" quotePrefix="1" applyNumberFormat="1" applyFont="1" applyFill="1" applyBorder="1" applyAlignment="1" applyProtection="1">
      <alignment horizontal="center" vertical="center"/>
    </xf>
    <xf numFmtId="0" fontId="18" fillId="0" borderId="33" xfId="0" applyFont="1" applyFill="1" applyBorder="1" applyAlignment="1" applyProtection="1">
      <alignment vertical="center" shrinkToFit="1"/>
    </xf>
    <xf numFmtId="0" fontId="12" fillId="0" borderId="0" xfId="0" applyFont="1" applyFill="1" applyBorder="1" applyAlignment="1" applyProtection="1">
      <alignment vertical="center"/>
      <protection locked="0"/>
    </xf>
    <xf numFmtId="0" fontId="23" fillId="0" borderId="0" xfId="0" applyFont="1" applyFill="1" applyBorder="1" applyProtection="1">
      <alignment vertical="center"/>
    </xf>
    <xf numFmtId="0" fontId="23" fillId="0" borderId="0" xfId="0" applyFont="1" applyFill="1" applyProtection="1">
      <alignment vertical="center"/>
    </xf>
    <xf numFmtId="186" fontId="18" fillId="0" borderId="0" xfId="0" applyNumberFormat="1" applyFont="1" applyBorder="1">
      <alignment vertical="center"/>
    </xf>
    <xf numFmtId="0" fontId="24" fillId="0" borderId="0" xfId="0" applyFont="1" applyFill="1" applyAlignment="1" applyProtection="1">
      <alignment horizontal="center" vertical="center"/>
    </xf>
    <xf numFmtId="0" fontId="25" fillId="0" borderId="0" xfId="0" applyFont="1" applyFill="1" applyAlignment="1" applyProtection="1">
      <alignment horizontal="center" vertical="center"/>
    </xf>
    <xf numFmtId="184" fontId="11" fillId="4" borderId="59" xfId="0" applyNumberFormat="1" applyFont="1" applyFill="1" applyBorder="1" applyProtection="1">
      <alignment vertical="center"/>
      <protection locked="0"/>
    </xf>
    <xf numFmtId="184" fontId="11" fillId="0" borderId="55" xfId="0" applyNumberFormat="1" applyFont="1" applyFill="1" applyBorder="1" applyProtection="1">
      <alignment vertical="center"/>
    </xf>
    <xf numFmtId="184" fontId="11" fillId="0" borderId="54" xfId="0" applyNumberFormat="1" applyFont="1" applyFill="1" applyBorder="1" applyProtection="1">
      <alignment vertical="center"/>
    </xf>
    <xf numFmtId="184" fontId="11" fillId="4" borderId="28" xfId="0" applyNumberFormat="1" applyFont="1" applyFill="1" applyBorder="1" applyProtection="1">
      <alignment vertical="center"/>
      <protection locked="0"/>
    </xf>
    <xf numFmtId="184" fontId="11" fillId="0" borderId="40" xfId="0" applyNumberFormat="1" applyFont="1" applyFill="1" applyBorder="1" applyProtection="1">
      <alignment vertical="center"/>
    </xf>
    <xf numFmtId="184" fontId="11" fillId="0" borderId="37" xfId="0" applyNumberFormat="1" applyFont="1" applyFill="1" applyBorder="1" applyProtection="1">
      <alignment vertical="center"/>
    </xf>
    <xf numFmtId="184" fontId="11" fillId="4" borderId="69" xfId="0" applyNumberFormat="1" applyFont="1" applyFill="1" applyBorder="1" applyProtection="1">
      <alignment vertical="center"/>
    </xf>
    <xf numFmtId="184" fontId="11" fillId="0" borderId="10" xfId="0" applyNumberFormat="1" applyFont="1" applyFill="1" applyBorder="1" applyProtection="1">
      <alignment vertical="center"/>
    </xf>
    <xf numFmtId="184" fontId="11" fillId="0" borderId="1" xfId="0" applyNumberFormat="1" applyFont="1" applyFill="1" applyBorder="1" applyProtection="1">
      <alignment vertical="center"/>
    </xf>
    <xf numFmtId="184" fontId="11" fillId="0" borderId="0" xfId="0" applyNumberFormat="1" applyFont="1" applyFill="1" applyProtection="1">
      <alignment vertical="center"/>
    </xf>
    <xf numFmtId="3" fontId="20" fillId="0" borderId="133" xfId="0" applyNumberFormat="1" applyFont="1" applyFill="1" applyBorder="1" applyAlignment="1" applyProtection="1">
      <alignment vertical="center" shrinkToFit="1"/>
    </xf>
    <xf numFmtId="3" fontId="20" fillId="0" borderId="132" xfId="0" applyNumberFormat="1" applyFont="1" applyFill="1" applyBorder="1" applyAlignment="1" applyProtection="1">
      <alignment vertical="center" shrinkToFit="1"/>
    </xf>
    <xf numFmtId="0" fontId="14" fillId="7" borderId="0" xfId="0" applyFont="1" applyFill="1" applyProtection="1">
      <alignment vertical="center"/>
    </xf>
    <xf numFmtId="0" fontId="14" fillId="7" borderId="0" xfId="0" applyFont="1" applyFill="1" applyProtection="1">
      <alignment vertical="center"/>
      <protection locked="0"/>
    </xf>
    <xf numFmtId="14" fontId="12" fillId="0" borderId="0" xfId="0" applyNumberFormat="1" applyFont="1" applyFill="1" applyAlignment="1">
      <alignment horizontal="center" vertical="center"/>
    </xf>
    <xf numFmtId="0" fontId="14" fillId="0" borderId="7" xfId="0" applyFont="1" applyFill="1" applyBorder="1" applyAlignment="1">
      <alignment vertical="center"/>
    </xf>
    <xf numFmtId="0" fontId="14" fillId="0" borderId="16" xfId="0" applyFont="1" applyFill="1" applyBorder="1" applyAlignment="1">
      <alignment vertical="center"/>
    </xf>
    <xf numFmtId="0" fontId="14" fillId="0" borderId="5" xfId="0"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3"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2" fillId="0" borderId="5" xfId="0" applyFont="1" applyBorder="1" applyAlignment="1">
      <alignment horizontal="center" vertical="center" shrinkToFit="1"/>
    </xf>
    <xf numFmtId="0" fontId="12" fillId="0" borderId="13" xfId="0" applyFont="1" applyBorder="1" applyAlignment="1">
      <alignment vertical="center" shrinkToFit="1"/>
    </xf>
    <xf numFmtId="0" fontId="12" fillId="0" borderId="4" xfId="0" applyFont="1" applyBorder="1" applyAlignment="1">
      <alignment vertical="center" shrinkToFit="1"/>
    </xf>
    <xf numFmtId="0" fontId="12" fillId="0" borderId="33" xfId="0" applyFont="1" applyFill="1" applyBorder="1" applyAlignment="1" applyProtection="1">
      <alignment vertical="center"/>
      <protection locked="0"/>
    </xf>
    <xf numFmtId="3" fontId="14" fillId="0" borderId="52" xfId="0" applyNumberFormat="1" applyFont="1" applyFill="1" applyBorder="1" applyAlignment="1" applyProtection="1">
      <alignment horizontal="right" vertical="center"/>
    </xf>
    <xf numFmtId="3" fontId="14" fillId="0" borderId="14" xfId="0" applyNumberFormat="1" applyFont="1" applyFill="1" applyBorder="1" applyAlignment="1" applyProtection="1">
      <alignment horizontal="right" vertical="center"/>
    </xf>
    <xf numFmtId="3" fontId="14" fillId="0" borderId="134" xfId="0" applyNumberFormat="1" applyFont="1" applyFill="1" applyBorder="1" applyProtection="1">
      <alignment vertical="center"/>
    </xf>
    <xf numFmtId="3" fontId="14" fillId="0" borderId="135" xfId="0" applyNumberFormat="1" applyFont="1" applyFill="1" applyBorder="1" applyProtection="1">
      <alignment vertical="center"/>
    </xf>
    <xf numFmtId="0" fontId="12" fillId="0" borderId="11" xfId="0" applyFont="1" applyFill="1" applyBorder="1" applyAlignment="1" applyProtection="1">
      <alignment vertical="center"/>
      <protection locked="0"/>
    </xf>
    <xf numFmtId="0" fontId="12" fillId="0" borderId="57" xfId="0" applyFont="1" applyFill="1" applyBorder="1" applyAlignment="1" applyProtection="1">
      <alignment vertical="top"/>
      <protection locked="0"/>
    </xf>
    <xf numFmtId="0" fontId="12" fillId="0" borderId="16" xfId="0" applyFont="1" applyBorder="1" applyAlignment="1">
      <alignment horizontal="left" vertical="top" shrinkToFit="1"/>
    </xf>
    <xf numFmtId="49" fontId="14" fillId="0" borderId="71" xfId="0" applyNumberFormat="1" applyFont="1" applyFill="1" applyBorder="1" applyAlignment="1">
      <alignment horizontal="left" vertical="center" wrapText="1"/>
    </xf>
    <xf numFmtId="49" fontId="15" fillId="0" borderId="73" xfId="0" applyNumberFormat="1" applyFont="1" applyFill="1" applyBorder="1" applyAlignment="1">
      <alignment horizontal="left" vertical="center" wrapText="1"/>
    </xf>
    <xf numFmtId="0" fontId="23" fillId="0" borderId="0" xfId="0" applyFont="1" applyFill="1">
      <alignment vertical="center"/>
    </xf>
    <xf numFmtId="0" fontId="23" fillId="0" borderId="0" xfId="0" applyFont="1" applyFill="1" applyAlignment="1" applyProtection="1">
      <alignment horizontal="center" vertical="center"/>
    </xf>
    <xf numFmtId="0" fontId="26" fillId="0" borderId="0" xfId="0" applyFont="1" applyFill="1" applyProtection="1">
      <alignment vertical="center"/>
    </xf>
    <xf numFmtId="3" fontId="26" fillId="5" borderId="14" xfId="0" applyNumberFormat="1" applyFont="1" applyFill="1" applyBorder="1" applyAlignment="1" applyProtection="1">
      <alignment vertical="center" shrinkToFit="1"/>
    </xf>
    <xf numFmtId="3" fontId="14" fillId="0" borderId="122" xfId="0" applyNumberFormat="1" applyFont="1" applyFill="1" applyBorder="1" applyProtection="1">
      <alignment vertical="center"/>
    </xf>
    <xf numFmtId="0" fontId="13" fillId="0" borderId="0" xfId="0" applyFont="1" applyFill="1" applyBorder="1" applyAlignment="1" applyProtection="1">
      <alignment horizontal="left" vertical="center"/>
    </xf>
    <xf numFmtId="176" fontId="13" fillId="0" borderId="0" xfId="2" applyNumberFormat="1" applyFont="1" applyFill="1" applyAlignment="1" applyProtection="1">
      <alignment vertical="center"/>
      <protection locked="0"/>
    </xf>
    <xf numFmtId="0" fontId="13" fillId="0" borderId="0" xfId="0" applyFont="1" applyFill="1">
      <alignment vertical="center"/>
    </xf>
    <xf numFmtId="0" fontId="27" fillId="0" borderId="0" xfId="0" applyFont="1" applyAlignment="1">
      <alignment horizontal="right" vertical="center"/>
    </xf>
    <xf numFmtId="3" fontId="14" fillId="0" borderId="0" xfId="0" applyNumberFormat="1" applyFont="1" applyFill="1" applyProtection="1">
      <alignment vertical="center"/>
    </xf>
    <xf numFmtId="49" fontId="20" fillId="0" borderId="0" xfId="2" applyNumberFormat="1" applyFont="1" applyFill="1" applyBorder="1" applyAlignment="1" applyProtection="1">
      <alignment vertical="center"/>
      <protection locked="0"/>
    </xf>
    <xf numFmtId="176" fontId="30" fillId="0" borderId="0" xfId="2" applyNumberFormat="1" applyFont="1" applyFill="1" applyAlignment="1" applyProtection="1">
      <alignment vertical="center"/>
      <protection locked="0"/>
    </xf>
    <xf numFmtId="0" fontId="14" fillId="9" borderId="34" xfId="0" applyFont="1" applyFill="1" applyBorder="1" applyAlignment="1">
      <alignment horizontal="center" vertical="center"/>
    </xf>
    <xf numFmtId="0" fontId="14" fillId="9" borderId="33" xfId="0" applyFont="1" applyFill="1" applyBorder="1" applyAlignment="1">
      <alignment vertical="center" wrapText="1"/>
    </xf>
    <xf numFmtId="0" fontId="14" fillId="9" borderId="71" xfId="0" applyFont="1" applyFill="1" applyBorder="1" applyAlignment="1">
      <alignment horizontal="center" vertical="center"/>
    </xf>
    <xf numFmtId="0" fontId="14" fillId="9" borderId="73" xfId="0" applyFont="1" applyFill="1" applyBorder="1" applyAlignment="1">
      <alignment vertical="center" wrapText="1"/>
    </xf>
    <xf numFmtId="0" fontId="14" fillId="9" borderId="56" xfId="0" applyFont="1" applyFill="1" applyBorder="1" applyAlignment="1">
      <alignment horizontal="center" vertical="center"/>
    </xf>
    <xf numFmtId="0" fontId="14" fillId="9" borderId="57" xfId="0" applyFont="1" applyFill="1" applyBorder="1">
      <alignment vertical="center"/>
    </xf>
    <xf numFmtId="0" fontId="14" fillId="9" borderId="6" xfId="0" applyFont="1" applyFill="1" applyBorder="1" applyAlignment="1">
      <alignment horizontal="center" vertical="center"/>
    </xf>
    <xf numFmtId="0" fontId="14" fillId="9" borderId="70" xfId="0" applyFont="1" applyFill="1" applyBorder="1" applyAlignment="1">
      <alignment horizontal="center" vertical="center"/>
    </xf>
    <xf numFmtId="0" fontId="14" fillId="9" borderId="92" xfId="0" applyFont="1" applyFill="1" applyBorder="1" applyAlignment="1">
      <alignment horizontal="center" vertical="center"/>
    </xf>
    <xf numFmtId="0" fontId="14" fillId="9" borderId="32" xfId="0" applyFont="1" applyFill="1" applyBorder="1" applyAlignment="1">
      <alignment horizontal="center" vertical="center"/>
    </xf>
    <xf numFmtId="0" fontId="14" fillId="9" borderId="58" xfId="0" applyFont="1" applyFill="1" applyBorder="1" applyAlignment="1">
      <alignment vertical="center" wrapText="1"/>
    </xf>
    <xf numFmtId="0" fontId="14" fillId="9" borderId="75" xfId="0" applyFont="1" applyFill="1" applyBorder="1" applyAlignment="1">
      <alignment vertical="center" wrapText="1"/>
    </xf>
    <xf numFmtId="0" fontId="14" fillId="9" borderId="74" xfId="0" applyFont="1" applyFill="1" applyBorder="1" applyAlignment="1">
      <alignment vertical="center" wrapText="1"/>
    </xf>
    <xf numFmtId="0" fontId="14" fillId="9" borderId="57" xfId="0" applyFont="1" applyFill="1" applyBorder="1" applyAlignment="1">
      <alignment vertical="center" wrapText="1"/>
    </xf>
    <xf numFmtId="0" fontId="31" fillId="0" borderId="0" xfId="0" applyFont="1" applyFill="1">
      <alignment vertical="center"/>
    </xf>
    <xf numFmtId="184" fontId="31" fillId="0" borderId="0" xfId="0" applyNumberFormat="1" applyFont="1" applyFill="1">
      <alignment vertical="center"/>
    </xf>
    <xf numFmtId="184" fontId="31" fillId="9" borderId="0" xfId="0" applyNumberFormat="1" applyFont="1" applyFill="1">
      <alignment vertical="center"/>
    </xf>
    <xf numFmtId="184" fontId="31" fillId="9" borderId="69" xfId="0" applyNumberFormat="1" applyFont="1" applyFill="1" applyBorder="1">
      <alignment vertical="center"/>
    </xf>
    <xf numFmtId="184" fontId="31" fillId="9" borderId="33" xfId="0" applyNumberFormat="1" applyFont="1" applyFill="1" applyBorder="1">
      <alignment vertical="center"/>
    </xf>
    <xf numFmtId="184" fontId="31" fillId="9" borderId="72" xfId="0" applyNumberFormat="1" applyFont="1" applyFill="1" applyBorder="1">
      <alignment vertical="center"/>
    </xf>
    <xf numFmtId="184" fontId="31" fillId="9" borderId="17" xfId="0" applyNumberFormat="1" applyFont="1" applyFill="1" applyBorder="1">
      <alignment vertical="center"/>
    </xf>
    <xf numFmtId="184" fontId="31" fillId="9" borderId="73" xfId="0" applyNumberFormat="1" applyFont="1" applyFill="1" applyBorder="1">
      <alignment vertical="center"/>
    </xf>
    <xf numFmtId="184" fontId="31" fillId="9" borderId="58" xfId="0" applyNumberFormat="1" applyFont="1" applyFill="1" applyBorder="1">
      <alignment vertical="center"/>
    </xf>
    <xf numFmtId="184" fontId="31" fillId="9" borderId="75" xfId="0" applyNumberFormat="1" applyFont="1" applyFill="1" applyBorder="1">
      <alignment vertical="center"/>
    </xf>
    <xf numFmtId="0" fontId="14" fillId="9" borderId="15" xfId="0" applyFont="1" applyFill="1" applyBorder="1" applyAlignment="1">
      <alignment horizontal="center" vertical="center"/>
    </xf>
    <xf numFmtId="0" fontId="14" fillId="9" borderId="0" xfId="0" applyFont="1" applyFill="1" applyAlignment="1">
      <alignment vertical="center" wrapText="1"/>
    </xf>
    <xf numFmtId="0" fontId="14" fillId="9" borderId="3" xfId="0" applyFont="1" applyFill="1" applyBorder="1" applyAlignment="1">
      <alignment horizontal="center" vertical="center"/>
    </xf>
    <xf numFmtId="0" fontId="14" fillId="9" borderId="72" xfId="0" applyFont="1" applyFill="1" applyBorder="1" applyAlignment="1">
      <alignment vertical="center" wrapText="1"/>
    </xf>
    <xf numFmtId="0" fontId="14" fillId="9" borderId="58" xfId="0" applyFont="1" applyFill="1" applyBorder="1">
      <alignment vertical="center"/>
    </xf>
    <xf numFmtId="0" fontId="14" fillId="9" borderId="93" xfId="0" applyFont="1" applyFill="1" applyBorder="1" applyAlignment="1">
      <alignment horizontal="center" vertical="center"/>
    </xf>
    <xf numFmtId="0" fontId="14" fillId="9" borderId="94" xfId="0" applyFont="1" applyFill="1" applyBorder="1" applyAlignment="1">
      <alignment horizontal="center" vertical="center"/>
    </xf>
    <xf numFmtId="0" fontId="14" fillId="9" borderId="31" xfId="0" applyFont="1" applyFill="1" applyBorder="1">
      <alignment vertical="center"/>
    </xf>
    <xf numFmtId="0" fontId="14" fillId="9" borderId="32" xfId="0" applyFont="1" applyFill="1" applyBorder="1">
      <alignment vertical="center"/>
    </xf>
    <xf numFmtId="0" fontId="14" fillId="9" borderId="1" xfId="0" applyFont="1" applyFill="1" applyBorder="1" applyAlignment="1">
      <alignment vertical="center" wrapText="1"/>
    </xf>
    <xf numFmtId="0" fontId="14" fillId="9" borderId="39" xfId="0" applyFont="1" applyFill="1" applyBorder="1" applyAlignment="1">
      <alignment vertical="center" wrapText="1"/>
    </xf>
    <xf numFmtId="0" fontId="14" fillId="9" borderId="56" xfId="0" applyFont="1" applyFill="1" applyBorder="1" applyAlignment="1">
      <alignment horizontal="center" vertical="center" wrapText="1"/>
    </xf>
    <xf numFmtId="0" fontId="14" fillId="9" borderId="57" xfId="0" applyFont="1" applyFill="1" applyBorder="1" applyAlignment="1">
      <alignment horizontal="center" vertical="center" wrapText="1"/>
    </xf>
    <xf numFmtId="0" fontId="14" fillId="9" borderId="11" xfId="0" applyFont="1" applyFill="1" applyBorder="1" applyAlignment="1">
      <alignment vertical="center" wrapText="1"/>
    </xf>
    <xf numFmtId="0" fontId="14" fillId="9" borderId="31" xfId="0" applyFont="1" applyFill="1" applyBorder="1" applyAlignment="1">
      <alignment horizontal="center" vertical="center"/>
    </xf>
    <xf numFmtId="0" fontId="12" fillId="0" borderId="5" xfId="0" applyFont="1" applyFill="1" applyBorder="1" applyAlignment="1">
      <alignment horizontal="center" vertical="center" shrinkToFit="1"/>
    </xf>
    <xf numFmtId="0" fontId="12" fillId="0" borderId="13" xfId="0" applyFont="1" applyFill="1" applyBorder="1" applyAlignment="1">
      <alignment vertical="center" shrinkToFit="1"/>
    </xf>
    <xf numFmtId="0" fontId="12" fillId="0" borderId="4" xfId="0" applyFont="1" applyFill="1" applyBorder="1" applyAlignment="1">
      <alignment vertical="center" shrinkToFit="1"/>
    </xf>
    <xf numFmtId="0" fontId="12" fillId="0" borderId="16" xfId="0" applyFont="1" applyFill="1" applyBorder="1" applyAlignment="1">
      <alignment horizontal="left" vertical="top" shrinkToFit="1"/>
    </xf>
    <xf numFmtId="37" fontId="14" fillId="9" borderId="92" xfId="0" applyNumberFormat="1" applyFont="1" applyFill="1" applyBorder="1" applyAlignment="1" applyProtection="1">
      <alignment horizontal="center" vertical="center" wrapText="1"/>
      <protection locked="0"/>
    </xf>
    <xf numFmtId="37" fontId="14" fillId="9" borderId="98" xfId="0" applyNumberFormat="1" applyFont="1" applyFill="1" applyBorder="1" applyAlignment="1" applyProtection="1">
      <alignment horizontal="center" vertical="center" wrapText="1"/>
      <protection locked="0"/>
    </xf>
    <xf numFmtId="37" fontId="14" fillId="9" borderId="98" xfId="0" applyNumberFormat="1" applyFont="1" applyFill="1" applyBorder="1" applyAlignment="1">
      <alignment horizontal="center" vertical="center" wrapText="1"/>
    </xf>
    <xf numFmtId="37" fontId="14" fillId="9" borderId="99" xfId="0" applyNumberFormat="1" applyFont="1" applyFill="1" applyBorder="1" applyAlignment="1" applyProtection="1">
      <alignment horizontal="center" vertical="center" wrapText="1"/>
      <protection locked="0"/>
    </xf>
    <xf numFmtId="0" fontId="14" fillId="9" borderId="32" xfId="0" applyFont="1" applyFill="1" applyBorder="1" applyAlignment="1">
      <alignment vertical="center" wrapText="1"/>
    </xf>
    <xf numFmtId="49" fontId="14" fillId="9" borderId="71" xfId="0" applyNumberFormat="1" applyFont="1" applyFill="1" applyBorder="1" applyAlignment="1">
      <alignment horizontal="left" vertical="center"/>
    </xf>
    <xf numFmtId="49" fontId="15" fillId="9" borderId="73" xfId="0" applyNumberFormat="1" applyFont="1" applyFill="1" applyBorder="1" applyAlignment="1">
      <alignment horizontal="center" vertical="center"/>
    </xf>
    <xf numFmtId="185" fontId="32" fillId="9" borderId="76" xfId="0" applyNumberFormat="1" applyFont="1" applyFill="1" applyBorder="1" applyAlignment="1">
      <alignment vertical="center" shrinkToFit="1"/>
    </xf>
    <xf numFmtId="185" fontId="32" fillId="9" borderId="77" xfId="0" applyNumberFormat="1" applyFont="1" applyFill="1" applyBorder="1" applyAlignment="1">
      <alignment vertical="center" shrinkToFit="1"/>
    </xf>
    <xf numFmtId="185" fontId="32" fillId="9" borderId="79" xfId="0" applyNumberFormat="1" applyFont="1" applyFill="1" applyBorder="1" applyAlignment="1">
      <alignment vertical="center" shrinkToFit="1"/>
    </xf>
    <xf numFmtId="185" fontId="32" fillId="9" borderId="29" xfId="0" applyNumberFormat="1" applyFont="1" applyFill="1" applyBorder="1" applyAlignment="1">
      <alignment vertical="center" shrinkToFit="1"/>
    </xf>
    <xf numFmtId="185" fontId="32" fillId="9" borderId="81" xfId="0" applyNumberFormat="1" applyFont="1" applyFill="1" applyBorder="1" applyAlignment="1">
      <alignment vertical="center" shrinkToFit="1"/>
    </xf>
    <xf numFmtId="185" fontId="32" fillId="9" borderId="82" xfId="0" applyNumberFormat="1" applyFont="1" applyFill="1" applyBorder="1" applyAlignment="1">
      <alignment vertical="center" shrinkToFit="1"/>
    </xf>
    <xf numFmtId="185" fontId="32" fillId="9" borderId="83" xfId="0" applyNumberFormat="1" applyFont="1" applyFill="1" applyBorder="1" applyAlignment="1">
      <alignment vertical="center" shrinkToFit="1"/>
    </xf>
    <xf numFmtId="185" fontId="32" fillId="9" borderId="84" xfId="0" applyNumberFormat="1" applyFont="1" applyFill="1" applyBorder="1" applyAlignment="1">
      <alignment vertical="center" shrinkToFit="1"/>
    </xf>
    <xf numFmtId="185" fontId="32" fillId="9" borderId="85" xfId="0" applyNumberFormat="1" applyFont="1" applyFill="1" applyBorder="1" applyAlignment="1">
      <alignment vertical="center" shrinkToFit="1"/>
    </xf>
    <xf numFmtId="185" fontId="32" fillId="9" borderId="49" xfId="0" applyNumberFormat="1" applyFont="1" applyFill="1" applyBorder="1" applyAlignment="1">
      <alignment vertical="center" shrinkToFit="1"/>
    </xf>
    <xf numFmtId="185" fontId="32" fillId="9" borderId="87" xfId="0" applyNumberFormat="1" applyFont="1" applyFill="1" applyBorder="1" applyAlignment="1">
      <alignment vertical="center" shrinkToFit="1"/>
    </xf>
    <xf numFmtId="185" fontId="32" fillId="9" borderId="88" xfId="0" applyNumberFormat="1" applyFont="1" applyFill="1" applyBorder="1" applyAlignment="1">
      <alignment vertical="center" shrinkToFit="1"/>
    </xf>
    <xf numFmtId="186" fontId="32" fillId="9" borderId="76" xfId="0" quotePrefix="1" applyNumberFormat="1" applyFont="1" applyFill="1" applyBorder="1" applyAlignment="1">
      <alignment vertical="center" shrinkToFit="1"/>
    </xf>
    <xf numFmtId="186" fontId="32" fillId="9" borderId="77" xfId="0" quotePrefix="1" applyNumberFormat="1" applyFont="1" applyFill="1" applyBorder="1" applyAlignment="1">
      <alignment vertical="center" shrinkToFit="1"/>
    </xf>
    <xf numFmtId="186" fontId="32" fillId="9" borderId="78" xfId="0" quotePrefix="1" applyNumberFormat="1" applyFont="1" applyFill="1" applyBorder="1" applyAlignment="1">
      <alignment vertical="center" shrinkToFit="1"/>
    </xf>
    <xf numFmtId="186" fontId="32" fillId="9" borderId="31" xfId="0" applyNumberFormat="1" applyFont="1" applyFill="1" applyBorder="1">
      <alignment vertical="center"/>
    </xf>
    <xf numFmtId="186" fontId="32" fillId="9" borderId="32" xfId="0" applyNumberFormat="1" applyFont="1" applyFill="1" applyBorder="1">
      <alignment vertical="center"/>
    </xf>
    <xf numFmtId="177" fontId="32" fillId="0" borderId="0" xfId="2" applyNumberFormat="1" applyFont="1" applyFill="1" applyBorder="1" applyProtection="1">
      <protection locked="0"/>
    </xf>
    <xf numFmtId="186" fontId="32" fillId="9" borderId="79" xfId="0" quotePrefix="1" applyNumberFormat="1" applyFont="1" applyFill="1" applyBorder="1" applyAlignment="1">
      <alignment vertical="center" shrinkToFit="1"/>
    </xf>
    <xf numFmtId="186" fontId="32" fillId="9" borderId="29" xfId="0" quotePrefix="1" applyNumberFormat="1" applyFont="1" applyFill="1" applyBorder="1" applyAlignment="1">
      <alignment vertical="center" shrinkToFit="1"/>
    </xf>
    <xf numFmtId="186" fontId="32" fillId="9" borderId="80" xfId="0" quotePrefix="1" applyNumberFormat="1" applyFont="1" applyFill="1" applyBorder="1" applyAlignment="1">
      <alignment vertical="center" shrinkToFit="1"/>
    </xf>
    <xf numFmtId="186" fontId="32" fillId="9" borderId="34" xfId="0" applyNumberFormat="1" applyFont="1" applyFill="1" applyBorder="1">
      <alignment vertical="center"/>
    </xf>
    <xf numFmtId="186" fontId="32" fillId="9" borderId="33" xfId="0" applyNumberFormat="1" applyFont="1" applyFill="1" applyBorder="1">
      <alignment vertical="center"/>
    </xf>
    <xf numFmtId="186" fontId="32" fillId="9" borderId="71" xfId="0" applyNumberFormat="1" applyFont="1" applyFill="1" applyBorder="1">
      <alignment vertical="center"/>
    </xf>
    <xf numFmtId="186" fontId="32" fillId="9" borderId="73" xfId="0" applyNumberFormat="1" applyFont="1" applyFill="1" applyBorder="1">
      <alignment vertical="center"/>
    </xf>
    <xf numFmtId="186" fontId="32" fillId="9" borderId="89" xfId="0" quotePrefix="1" applyNumberFormat="1" applyFont="1" applyFill="1" applyBorder="1" applyAlignment="1">
      <alignment vertical="center" shrinkToFit="1"/>
    </xf>
    <xf numFmtId="186" fontId="32" fillId="9" borderId="90" xfId="0" quotePrefix="1" applyNumberFormat="1" applyFont="1" applyFill="1" applyBorder="1" applyAlignment="1">
      <alignment vertical="center" shrinkToFit="1"/>
    </xf>
    <xf numFmtId="186" fontId="32" fillId="9" borderId="91" xfId="0" quotePrefix="1" applyNumberFormat="1" applyFont="1" applyFill="1" applyBorder="1" applyAlignment="1">
      <alignment vertical="center" shrinkToFit="1"/>
    </xf>
    <xf numFmtId="186" fontId="32" fillId="9" borderId="56" xfId="0" applyNumberFormat="1" applyFont="1" applyFill="1" applyBorder="1">
      <alignment vertical="center"/>
    </xf>
    <xf numFmtId="186" fontId="32" fillId="9" borderId="57" xfId="0" applyNumberFormat="1" applyFont="1" applyFill="1" applyBorder="1">
      <alignment vertical="center"/>
    </xf>
    <xf numFmtId="186" fontId="32" fillId="9" borderId="6" xfId="0" applyNumberFormat="1" applyFont="1" applyFill="1" applyBorder="1">
      <alignment vertical="center"/>
    </xf>
    <xf numFmtId="186" fontId="32" fillId="9" borderId="70" xfId="0" applyNumberFormat="1" applyFont="1" applyFill="1" applyBorder="1">
      <alignment vertical="center"/>
    </xf>
    <xf numFmtId="186" fontId="33" fillId="0" borderId="57" xfId="0" applyNumberFormat="1" applyFont="1" applyFill="1" applyBorder="1">
      <alignment vertical="center"/>
    </xf>
    <xf numFmtId="0" fontId="32" fillId="0" borderId="33" xfId="0" applyFont="1" applyFill="1" applyBorder="1">
      <alignment vertical="center"/>
    </xf>
    <xf numFmtId="187" fontId="32" fillId="9" borderId="56" xfId="0" applyNumberFormat="1" applyFont="1" applyFill="1" applyBorder="1">
      <alignment vertical="center"/>
    </xf>
    <xf numFmtId="187" fontId="32" fillId="9" borderId="58" xfId="0" applyNumberFormat="1" applyFont="1" applyFill="1" applyBorder="1">
      <alignment vertical="center"/>
    </xf>
    <xf numFmtId="187" fontId="32" fillId="9" borderId="75" xfId="0" applyNumberFormat="1" applyFont="1" applyFill="1" applyBorder="1">
      <alignment vertical="center"/>
    </xf>
    <xf numFmtId="187" fontId="32" fillId="9" borderId="57" xfId="0" applyNumberFormat="1" applyFont="1" applyFill="1" applyBorder="1">
      <alignment vertical="center"/>
    </xf>
    <xf numFmtId="0" fontId="32" fillId="0" borderId="58" xfId="0" applyFont="1" applyFill="1" applyBorder="1">
      <alignment vertical="center"/>
    </xf>
    <xf numFmtId="0" fontId="32" fillId="0" borderId="57" xfId="0" applyFont="1" applyFill="1" applyBorder="1">
      <alignment vertical="center"/>
    </xf>
    <xf numFmtId="37" fontId="32" fillId="9" borderId="130" xfId="0" applyNumberFormat="1" applyFont="1" applyFill="1" applyBorder="1" applyProtection="1">
      <alignment vertical="center"/>
      <protection locked="0"/>
    </xf>
    <xf numFmtId="37" fontId="32" fillId="9" borderId="125" xfId="0" quotePrefix="1" applyNumberFormat="1" applyFont="1" applyFill="1" applyBorder="1">
      <alignment vertical="center"/>
    </xf>
    <xf numFmtId="37" fontId="32" fillId="9" borderId="125" xfId="0" applyNumberFormat="1" applyFont="1" applyFill="1" applyBorder="1">
      <alignment vertical="center"/>
    </xf>
    <xf numFmtId="37" fontId="32" fillId="9" borderId="127" xfId="0" quotePrefix="1" applyNumberFormat="1" applyFont="1" applyFill="1" applyBorder="1">
      <alignment vertical="center"/>
    </xf>
    <xf numFmtId="37" fontId="32" fillId="9" borderId="37" xfId="0" applyNumberFormat="1" applyFont="1" applyFill="1" applyBorder="1" applyProtection="1">
      <alignment vertical="center"/>
      <protection locked="0"/>
    </xf>
    <xf numFmtId="37" fontId="32" fillId="9" borderId="14" xfId="0" applyNumberFormat="1" applyFont="1" applyFill="1" applyBorder="1">
      <alignment vertical="center"/>
    </xf>
    <xf numFmtId="37" fontId="32" fillId="9" borderId="128" xfId="0" applyNumberFormat="1" applyFont="1" applyFill="1" applyBorder="1">
      <alignment vertical="center"/>
    </xf>
    <xf numFmtId="37" fontId="32" fillId="9" borderId="131" xfId="0" applyNumberFormat="1" applyFont="1" applyFill="1" applyBorder="1" applyProtection="1">
      <alignment vertical="center"/>
      <protection locked="0"/>
    </xf>
    <xf numFmtId="37" fontId="32" fillId="9" borderId="126" xfId="0" applyNumberFormat="1" applyFont="1" applyFill="1" applyBorder="1">
      <alignment vertical="center"/>
    </xf>
    <xf numFmtId="37" fontId="32" fillId="9" borderId="129" xfId="0" applyNumberFormat="1" applyFont="1" applyFill="1" applyBorder="1">
      <alignment vertical="center"/>
    </xf>
    <xf numFmtId="37" fontId="32" fillId="9" borderId="72" xfId="0" applyNumberFormat="1" applyFont="1" applyFill="1" applyBorder="1">
      <alignment vertical="center"/>
    </xf>
    <xf numFmtId="37" fontId="32" fillId="9" borderId="73" xfId="0" applyNumberFormat="1" applyFont="1" applyFill="1" applyBorder="1">
      <alignment vertical="center"/>
    </xf>
    <xf numFmtId="0" fontId="34" fillId="0" borderId="104" xfId="0" applyFont="1" applyFill="1" applyBorder="1" applyAlignment="1">
      <alignment horizontal="center"/>
    </xf>
    <xf numFmtId="0" fontId="34" fillId="0" borderId="6" xfId="0" applyFont="1" applyFill="1" applyBorder="1" applyAlignment="1">
      <alignment horizontal="center"/>
    </xf>
    <xf numFmtId="0" fontId="34" fillId="0" borderId="98" xfId="0" applyFont="1" applyFill="1" applyBorder="1" applyAlignment="1"/>
    <xf numFmtId="0" fontId="34" fillId="0" borderId="32" xfId="0" applyFont="1" applyFill="1" applyBorder="1" applyAlignment="1"/>
    <xf numFmtId="0" fontId="34" fillId="0" borderId="105"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34" fillId="0" borderId="106" xfId="0" applyFont="1" applyFill="1" applyBorder="1" applyAlignment="1">
      <alignment horizontal="center"/>
    </xf>
    <xf numFmtId="0" fontId="34" fillId="0" borderId="58" xfId="0" applyFont="1" applyFill="1" applyBorder="1" applyAlignment="1">
      <alignment horizontal="center"/>
    </xf>
    <xf numFmtId="0" fontId="34" fillId="0" borderId="102" xfId="0" applyFont="1" applyFill="1" applyBorder="1" applyAlignment="1">
      <alignment horizontal="center"/>
    </xf>
    <xf numFmtId="0" fontId="34" fillId="0" borderId="57" xfId="0" applyFont="1" applyFill="1" applyBorder="1" applyAlignment="1">
      <alignment horizontal="center"/>
    </xf>
    <xf numFmtId="0" fontId="34" fillId="0" borderId="31" xfId="0" applyFont="1" applyFill="1" applyBorder="1" applyAlignment="1">
      <alignment horizontal="center"/>
    </xf>
    <xf numFmtId="0" fontId="34" fillId="0" borderId="98" xfId="0" applyFont="1" applyFill="1" applyBorder="1" applyAlignment="1">
      <alignment horizontal="center"/>
    </xf>
    <xf numFmtId="0" fontId="34" fillId="0" borderId="92" xfId="0" applyFont="1" applyFill="1" applyBorder="1" applyAlignment="1">
      <alignment horizontal="center"/>
    </xf>
    <xf numFmtId="0" fontId="34" fillId="0" borderId="34" xfId="0" applyFont="1" applyFill="1" applyBorder="1" applyAlignment="1">
      <alignment horizontal="center" vertical="center" wrapText="1"/>
    </xf>
    <xf numFmtId="38" fontId="34" fillId="0" borderId="9" xfId="1" applyFont="1" applyFill="1" applyBorder="1" applyAlignment="1">
      <alignment horizontal="center" vertical="center"/>
    </xf>
    <xf numFmtId="38" fontId="34" fillId="0" borderId="11" xfId="1" applyFont="1" applyFill="1" applyBorder="1" applyAlignment="1">
      <alignment horizontal="center" vertical="center"/>
    </xf>
    <xf numFmtId="0" fontId="34" fillId="0" borderId="8" xfId="0" applyFont="1" applyFill="1" applyBorder="1" applyAlignment="1">
      <alignment horizontal="center" vertical="center" wrapText="1"/>
    </xf>
    <xf numFmtId="0" fontId="34" fillId="0" borderId="108" xfId="0" applyFont="1" applyFill="1" applyBorder="1" applyAlignment="1">
      <alignment horizontal="center" vertical="center" wrapText="1"/>
    </xf>
    <xf numFmtId="0" fontId="34" fillId="0" borderId="100" xfId="0" applyFont="1" applyFill="1" applyBorder="1" applyAlignment="1">
      <alignment horizontal="center" vertical="center" wrapText="1"/>
    </xf>
    <xf numFmtId="0" fontId="34" fillId="0" borderId="56" xfId="0" applyFont="1" applyFill="1" applyBorder="1" applyAlignment="1">
      <alignment horizontal="center"/>
    </xf>
    <xf numFmtId="0" fontId="34" fillId="0" borderId="74" xfId="0" applyFont="1" applyFill="1" applyBorder="1" applyAlignment="1">
      <alignment horizontal="center"/>
    </xf>
    <xf numFmtId="0" fontId="34" fillId="0" borderId="103" xfId="0" applyFont="1" applyFill="1" applyBorder="1" applyAlignment="1">
      <alignment horizontal="center"/>
    </xf>
    <xf numFmtId="0" fontId="34" fillId="0" borderId="102" xfId="0" applyFont="1" applyFill="1" applyBorder="1" applyAlignment="1" applyProtection="1">
      <alignment horizontal="center" vertical="center" wrapText="1"/>
    </xf>
    <xf numFmtId="0" fontId="34" fillId="0" borderId="103" xfId="0" applyFont="1" applyFill="1" applyBorder="1" applyAlignment="1" applyProtection="1">
      <alignment horizontal="center" vertical="center" wrapText="1"/>
    </xf>
    <xf numFmtId="185" fontId="32" fillId="9" borderId="136" xfId="0" applyNumberFormat="1" applyFont="1" applyFill="1" applyBorder="1" applyAlignment="1">
      <alignment vertical="center" shrinkToFit="1"/>
    </xf>
    <xf numFmtId="185" fontId="32" fillId="9" borderId="67" xfId="0" applyNumberFormat="1" applyFont="1" applyFill="1" applyBorder="1" applyAlignment="1">
      <alignment vertical="center" shrinkToFit="1"/>
    </xf>
    <xf numFmtId="185" fontId="32" fillId="9" borderId="137" xfId="0" applyNumberFormat="1" applyFont="1" applyFill="1" applyBorder="1" applyAlignment="1">
      <alignment vertical="center" shrinkToFit="1"/>
    </xf>
    <xf numFmtId="185" fontId="32" fillId="9" borderId="138" xfId="0" applyNumberFormat="1" applyFont="1" applyFill="1" applyBorder="1" applyAlignment="1">
      <alignment vertical="center" shrinkToFit="1"/>
    </xf>
    <xf numFmtId="185" fontId="32" fillId="9" borderId="66" xfId="0" applyNumberFormat="1" applyFont="1" applyFill="1" applyBorder="1" applyAlignment="1">
      <alignment vertical="center" shrinkToFit="1"/>
    </xf>
    <xf numFmtId="185" fontId="32" fillId="9" borderId="139" xfId="0" applyNumberFormat="1" applyFont="1" applyFill="1" applyBorder="1" applyAlignment="1">
      <alignment vertical="center" shrinkToFit="1"/>
    </xf>
    <xf numFmtId="185" fontId="32" fillId="9" borderId="8" xfId="0" applyNumberFormat="1" applyFont="1" applyFill="1" applyBorder="1" applyAlignment="1">
      <alignment vertical="center" shrinkToFit="1"/>
    </xf>
    <xf numFmtId="185" fontId="32" fillId="9" borderId="9" xfId="0" applyNumberFormat="1" applyFont="1" applyFill="1" applyBorder="1" applyAlignment="1">
      <alignment vertical="center" shrinkToFit="1"/>
    </xf>
    <xf numFmtId="185" fontId="32" fillId="9" borderId="10" xfId="0" applyNumberFormat="1" applyFont="1" applyFill="1" applyBorder="1" applyAlignment="1">
      <alignment vertical="center" shrinkToFit="1"/>
    </xf>
    <xf numFmtId="0" fontId="0" fillId="9" borderId="8" xfId="0" applyFill="1" applyBorder="1">
      <alignment vertical="center"/>
    </xf>
    <xf numFmtId="0" fontId="0" fillId="9" borderId="10" xfId="0" applyFill="1" applyBorder="1" applyAlignment="1">
      <alignment horizontal="center" vertical="center" wrapText="1"/>
    </xf>
    <xf numFmtId="185" fontId="32" fillId="9" borderId="1" xfId="0" applyNumberFormat="1" applyFont="1" applyFill="1" applyBorder="1" applyAlignment="1">
      <alignment vertical="center" shrinkToFit="1"/>
    </xf>
    <xf numFmtId="192" fontId="14" fillId="0" borderId="0" xfId="0" applyNumberFormat="1" applyFont="1" applyFill="1" applyProtection="1">
      <alignment vertical="center"/>
    </xf>
    <xf numFmtId="193" fontId="31" fillId="0" borderId="0" xfId="0" applyNumberFormat="1" applyFont="1" applyFill="1">
      <alignment vertical="center"/>
    </xf>
    <xf numFmtId="194" fontId="35" fillId="0" borderId="0" xfId="0" applyNumberFormat="1" applyFont="1" applyAlignment="1">
      <alignment horizontal="center" vertical="center" shrinkToFit="1"/>
    </xf>
    <xf numFmtId="195" fontId="35" fillId="0" borderId="0" xfId="0" applyNumberFormat="1" applyFont="1" applyAlignment="1">
      <alignment horizontal="center" shrinkToFit="1"/>
    </xf>
    <xf numFmtId="196" fontId="37" fillId="0" borderId="0" xfId="4" applyNumberFormat="1" applyFont="1" applyAlignment="1">
      <alignment vertical="center" shrinkToFit="1"/>
    </xf>
    <xf numFmtId="196" fontId="37" fillId="0" borderId="5" xfId="4" applyNumberFormat="1" applyFont="1" applyBorder="1" applyAlignment="1">
      <alignment horizontal="center" vertical="center" shrinkToFit="1"/>
    </xf>
    <xf numFmtId="196" fontId="37" fillId="0" borderId="8" xfId="4" applyNumberFormat="1" applyFont="1" applyBorder="1" applyAlignment="1">
      <alignment horizontal="center" vertical="center" shrinkToFit="1"/>
    </xf>
    <xf numFmtId="196" fontId="35" fillId="0" borderId="0" xfId="0" applyNumberFormat="1" applyFont="1" applyAlignment="1">
      <alignment shrinkToFit="1"/>
    </xf>
    <xf numFmtId="196" fontId="35" fillId="0" borderId="1" xfId="4" applyNumberFormat="1" applyFont="1" applyBorder="1" applyAlignment="1">
      <alignment vertical="center" shrinkToFit="1"/>
    </xf>
    <xf numFmtId="196" fontId="35" fillId="0" borderId="39" xfId="4" applyNumberFormat="1" applyFont="1" applyBorder="1" applyAlignment="1">
      <alignment vertical="center" shrinkToFit="1"/>
    </xf>
    <xf numFmtId="196" fontId="35" fillId="0" borderId="38" xfId="4" applyNumberFormat="1" applyFont="1" applyBorder="1" applyAlignment="1">
      <alignment vertical="center" shrinkToFit="1"/>
    </xf>
    <xf numFmtId="196" fontId="37" fillId="0" borderId="38" xfId="4" applyNumberFormat="1" applyFont="1" applyBorder="1" applyAlignment="1">
      <alignment vertical="center" shrinkToFit="1"/>
    </xf>
    <xf numFmtId="195" fontId="35" fillId="0" borderId="44" xfId="4" applyNumberFormat="1" applyFont="1" applyBorder="1" applyAlignment="1">
      <alignment horizontal="left" vertical="center" shrinkToFit="1"/>
    </xf>
    <xf numFmtId="184" fontId="35" fillId="0" borderId="140" xfId="4" applyNumberFormat="1" applyFont="1" applyBorder="1" applyAlignment="1">
      <alignment vertical="center" shrinkToFit="1"/>
    </xf>
    <xf numFmtId="196" fontId="35" fillId="7" borderId="141" xfId="4" applyNumberFormat="1" applyFont="1" applyFill="1" applyBorder="1" applyAlignment="1">
      <alignment vertical="center" shrinkToFit="1"/>
    </xf>
    <xf numFmtId="196" fontId="35" fillId="0" borderId="15" xfId="4" applyNumberFormat="1" applyFont="1" applyBorder="1" applyAlignment="1">
      <alignment vertical="center" shrinkToFit="1"/>
    </xf>
    <xf numFmtId="196" fontId="35" fillId="0" borderId="13" xfId="4" applyNumberFormat="1" applyFont="1" applyBorder="1" applyAlignment="1">
      <alignment vertical="center" shrinkToFit="1"/>
    </xf>
    <xf numFmtId="196" fontId="35" fillId="0" borderId="0" xfId="4" applyNumberFormat="1" applyFont="1" applyAlignment="1">
      <alignment vertical="center" shrinkToFit="1"/>
    </xf>
    <xf numFmtId="195" fontId="35" fillId="0" borderId="45" xfId="4" applyNumberFormat="1" applyFont="1" applyBorder="1" applyAlignment="1">
      <alignment horizontal="left" vertical="center" shrinkToFit="1"/>
    </xf>
    <xf numFmtId="184" fontId="35" fillId="0" borderId="67" xfId="4" applyNumberFormat="1" applyFont="1" applyBorder="1" applyAlignment="1">
      <alignment vertical="center" shrinkToFit="1"/>
    </xf>
    <xf numFmtId="196" fontId="35" fillId="7" borderId="14" xfId="4" applyNumberFormat="1" applyFont="1" applyFill="1" applyBorder="1" applyAlignment="1">
      <alignment vertical="center" shrinkToFit="1"/>
    </xf>
    <xf numFmtId="196" fontId="35" fillId="0" borderId="3" xfId="4" applyNumberFormat="1" applyFont="1" applyBorder="1" applyAlignment="1">
      <alignment vertical="center" shrinkToFit="1"/>
    </xf>
    <xf numFmtId="196" fontId="35" fillId="0" borderId="11" xfId="4" applyNumberFormat="1" applyFont="1" applyBorder="1" applyAlignment="1">
      <alignment vertical="center" shrinkToFit="1"/>
    </xf>
    <xf numFmtId="197" fontId="35" fillId="0" borderId="39" xfId="4" applyNumberFormat="1" applyFont="1" applyBorder="1" applyAlignment="1">
      <alignment vertical="center" shrinkToFit="1"/>
    </xf>
    <xf numFmtId="197" fontId="35" fillId="0" borderId="2" xfId="4" applyNumberFormat="1" applyFont="1" applyBorder="1" applyAlignment="1">
      <alignment vertical="center" shrinkToFit="1"/>
    </xf>
    <xf numFmtId="196" fontId="35" fillId="0" borderId="2" xfId="0" applyNumberFormat="1" applyFont="1" applyBorder="1" applyAlignment="1">
      <alignment shrinkToFit="1"/>
    </xf>
    <xf numFmtId="196" fontId="35" fillId="0" borderId="38" xfId="0" applyNumberFormat="1" applyFont="1" applyBorder="1" applyAlignment="1">
      <alignment shrinkToFit="1"/>
    </xf>
    <xf numFmtId="196" fontId="35" fillId="0" borderId="3" xfId="0" applyNumberFormat="1" applyFont="1" applyBorder="1" applyAlignment="1">
      <alignment shrinkToFit="1"/>
    </xf>
    <xf numFmtId="196" fontId="35" fillId="0" borderId="11" xfId="0" applyNumberFormat="1" applyFont="1" applyBorder="1" applyAlignment="1">
      <alignment shrinkToFit="1"/>
    </xf>
    <xf numFmtId="184" fontId="35" fillId="0" borderId="67" xfId="0" applyNumberFormat="1" applyFont="1" applyBorder="1" applyAlignment="1">
      <alignment shrinkToFit="1"/>
    </xf>
    <xf numFmtId="196" fontId="35" fillId="7" borderId="14" xfId="0" applyNumberFormat="1" applyFont="1" applyFill="1" applyBorder="1" applyAlignment="1">
      <alignment shrinkToFit="1"/>
    </xf>
    <xf numFmtId="196" fontId="35" fillId="0" borderId="45" xfId="0" applyNumberFormat="1" applyFont="1" applyBorder="1" applyAlignment="1">
      <alignment horizontal="left" shrinkToFit="1"/>
    </xf>
    <xf numFmtId="196" fontId="35" fillId="0" borderId="46" xfId="0" applyNumberFormat="1" applyFont="1" applyBorder="1" applyAlignment="1">
      <alignment horizontal="left" shrinkToFit="1"/>
    </xf>
    <xf numFmtId="184" fontId="35" fillId="0" borderId="142" xfId="0" applyNumberFormat="1" applyFont="1" applyBorder="1" applyAlignment="1">
      <alignment shrinkToFit="1"/>
    </xf>
    <xf numFmtId="196" fontId="35" fillId="7" borderId="143" xfId="0" applyNumberFormat="1" applyFont="1" applyFill="1" applyBorder="1" applyAlignment="1">
      <alignment shrinkToFit="1"/>
    </xf>
    <xf numFmtId="196" fontId="35" fillId="0" borderId="4" xfId="0" applyNumberFormat="1" applyFont="1" applyBorder="1" applyAlignment="1">
      <alignment shrinkToFit="1"/>
    </xf>
    <xf numFmtId="196" fontId="35" fillId="0" borderId="7" xfId="0" applyNumberFormat="1" applyFont="1" applyBorder="1" applyAlignment="1">
      <alignment shrinkToFit="1"/>
    </xf>
    <xf numFmtId="0" fontId="14" fillId="4" borderId="8" xfId="0" applyFont="1" applyFill="1" applyBorder="1" applyAlignment="1" applyProtection="1">
      <alignment horizontal="centerContinuous" vertical="center"/>
    </xf>
    <xf numFmtId="0" fontId="14" fillId="4" borderId="10" xfId="0" applyFont="1" applyFill="1" applyBorder="1" applyAlignment="1" applyProtection="1">
      <alignment horizontal="center" vertical="center"/>
    </xf>
    <xf numFmtId="0" fontId="14" fillId="4" borderId="9" xfId="0" applyFont="1" applyFill="1" applyBorder="1" applyAlignment="1" applyProtection="1">
      <alignment horizontal="centerContinuous" vertical="center"/>
    </xf>
    <xf numFmtId="0" fontId="13" fillId="0" borderId="55" xfId="0" applyFont="1" applyFill="1" applyBorder="1" applyAlignment="1">
      <alignment horizontal="center" vertical="center"/>
    </xf>
    <xf numFmtId="0" fontId="22" fillId="0" borderId="55" xfId="0" applyFont="1" applyBorder="1" applyAlignment="1">
      <alignment vertical="center"/>
    </xf>
    <xf numFmtId="176" fontId="11" fillId="0" borderId="39" xfId="0" quotePrefix="1" applyNumberFormat="1" applyFont="1" applyFill="1" applyBorder="1" applyAlignment="1" applyProtection="1">
      <alignment horizontal="center" vertical="center"/>
      <protection locked="0"/>
    </xf>
    <xf numFmtId="176" fontId="11" fillId="0" borderId="38" xfId="0" quotePrefix="1" applyNumberFormat="1" applyFont="1" applyFill="1" applyBorder="1" applyAlignment="1" applyProtection="1">
      <alignment horizontal="center" vertical="center"/>
      <protection locked="0"/>
    </xf>
    <xf numFmtId="0" fontId="11" fillId="0" borderId="8" xfId="0" applyFont="1" applyFill="1" applyBorder="1" applyAlignment="1" applyProtection="1">
      <alignment horizontal="center" vertical="center" wrapText="1"/>
      <protection locked="0"/>
    </xf>
    <xf numFmtId="0" fontId="11" fillId="0" borderId="9" xfId="0" applyFont="1" applyFill="1" applyBorder="1" applyAlignment="1" applyProtection="1">
      <alignment horizontal="center" vertical="center" wrapText="1"/>
      <protection locked="0"/>
    </xf>
    <xf numFmtId="0" fontId="11" fillId="0" borderId="10" xfId="0"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xf>
    <xf numFmtId="0" fontId="0" fillId="0" borderId="0" xfId="0" applyAlignment="1">
      <alignment horizontal="center" vertical="center"/>
    </xf>
    <xf numFmtId="3" fontId="28" fillId="0" borderId="44" xfId="0" applyNumberFormat="1" applyFont="1" applyFill="1" applyBorder="1" applyAlignment="1" applyProtection="1">
      <alignment vertical="center"/>
      <protection locked="0"/>
    </xf>
    <xf numFmtId="3" fontId="28" fillId="0" borderId="27" xfId="0" applyNumberFormat="1" applyFont="1" applyFill="1" applyBorder="1" applyAlignment="1" applyProtection="1">
      <alignment vertical="center"/>
      <protection locked="0"/>
    </xf>
    <xf numFmtId="3" fontId="28" fillId="0" borderId="42" xfId="0" applyNumberFormat="1" applyFont="1" applyFill="1" applyBorder="1" applyAlignment="1" applyProtection="1">
      <alignment vertical="center"/>
      <protection locked="0"/>
    </xf>
    <xf numFmtId="3" fontId="28" fillId="0" borderId="46" xfId="0" applyNumberFormat="1" applyFont="1" applyFill="1" applyBorder="1" applyAlignment="1" applyProtection="1">
      <alignment vertical="center"/>
      <protection locked="0"/>
    </xf>
    <xf numFmtId="3" fontId="28" fillId="0" borderId="30" xfId="0" applyNumberFormat="1" applyFont="1" applyFill="1" applyBorder="1" applyAlignment="1" applyProtection="1">
      <alignment vertical="center"/>
      <protection locked="0"/>
    </xf>
    <xf numFmtId="3" fontId="28" fillId="0" borderId="47" xfId="0" applyNumberFormat="1" applyFont="1" applyFill="1" applyBorder="1" applyAlignment="1" applyProtection="1">
      <alignment vertical="center"/>
      <protection locked="0"/>
    </xf>
    <xf numFmtId="191" fontId="28" fillId="0" borderId="44" xfId="0" applyNumberFormat="1" applyFont="1" applyFill="1" applyBorder="1" applyAlignment="1" applyProtection="1">
      <alignment vertical="center"/>
      <protection locked="0"/>
    </xf>
    <xf numFmtId="191" fontId="28" fillId="0" borderId="27" xfId="0" applyNumberFormat="1" applyFont="1" applyFill="1" applyBorder="1" applyAlignment="1" applyProtection="1">
      <alignment vertical="center"/>
      <protection locked="0"/>
    </xf>
    <xf numFmtId="191" fontId="28" fillId="0" borderId="42" xfId="0" applyNumberFormat="1" applyFont="1" applyFill="1" applyBorder="1" applyAlignment="1" applyProtection="1">
      <alignment vertical="center"/>
      <protection locked="0"/>
    </xf>
    <xf numFmtId="191" fontId="28" fillId="0" borderId="46" xfId="0" applyNumberFormat="1" applyFont="1" applyFill="1" applyBorder="1" applyAlignment="1" applyProtection="1">
      <alignment vertical="center"/>
      <protection locked="0"/>
    </xf>
    <xf numFmtId="191" fontId="28" fillId="0" borderId="30" xfId="0" applyNumberFormat="1" applyFont="1" applyFill="1" applyBorder="1" applyAlignment="1" applyProtection="1">
      <alignment vertical="center"/>
      <protection locked="0"/>
    </xf>
    <xf numFmtId="191" fontId="28" fillId="0" borderId="47" xfId="0" applyNumberFormat="1" applyFont="1" applyFill="1" applyBorder="1" applyAlignment="1" applyProtection="1">
      <alignment vertical="center"/>
      <protection locked="0"/>
    </xf>
    <xf numFmtId="0" fontId="14" fillId="0" borderId="0" xfId="0" applyFont="1" applyFill="1" applyAlignment="1" applyProtection="1">
      <alignment horizontal="center" vertical="center" wrapText="1"/>
    </xf>
    <xf numFmtId="0" fontId="14" fillId="0" borderId="5" xfId="0" applyFont="1" applyFill="1" applyBorder="1" applyAlignment="1" applyProtection="1">
      <alignment vertical="center"/>
      <protection locked="0"/>
    </xf>
    <xf numFmtId="0" fontId="14" fillId="0" borderId="15" xfId="0" applyFont="1" applyFill="1" applyBorder="1" applyAlignment="1">
      <alignment vertical="center"/>
    </xf>
    <xf numFmtId="0" fontId="14" fillId="0" borderId="13"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14" fillId="0" borderId="16" xfId="0" applyFont="1" applyFill="1" applyBorder="1" applyAlignment="1">
      <alignment vertical="center"/>
    </xf>
    <xf numFmtId="0" fontId="14" fillId="0" borderId="48" xfId="0" applyFont="1" applyFill="1" applyBorder="1" applyAlignment="1" applyProtection="1">
      <alignment horizontal="distributed" vertical="center"/>
      <protection locked="0"/>
    </xf>
    <xf numFmtId="0" fontId="14" fillId="0" borderId="49" xfId="0" applyFont="1" applyFill="1" applyBorder="1" applyAlignment="1" applyProtection="1">
      <alignment horizontal="distributed" vertical="center"/>
      <protection locked="0"/>
    </xf>
    <xf numFmtId="0" fontId="14" fillId="0" borderId="50" xfId="0" applyFont="1" applyFill="1" applyBorder="1" applyAlignment="1" applyProtection="1">
      <alignment horizontal="distributed" vertical="center"/>
      <protection locked="0"/>
    </xf>
    <xf numFmtId="0" fontId="14" fillId="0" borderId="45" xfId="0" applyFont="1" applyFill="1" applyBorder="1" applyAlignment="1" applyProtection="1">
      <alignment horizontal="distributed" vertical="center"/>
      <protection locked="0"/>
    </xf>
    <xf numFmtId="0" fontId="14" fillId="0" borderId="29" xfId="0" applyFont="1" applyFill="1" applyBorder="1" applyAlignment="1" applyProtection="1">
      <alignment horizontal="distributed" vertical="center"/>
      <protection locked="0"/>
    </xf>
    <xf numFmtId="0" fontId="14" fillId="0" borderId="43" xfId="0" applyFont="1" applyFill="1" applyBorder="1" applyAlignment="1" applyProtection="1">
      <alignment horizontal="distributed" vertical="center"/>
      <protection locked="0"/>
    </xf>
    <xf numFmtId="0" fontId="14" fillId="0" borderId="46" xfId="0" applyFont="1" applyFill="1" applyBorder="1" applyAlignment="1" applyProtection="1">
      <alignment horizontal="distributed" vertical="center"/>
      <protection locked="0"/>
    </xf>
    <xf numFmtId="0" fontId="14" fillId="0" borderId="30" xfId="0" applyFont="1" applyFill="1" applyBorder="1" applyAlignment="1" applyProtection="1">
      <alignment horizontal="distributed" vertical="center"/>
      <protection locked="0"/>
    </xf>
    <xf numFmtId="0" fontId="14" fillId="0" borderId="47" xfId="0" applyFont="1" applyFill="1" applyBorder="1" applyAlignment="1" applyProtection="1">
      <alignment horizontal="distributed" vertical="center"/>
      <protection locked="0"/>
    </xf>
    <xf numFmtId="0" fontId="14" fillId="0" borderId="35" xfId="0" applyFont="1" applyFill="1" applyBorder="1" applyAlignment="1" applyProtection="1">
      <alignment horizontal="left" vertical="center" shrinkToFit="1"/>
      <protection locked="0"/>
    </xf>
    <xf numFmtId="0" fontId="14" fillId="0" borderId="25" xfId="0" applyFont="1" applyFill="1" applyBorder="1" applyAlignment="1" applyProtection="1">
      <alignment horizontal="left" vertical="center" shrinkToFit="1"/>
      <protection locked="0"/>
    </xf>
    <xf numFmtId="0" fontId="14" fillId="0" borderId="26"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4" fillId="0" borderId="40" xfId="0" applyFont="1" applyFill="1" applyBorder="1" applyAlignment="1" applyProtection="1">
      <alignment horizontal="left" vertical="center" shrinkToFit="1"/>
      <protection locked="0"/>
    </xf>
    <xf numFmtId="0" fontId="14" fillId="0" borderId="37" xfId="0" applyFont="1" applyFill="1" applyBorder="1" applyAlignment="1" applyProtection="1">
      <alignment horizontal="left" vertical="center" shrinkToFit="1"/>
      <protection locked="0"/>
    </xf>
    <xf numFmtId="182" fontId="12" fillId="8" borderId="44" xfId="0" applyNumberFormat="1" applyFont="1" applyFill="1" applyBorder="1" applyAlignment="1" applyProtection="1">
      <alignment vertical="center"/>
      <protection locked="0"/>
    </xf>
    <xf numFmtId="182" fontId="12" fillId="8" borderId="27" xfId="0" applyNumberFormat="1" applyFont="1" applyFill="1" applyBorder="1" applyAlignment="1" applyProtection="1">
      <alignment vertical="center"/>
      <protection locked="0"/>
    </xf>
    <xf numFmtId="182" fontId="12" fillId="8" borderId="42" xfId="0" applyNumberFormat="1" applyFont="1" applyFill="1" applyBorder="1" applyAlignment="1" applyProtection="1">
      <alignment vertical="center"/>
      <protection locked="0"/>
    </xf>
    <xf numFmtId="182" fontId="12" fillId="8" borderId="45" xfId="0" applyNumberFormat="1" applyFont="1" applyFill="1" applyBorder="1" applyAlignment="1" applyProtection="1">
      <alignment vertical="center"/>
      <protection locked="0"/>
    </xf>
    <xf numFmtId="182" fontId="12" fillId="8" borderId="29" xfId="0" applyNumberFormat="1" applyFont="1" applyFill="1" applyBorder="1" applyAlignment="1" applyProtection="1">
      <alignment vertical="center"/>
      <protection locked="0"/>
    </xf>
    <xf numFmtId="182" fontId="12" fillId="8" borderId="43" xfId="0" applyNumberFormat="1" applyFont="1" applyFill="1" applyBorder="1" applyAlignment="1" applyProtection="1">
      <alignment vertical="center"/>
      <protection locked="0"/>
    </xf>
    <xf numFmtId="0" fontId="14" fillId="0" borderId="5"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protection locked="0"/>
    </xf>
    <xf numFmtId="0" fontId="14" fillId="0" borderId="13" xfId="0" applyFont="1" applyFill="1" applyBorder="1" applyAlignment="1" applyProtection="1">
      <alignment horizontal="left" vertical="center" shrinkToFit="1"/>
      <protection locked="0"/>
    </xf>
    <xf numFmtId="0" fontId="14" fillId="0" borderId="4" xfId="0" applyFont="1" applyFill="1" applyBorder="1" applyAlignment="1" applyProtection="1">
      <alignment horizontal="left" vertical="center" shrinkToFit="1"/>
      <protection locked="0"/>
    </xf>
    <xf numFmtId="0" fontId="14" fillId="0" borderId="7" xfId="0" applyFont="1" applyFill="1" applyBorder="1" applyAlignment="1" applyProtection="1">
      <alignment horizontal="left" vertical="center" shrinkToFit="1"/>
      <protection locked="0"/>
    </xf>
    <xf numFmtId="0" fontId="14" fillId="0" borderId="16" xfId="0" applyFont="1" applyFill="1" applyBorder="1" applyAlignment="1" applyProtection="1">
      <alignment horizontal="left" vertical="center" shrinkToFit="1"/>
      <protection locked="0"/>
    </xf>
    <xf numFmtId="3" fontId="12" fillId="0" borderId="44" xfId="0" applyNumberFormat="1" applyFont="1" applyFill="1" applyBorder="1" applyAlignment="1" applyProtection="1">
      <alignment vertical="center"/>
      <protection locked="0"/>
    </xf>
    <xf numFmtId="3" fontId="12" fillId="0" borderId="27" xfId="0" applyNumberFormat="1" applyFont="1" applyFill="1" applyBorder="1" applyAlignment="1" applyProtection="1">
      <alignment vertical="center"/>
      <protection locked="0"/>
    </xf>
    <xf numFmtId="3" fontId="12" fillId="0" borderId="42" xfId="0" applyNumberFormat="1" applyFont="1" applyFill="1" applyBorder="1" applyAlignment="1" applyProtection="1">
      <alignment vertical="center"/>
      <protection locked="0"/>
    </xf>
    <xf numFmtId="3" fontId="12" fillId="0" borderId="46" xfId="0" applyNumberFormat="1" applyFont="1" applyFill="1" applyBorder="1" applyAlignment="1" applyProtection="1">
      <alignment vertical="center"/>
      <protection locked="0"/>
    </xf>
    <xf numFmtId="3" fontId="12" fillId="0" borderId="30" xfId="0" applyNumberFormat="1" applyFont="1" applyFill="1" applyBorder="1" applyAlignment="1" applyProtection="1">
      <alignment vertical="center"/>
      <protection locked="0"/>
    </xf>
    <xf numFmtId="3" fontId="12" fillId="0" borderId="47" xfId="0" applyNumberFormat="1" applyFont="1" applyFill="1" applyBorder="1" applyAlignment="1" applyProtection="1">
      <alignment vertical="center"/>
      <protection locked="0"/>
    </xf>
    <xf numFmtId="3" fontId="28" fillId="0" borderId="29" xfId="0" applyNumberFormat="1" applyFont="1" applyFill="1" applyBorder="1" applyAlignment="1" applyProtection="1">
      <alignment vertical="center"/>
      <protection locked="0"/>
    </xf>
    <xf numFmtId="0" fontId="28" fillId="0" borderId="29" xfId="0" applyFont="1" applyFill="1" applyBorder="1" applyAlignment="1" applyProtection="1">
      <alignment vertical="center"/>
      <protection locked="0"/>
    </xf>
    <xf numFmtId="0" fontId="28" fillId="0" borderId="30" xfId="0" applyFont="1" applyFill="1" applyBorder="1" applyAlignment="1" applyProtection="1">
      <alignment vertical="center"/>
      <protection locked="0"/>
    </xf>
    <xf numFmtId="3" fontId="12" fillId="0" borderId="29" xfId="0" applyNumberFormat="1" applyFont="1" applyFill="1" applyBorder="1" applyAlignment="1" applyProtection="1">
      <alignment vertical="center"/>
      <protection locked="0"/>
    </xf>
    <xf numFmtId="0" fontId="12" fillId="0" borderId="29" xfId="0" applyFont="1" applyFill="1" applyBorder="1" applyAlignment="1" applyProtection="1">
      <alignment vertical="center"/>
      <protection locked="0"/>
    </xf>
    <xf numFmtId="0" fontId="12" fillId="0" borderId="43" xfId="0" applyFont="1" applyFill="1" applyBorder="1" applyAlignment="1" applyProtection="1">
      <alignment vertical="center"/>
      <protection locked="0"/>
    </xf>
    <xf numFmtId="0" fontId="12" fillId="0" borderId="30" xfId="0" applyFont="1" applyFill="1" applyBorder="1" applyAlignment="1" applyProtection="1">
      <alignment vertical="center"/>
      <protection locked="0"/>
    </xf>
    <xf numFmtId="0" fontId="12" fillId="0" borderId="47" xfId="0" applyFont="1" applyFill="1" applyBorder="1" applyAlignment="1" applyProtection="1">
      <alignment vertical="center"/>
      <protection locked="0"/>
    </xf>
    <xf numFmtId="3" fontId="12" fillId="0" borderId="45" xfId="0" applyNumberFormat="1" applyFont="1" applyFill="1" applyBorder="1" applyAlignment="1" applyProtection="1">
      <alignment vertical="center"/>
      <protection locked="0"/>
    </xf>
    <xf numFmtId="0" fontId="12" fillId="0" borderId="46" xfId="0" applyFont="1" applyFill="1" applyBorder="1" applyAlignment="1" applyProtection="1">
      <alignment vertical="center"/>
      <protection locked="0"/>
    </xf>
    <xf numFmtId="182" fontId="12" fillId="0" borderId="44" xfId="0" applyNumberFormat="1" applyFont="1" applyFill="1" applyBorder="1" applyAlignment="1" applyProtection="1">
      <alignment vertical="center"/>
      <protection locked="0"/>
    </xf>
    <xf numFmtId="182" fontId="12" fillId="0" borderId="27" xfId="0" applyNumberFormat="1" applyFont="1" applyFill="1" applyBorder="1" applyAlignment="1" applyProtection="1">
      <alignment vertical="center"/>
      <protection locked="0"/>
    </xf>
    <xf numFmtId="182" fontId="12" fillId="0" borderId="42" xfId="0" applyNumberFormat="1" applyFont="1" applyFill="1" applyBorder="1" applyAlignment="1" applyProtection="1">
      <alignment vertical="center"/>
      <protection locked="0"/>
    </xf>
    <xf numFmtId="182" fontId="12" fillId="0" borderId="45" xfId="0" applyNumberFormat="1" applyFont="1" applyFill="1" applyBorder="1" applyAlignment="1" applyProtection="1">
      <alignment vertical="center"/>
      <protection locked="0"/>
    </xf>
    <xf numFmtId="182" fontId="12" fillId="0" borderId="29" xfId="0" applyNumberFormat="1" applyFont="1" applyFill="1" applyBorder="1" applyAlignment="1" applyProtection="1">
      <alignment vertical="center"/>
      <protection locked="0"/>
    </xf>
    <xf numFmtId="182" fontId="12" fillId="0" borderId="43" xfId="0" applyNumberFormat="1" applyFont="1" applyFill="1" applyBorder="1" applyAlignment="1" applyProtection="1">
      <alignment vertical="center"/>
      <protection locked="0"/>
    </xf>
    <xf numFmtId="0" fontId="14" fillId="0" borderId="61" xfId="0" applyFont="1" applyFill="1" applyBorder="1" applyAlignment="1" applyProtection="1">
      <alignment horizontal="distributed" vertical="center"/>
      <protection locked="0"/>
    </xf>
    <xf numFmtId="0" fontId="14" fillId="0" borderId="15" xfId="0" applyFont="1" applyFill="1" applyBorder="1" applyAlignment="1" applyProtection="1">
      <alignment horizontal="distributed" vertical="center"/>
      <protection locked="0"/>
    </xf>
    <xf numFmtId="0" fontId="14" fillId="0" borderId="13" xfId="0" applyFont="1" applyFill="1" applyBorder="1" applyAlignment="1" applyProtection="1">
      <alignment horizontal="distributed" vertical="center"/>
      <protection locked="0"/>
    </xf>
    <xf numFmtId="0" fontId="12" fillId="0" borderId="45" xfId="0" applyFont="1" applyFill="1" applyBorder="1" applyAlignment="1" applyProtection="1">
      <alignment vertical="center"/>
      <protection locked="0"/>
    </xf>
    <xf numFmtId="0" fontId="14" fillId="0" borderId="41" xfId="0" applyFont="1" applyFill="1" applyBorder="1" applyAlignment="1" applyProtection="1">
      <alignment horizontal="distributed" vertical="center"/>
      <protection locked="0"/>
    </xf>
    <xf numFmtId="0" fontId="14" fillId="0" borderId="7" xfId="0" applyFont="1" applyFill="1" applyBorder="1" applyAlignment="1" applyProtection="1">
      <alignment horizontal="distributed" vertical="center"/>
      <protection locked="0"/>
    </xf>
    <xf numFmtId="0" fontId="14" fillId="0" borderId="16" xfId="0" applyFont="1" applyFill="1" applyBorder="1" applyAlignment="1" applyProtection="1">
      <alignment horizontal="distributed" vertical="center"/>
      <protection locked="0"/>
    </xf>
    <xf numFmtId="0" fontId="12" fillId="0" borderId="27" xfId="0" applyFont="1" applyFill="1" applyBorder="1" applyAlignment="1" applyProtection="1">
      <alignment vertical="center"/>
      <protection locked="0"/>
    </xf>
    <xf numFmtId="0" fontId="12" fillId="0" borderId="42" xfId="0" applyFont="1" applyFill="1" applyBorder="1" applyAlignment="1" applyProtection="1">
      <alignment vertical="center"/>
      <protection locked="0"/>
    </xf>
    <xf numFmtId="0" fontId="14" fillId="0" borderId="5" xfId="0" applyFont="1" applyFill="1" applyBorder="1" applyAlignment="1" applyProtection="1">
      <alignment horizontal="distributed" vertical="center"/>
      <protection locked="0"/>
    </xf>
    <xf numFmtId="0" fontId="14" fillId="0" borderId="60" xfId="0" applyFont="1" applyFill="1" applyBorder="1" applyAlignment="1" applyProtection="1">
      <alignment horizontal="distributed" vertical="center"/>
      <protection locked="0"/>
    </xf>
    <xf numFmtId="0" fontId="14" fillId="0" borderId="4" xfId="0" applyFont="1" applyFill="1" applyBorder="1" applyAlignment="1" applyProtection="1">
      <alignment horizontal="distributed" vertical="center"/>
      <protection locked="0"/>
    </xf>
    <xf numFmtId="0" fontId="14" fillId="0" borderId="51" xfId="0" applyFont="1" applyFill="1" applyBorder="1" applyAlignment="1" applyProtection="1">
      <alignment horizontal="distributed" vertical="center"/>
      <protection locked="0"/>
    </xf>
    <xf numFmtId="3" fontId="12" fillId="8" borderId="45" xfId="0" applyNumberFormat="1" applyFont="1" applyFill="1" applyBorder="1" applyAlignment="1" applyProtection="1">
      <alignment vertical="center"/>
      <protection locked="0"/>
    </xf>
    <xf numFmtId="0" fontId="12" fillId="8" borderId="29" xfId="0" applyFont="1" applyFill="1" applyBorder="1" applyAlignment="1" applyProtection="1">
      <alignment vertical="center"/>
      <protection locked="0"/>
    </xf>
    <xf numFmtId="0" fontId="12" fillId="8" borderId="45" xfId="0" applyFont="1" applyFill="1" applyBorder="1" applyAlignment="1" applyProtection="1">
      <alignment vertical="center"/>
      <protection locked="0"/>
    </xf>
    <xf numFmtId="0" fontId="16"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0" xfId="0" applyFont="1" applyFill="1" applyBorder="1" applyAlignment="1">
      <alignment vertical="center"/>
    </xf>
    <xf numFmtId="0" fontId="14" fillId="0" borderId="1" xfId="0" applyFont="1" applyFill="1" applyBorder="1" applyAlignment="1" applyProtection="1">
      <alignment horizontal="distributed" vertical="center"/>
      <protection locked="0"/>
    </xf>
    <xf numFmtId="3" fontId="12" fillId="0" borderId="5" xfId="0" applyNumberFormat="1" applyFont="1" applyFill="1" applyBorder="1" applyAlignment="1" applyProtection="1">
      <alignment vertical="center"/>
      <protection locked="0"/>
    </xf>
    <xf numFmtId="3" fontId="12" fillId="0" borderId="15" xfId="0" applyNumberFormat="1" applyFont="1" applyFill="1" applyBorder="1" applyAlignment="1" applyProtection="1">
      <alignment vertical="center"/>
      <protection locked="0"/>
    </xf>
    <xf numFmtId="3" fontId="12" fillId="0" borderId="13" xfId="0" applyNumberFormat="1" applyFont="1" applyFill="1" applyBorder="1" applyAlignment="1" applyProtection="1">
      <alignment vertical="center"/>
      <protection locked="0"/>
    </xf>
    <xf numFmtId="3" fontId="12" fillId="0" borderId="4" xfId="0" applyNumberFormat="1" applyFont="1" applyFill="1" applyBorder="1" applyAlignment="1" applyProtection="1">
      <alignment vertical="center"/>
      <protection locked="0"/>
    </xf>
    <xf numFmtId="3" fontId="12" fillId="0" borderId="7" xfId="0" applyNumberFormat="1" applyFont="1" applyFill="1" applyBorder="1" applyAlignment="1" applyProtection="1">
      <alignment vertical="center"/>
      <protection locked="0"/>
    </xf>
    <xf numFmtId="3" fontId="12" fillId="0" borderId="16" xfId="0" applyNumberFormat="1" applyFont="1" applyFill="1" applyBorder="1" applyAlignment="1" applyProtection="1">
      <alignment vertical="center"/>
      <protection locked="0"/>
    </xf>
    <xf numFmtId="3" fontId="12" fillId="0" borderId="1" xfId="0" applyNumberFormat="1" applyFont="1" applyFill="1" applyBorder="1" applyAlignment="1" applyProtection="1">
      <alignment vertical="center"/>
      <protection locked="0"/>
    </xf>
    <xf numFmtId="0" fontId="12" fillId="0" borderId="1" xfId="0" applyFont="1" applyFill="1" applyBorder="1" applyAlignment="1" applyProtection="1">
      <alignment vertical="center"/>
      <protection locked="0"/>
    </xf>
    <xf numFmtId="3" fontId="14" fillId="0" borderId="4" xfId="0" applyNumberFormat="1"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16"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5"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2" borderId="5"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14" fillId="2" borderId="13" xfId="0" applyFont="1" applyFill="1" applyBorder="1" applyAlignment="1" applyProtection="1">
      <alignment horizontal="center" vertical="center"/>
      <protection locked="0"/>
    </xf>
    <xf numFmtId="0" fontId="14" fillId="2" borderId="3" xfId="0" applyFont="1" applyFill="1" applyBorder="1" applyAlignment="1" applyProtection="1">
      <alignment horizontal="center" vertical="center"/>
      <protection locked="0"/>
    </xf>
    <xf numFmtId="0" fontId="14" fillId="2" borderId="0" xfId="0" applyFont="1" applyFill="1" applyBorder="1" applyAlignment="1" applyProtection="1">
      <alignment horizontal="center" vertical="center"/>
      <protection locked="0"/>
    </xf>
    <xf numFmtId="0" fontId="14" fillId="2" borderId="11" xfId="0" applyFont="1" applyFill="1" applyBorder="1" applyAlignment="1" applyProtection="1">
      <alignment horizontal="center" vertical="center"/>
      <protection locked="0"/>
    </xf>
    <xf numFmtId="3" fontId="14" fillId="0" borderId="4" xfId="0" applyNumberFormat="1" applyFont="1" applyFill="1" applyBorder="1" applyAlignment="1" applyProtection="1">
      <alignment horizontal="center" vertical="center"/>
      <protection locked="0"/>
    </xf>
    <xf numFmtId="0" fontId="14" fillId="0" borderId="7"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4" fillId="2" borderId="4" xfId="0" applyFont="1" applyFill="1" applyBorder="1" applyAlignment="1" applyProtection="1">
      <alignment horizontal="center" vertical="center"/>
      <protection locked="0"/>
    </xf>
    <xf numFmtId="0" fontId="14" fillId="2" borderId="7" xfId="0" applyFont="1" applyFill="1" applyBorder="1" applyAlignment="1" applyProtection="1">
      <alignment horizontal="center" vertical="center"/>
      <protection locked="0"/>
    </xf>
    <xf numFmtId="0" fontId="14" fillId="2" borderId="16" xfId="0" applyFont="1" applyFill="1" applyBorder="1" applyAlignment="1" applyProtection="1">
      <alignment horizontal="center" vertical="center"/>
      <protection locked="0"/>
    </xf>
    <xf numFmtId="3" fontId="14" fillId="0" borderId="3" xfId="0" applyNumberFormat="1" applyFont="1" applyBorder="1" applyAlignment="1" applyProtection="1">
      <alignment horizontal="center" vertical="center"/>
      <protection locked="0"/>
    </xf>
    <xf numFmtId="0" fontId="14" fillId="0" borderId="16" xfId="0" applyFont="1" applyFill="1" applyBorder="1" applyAlignment="1" applyProtection="1">
      <alignment horizontal="center" vertical="center"/>
      <protection locked="0"/>
    </xf>
    <xf numFmtId="3" fontId="14" fillId="0" borderId="3" xfId="0" applyNumberFormat="1" applyFont="1" applyFill="1" applyBorder="1" applyAlignment="1" applyProtection="1">
      <alignment horizontal="center" vertical="center"/>
      <protection locked="0"/>
    </xf>
    <xf numFmtId="0" fontId="14" fillId="0" borderId="0" xfId="0" applyFont="1" applyFill="1" applyBorder="1" applyAlignment="1" applyProtection="1">
      <alignment horizontal="center" vertical="center"/>
      <protection locked="0"/>
    </xf>
    <xf numFmtId="0" fontId="14" fillId="0" borderId="11"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0" xfId="0" applyFont="1" applyBorder="1" applyAlignment="1">
      <alignment vertical="center"/>
    </xf>
    <xf numFmtId="0" fontId="15" fillId="0" borderId="0" xfId="0" applyFont="1" applyAlignment="1">
      <alignment vertical="center"/>
    </xf>
    <xf numFmtId="0" fontId="14" fillId="0" borderId="5" xfId="0" applyFont="1" applyFill="1" applyBorder="1" applyAlignment="1" applyProtection="1">
      <alignment horizontal="center" vertical="center"/>
      <protection locked="0"/>
    </xf>
    <xf numFmtId="0" fontId="14" fillId="0" borderId="15" xfId="0" applyFont="1" applyFill="1" applyBorder="1" applyAlignment="1" applyProtection="1">
      <alignment horizontal="center" vertical="center"/>
      <protection locked="0"/>
    </xf>
    <xf numFmtId="0" fontId="14" fillId="0" borderId="13"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protection locked="0"/>
    </xf>
    <xf numFmtId="0" fontId="14" fillId="0" borderId="10"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0" fontId="14" fillId="0" borderId="39" xfId="0" applyFont="1" applyFill="1" applyBorder="1" applyAlignment="1" applyProtection="1">
      <alignment horizontal="center" vertical="center"/>
      <protection locked="0"/>
    </xf>
    <xf numFmtId="0" fontId="14" fillId="0" borderId="39" xfId="0" applyFont="1" applyFill="1" applyBorder="1" applyAlignment="1" applyProtection="1">
      <alignment horizontal="center" vertical="center"/>
    </xf>
    <xf numFmtId="0" fontId="14" fillId="0" borderId="2" xfId="0" applyFont="1" applyFill="1" applyBorder="1" applyAlignment="1">
      <alignment vertical="center"/>
    </xf>
    <xf numFmtId="0" fontId="14" fillId="0" borderId="38" xfId="0" applyFont="1" applyFill="1" applyBorder="1" applyAlignment="1">
      <alignment vertical="center"/>
    </xf>
    <xf numFmtId="0" fontId="14" fillId="0" borderId="2" xfId="0" applyFont="1" applyFill="1" applyBorder="1" applyAlignment="1">
      <alignment horizontal="center" vertical="center"/>
    </xf>
    <xf numFmtId="0" fontId="14" fillId="0" borderId="38" xfId="0" applyFont="1" applyFill="1" applyBorder="1" applyAlignment="1">
      <alignment horizontal="center" vertical="center"/>
    </xf>
    <xf numFmtId="0" fontId="14" fillId="0" borderId="38" xfId="0" applyFont="1" applyBorder="1" applyAlignment="1">
      <alignment vertical="center"/>
    </xf>
    <xf numFmtId="0" fontId="14" fillId="0" borderId="98" xfId="0" applyFont="1" applyFill="1" applyBorder="1" applyAlignment="1" applyProtection="1">
      <alignment horizontal="center" vertical="center" wrapText="1"/>
      <protection locked="0"/>
    </xf>
    <xf numFmtId="0" fontId="14" fillId="0" borderId="92" xfId="0" applyFont="1" applyFill="1" applyBorder="1" applyAlignment="1" applyProtection="1">
      <alignment horizontal="center" vertical="center" wrapText="1"/>
      <protection locked="0"/>
    </xf>
    <xf numFmtId="0" fontId="14" fillId="0" borderId="94" xfId="0" applyFont="1" applyFill="1" applyBorder="1" applyAlignment="1" applyProtection="1">
      <alignment horizontal="center" vertical="center" wrapText="1"/>
      <protection locked="0"/>
    </xf>
    <xf numFmtId="0" fontId="14" fillId="0" borderId="121" xfId="0" applyFont="1" applyFill="1" applyBorder="1" applyAlignment="1" applyProtection="1">
      <alignment horizontal="center" vertical="center" wrapText="1"/>
      <protection locked="0"/>
    </xf>
    <xf numFmtId="0" fontId="14" fillId="0" borderId="97" xfId="0" applyFont="1" applyFill="1" applyBorder="1" applyAlignment="1" applyProtection="1">
      <alignment horizontal="center" vertical="center" wrapText="1"/>
      <protection locked="0"/>
    </xf>
    <xf numFmtId="0" fontId="14" fillId="0" borderId="123" xfId="0" applyFont="1" applyFill="1" applyBorder="1" applyAlignment="1" applyProtection="1">
      <alignment horizontal="distributed" vertical="center"/>
      <protection locked="0"/>
    </xf>
    <xf numFmtId="0" fontId="14" fillId="0" borderId="124" xfId="0" applyFont="1" applyFill="1" applyBorder="1" applyAlignment="1" applyProtection="1">
      <alignment horizontal="distributed" vertical="center"/>
      <protection locked="0"/>
    </xf>
    <xf numFmtId="0" fontId="14" fillId="0" borderId="107" xfId="0" applyFont="1" applyFill="1" applyBorder="1" applyAlignment="1" applyProtection="1">
      <alignment horizontal="center" vertical="center" wrapText="1"/>
      <protection locked="0"/>
    </xf>
    <xf numFmtId="0" fontId="14" fillId="0" borderId="3" xfId="0" applyFont="1" applyFill="1" applyBorder="1" applyAlignment="1" applyProtection="1">
      <alignment horizontal="center" vertical="center" wrapText="1"/>
      <protection locked="0"/>
    </xf>
    <xf numFmtId="0" fontId="14" fillId="0" borderId="9"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4" fillId="0" borderId="13" xfId="0" applyFont="1" applyFill="1" applyBorder="1" applyAlignment="1" applyProtection="1">
      <alignment horizontal="center" vertical="center" wrapText="1"/>
      <protection locked="0"/>
    </xf>
    <xf numFmtId="0" fontId="14" fillId="0" borderId="15" xfId="0"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34" fillId="0" borderId="98" xfId="0" applyFont="1" applyFill="1" applyBorder="1" applyAlignment="1" applyProtection="1">
      <alignment horizontal="center" vertical="center" wrapText="1"/>
      <protection locked="0"/>
    </xf>
    <xf numFmtId="0" fontId="34" fillId="0" borderId="9" xfId="0" applyFont="1" applyFill="1" applyBorder="1" applyAlignment="1" applyProtection="1">
      <alignment horizontal="center" vertical="center" wrapText="1"/>
      <protection locked="0"/>
    </xf>
    <xf numFmtId="0" fontId="34" fillId="0" borderId="121" xfId="0" applyFont="1" applyFill="1" applyBorder="1" applyAlignment="1" applyProtection="1">
      <alignment horizontal="center" vertical="center"/>
      <protection locked="0"/>
    </xf>
    <xf numFmtId="0" fontId="34" fillId="0" borderId="97" xfId="0" applyFont="1" applyFill="1" applyBorder="1" applyAlignment="1" applyProtection="1">
      <alignment horizontal="center" vertical="center"/>
      <protection locked="0"/>
    </xf>
    <xf numFmtId="0" fontId="14" fillId="0" borderId="8" xfId="0" applyFont="1" applyFill="1" applyBorder="1" applyAlignment="1" applyProtection="1">
      <alignment horizontal="center" vertical="center"/>
      <protection locked="0"/>
    </xf>
    <xf numFmtId="0" fontId="34" fillId="0" borderId="32" xfId="0" applyFont="1" applyFill="1" applyBorder="1" applyAlignment="1" applyProtection="1">
      <alignment horizontal="center" vertical="center" wrapText="1"/>
      <protection locked="0"/>
    </xf>
    <xf numFmtId="0" fontId="34" fillId="0" borderId="33" xfId="0" applyFont="1" applyFill="1" applyBorder="1" applyAlignment="1">
      <alignment vertical="center" wrapText="1"/>
    </xf>
    <xf numFmtId="0" fontId="34" fillId="0" borderId="57" xfId="0" applyFont="1" applyFill="1" applyBorder="1" applyAlignment="1">
      <alignment vertical="center" wrapText="1"/>
    </xf>
    <xf numFmtId="0" fontId="34" fillId="0" borderId="104" xfId="0" applyFont="1" applyFill="1" applyBorder="1" applyAlignment="1" applyProtection="1">
      <alignment horizontal="center" vertical="center" wrapText="1"/>
      <protection locked="0"/>
    </xf>
    <xf numFmtId="0" fontId="34" fillId="0" borderId="105" xfId="0" applyFont="1" applyFill="1" applyBorder="1" applyAlignment="1">
      <alignment vertical="center" wrapText="1"/>
    </xf>
    <xf numFmtId="0" fontId="34" fillId="0" borderId="106" xfId="0" applyFont="1" applyFill="1" applyBorder="1" applyAlignment="1">
      <alignment vertical="center" wrapText="1"/>
    </xf>
    <xf numFmtId="0" fontId="34" fillId="0" borderId="99" xfId="0" applyFont="1" applyFill="1" applyBorder="1" applyAlignment="1" applyProtection="1">
      <alignment horizontal="center" vertical="center" wrapText="1"/>
      <protection locked="0"/>
    </xf>
    <xf numFmtId="0" fontId="34" fillId="0" borderId="100" xfId="0" applyFont="1" applyFill="1" applyBorder="1" applyAlignment="1">
      <alignment vertical="center" wrapText="1"/>
    </xf>
    <xf numFmtId="0" fontId="34" fillId="0" borderId="103" xfId="0" applyFont="1" applyFill="1" applyBorder="1" applyAlignment="1">
      <alignment vertical="center" wrapText="1"/>
    </xf>
    <xf numFmtId="0" fontId="34" fillId="0" borderId="100" xfId="0" applyFont="1" applyFill="1" applyBorder="1" applyAlignment="1" applyProtection="1">
      <alignment horizontal="center" vertical="center" wrapText="1"/>
      <protection locked="0"/>
    </xf>
    <xf numFmtId="0" fontId="34" fillId="0" borderId="31" xfId="0" applyFont="1" applyFill="1" applyBorder="1" applyAlignment="1" applyProtection="1">
      <alignment horizontal="center" vertical="center" wrapText="1"/>
      <protection locked="0"/>
    </xf>
    <xf numFmtId="0" fontId="34" fillId="0" borderId="34" xfId="0" applyFont="1" applyFill="1" applyBorder="1" applyAlignment="1">
      <alignment vertical="center" wrapText="1"/>
    </xf>
    <xf numFmtId="0" fontId="34" fillId="0" borderId="9" xfId="0" applyFont="1" applyFill="1" applyBorder="1" applyAlignment="1">
      <alignment vertical="center" wrapText="1"/>
    </xf>
    <xf numFmtId="0" fontId="34" fillId="0" borderId="56" xfId="0" applyFont="1" applyFill="1" applyBorder="1" applyAlignment="1">
      <alignment vertical="center" wrapText="1"/>
    </xf>
    <xf numFmtId="0" fontId="34" fillId="0" borderId="102" xfId="0" applyFont="1" applyFill="1" applyBorder="1" applyAlignment="1">
      <alignment vertical="center" wrapText="1"/>
    </xf>
    <xf numFmtId="0" fontId="34" fillId="0" borderId="107" xfId="0" applyFont="1" applyFill="1" applyBorder="1" applyAlignment="1">
      <alignment horizontal="center"/>
    </xf>
    <xf numFmtId="0" fontId="34" fillId="0" borderId="32" xfId="0" applyFont="1" applyFill="1" applyBorder="1" applyAlignment="1">
      <alignment horizontal="center"/>
    </xf>
  </cellXfs>
  <cellStyles count="5">
    <cellStyle name="Normal 2" xfId="4" xr:uid="{1B2E923A-6B37-4E84-A508-766F6AD37775}"/>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FFFFCC"/>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800" b="0" i="0" u="none" strike="noStrike" kern="1200" cap="all" spc="150" baseline="0">
                <a:solidFill>
                  <a:schemeClr val="tx1"/>
                </a:solidFill>
                <a:latin typeface="UD デジタル 教科書体 NK-R" panose="02020400000000000000" pitchFamily="18" charset="-128"/>
                <a:ea typeface="UD デジタル 教科書体 NK-R" panose="02020400000000000000" pitchFamily="18" charset="-128"/>
                <a:cs typeface="+mn-cs"/>
              </a:defRPr>
            </a:pPr>
            <a:r>
              <a:rPr lang="ja-JP" altLang="en-US" b="0">
                <a:solidFill>
                  <a:schemeClr val="tx1"/>
                </a:solidFill>
                <a:latin typeface="UD デジタル 教科書体 NK-R" panose="02020400000000000000" pitchFamily="18" charset="-128"/>
                <a:ea typeface="UD デジタル 教科書体 NK-R" panose="02020400000000000000" pitchFamily="18" charset="-128"/>
              </a:rPr>
              <a:t>粗付加価値額で見る</a:t>
            </a:r>
            <a:r>
              <a:rPr lang="ja-JP" b="0">
                <a:solidFill>
                  <a:schemeClr val="tx1"/>
                </a:solidFill>
                <a:latin typeface="UD デジタル 教科書体 NK-R" panose="02020400000000000000" pitchFamily="18" charset="-128"/>
                <a:ea typeface="UD デジタル 教科書体 NK-R" panose="02020400000000000000" pitchFamily="18" charset="-128"/>
              </a:rPr>
              <a:t>経済波及効果結果</a:t>
            </a:r>
          </a:p>
        </c:rich>
      </c:tx>
      <c:layout>
        <c:manualLayout>
          <c:xMode val="edge"/>
          <c:yMode val="edge"/>
          <c:x val="0.34466428391909548"/>
          <c:y val="1.343003361293644E-2"/>
        </c:manualLayout>
      </c:layout>
      <c:overlay val="0"/>
      <c:spPr>
        <a:noFill/>
        <a:ln>
          <a:noFill/>
        </a:ln>
        <a:effectLst/>
      </c:spPr>
      <c:txPr>
        <a:bodyPr rot="0" spcFirstLastPara="1" vertOverflow="ellipsis" vert="horz" wrap="square" anchor="ctr" anchorCtr="1"/>
        <a:lstStyle/>
        <a:p>
          <a:pPr>
            <a:defRPr sz="1800" b="0" i="0" u="none" strike="noStrike" kern="1200" cap="all" spc="150" baseline="0">
              <a:solidFill>
                <a:schemeClr val="tx1"/>
              </a:solidFill>
              <a:latin typeface="UD デジタル 教科書体 NK-R" panose="02020400000000000000" pitchFamily="18" charset="-128"/>
              <a:ea typeface="UD デジタル 教科書体 NK-R" panose="02020400000000000000" pitchFamily="18" charset="-128"/>
              <a:cs typeface="+mn-cs"/>
            </a:defRPr>
          </a:pPr>
          <a:endParaRPr lang="ja-JP"/>
        </a:p>
      </c:txPr>
    </c:title>
    <c:autoTitleDeleted val="0"/>
    <c:plotArea>
      <c:layout>
        <c:manualLayout>
          <c:layoutTarget val="inner"/>
          <c:xMode val="edge"/>
          <c:yMode val="edge"/>
          <c:x val="5.713776603612622E-2"/>
          <c:y val="0.14514469332123581"/>
          <c:w val="0.92926677743263741"/>
          <c:h val="0.72605071136812027"/>
        </c:manualLayout>
      </c:layout>
      <c:areaChart>
        <c:grouping val="stacked"/>
        <c:varyColors val="0"/>
        <c:ser>
          <c:idx val="1"/>
          <c:order val="0"/>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経済波及効果グラフ!$F$3:$CA$3</c:f>
              <c:numCache>
                <c:formatCode>0.0_ ;[Red]\-0.0\ </c:formatCode>
                <c:ptCount val="74"/>
                <c:pt idx="0">
                  <c:v>-43.555476084133595</c:v>
                </c:pt>
                <c:pt idx="1">
                  <c:v>-43.555476084133595</c:v>
                </c:pt>
              </c:numCache>
            </c:numRef>
          </c:val>
          <c:extLst>
            <c:ext xmlns:c16="http://schemas.microsoft.com/office/drawing/2014/chart" uri="{C3380CC4-5D6E-409C-BE32-E72D297353CC}">
              <c16:uniqueId val="{00000001-F18D-4910-8B3F-5114A6B1A442}"/>
            </c:ext>
          </c:extLst>
        </c:ser>
        <c:ser>
          <c:idx val="2"/>
          <c:order val="1"/>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経済波及効果グラフ!$F$4:$CA$4</c:f>
              <c:numCache>
                <c:formatCode>0.0_ ;[Red]\-0.0\ </c:formatCode>
                <c:ptCount val="74"/>
                <c:pt idx="2">
                  <c:v>-5.916918338558995</c:v>
                </c:pt>
                <c:pt idx="3">
                  <c:v>-5.916918338558995</c:v>
                </c:pt>
              </c:numCache>
            </c:numRef>
          </c:val>
          <c:extLst>
            <c:ext xmlns:c16="http://schemas.microsoft.com/office/drawing/2014/chart" uri="{C3380CC4-5D6E-409C-BE32-E72D297353CC}">
              <c16:uniqueId val="{00000002-F18D-4910-8B3F-5114A6B1A442}"/>
            </c:ext>
          </c:extLst>
        </c:ser>
        <c:ser>
          <c:idx val="3"/>
          <c:order val="2"/>
          <c:spPr>
            <a:pattFill prst="narHorz">
              <a:fgClr>
                <a:schemeClr val="dk1">
                  <a:tint val="98500"/>
                </a:schemeClr>
              </a:fgClr>
              <a:bgClr>
                <a:schemeClr val="dk1">
                  <a:tint val="98500"/>
                  <a:lumMod val="20000"/>
                  <a:lumOff val="80000"/>
                </a:schemeClr>
              </a:bgClr>
            </a:pattFill>
            <a:ln>
              <a:noFill/>
            </a:ln>
            <a:effectLst>
              <a:innerShdw blurRad="114300">
                <a:schemeClr val="dk1">
                  <a:tint val="9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経済波及効果グラフ!$F$5:$CA$5</c:f>
              <c:numCache>
                <c:formatCode>0.0_ ;[Red]\-0.0\ </c:formatCode>
                <c:ptCount val="74"/>
                <c:pt idx="4">
                  <c:v>-101.75261407907553</c:v>
                </c:pt>
                <c:pt idx="5">
                  <c:v>-101.75261407907553</c:v>
                </c:pt>
              </c:numCache>
            </c:numRef>
          </c:val>
          <c:extLst>
            <c:ext xmlns:c16="http://schemas.microsoft.com/office/drawing/2014/chart" uri="{C3380CC4-5D6E-409C-BE32-E72D297353CC}">
              <c16:uniqueId val="{00000003-F18D-4910-8B3F-5114A6B1A442}"/>
            </c:ext>
          </c:extLst>
        </c:ser>
        <c:ser>
          <c:idx val="4"/>
          <c:order val="3"/>
          <c:spPr>
            <a:pattFill prst="narHorz">
              <a:fgClr>
                <a:schemeClr val="dk1">
                  <a:tint val="30000"/>
                </a:schemeClr>
              </a:fgClr>
              <a:bgClr>
                <a:schemeClr val="dk1">
                  <a:tint val="30000"/>
                  <a:lumMod val="20000"/>
                  <a:lumOff val="80000"/>
                </a:schemeClr>
              </a:bgClr>
            </a:pattFill>
            <a:ln>
              <a:noFill/>
            </a:ln>
            <a:effectLst>
              <a:innerShdw blurRad="114300">
                <a:schemeClr val="dk1">
                  <a:tint val="3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経済波及効果グラフ!$F$6:$CA$6</c:f>
              <c:numCache>
                <c:formatCode>0.0_ ;[Red]\-0.0\ </c:formatCode>
                <c:ptCount val="74"/>
                <c:pt idx="6">
                  <c:v>-13.247032822865098</c:v>
                </c:pt>
                <c:pt idx="7">
                  <c:v>-13.247032822865098</c:v>
                </c:pt>
              </c:numCache>
            </c:numRef>
          </c:val>
          <c:extLst>
            <c:ext xmlns:c16="http://schemas.microsoft.com/office/drawing/2014/chart" uri="{C3380CC4-5D6E-409C-BE32-E72D297353CC}">
              <c16:uniqueId val="{00000004-F18D-4910-8B3F-5114A6B1A442}"/>
            </c:ext>
          </c:extLst>
        </c:ser>
        <c:ser>
          <c:idx val="5"/>
          <c:order val="4"/>
          <c:spPr>
            <a:pattFill prst="narHorz">
              <a:fgClr>
                <a:schemeClr val="dk1">
                  <a:tint val="60000"/>
                </a:schemeClr>
              </a:fgClr>
              <a:bgClr>
                <a:schemeClr val="dk1">
                  <a:tint val="60000"/>
                  <a:lumMod val="20000"/>
                  <a:lumOff val="80000"/>
                </a:schemeClr>
              </a:bgClr>
            </a:pattFill>
            <a:ln>
              <a:noFill/>
            </a:ln>
            <a:effectLst>
              <a:innerShdw blurRad="114300">
                <a:schemeClr val="dk1">
                  <a:tint val="6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経済波及効果グラフ!$F$7:$CA$7</c:f>
              <c:numCache>
                <c:formatCode>0.0_ ;[Red]\-0.0\ </c:formatCode>
                <c:ptCount val="74"/>
                <c:pt idx="8">
                  <c:v>-52.537276413297931</c:v>
                </c:pt>
                <c:pt idx="9">
                  <c:v>-52.537276413297931</c:v>
                </c:pt>
              </c:numCache>
            </c:numRef>
          </c:val>
          <c:extLst>
            <c:ext xmlns:c16="http://schemas.microsoft.com/office/drawing/2014/chart" uri="{C3380CC4-5D6E-409C-BE32-E72D297353CC}">
              <c16:uniqueId val="{00000005-F18D-4910-8B3F-5114A6B1A442}"/>
            </c:ext>
          </c:extLst>
        </c:ser>
        <c:ser>
          <c:idx val="6"/>
          <c:order val="5"/>
          <c:spPr>
            <a:pattFill prst="narHorz">
              <a:fgClr>
                <a:schemeClr val="dk1">
                  <a:tint val="80000"/>
                </a:schemeClr>
              </a:fgClr>
              <a:bgClr>
                <a:schemeClr val="dk1">
                  <a:tint val="80000"/>
                  <a:lumMod val="20000"/>
                  <a:lumOff val="80000"/>
                </a:schemeClr>
              </a:bgClr>
            </a:pattFill>
            <a:ln>
              <a:noFill/>
            </a:ln>
            <a:effectLst>
              <a:innerShdw blurRad="114300">
                <a:schemeClr val="dk1">
                  <a:tint val="8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経済波及効果グラフ!$F$8:$CA$8</c:f>
              <c:numCache>
                <c:formatCode>0.0_ ;[Red]\-0.0\ </c:formatCode>
                <c:ptCount val="74"/>
                <c:pt idx="10">
                  <c:v>-220.33651937508512</c:v>
                </c:pt>
                <c:pt idx="11">
                  <c:v>-220.33651937508512</c:v>
                </c:pt>
              </c:numCache>
            </c:numRef>
          </c:val>
          <c:extLst>
            <c:ext xmlns:c16="http://schemas.microsoft.com/office/drawing/2014/chart" uri="{C3380CC4-5D6E-409C-BE32-E72D297353CC}">
              <c16:uniqueId val="{00000006-F18D-4910-8B3F-5114A6B1A442}"/>
            </c:ext>
          </c:extLst>
        </c:ser>
        <c:ser>
          <c:idx val="7"/>
          <c:order val="6"/>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経済波及効果グラフ!$F$9:$CA$9</c:f>
              <c:numCache>
                <c:formatCode>0.0_ ;[Red]\-0.0\ </c:formatCode>
                <c:ptCount val="74"/>
                <c:pt idx="12">
                  <c:v>-103.95489762268917</c:v>
                </c:pt>
                <c:pt idx="13">
                  <c:v>-103.95489762268917</c:v>
                </c:pt>
              </c:numCache>
            </c:numRef>
          </c:val>
          <c:extLst>
            <c:ext xmlns:c16="http://schemas.microsoft.com/office/drawing/2014/chart" uri="{C3380CC4-5D6E-409C-BE32-E72D297353CC}">
              <c16:uniqueId val="{00000007-F18D-4910-8B3F-5114A6B1A442}"/>
            </c:ext>
          </c:extLst>
        </c:ser>
        <c:ser>
          <c:idx val="8"/>
          <c:order val="7"/>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経済波及効果グラフ!$F$10:$CA$10</c:f>
              <c:numCache>
                <c:formatCode>0.0_ ;[Red]\-0.0\ </c:formatCode>
                <c:ptCount val="74"/>
                <c:pt idx="14">
                  <c:v>-173.31978271405811</c:v>
                </c:pt>
                <c:pt idx="15">
                  <c:v>-173.31978271405811</c:v>
                </c:pt>
              </c:numCache>
            </c:numRef>
          </c:val>
          <c:extLst>
            <c:ext xmlns:c16="http://schemas.microsoft.com/office/drawing/2014/chart" uri="{C3380CC4-5D6E-409C-BE32-E72D297353CC}">
              <c16:uniqueId val="{00000008-F18D-4910-8B3F-5114A6B1A442}"/>
            </c:ext>
          </c:extLst>
        </c:ser>
        <c:ser>
          <c:idx val="9"/>
          <c:order val="8"/>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経済波及効果グラフ!$F$11:$CA$11</c:f>
              <c:numCache>
                <c:formatCode>0.0_ ;[Red]\-0.0\ </c:formatCode>
                <c:ptCount val="74"/>
                <c:pt idx="16">
                  <c:v>-63.001817319412211</c:v>
                </c:pt>
                <c:pt idx="17">
                  <c:v>-63.001817319412211</c:v>
                </c:pt>
              </c:numCache>
            </c:numRef>
          </c:val>
          <c:extLst>
            <c:ext xmlns:c16="http://schemas.microsoft.com/office/drawing/2014/chart" uri="{C3380CC4-5D6E-409C-BE32-E72D297353CC}">
              <c16:uniqueId val="{00000009-F18D-4910-8B3F-5114A6B1A442}"/>
            </c:ext>
          </c:extLst>
        </c:ser>
        <c:ser>
          <c:idx val="10"/>
          <c:order val="9"/>
          <c:spPr>
            <a:pattFill prst="narHorz">
              <a:fgClr>
                <a:schemeClr val="dk1">
                  <a:tint val="98500"/>
                </a:schemeClr>
              </a:fgClr>
              <a:bgClr>
                <a:schemeClr val="dk1">
                  <a:tint val="98500"/>
                  <a:lumMod val="20000"/>
                  <a:lumOff val="80000"/>
                </a:schemeClr>
              </a:bgClr>
            </a:pattFill>
            <a:ln>
              <a:noFill/>
            </a:ln>
            <a:effectLst>
              <a:innerShdw blurRad="114300">
                <a:schemeClr val="dk1">
                  <a:tint val="9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経済波及効果グラフ!$F$12:$CA$12</c:f>
              <c:numCache>
                <c:formatCode>0.0_ ;[Red]\-0.0\ </c:formatCode>
                <c:ptCount val="74"/>
                <c:pt idx="18">
                  <c:v>-230.77667849143012</c:v>
                </c:pt>
                <c:pt idx="19">
                  <c:v>-230.77667849143012</c:v>
                </c:pt>
              </c:numCache>
            </c:numRef>
          </c:val>
          <c:extLst>
            <c:ext xmlns:c16="http://schemas.microsoft.com/office/drawing/2014/chart" uri="{C3380CC4-5D6E-409C-BE32-E72D297353CC}">
              <c16:uniqueId val="{0000000A-F18D-4910-8B3F-5114A6B1A442}"/>
            </c:ext>
          </c:extLst>
        </c:ser>
        <c:ser>
          <c:idx val="11"/>
          <c:order val="10"/>
          <c:spPr>
            <a:pattFill prst="narHorz">
              <a:fgClr>
                <a:schemeClr val="dk1">
                  <a:tint val="30000"/>
                </a:schemeClr>
              </a:fgClr>
              <a:bgClr>
                <a:schemeClr val="dk1">
                  <a:tint val="30000"/>
                  <a:lumMod val="20000"/>
                  <a:lumOff val="80000"/>
                </a:schemeClr>
              </a:bgClr>
            </a:pattFill>
            <a:ln>
              <a:noFill/>
            </a:ln>
            <a:effectLst>
              <a:innerShdw blurRad="114300">
                <a:schemeClr val="dk1">
                  <a:tint val="3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経済波及効果グラフ!$F$13:$CA$13</c:f>
              <c:numCache>
                <c:formatCode>0.0_ ;[Red]\-0.0\ </c:formatCode>
                <c:ptCount val="74"/>
                <c:pt idx="20">
                  <c:v>-63.860746742804672</c:v>
                </c:pt>
                <c:pt idx="21">
                  <c:v>-63.860746742804672</c:v>
                </c:pt>
              </c:numCache>
            </c:numRef>
          </c:val>
          <c:extLst>
            <c:ext xmlns:c16="http://schemas.microsoft.com/office/drawing/2014/chart" uri="{C3380CC4-5D6E-409C-BE32-E72D297353CC}">
              <c16:uniqueId val="{0000000B-F18D-4910-8B3F-5114A6B1A442}"/>
            </c:ext>
          </c:extLst>
        </c:ser>
        <c:ser>
          <c:idx val="12"/>
          <c:order val="11"/>
          <c:spPr>
            <a:pattFill prst="narHorz">
              <a:fgClr>
                <a:schemeClr val="dk1">
                  <a:tint val="60000"/>
                </a:schemeClr>
              </a:fgClr>
              <a:bgClr>
                <a:schemeClr val="dk1">
                  <a:tint val="60000"/>
                  <a:lumMod val="20000"/>
                  <a:lumOff val="80000"/>
                </a:schemeClr>
              </a:bgClr>
            </a:pattFill>
            <a:ln>
              <a:noFill/>
            </a:ln>
            <a:effectLst>
              <a:innerShdw blurRad="114300">
                <a:schemeClr val="dk1">
                  <a:tint val="6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経済波及効果グラフ!$F$14:$CA$14</c:f>
              <c:numCache>
                <c:formatCode>0.0_ ;[Red]\-0.0\ </c:formatCode>
                <c:ptCount val="74"/>
                <c:pt idx="22">
                  <c:v>-88.232437893186713</c:v>
                </c:pt>
                <c:pt idx="23">
                  <c:v>-88.232437893186713</c:v>
                </c:pt>
              </c:numCache>
            </c:numRef>
          </c:val>
          <c:extLst>
            <c:ext xmlns:c16="http://schemas.microsoft.com/office/drawing/2014/chart" uri="{C3380CC4-5D6E-409C-BE32-E72D297353CC}">
              <c16:uniqueId val="{0000000C-F18D-4910-8B3F-5114A6B1A442}"/>
            </c:ext>
          </c:extLst>
        </c:ser>
        <c:ser>
          <c:idx val="13"/>
          <c:order val="12"/>
          <c:spPr>
            <a:pattFill prst="narHorz">
              <a:fgClr>
                <a:schemeClr val="dk1">
                  <a:tint val="80000"/>
                </a:schemeClr>
              </a:fgClr>
              <a:bgClr>
                <a:schemeClr val="dk1">
                  <a:tint val="80000"/>
                  <a:lumMod val="20000"/>
                  <a:lumOff val="80000"/>
                </a:schemeClr>
              </a:bgClr>
            </a:pattFill>
            <a:ln>
              <a:noFill/>
            </a:ln>
            <a:effectLst>
              <a:innerShdw blurRad="114300">
                <a:schemeClr val="dk1">
                  <a:tint val="8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経済波及効果グラフ!$F$15:$CA$15</c:f>
              <c:numCache>
                <c:formatCode>0.0_ ;[Red]\-0.0\ </c:formatCode>
                <c:ptCount val="74"/>
                <c:pt idx="24">
                  <c:v>-133.66347469887336</c:v>
                </c:pt>
                <c:pt idx="25">
                  <c:v>-133.66347469887336</c:v>
                </c:pt>
              </c:numCache>
            </c:numRef>
          </c:val>
          <c:extLst>
            <c:ext xmlns:c16="http://schemas.microsoft.com/office/drawing/2014/chart" uri="{C3380CC4-5D6E-409C-BE32-E72D297353CC}">
              <c16:uniqueId val="{0000000D-F18D-4910-8B3F-5114A6B1A442}"/>
            </c:ext>
          </c:extLst>
        </c:ser>
        <c:ser>
          <c:idx val="14"/>
          <c:order val="13"/>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経済波及効果グラフ!$F$16:$CA$16</c:f>
              <c:numCache>
                <c:formatCode>0.0_ ;[Red]\-0.0\ </c:formatCode>
                <c:ptCount val="74"/>
                <c:pt idx="26">
                  <c:v>-260.20438944080996</c:v>
                </c:pt>
                <c:pt idx="27">
                  <c:v>-260.20438944080996</c:v>
                </c:pt>
              </c:numCache>
            </c:numRef>
          </c:val>
          <c:extLst>
            <c:ext xmlns:c16="http://schemas.microsoft.com/office/drawing/2014/chart" uri="{C3380CC4-5D6E-409C-BE32-E72D297353CC}">
              <c16:uniqueId val="{0000000E-F18D-4910-8B3F-5114A6B1A442}"/>
            </c:ext>
          </c:extLst>
        </c:ser>
        <c:ser>
          <c:idx val="15"/>
          <c:order val="14"/>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経済波及効果グラフ!$F$17:$CA$17</c:f>
              <c:numCache>
                <c:formatCode>0.0_ ;[Red]\-0.0\ </c:formatCode>
                <c:ptCount val="74"/>
                <c:pt idx="28">
                  <c:v>-49.121686037802306</c:v>
                </c:pt>
                <c:pt idx="29">
                  <c:v>-49.121686037802306</c:v>
                </c:pt>
              </c:numCache>
            </c:numRef>
          </c:val>
          <c:extLst>
            <c:ext xmlns:c16="http://schemas.microsoft.com/office/drawing/2014/chart" uri="{C3380CC4-5D6E-409C-BE32-E72D297353CC}">
              <c16:uniqueId val="{0000000F-F18D-4910-8B3F-5114A6B1A442}"/>
            </c:ext>
          </c:extLst>
        </c:ser>
        <c:ser>
          <c:idx val="16"/>
          <c:order val="15"/>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経済波及効果グラフ!$F$18:$CA$18</c:f>
              <c:numCache>
                <c:formatCode>0.0_ ;[Red]\-0.0\ </c:formatCode>
                <c:ptCount val="74"/>
                <c:pt idx="30">
                  <c:v>-206.96576098976956</c:v>
                </c:pt>
                <c:pt idx="31">
                  <c:v>-206.96576098976956</c:v>
                </c:pt>
              </c:numCache>
            </c:numRef>
          </c:val>
          <c:extLst>
            <c:ext xmlns:c16="http://schemas.microsoft.com/office/drawing/2014/chart" uri="{C3380CC4-5D6E-409C-BE32-E72D297353CC}">
              <c16:uniqueId val="{00000010-F18D-4910-8B3F-5114A6B1A442}"/>
            </c:ext>
          </c:extLst>
        </c:ser>
        <c:ser>
          <c:idx val="17"/>
          <c:order val="16"/>
          <c:spPr>
            <a:pattFill prst="narHorz">
              <a:fgClr>
                <a:schemeClr val="dk1">
                  <a:tint val="98500"/>
                </a:schemeClr>
              </a:fgClr>
              <a:bgClr>
                <a:schemeClr val="dk1">
                  <a:tint val="98500"/>
                  <a:lumMod val="20000"/>
                  <a:lumOff val="80000"/>
                </a:schemeClr>
              </a:bgClr>
            </a:pattFill>
            <a:ln>
              <a:noFill/>
            </a:ln>
            <a:effectLst>
              <a:innerShdw blurRad="114300">
                <a:schemeClr val="dk1">
                  <a:tint val="9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経済波及効果グラフ!$F$19:$CA$19</c:f>
              <c:numCache>
                <c:formatCode>0.0_ ;[Red]\-0.0\ </c:formatCode>
                <c:ptCount val="74"/>
                <c:pt idx="32">
                  <c:v>-160.52039793978204</c:v>
                </c:pt>
                <c:pt idx="33">
                  <c:v>-160.52039793978204</c:v>
                </c:pt>
              </c:numCache>
            </c:numRef>
          </c:val>
          <c:extLst>
            <c:ext xmlns:c16="http://schemas.microsoft.com/office/drawing/2014/chart" uri="{C3380CC4-5D6E-409C-BE32-E72D297353CC}">
              <c16:uniqueId val="{00000011-F18D-4910-8B3F-5114A6B1A442}"/>
            </c:ext>
          </c:extLst>
        </c:ser>
        <c:ser>
          <c:idx val="18"/>
          <c:order val="17"/>
          <c:spPr>
            <a:pattFill prst="narHorz">
              <a:fgClr>
                <a:schemeClr val="dk1">
                  <a:tint val="30000"/>
                </a:schemeClr>
              </a:fgClr>
              <a:bgClr>
                <a:schemeClr val="dk1">
                  <a:tint val="30000"/>
                  <a:lumMod val="20000"/>
                  <a:lumOff val="80000"/>
                </a:schemeClr>
              </a:bgClr>
            </a:pattFill>
            <a:ln>
              <a:noFill/>
            </a:ln>
            <a:effectLst>
              <a:innerShdw blurRad="114300">
                <a:schemeClr val="dk1">
                  <a:tint val="3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経済波及効果グラフ!$F$20:$CA$20</c:f>
              <c:numCache>
                <c:formatCode>0.0_ ;[Red]\-0.0\ </c:formatCode>
                <c:ptCount val="74"/>
                <c:pt idx="34">
                  <c:v>-14.069095469301047</c:v>
                </c:pt>
                <c:pt idx="35">
                  <c:v>-14.069095469301047</c:v>
                </c:pt>
              </c:numCache>
            </c:numRef>
          </c:val>
          <c:extLst>
            <c:ext xmlns:c16="http://schemas.microsoft.com/office/drawing/2014/chart" uri="{C3380CC4-5D6E-409C-BE32-E72D297353CC}">
              <c16:uniqueId val="{00000012-F18D-4910-8B3F-5114A6B1A442}"/>
            </c:ext>
          </c:extLst>
        </c:ser>
        <c:ser>
          <c:idx val="19"/>
          <c:order val="18"/>
          <c:spPr>
            <a:pattFill prst="narHorz">
              <a:fgClr>
                <a:schemeClr val="dk1">
                  <a:tint val="60000"/>
                </a:schemeClr>
              </a:fgClr>
              <a:bgClr>
                <a:schemeClr val="dk1">
                  <a:tint val="60000"/>
                  <a:lumMod val="20000"/>
                  <a:lumOff val="80000"/>
                </a:schemeClr>
              </a:bgClr>
            </a:pattFill>
            <a:ln>
              <a:noFill/>
            </a:ln>
            <a:effectLst>
              <a:innerShdw blurRad="114300">
                <a:schemeClr val="dk1">
                  <a:tint val="6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経済波及効果グラフ!$F$21:$CA$21</c:f>
              <c:numCache>
                <c:formatCode>0.0_ ;[Red]\-0.0\ </c:formatCode>
                <c:ptCount val="74"/>
                <c:pt idx="36">
                  <c:v>-463.03286047451832</c:v>
                </c:pt>
                <c:pt idx="37">
                  <c:v>-463.03286047451832</c:v>
                </c:pt>
              </c:numCache>
            </c:numRef>
          </c:val>
          <c:extLst>
            <c:ext xmlns:c16="http://schemas.microsoft.com/office/drawing/2014/chart" uri="{C3380CC4-5D6E-409C-BE32-E72D297353CC}">
              <c16:uniqueId val="{00000013-F18D-4910-8B3F-5114A6B1A442}"/>
            </c:ext>
          </c:extLst>
        </c:ser>
        <c:ser>
          <c:idx val="20"/>
          <c:order val="19"/>
          <c:spPr>
            <a:pattFill prst="narHorz">
              <a:fgClr>
                <a:schemeClr val="dk1">
                  <a:tint val="80000"/>
                </a:schemeClr>
              </a:fgClr>
              <a:bgClr>
                <a:schemeClr val="dk1">
                  <a:tint val="80000"/>
                  <a:lumMod val="20000"/>
                  <a:lumOff val="80000"/>
                </a:schemeClr>
              </a:bgClr>
            </a:pattFill>
            <a:ln>
              <a:noFill/>
            </a:ln>
            <a:effectLst>
              <a:innerShdw blurRad="114300">
                <a:schemeClr val="dk1">
                  <a:tint val="8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経済波及効果グラフ!$F$22:$CA$22</c:f>
              <c:numCache>
                <c:formatCode>0.0_ ;[Red]\-0.0\ </c:formatCode>
                <c:ptCount val="74"/>
                <c:pt idx="38">
                  <c:v>-53.74851374300728</c:v>
                </c:pt>
                <c:pt idx="39">
                  <c:v>-53.74851374300728</c:v>
                </c:pt>
              </c:numCache>
            </c:numRef>
          </c:val>
          <c:extLst>
            <c:ext xmlns:c16="http://schemas.microsoft.com/office/drawing/2014/chart" uri="{C3380CC4-5D6E-409C-BE32-E72D297353CC}">
              <c16:uniqueId val="{00000014-F18D-4910-8B3F-5114A6B1A442}"/>
            </c:ext>
          </c:extLst>
        </c:ser>
        <c:ser>
          <c:idx val="21"/>
          <c:order val="20"/>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経済波及効果グラフ!$F$23:$CA$23</c:f>
              <c:numCache>
                <c:formatCode>0.0_ ;[Red]\-0.0\ </c:formatCode>
                <c:ptCount val="74"/>
                <c:pt idx="40">
                  <c:v>-35.8967302588823</c:v>
                </c:pt>
                <c:pt idx="41">
                  <c:v>-35.8967302588823</c:v>
                </c:pt>
              </c:numCache>
            </c:numRef>
          </c:val>
          <c:extLst>
            <c:ext xmlns:c16="http://schemas.microsoft.com/office/drawing/2014/chart" uri="{C3380CC4-5D6E-409C-BE32-E72D297353CC}">
              <c16:uniqueId val="{00000015-F18D-4910-8B3F-5114A6B1A442}"/>
            </c:ext>
          </c:extLst>
        </c:ser>
        <c:ser>
          <c:idx val="22"/>
          <c:order val="21"/>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経済波及効果グラフ!$F$24:$CA$24</c:f>
              <c:numCache>
                <c:formatCode>0.0_ ;[Red]\-0.0\ </c:formatCode>
                <c:ptCount val="74"/>
                <c:pt idx="42">
                  <c:v>-148.30079656288973</c:v>
                </c:pt>
                <c:pt idx="43">
                  <c:v>-148.30079656288973</c:v>
                </c:pt>
              </c:numCache>
            </c:numRef>
          </c:val>
          <c:extLst>
            <c:ext xmlns:c16="http://schemas.microsoft.com/office/drawing/2014/chart" uri="{C3380CC4-5D6E-409C-BE32-E72D297353CC}">
              <c16:uniqueId val="{00000016-F18D-4910-8B3F-5114A6B1A442}"/>
            </c:ext>
          </c:extLst>
        </c:ser>
        <c:ser>
          <c:idx val="23"/>
          <c:order val="22"/>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経済波及効果グラフ!$F$25:$CA$25</c:f>
              <c:numCache>
                <c:formatCode>0.0_ ;[Red]\-0.0\ </c:formatCode>
                <c:ptCount val="74"/>
                <c:pt idx="44">
                  <c:v>-20.736938696008437</c:v>
                </c:pt>
                <c:pt idx="45">
                  <c:v>-20.736938696008437</c:v>
                </c:pt>
              </c:numCache>
            </c:numRef>
          </c:val>
          <c:extLst>
            <c:ext xmlns:c16="http://schemas.microsoft.com/office/drawing/2014/chart" uri="{C3380CC4-5D6E-409C-BE32-E72D297353CC}">
              <c16:uniqueId val="{00000017-F18D-4910-8B3F-5114A6B1A442}"/>
            </c:ext>
          </c:extLst>
        </c:ser>
        <c:ser>
          <c:idx val="24"/>
          <c:order val="23"/>
          <c:spPr>
            <a:pattFill prst="narHorz">
              <a:fgClr>
                <a:schemeClr val="dk1">
                  <a:tint val="98500"/>
                </a:schemeClr>
              </a:fgClr>
              <a:bgClr>
                <a:schemeClr val="dk1">
                  <a:tint val="98500"/>
                  <a:lumMod val="20000"/>
                  <a:lumOff val="80000"/>
                </a:schemeClr>
              </a:bgClr>
            </a:pattFill>
            <a:ln>
              <a:noFill/>
            </a:ln>
            <a:effectLst>
              <a:innerShdw blurRad="114300">
                <a:schemeClr val="dk1">
                  <a:tint val="9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経済波及効果グラフ!$F$26:$CA$26</c:f>
              <c:numCache>
                <c:formatCode>0.0_ ;[Red]\-0.0\ </c:formatCode>
                <c:ptCount val="74"/>
                <c:pt idx="46">
                  <c:v>-32.453969841608192</c:v>
                </c:pt>
                <c:pt idx="47">
                  <c:v>-32.453969841608192</c:v>
                </c:pt>
              </c:numCache>
            </c:numRef>
          </c:val>
          <c:extLst>
            <c:ext xmlns:c16="http://schemas.microsoft.com/office/drawing/2014/chart" uri="{C3380CC4-5D6E-409C-BE32-E72D297353CC}">
              <c16:uniqueId val="{00000018-F18D-4910-8B3F-5114A6B1A442}"/>
            </c:ext>
          </c:extLst>
        </c:ser>
        <c:ser>
          <c:idx val="25"/>
          <c:order val="24"/>
          <c:spPr>
            <a:pattFill prst="narHorz">
              <a:fgClr>
                <a:schemeClr val="dk1">
                  <a:tint val="30000"/>
                </a:schemeClr>
              </a:fgClr>
              <a:bgClr>
                <a:schemeClr val="dk1">
                  <a:tint val="30000"/>
                  <a:lumMod val="20000"/>
                  <a:lumOff val="80000"/>
                </a:schemeClr>
              </a:bgClr>
            </a:pattFill>
            <a:ln>
              <a:noFill/>
            </a:ln>
            <a:effectLst>
              <a:innerShdw blurRad="114300">
                <a:schemeClr val="dk1">
                  <a:tint val="3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経済波及効果グラフ!$F$27:$CA$27</c:f>
              <c:numCache>
                <c:formatCode>0.0_ ;[Red]\-0.0\ </c:formatCode>
                <c:ptCount val="74"/>
                <c:pt idx="48">
                  <c:v>-1539.0107980463085</c:v>
                </c:pt>
                <c:pt idx="49">
                  <c:v>-1539.0107980463085</c:v>
                </c:pt>
              </c:numCache>
            </c:numRef>
          </c:val>
          <c:extLst>
            <c:ext xmlns:c16="http://schemas.microsoft.com/office/drawing/2014/chart" uri="{C3380CC4-5D6E-409C-BE32-E72D297353CC}">
              <c16:uniqueId val="{00000019-F18D-4910-8B3F-5114A6B1A442}"/>
            </c:ext>
          </c:extLst>
        </c:ser>
        <c:ser>
          <c:idx val="26"/>
          <c:order val="25"/>
          <c:spPr>
            <a:pattFill prst="narHorz">
              <a:fgClr>
                <a:schemeClr val="dk1">
                  <a:tint val="60000"/>
                </a:schemeClr>
              </a:fgClr>
              <a:bgClr>
                <a:schemeClr val="dk1">
                  <a:tint val="60000"/>
                  <a:lumMod val="20000"/>
                  <a:lumOff val="80000"/>
                </a:schemeClr>
              </a:bgClr>
            </a:pattFill>
            <a:ln>
              <a:noFill/>
            </a:ln>
            <a:effectLst>
              <a:innerShdw blurRad="114300">
                <a:schemeClr val="dk1">
                  <a:tint val="6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経済波及効果グラフ!$F$28:$CA$28</c:f>
              <c:numCache>
                <c:formatCode>0.0_ ;[Red]\-0.0\ </c:formatCode>
                <c:ptCount val="74"/>
                <c:pt idx="50">
                  <c:v>-336.73067323369725</c:v>
                </c:pt>
                <c:pt idx="51">
                  <c:v>-336.73067323369725</c:v>
                </c:pt>
              </c:numCache>
            </c:numRef>
          </c:val>
          <c:extLst>
            <c:ext xmlns:c16="http://schemas.microsoft.com/office/drawing/2014/chart" uri="{C3380CC4-5D6E-409C-BE32-E72D297353CC}">
              <c16:uniqueId val="{0000001A-F18D-4910-8B3F-5114A6B1A442}"/>
            </c:ext>
          </c:extLst>
        </c:ser>
        <c:ser>
          <c:idx val="27"/>
          <c:order val="26"/>
          <c:spPr>
            <a:pattFill prst="narHorz">
              <a:fgClr>
                <a:schemeClr val="dk1">
                  <a:tint val="80000"/>
                </a:schemeClr>
              </a:fgClr>
              <a:bgClr>
                <a:schemeClr val="dk1">
                  <a:tint val="80000"/>
                  <a:lumMod val="20000"/>
                  <a:lumOff val="80000"/>
                </a:schemeClr>
              </a:bgClr>
            </a:pattFill>
            <a:ln>
              <a:noFill/>
            </a:ln>
            <a:effectLst>
              <a:innerShdw blurRad="114300">
                <a:schemeClr val="dk1">
                  <a:tint val="8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経済波及効果グラフ!$F$29:$CA$29</c:f>
              <c:numCache>
                <c:formatCode>0.0_ ;[Red]\-0.0\ </c:formatCode>
                <c:ptCount val="74"/>
                <c:pt idx="52">
                  <c:v>-533.74165176822999</c:v>
                </c:pt>
                <c:pt idx="53">
                  <c:v>-533.74165176822999</c:v>
                </c:pt>
              </c:numCache>
            </c:numRef>
          </c:val>
          <c:extLst>
            <c:ext xmlns:c16="http://schemas.microsoft.com/office/drawing/2014/chart" uri="{C3380CC4-5D6E-409C-BE32-E72D297353CC}">
              <c16:uniqueId val="{0000001B-F18D-4910-8B3F-5114A6B1A442}"/>
            </c:ext>
          </c:extLst>
        </c:ser>
        <c:ser>
          <c:idx val="28"/>
          <c:order val="27"/>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経済波及効果グラフ!$F$30:$CA$30</c:f>
              <c:numCache>
                <c:formatCode>0.0_ ;[Red]\-0.0\ </c:formatCode>
                <c:ptCount val="74"/>
                <c:pt idx="54">
                  <c:v>-648.35971112747984</c:v>
                </c:pt>
                <c:pt idx="55">
                  <c:v>-648.35971112747984</c:v>
                </c:pt>
              </c:numCache>
            </c:numRef>
          </c:val>
          <c:extLst>
            <c:ext xmlns:c16="http://schemas.microsoft.com/office/drawing/2014/chart" uri="{C3380CC4-5D6E-409C-BE32-E72D297353CC}">
              <c16:uniqueId val="{0000001C-F18D-4910-8B3F-5114A6B1A442}"/>
            </c:ext>
          </c:extLst>
        </c:ser>
        <c:ser>
          <c:idx val="29"/>
          <c:order val="28"/>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経済波及効果グラフ!$F$31:$CA$31</c:f>
              <c:numCache>
                <c:formatCode>0.0_ ;[Red]\-0.0\ </c:formatCode>
                <c:ptCount val="74"/>
                <c:pt idx="56">
                  <c:v>-340.97228863278713</c:v>
                </c:pt>
                <c:pt idx="57">
                  <c:v>-340.97228863278713</c:v>
                </c:pt>
              </c:numCache>
            </c:numRef>
          </c:val>
          <c:extLst>
            <c:ext xmlns:c16="http://schemas.microsoft.com/office/drawing/2014/chart" uri="{C3380CC4-5D6E-409C-BE32-E72D297353CC}">
              <c16:uniqueId val="{0000001D-F18D-4910-8B3F-5114A6B1A442}"/>
            </c:ext>
          </c:extLst>
        </c:ser>
        <c:ser>
          <c:idx val="30"/>
          <c:order val="29"/>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経済波及効果グラフ!$F$32:$CA$32</c:f>
              <c:numCache>
                <c:formatCode>0.0_ ;[Red]\-0.0\ </c:formatCode>
                <c:ptCount val="74"/>
                <c:pt idx="58">
                  <c:v>-30.028087985867291</c:v>
                </c:pt>
                <c:pt idx="59">
                  <c:v>-30.028087985867291</c:v>
                </c:pt>
              </c:numCache>
            </c:numRef>
          </c:val>
          <c:extLst>
            <c:ext xmlns:c16="http://schemas.microsoft.com/office/drawing/2014/chart" uri="{C3380CC4-5D6E-409C-BE32-E72D297353CC}">
              <c16:uniqueId val="{0000001E-F18D-4910-8B3F-5114A6B1A442}"/>
            </c:ext>
          </c:extLst>
        </c:ser>
        <c:ser>
          <c:idx val="31"/>
          <c:order val="30"/>
          <c:spPr>
            <a:pattFill prst="narHorz">
              <a:fgClr>
                <a:schemeClr val="dk1">
                  <a:tint val="98500"/>
                </a:schemeClr>
              </a:fgClr>
              <a:bgClr>
                <a:schemeClr val="dk1">
                  <a:tint val="98500"/>
                  <a:lumMod val="20000"/>
                  <a:lumOff val="80000"/>
                </a:schemeClr>
              </a:bgClr>
            </a:pattFill>
            <a:ln>
              <a:noFill/>
            </a:ln>
            <a:effectLst>
              <a:innerShdw blurRad="114300">
                <a:schemeClr val="dk1">
                  <a:tint val="9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経済波及効果グラフ!$F$33:$CA$33</c:f>
              <c:numCache>
                <c:formatCode>0.0_ ;[Red]\-0.0\ </c:formatCode>
                <c:ptCount val="74"/>
                <c:pt idx="60">
                  <c:v>-100.41826539223212</c:v>
                </c:pt>
                <c:pt idx="61">
                  <c:v>-100.41826539223212</c:v>
                </c:pt>
              </c:numCache>
            </c:numRef>
          </c:val>
          <c:extLst>
            <c:ext xmlns:c16="http://schemas.microsoft.com/office/drawing/2014/chart" uri="{C3380CC4-5D6E-409C-BE32-E72D297353CC}">
              <c16:uniqueId val="{0000001F-F18D-4910-8B3F-5114A6B1A442}"/>
            </c:ext>
          </c:extLst>
        </c:ser>
        <c:ser>
          <c:idx val="32"/>
          <c:order val="31"/>
          <c:spPr>
            <a:pattFill prst="narHorz">
              <a:fgClr>
                <a:schemeClr val="dk1">
                  <a:tint val="30000"/>
                </a:schemeClr>
              </a:fgClr>
              <a:bgClr>
                <a:schemeClr val="dk1">
                  <a:tint val="30000"/>
                  <a:lumMod val="20000"/>
                  <a:lumOff val="80000"/>
                </a:schemeClr>
              </a:bgClr>
            </a:pattFill>
            <a:ln>
              <a:noFill/>
            </a:ln>
            <a:effectLst>
              <a:innerShdw blurRad="114300">
                <a:schemeClr val="dk1">
                  <a:tint val="3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経済波及効果グラフ!$F$34:$CA$34</c:f>
              <c:numCache>
                <c:formatCode>0.0_ ;[Red]\-0.0\ </c:formatCode>
                <c:ptCount val="74"/>
                <c:pt idx="62">
                  <c:v>-59.832900143577362</c:v>
                </c:pt>
                <c:pt idx="63">
                  <c:v>-59.832900143577362</c:v>
                </c:pt>
              </c:numCache>
            </c:numRef>
          </c:val>
          <c:extLst>
            <c:ext xmlns:c16="http://schemas.microsoft.com/office/drawing/2014/chart" uri="{C3380CC4-5D6E-409C-BE32-E72D297353CC}">
              <c16:uniqueId val="{00000020-F18D-4910-8B3F-5114A6B1A442}"/>
            </c:ext>
          </c:extLst>
        </c:ser>
        <c:ser>
          <c:idx val="33"/>
          <c:order val="32"/>
          <c:spPr>
            <a:pattFill prst="narHorz">
              <a:fgClr>
                <a:schemeClr val="dk1">
                  <a:tint val="60000"/>
                </a:schemeClr>
              </a:fgClr>
              <a:bgClr>
                <a:schemeClr val="dk1">
                  <a:tint val="60000"/>
                  <a:lumMod val="20000"/>
                  <a:lumOff val="80000"/>
                </a:schemeClr>
              </a:bgClr>
            </a:pattFill>
            <a:ln>
              <a:noFill/>
            </a:ln>
            <a:effectLst>
              <a:innerShdw blurRad="114300">
                <a:schemeClr val="dk1">
                  <a:tint val="6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経済波及効果グラフ!$F$35:$CA$35</c:f>
              <c:numCache>
                <c:formatCode>0.0_ ;[Red]\-0.0\ </c:formatCode>
                <c:ptCount val="74"/>
                <c:pt idx="64">
                  <c:v>-24.231094383719881</c:v>
                </c:pt>
                <c:pt idx="65">
                  <c:v>-24.231094383719881</c:v>
                </c:pt>
              </c:numCache>
            </c:numRef>
          </c:val>
          <c:extLst>
            <c:ext xmlns:c16="http://schemas.microsoft.com/office/drawing/2014/chart" uri="{C3380CC4-5D6E-409C-BE32-E72D297353CC}">
              <c16:uniqueId val="{00000021-F18D-4910-8B3F-5114A6B1A442}"/>
            </c:ext>
          </c:extLst>
        </c:ser>
        <c:ser>
          <c:idx val="34"/>
          <c:order val="33"/>
          <c:spPr>
            <a:pattFill prst="narHorz">
              <a:fgClr>
                <a:schemeClr val="dk1">
                  <a:tint val="80000"/>
                </a:schemeClr>
              </a:fgClr>
              <a:bgClr>
                <a:schemeClr val="dk1">
                  <a:tint val="80000"/>
                  <a:lumMod val="20000"/>
                  <a:lumOff val="80000"/>
                </a:schemeClr>
              </a:bgClr>
            </a:pattFill>
            <a:ln>
              <a:noFill/>
            </a:ln>
            <a:effectLst>
              <a:innerShdw blurRad="114300">
                <a:schemeClr val="dk1">
                  <a:tint val="80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経済波及効果グラフ!$F$36:$CA$36</c:f>
              <c:numCache>
                <c:formatCode>0.0_ ;[Red]\-0.0\ </c:formatCode>
                <c:ptCount val="74"/>
                <c:pt idx="66">
                  <c:v>-842.03702090731724</c:v>
                </c:pt>
                <c:pt idx="67">
                  <c:v>-842.03702090731724</c:v>
                </c:pt>
              </c:numCache>
            </c:numRef>
          </c:val>
          <c:extLst>
            <c:ext xmlns:c16="http://schemas.microsoft.com/office/drawing/2014/chart" uri="{C3380CC4-5D6E-409C-BE32-E72D297353CC}">
              <c16:uniqueId val="{00000022-F18D-4910-8B3F-5114A6B1A442}"/>
            </c:ext>
          </c:extLst>
        </c:ser>
        <c:ser>
          <c:idx val="35"/>
          <c:order val="34"/>
          <c:spPr>
            <a:pattFill prst="narHorz">
              <a:fgClr>
                <a:schemeClr val="dk1">
                  <a:tint val="88500"/>
                </a:schemeClr>
              </a:fgClr>
              <a:bgClr>
                <a:schemeClr val="dk1">
                  <a:tint val="88500"/>
                  <a:lumMod val="20000"/>
                  <a:lumOff val="80000"/>
                </a:schemeClr>
              </a:bgClr>
            </a:pattFill>
            <a:ln>
              <a:noFill/>
            </a:ln>
            <a:effectLst>
              <a:innerShdw blurRad="114300">
                <a:schemeClr val="dk1">
                  <a:tint val="885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経済波及効果グラフ!$F$37:$CA$37</c:f>
              <c:numCache>
                <c:formatCode>0.0_ ;[Red]\-0.0\ </c:formatCode>
                <c:ptCount val="74"/>
                <c:pt idx="68">
                  <c:v>-159.99763366042012</c:v>
                </c:pt>
                <c:pt idx="69">
                  <c:v>-159.99763366042012</c:v>
                </c:pt>
              </c:numCache>
            </c:numRef>
          </c:val>
          <c:extLst>
            <c:ext xmlns:c16="http://schemas.microsoft.com/office/drawing/2014/chart" uri="{C3380CC4-5D6E-409C-BE32-E72D297353CC}">
              <c16:uniqueId val="{00000023-F18D-4910-8B3F-5114A6B1A442}"/>
            </c:ext>
          </c:extLst>
        </c:ser>
        <c:ser>
          <c:idx val="36"/>
          <c:order val="35"/>
          <c:spPr>
            <a:pattFill prst="narHorz">
              <a:fgClr>
                <a:schemeClr val="dk1">
                  <a:tint val="55000"/>
                </a:schemeClr>
              </a:fgClr>
              <a:bgClr>
                <a:schemeClr val="dk1">
                  <a:tint val="55000"/>
                  <a:lumMod val="20000"/>
                  <a:lumOff val="80000"/>
                </a:schemeClr>
              </a:bgClr>
            </a:pattFill>
            <a:ln>
              <a:noFill/>
            </a:ln>
            <a:effectLst>
              <a:innerShdw blurRad="114300">
                <a:schemeClr val="dk1">
                  <a:tint val="5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経済波及効果グラフ!$F$38:$CA$38</c:f>
              <c:numCache>
                <c:formatCode>0.0_ ;[Red]\-0.0\ </c:formatCode>
                <c:ptCount val="74"/>
                <c:pt idx="70">
                  <c:v>0</c:v>
                </c:pt>
                <c:pt idx="71">
                  <c:v>0</c:v>
                </c:pt>
              </c:numCache>
            </c:numRef>
          </c:val>
          <c:extLst>
            <c:ext xmlns:c16="http://schemas.microsoft.com/office/drawing/2014/chart" uri="{C3380CC4-5D6E-409C-BE32-E72D297353CC}">
              <c16:uniqueId val="{00000024-F18D-4910-8B3F-5114A6B1A442}"/>
            </c:ext>
          </c:extLst>
        </c:ser>
        <c:ser>
          <c:idx val="37"/>
          <c:order val="36"/>
          <c:spPr>
            <a:pattFill prst="narHorz">
              <a:fgClr>
                <a:schemeClr val="dk1">
                  <a:tint val="75000"/>
                </a:schemeClr>
              </a:fgClr>
              <a:bgClr>
                <a:schemeClr val="dk1">
                  <a:tint val="75000"/>
                  <a:lumMod val="20000"/>
                  <a:lumOff val="80000"/>
                </a:schemeClr>
              </a:bgClr>
            </a:pattFill>
            <a:ln>
              <a:noFill/>
            </a:ln>
            <a:effectLst>
              <a:innerShdw blurRad="114300">
                <a:schemeClr val="dk1">
                  <a:tint val="75000"/>
                </a:schemeClr>
              </a:innerShdw>
            </a:effectLst>
          </c:spPr>
          <c:cat>
            <c:numRef>
              <c:f>経済波及効果グラフ!$F$2:$CA$2</c:f>
              <c:numCache>
                <c:formatCode>0.0_ ;[Red]\-0.0\ </c:formatCode>
                <c:ptCount val="74"/>
                <c:pt idx="0">
                  <c:v>0</c:v>
                </c:pt>
                <c:pt idx="1">
                  <c:v>1.2050630227164776</c:v>
                </c:pt>
                <c:pt idx="2">
                  <c:v>1.2050630227164776</c:v>
                </c:pt>
                <c:pt idx="3">
                  <c:v>1.2544220954012935</c:v>
                </c:pt>
                <c:pt idx="4">
                  <c:v>1.2544220954012935</c:v>
                </c:pt>
                <c:pt idx="5">
                  <c:v>4.9637978244586733</c:v>
                </c:pt>
                <c:pt idx="6">
                  <c:v>4.9637978244586733</c:v>
                </c:pt>
                <c:pt idx="7">
                  <c:v>5.2474687517602145</c:v>
                </c:pt>
                <c:pt idx="8">
                  <c:v>5.2474687517602145</c:v>
                </c:pt>
                <c:pt idx="9">
                  <c:v>6.3623308708694557</c:v>
                </c:pt>
                <c:pt idx="10">
                  <c:v>6.3623308708694557</c:v>
                </c:pt>
                <c:pt idx="11">
                  <c:v>9.1225408900693061</c:v>
                </c:pt>
                <c:pt idx="12">
                  <c:v>9.1225408900693061</c:v>
                </c:pt>
                <c:pt idx="13">
                  <c:v>10.413945745754681</c:v>
                </c:pt>
                <c:pt idx="14">
                  <c:v>10.413945745754681</c:v>
                </c:pt>
                <c:pt idx="15">
                  <c:v>11.747654201543668</c:v>
                </c:pt>
                <c:pt idx="16">
                  <c:v>11.747654201543668</c:v>
                </c:pt>
                <c:pt idx="17">
                  <c:v>12.388581516727804</c:v>
                </c:pt>
                <c:pt idx="18">
                  <c:v>12.388581516727804</c:v>
                </c:pt>
                <c:pt idx="19">
                  <c:v>14.439326736401501</c:v>
                </c:pt>
                <c:pt idx="20">
                  <c:v>14.439326736401501</c:v>
                </c:pt>
                <c:pt idx="21">
                  <c:v>15.240083893856845</c:v>
                </c:pt>
                <c:pt idx="22">
                  <c:v>15.240083893856845</c:v>
                </c:pt>
                <c:pt idx="23">
                  <c:v>16.41402097814187</c:v>
                </c:pt>
                <c:pt idx="24">
                  <c:v>16.41402097814187</c:v>
                </c:pt>
                <c:pt idx="25">
                  <c:v>17.426890588915615</c:v>
                </c:pt>
                <c:pt idx="26">
                  <c:v>17.426890588915615</c:v>
                </c:pt>
                <c:pt idx="27">
                  <c:v>19.03815977682877</c:v>
                </c:pt>
                <c:pt idx="28">
                  <c:v>19.03815977682877</c:v>
                </c:pt>
                <c:pt idx="29">
                  <c:v>19.594353205143317</c:v>
                </c:pt>
                <c:pt idx="30">
                  <c:v>19.594353205143317</c:v>
                </c:pt>
                <c:pt idx="31">
                  <c:v>20.859797040170776</c:v>
                </c:pt>
                <c:pt idx="32">
                  <c:v>20.859797040170776</c:v>
                </c:pt>
                <c:pt idx="33">
                  <c:v>22.380563225512581</c:v>
                </c:pt>
                <c:pt idx="34">
                  <c:v>22.380563225512581</c:v>
                </c:pt>
                <c:pt idx="35">
                  <c:v>22.847306125066236</c:v>
                </c:pt>
                <c:pt idx="36">
                  <c:v>22.847306125066236</c:v>
                </c:pt>
                <c:pt idx="37">
                  <c:v>27.455319075951376</c:v>
                </c:pt>
                <c:pt idx="38">
                  <c:v>27.455319075951376</c:v>
                </c:pt>
                <c:pt idx="39">
                  <c:v>28.309723162356356</c:v>
                </c:pt>
                <c:pt idx="40">
                  <c:v>28.309723162356356</c:v>
                </c:pt>
                <c:pt idx="41">
                  <c:v>35.022800675688174</c:v>
                </c:pt>
                <c:pt idx="42">
                  <c:v>35.022800675688174</c:v>
                </c:pt>
                <c:pt idx="43">
                  <c:v>37.288796279855895</c:v>
                </c:pt>
                <c:pt idx="44">
                  <c:v>37.288796279855895</c:v>
                </c:pt>
                <c:pt idx="45">
                  <c:v>37.730289553086479</c:v>
                </c:pt>
                <c:pt idx="46">
                  <c:v>37.730289553086479</c:v>
                </c:pt>
                <c:pt idx="47">
                  <c:v>38.31424685071574</c:v>
                </c:pt>
                <c:pt idx="48">
                  <c:v>38.31424685071574</c:v>
                </c:pt>
                <c:pt idx="49">
                  <c:v>47.34976374886493</c:v>
                </c:pt>
                <c:pt idx="50">
                  <c:v>47.34976374886493</c:v>
                </c:pt>
                <c:pt idx="51">
                  <c:v>50.890519530308218</c:v>
                </c:pt>
                <c:pt idx="52">
                  <c:v>50.890519530308218</c:v>
                </c:pt>
                <c:pt idx="53">
                  <c:v>59.714596388962349</c:v>
                </c:pt>
                <c:pt idx="54">
                  <c:v>59.714596388962349</c:v>
                </c:pt>
                <c:pt idx="55">
                  <c:v>64.568342484333243</c:v>
                </c:pt>
                <c:pt idx="56">
                  <c:v>64.568342484333243</c:v>
                </c:pt>
                <c:pt idx="57">
                  <c:v>70.900336772129094</c:v>
                </c:pt>
                <c:pt idx="58">
                  <c:v>70.900336772129094</c:v>
                </c:pt>
                <c:pt idx="59">
                  <c:v>75.054372940976293</c:v>
                </c:pt>
                <c:pt idx="60">
                  <c:v>75.054372940976293</c:v>
                </c:pt>
                <c:pt idx="61">
                  <c:v>79.525798179571126</c:v>
                </c:pt>
                <c:pt idx="62">
                  <c:v>79.525798179571126</c:v>
                </c:pt>
                <c:pt idx="63">
                  <c:v>86.538090099164464</c:v>
                </c:pt>
                <c:pt idx="64">
                  <c:v>86.538090099164464</c:v>
                </c:pt>
                <c:pt idx="65">
                  <c:v>87.003390719792677</c:v>
                </c:pt>
                <c:pt idx="66">
                  <c:v>87.003390719792677</c:v>
                </c:pt>
                <c:pt idx="67">
                  <c:v>95.244679696162493</c:v>
                </c:pt>
                <c:pt idx="68">
                  <c:v>95.244679696162493</c:v>
                </c:pt>
                <c:pt idx="69">
                  <c:v>99.101752583287208</c:v>
                </c:pt>
                <c:pt idx="70">
                  <c:v>99.101752583287208</c:v>
                </c:pt>
                <c:pt idx="71">
                  <c:v>99.246185123516554</c:v>
                </c:pt>
                <c:pt idx="72">
                  <c:v>99.246185123516554</c:v>
                </c:pt>
                <c:pt idx="73">
                  <c:v>100</c:v>
                </c:pt>
              </c:numCache>
            </c:numRef>
          </c:cat>
          <c:val>
            <c:numRef>
              <c:f>経済波及効果グラフ!$F$39:$CA$39</c:f>
              <c:numCache>
                <c:formatCode>0.0_ ;[Red]\-0.0\ </c:formatCode>
                <c:ptCount val="74"/>
                <c:pt idx="72">
                  <c:v>-220.74467806969514</c:v>
                </c:pt>
                <c:pt idx="73">
                  <c:v>-220.74467806969514</c:v>
                </c:pt>
              </c:numCache>
            </c:numRef>
          </c:val>
          <c:extLst>
            <c:ext xmlns:c16="http://schemas.microsoft.com/office/drawing/2014/chart" uri="{C3380CC4-5D6E-409C-BE32-E72D297353CC}">
              <c16:uniqueId val="{00000025-F18D-4910-8B3F-5114A6B1A442}"/>
            </c:ext>
          </c:extLst>
        </c:ser>
        <c:dLbls>
          <c:showLegendKey val="0"/>
          <c:showVal val="0"/>
          <c:showCatName val="0"/>
          <c:showSerName val="0"/>
          <c:showPercent val="0"/>
          <c:showBubbleSize val="0"/>
        </c:dLbls>
        <c:axId val="1026773928"/>
        <c:axId val="1026778968"/>
      </c:areaChart>
      <c:scatterChart>
        <c:scatterStyle val="lineMarker"/>
        <c:varyColors val="0"/>
        <c:ser>
          <c:idx val="0"/>
          <c:order val="37"/>
          <c:tx>
            <c:v>波及効果</c:v>
          </c:tx>
          <c:spPr>
            <a:ln w="25400" cap="rnd">
              <a:noFill/>
              <a:round/>
            </a:ln>
            <a:effectLst/>
          </c:spPr>
          <c:marker>
            <c:symbol val="none"/>
          </c:marker>
          <c:dLbls>
            <c:numFmt formatCode="#,##0_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経済波及効果グラフ!$CC$4:$DM$4</c:f>
              <c:numCache>
                <c:formatCode>0.0_ ;[Red]\-0.0\ </c:formatCode>
                <c:ptCount val="37"/>
                <c:pt idx="0">
                  <c:v>0.60253151135823879</c:v>
                </c:pt>
                <c:pt idx="1">
                  <c:v>1.2297425590588855</c:v>
                </c:pt>
                <c:pt idx="2">
                  <c:v>3.1091099599299836</c:v>
                </c:pt>
                <c:pt idx="3">
                  <c:v>5.1056332881094439</c:v>
                </c:pt>
                <c:pt idx="4">
                  <c:v>5.8048998113148347</c:v>
                </c:pt>
                <c:pt idx="5">
                  <c:v>7.7424358804693814</c:v>
                </c:pt>
                <c:pt idx="6">
                  <c:v>9.7682433179119936</c:v>
                </c:pt>
                <c:pt idx="7">
                  <c:v>11.080799973649174</c:v>
                </c:pt>
                <c:pt idx="8">
                  <c:v>12.068117859135736</c:v>
                </c:pt>
                <c:pt idx="9">
                  <c:v>13.413954126564652</c:v>
                </c:pt>
                <c:pt idx="10">
                  <c:v>14.839705315129173</c:v>
                </c:pt>
                <c:pt idx="11">
                  <c:v>15.827052435999358</c:v>
                </c:pt>
                <c:pt idx="12">
                  <c:v>16.920455783528745</c:v>
                </c:pt>
                <c:pt idx="13">
                  <c:v>18.232525182872195</c:v>
                </c:pt>
                <c:pt idx="14">
                  <c:v>19.316256490986042</c:v>
                </c:pt>
                <c:pt idx="15">
                  <c:v>20.227075122657048</c:v>
                </c:pt>
                <c:pt idx="16">
                  <c:v>21.620180132841678</c:v>
                </c:pt>
                <c:pt idx="17">
                  <c:v>22.613934675289407</c:v>
                </c:pt>
                <c:pt idx="18">
                  <c:v>25.151312600508806</c:v>
                </c:pt>
                <c:pt idx="19">
                  <c:v>27.882521119153864</c:v>
                </c:pt>
                <c:pt idx="20">
                  <c:v>31.666261919022265</c:v>
                </c:pt>
                <c:pt idx="21">
                  <c:v>36.155798477772038</c:v>
                </c:pt>
                <c:pt idx="22">
                  <c:v>37.50954291647119</c:v>
                </c:pt>
                <c:pt idx="23">
                  <c:v>38.022268201901113</c:v>
                </c:pt>
                <c:pt idx="24">
                  <c:v>42.832005299790339</c:v>
                </c:pt>
                <c:pt idx="25">
                  <c:v>49.120141639586578</c:v>
                </c:pt>
                <c:pt idx="26">
                  <c:v>55.30255795963528</c:v>
                </c:pt>
                <c:pt idx="27">
                  <c:v>62.141469436647796</c:v>
                </c:pt>
                <c:pt idx="28">
                  <c:v>67.734339628231169</c:v>
                </c:pt>
                <c:pt idx="29">
                  <c:v>72.977354856552694</c:v>
                </c:pt>
                <c:pt idx="30">
                  <c:v>77.29008556027371</c:v>
                </c:pt>
                <c:pt idx="31">
                  <c:v>83.031944139367795</c:v>
                </c:pt>
                <c:pt idx="32">
                  <c:v>86.770740409478577</c:v>
                </c:pt>
                <c:pt idx="33">
                  <c:v>91.124035207977585</c:v>
                </c:pt>
                <c:pt idx="34">
                  <c:v>97.173216139724843</c:v>
                </c:pt>
                <c:pt idx="35">
                  <c:v>99.173968853401874</c:v>
                </c:pt>
                <c:pt idx="36">
                  <c:v>99.623092561758284</c:v>
                </c:pt>
              </c:numCache>
            </c:numRef>
          </c:xVal>
          <c:yVal>
            <c:numRef>
              <c:f>経済波及効果グラフ!$CC$5:$DM$5</c:f>
              <c:numCache>
                <c:formatCode>0.000_ ;[Red]\-0.000\ </c:formatCode>
                <c:ptCount val="37"/>
                <c:pt idx="0">
                  <c:v>-43.555476084133595</c:v>
                </c:pt>
                <c:pt idx="1">
                  <c:v>-5.916918338558995</c:v>
                </c:pt>
                <c:pt idx="2">
                  <c:v>-101.75261407907553</c:v>
                </c:pt>
                <c:pt idx="3">
                  <c:v>-13.247032822865098</c:v>
                </c:pt>
                <c:pt idx="4">
                  <c:v>-52.537276413297931</c:v>
                </c:pt>
                <c:pt idx="5">
                  <c:v>-220.33651937508512</c:v>
                </c:pt>
                <c:pt idx="6">
                  <c:v>-103.95489762268917</c:v>
                </c:pt>
                <c:pt idx="7">
                  <c:v>-173.31978271405811</c:v>
                </c:pt>
                <c:pt idx="8">
                  <c:v>-63.001817319412211</c:v>
                </c:pt>
                <c:pt idx="9">
                  <c:v>-230.77667849143012</c:v>
                </c:pt>
                <c:pt idx="10">
                  <c:v>-63.860746742804672</c:v>
                </c:pt>
                <c:pt idx="11">
                  <c:v>-88.232437893186713</c:v>
                </c:pt>
                <c:pt idx="12">
                  <c:v>-133.66347469887336</c:v>
                </c:pt>
                <c:pt idx="13">
                  <c:v>-260.20438944080996</c:v>
                </c:pt>
                <c:pt idx="14">
                  <c:v>-49.121686037802306</c:v>
                </c:pt>
                <c:pt idx="15">
                  <c:v>-206.96576098976956</c:v>
                </c:pt>
                <c:pt idx="16">
                  <c:v>-160.52039793978204</c:v>
                </c:pt>
                <c:pt idx="17">
                  <c:v>-14.069095469301047</c:v>
                </c:pt>
                <c:pt idx="18">
                  <c:v>-463.03286047451832</c:v>
                </c:pt>
                <c:pt idx="19" formatCode="0.0_ ;[Red]\-0.0\ ">
                  <c:v>-53.74851374300728</c:v>
                </c:pt>
                <c:pt idx="20" formatCode="0.0_ ;[Red]\-0.0\ ">
                  <c:v>-35.8967302588823</c:v>
                </c:pt>
                <c:pt idx="21" formatCode="0.0_ ;[Red]\-0.0\ ">
                  <c:v>-148.30079656288973</c:v>
                </c:pt>
                <c:pt idx="22" formatCode="0.0_ ;[Red]\-0.0\ ">
                  <c:v>-20.736938696008437</c:v>
                </c:pt>
                <c:pt idx="23" formatCode="0.0_ ;[Red]\-0.0\ ">
                  <c:v>-32.453969841608192</c:v>
                </c:pt>
                <c:pt idx="24" formatCode="0.0_ ;[Red]\-0.0\ ">
                  <c:v>-1539.0107980463085</c:v>
                </c:pt>
                <c:pt idx="25" formatCode="0.0_ ;[Red]\-0.0\ ">
                  <c:v>-336.73067323369725</c:v>
                </c:pt>
                <c:pt idx="26" formatCode="0.0_ ;[Red]\-0.0\ ">
                  <c:v>-533.74165176822999</c:v>
                </c:pt>
                <c:pt idx="27" formatCode="0.0_ ;[Red]\-0.0\ ">
                  <c:v>-648.35971112747984</c:v>
                </c:pt>
                <c:pt idx="28" formatCode="0.0_ ;[Red]\-0.0\ ">
                  <c:v>-340.97228863278713</c:v>
                </c:pt>
                <c:pt idx="29" formatCode="0.0_ ;[Red]\-0.0\ ">
                  <c:v>-30.028087985867291</c:v>
                </c:pt>
                <c:pt idx="30" formatCode="0.0_ ;[Red]\-0.0\ ">
                  <c:v>-100.41826539223212</c:v>
                </c:pt>
                <c:pt idx="31" formatCode="0.0_ ;[Red]\-0.0\ ">
                  <c:v>-59.832900143577362</c:v>
                </c:pt>
                <c:pt idx="32" formatCode="0.0_ ;[Red]\-0.0\ ">
                  <c:v>-24.231094383719881</c:v>
                </c:pt>
                <c:pt idx="33" formatCode="0.0_ ;[Red]\-0.0\ ">
                  <c:v>-842.03702090731724</c:v>
                </c:pt>
                <c:pt idx="34" formatCode="0.0_ ;[Red]\-0.0\ ">
                  <c:v>-159.99763366042012</c:v>
                </c:pt>
                <c:pt idx="35" formatCode="0.0_ ;[Red]\-0.0\ ">
                  <c:v>0</c:v>
                </c:pt>
                <c:pt idx="36" formatCode="0.0_ ;[Red]\-0.0\ ">
                  <c:v>-220.74467806969514</c:v>
                </c:pt>
              </c:numCache>
            </c:numRef>
          </c:yVal>
          <c:smooth val="0"/>
          <c:extLst>
            <c:ext xmlns:c16="http://schemas.microsoft.com/office/drawing/2014/chart" uri="{C3380CC4-5D6E-409C-BE32-E72D297353CC}">
              <c16:uniqueId val="{00000026-F18D-4910-8B3F-5114A6B1A442}"/>
            </c:ext>
          </c:extLst>
        </c:ser>
        <c:ser>
          <c:idx val="38"/>
          <c:order val="38"/>
          <c:spPr>
            <a:ln w="25400" cap="rnd">
              <a:noFill/>
              <a:round/>
            </a:ln>
            <a:effectLst/>
          </c:spPr>
          <c:marker>
            <c:symbol val="none"/>
          </c:marker>
          <c:dLbls>
            <c:dLbl>
              <c:idx val="0"/>
              <c:layout>
                <c:manualLayout>
                  <c:x val="-3.8881607688947141E-2"/>
                  <c:y val="0.10765587111092845"/>
                </c:manualLayout>
              </c:layout>
              <c:tx>
                <c:rich>
                  <a:bodyPr/>
                  <a:lstStyle/>
                  <a:p>
                    <a:fld id="{DC4F38C9-12CE-4191-B21F-66F47C46A3D0}"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F18D-4910-8B3F-5114A6B1A442}"/>
                </c:ext>
              </c:extLst>
            </c:dLbl>
            <c:dLbl>
              <c:idx val="1"/>
              <c:layout>
                <c:manualLayout>
                  <c:x val="-1.9659239842726085E-2"/>
                  <c:y val="7.3980525308878498E-2"/>
                </c:manualLayout>
              </c:layout>
              <c:tx>
                <c:rich>
                  <a:bodyPr/>
                  <a:lstStyle/>
                  <a:p>
                    <a:fld id="{B5A95FA5-26C1-47A5-BD1E-BA960232F155}"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5-F18D-4910-8B3F-5114A6B1A442}"/>
                </c:ext>
              </c:extLst>
            </c:dLbl>
            <c:dLbl>
              <c:idx val="2"/>
              <c:tx>
                <c:rich>
                  <a:bodyPr/>
                  <a:lstStyle/>
                  <a:p>
                    <a:fld id="{E3585896-BA59-48AF-B3AB-092C8FBFFE95}"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F18D-4910-8B3F-5114A6B1A442}"/>
                </c:ext>
              </c:extLst>
            </c:dLbl>
            <c:dLbl>
              <c:idx val="3"/>
              <c:layout>
                <c:manualLayout>
                  <c:x val="-3.8881607688947148E-2"/>
                  <c:y val="0.13291238046246592"/>
                </c:manualLayout>
              </c:layout>
              <c:tx>
                <c:rich>
                  <a:bodyPr/>
                  <a:lstStyle/>
                  <a:p>
                    <a:fld id="{41DD8F01-B708-4BA0-934A-0A74EDE2BA0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7-F18D-4910-8B3F-5114A6B1A442}"/>
                </c:ext>
              </c:extLst>
            </c:dLbl>
            <c:dLbl>
              <c:idx val="4"/>
              <c:layout>
                <c:manualLayout>
                  <c:x val="-6.0161679173276673E-2"/>
                  <c:y val="9.5516618206064496E-2"/>
                </c:manualLayout>
              </c:layout>
              <c:tx>
                <c:rich>
                  <a:bodyPr/>
                  <a:lstStyle/>
                  <a:p>
                    <a:fld id="{26294EB1-945C-403C-8887-D039E153CF19}"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F18D-4910-8B3F-5114A6B1A442}"/>
                </c:ext>
              </c:extLst>
            </c:dLbl>
            <c:dLbl>
              <c:idx val="5"/>
              <c:tx>
                <c:rich>
                  <a:bodyPr/>
                  <a:lstStyle/>
                  <a:p>
                    <a:fld id="{756E7C52-8F00-4E01-8389-8A41EF8F27B9}"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9-F18D-4910-8B3F-5114A6B1A442}"/>
                </c:ext>
              </c:extLst>
            </c:dLbl>
            <c:dLbl>
              <c:idx val="6"/>
              <c:layout>
                <c:manualLayout>
                  <c:x val="-3.6242950769889294E-2"/>
                  <c:y val="0.11547126388183408"/>
                </c:manualLayout>
              </c:layout>
              <c:tx>
                <c:rich>
                  <a:bodyPr/>
                  <a:lstStyle/>
                  <a:p>
                    <a:fld id="{692E8AC4-AE9E-4BD5-BFEE-2C34181A63D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A-F18D-4910-8B3F-5114A6B1A442}"/>
                </c:ext>
              </c:extLst>
            </c:dLbl>
            <c:dLbl>
              <c:idx val="7"/>
              <c:layout>
                <c:manualLayout>
                  <c:x val="-5.5266498795433341E-2"/>
                  <c:y val="8.8260383414875507E-2"/>
                </c:manualLayout>
              </c:layout>
              <c:tx>
                <c:rich>
                  <a:bodyPr/>
                  <a:lstStyle/>
                  <a:p>
                    <a:fld id="{82752211-8380-4492-AC2C-957B47AC320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B-F18D-4910-8B3F-5114A6B1A442}"/>
                </c:ext>
              </c:extLst>
            </c:dLbl>
            <c:dLbl>
              <c:idx val="8"/>
              <c:layout>
                <c:manualLayout>
                  <c:x val="-8.322411533420708E-2"/>
                  <c:y val="-8.113653629181411E-2"/>
                </c:manualLayout>
              </c:layout>
              <c:tx>
                <c:rich>
                  <a:bodyPr/>
                  <a:lstStyle/>
                  <a:p>
                    <a:fld id="{712C99D6-F8F3-4648-9CD6-193419A12230}"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C-F18D-4910-8B3F-5114A6B1A442}"/>
                </c:ext>
              </c:extLst>
            </c:dLbl>
            <c:dLbl>
              <c:idx val="9"/>
              <c:layout>
                <c:manualLayout>
                  <c:x val="-1.703800786369597E-2"/>
                  <c:y val="-0.11481188209386406"/>
                </c:manualLayout>
              </c:layout>
              <c:tx>
                <c:rich>
                  <a:bodyPr/>
                  <a:lstStyle/>
                  <a:p>
                    <a:fld id="{4EEA7638-863B-47B2-8B0F-1019BE279C66}"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D-F18D-4910-8B3F-5114A6B1A442}"/>
                </c:ext>
              </c:extLst>
            </c:dLbl>
            <c:dLbl>
              <c:idx val="10"/>
              <c:layout>
                <c:manualLayout>
                  <c:x val="-2.927042376583661E-2"/>
                  <c:y val="0.16869243537714398"/>
                </c:manualLayout>
              </c:layout>
              <c:tx>
                <c:rich>
                  <a:bodyPr/>
                  <a:lstStyle/>
                  <a:p>
                    <a:fld id="{9151DF69-8768-4793-8F0D-985001281D73}"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E-F18D-4910-8B3F-5114A6B1A442}"/>
                </c:ext>
              </c:extLst>
            </c:dLbl>
            <c:dLbl>
              <c:idx val="11"/>
              <c:layout>
                <c:manualLayout>
                  <c:x val="-1.9659239842726082E-2"/>
                  <c:y val="-6.4930276124577566E-2"/>
                </c:manualLayout>
              </c:layout>
              <c:tx>
                <c:rich>
                  <a:bodyPr/>
                  <a:lstStyle/>
                  <a:p>
                    <a:fld id="{98AD765E-DECE-48C3-AC93-1DCB42616CFA}"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F-F18D-4910-8B3F-5114A6B1A442}"/>
                </c:ext>
              </c:extLst>
            </c:dLbl>
            <c:dLbl>
              <c:idx val="12"/>
              <c:layout>
                <c:manualLayout>
                  <c:x val="-3.4761939161274569E-2"/>
                  <c:y val="6.1352270633109759E-2"/>
                </c:manualLayout>
              </c:layout>
              <c:tx>
                <c:rich>
                  <a:bodyPr/>
                  <a:lstStyle/>
                  <a:p>
                    <a:fld id="{07C620E0-A078-402D-B7DF-A4823A7CDAB7}"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0-F18D-4910-8B3F-5114A6B1A442}"/>
                </c:ext>
              </c:extLst>
            </c:dLbl>
            <c:dLbl>
              <c:idx val="13"/>
              <c:tx>
                <c:rich>
                  <a:bodyPr/>
                  <a:lstStyle/>
                  <a:p>
                    <a:fld id="{210FFED6-EBF7-49D4-B1D0-3BF743F1ED34}"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1-F18D-4910-8B3F-5114A6B1A442}"/>
                </c:ext>
              </c:extLst>
            </c:dLbl>
            <c:dLbl>
              <c:idx val="14"/>
              <c:layout>
                <c:manualLayout>
                  <c:x val="-4.098187883550309E-2"/>
                  <c:y val="0.10221363726482229"/>
                </c:manualLayout>
              </c:layout>
              <c:tx>
                <c:rich>
                  <a:bodyPr/>
                  <a:lstStyle/>
                  <a:p>
                    <a:fld id="{74CA64C1-8272-43BD-9552-E3B22DFB0B0A}"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2-F18D-4910-8B3F-5114A6B1A442}"/>
                </c:ext>
              </c:extLst>
            </c:dLbl>
            <c:dLbl>
              <c:idx val="15"/>
              <c:layout>
                <c:manualLayout>
                  <c:x val="-3.45128877238969E-2"/>
                  <c:y val="0.15816888981400337"/>
                </c:manualLayout>
              </c:layout>
              <c:tx>
                <c:rich>
                  <a:bodyPr/>
                  <a:lstStyle/>
                  <a:p>
                    <a:fld id="{36039F4E-1B5D-45C7-882D-441D7263777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3-F18D-4910-8B3F-5114A6B1A442}"/>
                </c:ext>
              </c:extLst>
            </c:dLbl>
            <c:dLbl>
              <c:idx val="16"/>
              <c:layout>
                <c:manualLayout>
                  <c:x val="-4.1183956039938414E-3"/>
                  <c:y val="0.14993837913998187"/>
                </c:manualLayout>
              </c:layout>
              <c:tx>
                <c:rich>
                  <a:bodyPr/>
                  <a:lstStyle/>
                  <a:p>
                    <a:fld id="{FD5F7687-1978-48EA-A718-F59B64F21F1B}"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4-F18D-4910-8B3F-5114A6B1A442}"/>
                </c:ext>
              </c:extLst>
            </c:dLbl>
            <c:dLbl>
              <c:idx val="17"/>
              <c:layout>
                <c:manualLayout>
                  <c:x val="-3.5386631716906945E-2"/>
                  <c:y val="-0.10912916748976813"/>
                </c:manualLayout>
              </c:layout>
              <c:tx>
                <c:rich>
                  <a:bodyPr/>
                  <a:lstStyle/>
                  <a:p>
                    <a:fld id="{3EF284D3-7D59-4539-9B56-0EF1B0D18D90}"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5-F18D-4910-8B3F-5114A6B1A442}"/>
                </c:ext>
              </c:extLst>
            </c:dLbl>
            <c:dLbl>
              <c:idx val="18"/>
              <c:layout>
                <c:manualLayout>
                  <c:x val="-2.7522935779816515E-2"/>
                  <c:y val="-3.9673766773040103E-2"/>
                </c:manualLayout>
              </c:layout>
              <c:tx>
                <c:rich>
                  <a:bodyPr/>
                  <a:lstStyle/>
                  <a:p>
                    <a:fld id="{4AE8E7B6-F28D-4F2A-B364-4E4CF4292627}"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6-F18D-4910-8B3F-5114A6B1A442}"/>
                </c:ext>
              </c:extLst>
            </c:dLbl>
            <c:dLbl>
              <c:idx val="19"/>
              <c:layout>
                <c:manualLayout>
                  <c:x val="-5.5107033639143731E-2"/>
                  <c:y val="8.8713489097275347E-2"/>
                </c:manualLayout>
              </c:layout>
              <c:tx>
                <c:rich>
                  <a:bodyPr/>
                  <a:lstStyle/>
                  <a:p>
                    <a:fld id="{B21513F9-3A91-452D-B309-3A2054B67F7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7-F18D-4910-8B3F-5114A6B1A442}"/>
                </c:ext>
              </c:extLst>
            </c:dLbl>
            <c:dLbl>
              <c:idx val="20"/>
              <c:layout>
                <c:manualLayout>
                  <c:x val="-3.0581039755351682E-3"/>
                  <c:y val="-2.0731384759387003E-2"/>
                </c:manualLayout>
              </c:layout>
              <c:tx>
                <c:rich>
                  <a:bodyPr/>
                  <a:lstStyle/>
                  <a:p>
                    <a:fld id="{7F356EF5-C450-43F7-A098-4FF90CD43501}"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8-F18D-4910-8B3F-5114A6B1A442}"/>
                </c:ext>
              </c:extLst>
            </c:dLbl>
            <c:dLbl>
              <c:idx val="21"/>
              <c:layout>
                <c:manualLayout>
                  <c:x val="-4.2404997540445126E-2"/>
                  <c:y val="6.556168885836601E-2"/>
                </c:manualLayout>
              </c:layout>
              <c:tx>
                <c:rich>
                  <a:bodyPr/>
                  <a:lstStyle/>
                  <a:p>
                    <a:fld id="{24BF8DC3-1367-4C73-A26C-262860DB3A99}"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9-F18D-4910-8B3F-5114A6B1A442}"/>
                </c:ext>
              </c:extLst>
            </c:dLbl>
            <c:dLbl>
              <c:idx val="22"/>
              <c:layout>
                <c:manualLayout>
                  <c:x val="4.8055919615552006E-3"/>
                  <c:y val="0.11817941667406906"/>
                </c:manualLayout>
              </c:layout>
              <c:tx>
                <c:rich>
                  <a:bodyPr/>
                  <a:lstStyle/>
                  <a:p>
                    <a:fld id="{2CFD727D-4B90-46B1-A468-C40C6013ACBE}"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A-F18D-4910-8B3F-5114A6B1A442}"/>
                </c:ext>
              </c:extLst>
            </c:dLbl>
            <c:dLbl>
              <c:idx val="23"/>
              <c:layout>
                <c:manualLayout>
                  <c:x val="1.2232415902140673E-2"/>
                  <c:y val="0.16237830803925962"/>
                </c:manualLayout>
              </c:layout>
              <c:tx>
                <c:rich>
                  <a:bodyPr/>
                  <a:lstStyle/>
                  <a:p>
                    <a:fld id="{A6A00B23-6197-4A36-BF09-F74B4A1844EB}"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B-F18D-4910-8B3F-5114A6B1A442}"/>
                </c:ext>
              </c:extLst>
            </c:dLbl>
            <c:dLbl>
              <c:idx val="24"/>
              <c:layout>
                <c:manualLayout>
                  <c:x val="-1.5290519877675841E-2"/>
                  <c:y val="5.2933434182597272E-2"/>
                </c:manualLayout>
              </c:layout>
              <c:tx>
                <c:rich>
                  <a:bodyPr/>
                  <a:lstStyle/>
                  <a:p>
                    <a:fld id="{C29DF72A-6D49-455F-A0BB-A99EFE0DD94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F18D-4910-8B3F-5114A6B1A442}"/>
                </c:ext>
              </c:extLst>
            </c:dLbl>
            <c:dLbl>
              <c:idx val="25"/>
              <c:tx>
                <c:rich>
                  <a:bodyPr/>
                  <a:lstStyle/>
                  <a:p>
                    <a:fld id="{3A6F3F63-EC6B-476F-92B4-AB3CCCD0A0DE}"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C-F18D-4910-8B3F-5114A6B1A442}"/>
                </c:ext>
              </c:extLst>
            </c:dLbl>
            <c:dLbl>
              <c:idx val="26"/>
              <c:layout>
                <c:manualLayout>
                  <c:x val="-2.7086063783311489E-2"/>
                  <c:y val="-2.8518808476111053E-2"/>
                </c:manualLayout>
              </c:layout>
              <c:tx>
                <c:rich>
                  <a:bodyPr/>
                  <a:lstStyle/>
                  <a:p>
                    <a:fld id="{66846350-9CEA-4953-9192-E00414F28D85}"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F18D-4910-8B3F-5114A6B1A442}"/>
                </c:ext>
              </c:extLst>
            </c:dLbl>
            <c:dLbl>
              <c:idx val="27"/>
              <c:layout>
                <c:manualLayout>
                  <c:x val="-3.3420707732634336E-2"/>
                  <c:y val="-3.9673766773040103E-2"/>
                </c:manualLayout>
              </c:layout>
              <c:tx>
                <c:rich>
                  <a:bodyPr/>
                  <a:lstStyle/>
                  <a:p>
                    <a:fld id="{3E085B65-996B-40F7-ADCC-A7EEBEA02962}"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F18D-4910-8B3F-5114A6B1A442}"/>
                </c:ext>
              </c:extLst>
            </c:dLbl>
            <c:dLbl>
              <c:idx val="28"/>
              <c:layout>
                <c:manualLayout>
                  <c:x val="-2.6649191786806466E-2"/>
                  <c:y val="-6.7034985237205691E-2"/>
                </c:manualLayout>
              </c:layout>
              <c:tx>
                <c:rich>
                  <a:bodyPr/>
                  <a:lstStyle/>
                  <a:p>
                    <a:fld id="{795BC26D-5632-4879-AA47-FD42A538639C}"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F18D-4910-8B3F-5114A6B1A442}"/>
                </c:ext>
              </c:extLst>
            </c:dLbl>
            <c:dLbl>
              <c:idx val="29"/>
              <c:tx>
                <c:rich>
                  <a:bodyPr/>
                  <a:lstStyle/>
                  <a:p>
                    <a:fld id="{89C94B72-6496-4D26-AAD7-3C2441E6B5B3}" type="CELLRANGE">
                      <a:rPr lang="ja-JP" altLang="en-US"/>
                      <a:pPr/>
                      <a:t>[CELLRANGE]</a:t>
                    </a:fld>
                    <a:endParaRPr lang="ja-JP" alt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4D-F18D-4910-8B3F-5114A6B1A442}"/>
                </c:ext>
              </c:extLst>
            </c:dLbl>
            <c:dLbl>
              <c:idx val="30"/>
              <c:layout>
                <c:manualLayout>
                  <c:x val="-2.9019840996950687E-2"/>
                  <c:y val="5.7777769524842336E-2"/>
                </c:manualLayout>
              </c:layout>
              <c:tx>
                <c:rich>
                  <a:bodyPr/>
                  <a:lstStyle/>
                  <a:p>
                    <a:fld id="{B2F1709D-8811-4A8E-ABCF-75AD89A63A2E}"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4E-F18D-4910-8B3F-5114A6B1A442}"/>
                </c:ext>
              </c:extLst>
            </c:dLbl>
            <c:dLbl>
              <c:idx val="31"/>
              <c:layout>
                <c:manualLayout>
                  <c:x val="-3.3420707732634336E-2"/>
                  <c:y val="-3.5464348547783936E-2"/>
                </c:manualLayout>
              </c:layout>
              <c:tx>
                <c:rich>
                  <a:bodyPr/>
                  <a:lstStyle/>
                  <a:p>
                    <a:fld id="{7928EFE1-C27C-4B2C-A578-40A4F62B2FBF}"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F18D-4910-8B3F-5114A6B1A442}"/>
                </c:ext>
              </c:extLst>
            </c:dLbl>
            <c:dLbl>
              <c:idx val="32"/>
              <c:layout>
                <c:manualLayout>
                  <c:x val="-9.397116644823067E-2"/>
                  <c:y val="8.8713489097275305E-2"/>
                </c:manualLayout>
              </c:layout>
              <c:tx>
                <c:rich>
                  <a:bodyPr/>
                  <a:lstStyle/>
                  <a:p>
                    <a:fld id="{AD27FECE-2F7A-403A-A41A-CD3E48DE9E1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F18D-4910-8B3F-5114A6B1A442}"/>
                </c:ext>
              </c:extLst>
            </c:dLbl>
            <c:dLbl>
              <c:idx val="33"/>
              <c:layout>
                <c:manualLayout>
                  <c:x val="-4.1935377343887061E-2"/>
                  <c:y val="-9.0186785476115028E-2"/>
                </c:manualLayout>
              </c:layout>
              <c:tx>
                <c:rich>
                  <a:bodyPr/>
                  <a:lstStyle/>
                  <a:p>
                    <a:fld id="{D636965A-7674-42AA-BF6A-9D412DD48708}"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F18D-4910-8B3F-5114A6B1A442}"/>
                </c:ext>
              </c:extLst>
            </c:dLbl>
            <c:dLbl>
              <c:idx val="34"/>
              <c:layout>
                <c:manualLayout>
                  <c:x val="-2.043762878264083E-2"/>
                  <c:y val="0.20236778117919393"/>
                </c:manualLayout>
              </c:layout>
              <c:tx>
                <c:rich>
                  <a:bodyPr/>
                  <a:lstStyle/>
                  <a:p>
                    <a:fld id="{4410EA52-3D13-4EBD-A043-80574ACE6E8D}"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F18D-4910-8B3F-5114A6B1A442}"/>
                </c:ext>
              </c:extLst>
            </c:dLbl>
            <c:dLbl>
              <c:idx val="35"/>
              <c:layout>
                <c:manualLayout>
                  <c:x val="-1.115867397309294E-2"/>
                  <c:y val="0.12449354401195342"/>
                </c:manualLayout>
              </c:layout>
              <c:tx>
                <c:rich>
                  <a:bodyPr/>
                  <a:lstStyle/>
                  <a:p>
                    <a:fld id="{9689DD50-E31C-4D06-B101-4CBA4A96DF44}"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F18D-4910-8B3F-5114A6B1A442}"/>
                </c:ext>
              </c:extLst>
            </c:dLbl>
            <c:dLbl>
              <c:idx val="36"/>
              <c:layout>
                <c:manualLayout>
                  <c:x val="-3.2949780360025088E-3"/>
                  <c:y val="6.3456979745737885E-2"/>
                </c:manualLayout>
              </c:layout>
              <c:tx>
                <c:rich>
                  <a:bodyPr/>
                  <a:lstStyle/>
                  <a:p>
                    <a:fld id="{C4706963-09D3-4DB4-876D-1D8E67DBE062}" type="CELLRANGE">
                      <a:rPr lang="ja-JP" altLang="en-US"/>
                      <a:pPr/>
                      <a:t>[CELLRANGE]</a:t>
                    </a:fld>
                    <a:endParaRPr lang="ja-JP" alt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F18D-4910-8B3F-5114A6B1A4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a:solidFill>
                        <a:schemeClr val="tx1">
                          <a:lumMod val="35000"/>
                          <a:lumOff val="65000"/>
                        </a:schemeClr>
                      </a:solidFill>
                    </a:ln>
                    <a:effectLst/>
                  </c:spPr>
                </c15:leaderLines>
              </c:ext>
            </c:extLst>
          </c:dLbls>
          <c:xVal>
            <c:numRef>
              <c:f>経済波及効果グラフ!$CC$4:$DM$4</c:f>
              <c:numCache>
                <c:formatCode>0.0_ ;[Red]\-0.0\ </c:formatCode>
                <c:ptCount val="37"/>
                <c:pt idx="0">
                  <c:v>0.60253151135823879</c:v>
                </c:pt>
                <c:pt idx="1">
                  <c:v>1.2297425590588855</c:v>
                </c:pt>
                <c:pt idx="2">
                  <c:v>3.1091099599299836</c:v>
                </c:pt>
                <c:pt idx="3">
                  <c:v>5.1056332881094439</c:v>
                </c:pt>
                <c:pt idx="4">
                  <c:v>5.8048998113148347</c:v>
                </c:pt>
                <c:pt idx="5">
                  <c:v>7.7424358804693814</c:v>
                </c:pt>
                <c:pt idx="6">
                  <c:v>9.7682433179119936</c:v>
                </c:pt>
                <c:pt idx="7">
                  <c:v>11.080799973649174</c:v>
                </c:pt>
                <c:pt idx="8">
                  <c:v>12.068117859135736</c:v>
                </c:pt>
                <c:pt idx="9">
                  <c:v>13.413954126564652</c:v>
                </c:pt>
                <c:pt idx="10">
                  <c:v>14.839705315129173</c:v>
                </c:pt>
                <c:pt idx="11">
                  <c:v>15.827052435999358</c:v>
                </c:pt>
                <c:pt idx="12">
                  <c:v>16.920455783528745</c:v>
                </c:pt>
                <c:pt idx="13">
                  <c:v>18.232525182872195</c:v>
                </c:pt>
                <c:pt idx="14">
                  <c:v>19.316256490986042</c:v>
                </c:pt>
                <c:pt idx="15">
                  <c:v>20.227075122657048</c:v>
                </c:pt>
                <c:pt idx="16">
                  <c:v>21.620180132841678</c:v>
                </c:pt>
                <c:pt idx="17">
                  <c:v>22.613934675289407</c:v>
                </c:pt>
                <c:pt idx="18">
                  <c:v>25.151312600508806</c:v>
                </c:pt>
                <c:pt idx="19">
                  <c:v>27.882521119153864</c:v>
                </c:pt>
                <c:pt idx="20">
                  <c:v>31.666261919022265</c:v>
                </c:pt>
                <c:pt idx="21">
                  <c:v>36.155798477772038</c:v>
                </c:pt>
                <c:pt idx="22">
                  <c:v>37.50954291647119</c:v>
                </c:pt>
                <c:pt idx="23">
                  <c:v>38.022268201901113</c:v>
                </c:pt>
                <c:pt idx="24">
                  <c:v>42.832005299790339</c:v>
                </c:pt>
                <c:pt idx="25">
                  <c:v>49.120141639586578</c:v>
                </c:pt>
                <c:pt idx="26">
                  <c:v>55.30255795963528</c:v>
                </c:pt>
                <c:pt idx="27">
                  <c:v>62.141469436647796</c:v>
                </c:pt>
                <c:pt idx="28">
                  <c:v>67.734339628231169</c:v>
                </c:pt>
                <c:pt idx="29">
                  <c:v>72.977354856552694</c:v>
                </c:pt>
                <c:pt idx="30">
                  <c:v>77.29008556027371</c:v>
                </c:pt>
                <c:pt idx="31">
                  <c:v>83.031944139367795</c:v>
                </c:pt>
                <c:pt idx="32">
                  <c:v>86.770740409478577</c:v>
                </c:pt>
                <c:pt idx="33">
                  <c:v>91.124035207977585</c:v>
                </c:pt>
                <c:pt idx="34">
                  <c:v>97.173216139724843</c:v>
                </c:pt>
                <c:pt idx="35">
                  <c:v>99.173968853401874</c:v>
                </c:pt>
                <c:pt idx="36">
                  <c:v>99.623092561758284</c:v>
                </c:pt>
              </c:numCache>
            </c:numRef>
          </c:xVal>
          <c:yVal>
            <c:numRef>
              <c:f>経済波及効果グラフ!$CC$6:$DM$6</c:f>
              <c:numCache>
                <c:formatCode>0.0_ ;[Red]\-0.0\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0"/>
          <c:extLst>
            <c:ext xmlns:c15="http://schemas.microsoft.com/office/drawing/2012/chart" uri="{02D57815-91ED-43cb-92C2-25804820EDAC}">
              <c15:datalabelsRange>
                <c15:f>経済波及効果グラフ!$B$3:$B$39</c15:f>
                <c15:dlblRange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15:dlblRangeCache>
              </c15:datalabelsRange>
            </c:ext>
            <c:ext xmlns:c16="http://schemas.microsoft.com/office/drawing/2014/chart" uri="{C3380CC4-5D6E-409C-BE32-E72D297353CC}">
              <c16:uniqueId val="{00000028-F18D-4910-8B3F-5114A6B1A442}"/>
            </c:ext>
          </c:extLst>
        </c:ser>
        <c:dLbls>
          <c:showLegendKey val="0"/>
          <c:showVal val="0"/>
          <c:showCatName val="0"/>
          <c:showSerName val="0"/>
          <c:showPercent val="0"/>
          <c:showBubbleSize val="0"/>
        </c:dLbls>
        <c:axId val="1026773928"/>
        <c:axId val="1026778968"/>
      </c:scatterChart>
      <c:dateAx>
        <c:axId val="1026773928"/>
        <c:scaling>
          <c:orientation val="minMax"/>
        </c:scaling>
        <c:delete val="1"/>
        <c:axPos val="b"/>
        <c:numFmt formatCode="0.0_ ;[Red]\-0.0\ " sourceLinked="1"/>
        <c:majorTickMark val="out"/>
        <c:minorTickMark val="none"/>
        <c:tickLblPos val="nextTo"/>
        <c:crossAx val="1026778968"/>
        <c:crosses val="autoZero"/>
        <c:auto val="0"/>
        <c:lblOffset val="100"/>
        <c:baseTimeUnit val="days"/>
      </c:dateAx>
      <c:valAx>
        <c:axId val="1026778968"/>
        <c:scaling>
          <c:orientation val="minMax"/>
        </c:scaling>
        <c:delete val="0"/>
        <c:axPos val="l"/>
        <c:majorGridlines>
          <c:spPr>
            <a:ln>
              <a:solidFill>
                <a:schemeClr val="tx1">
                  <a:lumMod val="15000"/>
                  <a:lumOff val="85000"/>
                </a:schemeClr>
              </a:solidFill>
            </a:ln>
            <a:effectLst/>
          </c:spPr>
        </c:majorGridlines>
        <c:numFmt formatCode="0_ "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2677392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r>
              <a:rPr lang="ja-JP" altLang="en-US" b="1">
                <a:latin typeface="UD デジタル 教科書体 NK-R" panose="02020400000000000000" pitchFamily="18" charset="-128"/>
                <a:ea typeface="UD デジタル 教科書体 NK-R" panose="02020400000000000000" pitchFamily="18" charset="-128"/>
              </a:rPr>
              <a:t>粗付加価値額でみる経済波及効果結果</a:t>
            </a:r>
          </a:p>
        </c:rich>
      </c:tx>
      <c:overlay val="0"/>
      <c:spPr>
        <a:solidFill>
          <a:srgbClr val="FFFFCC"/>
        </a:solid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title>
    <c:autoTitleDeleted val="0"/>
    <c:plotArea>
      <c:layout>
        <c:manualLayout>
          <c:layoutTarget val="inner"/>
          <c:xMode val="edge"/>
          <c:yMode val="edge"/>
          <c:x val="0.26168405776365139"/>
          <c:y val="7.8819345359836521E-2"/>
          <c:w val="0.70054660400057067"/>
          <c:h val="0.89050030524194501"/>
        </c:manualLayout>
      </c:layout>
      <c:barChart>
        <c:barDir val="bar"/>
        <c:grouping val="stacked"/>
        <c:varyColors val="0"/>
        <c:ser>
          <c:idx val="0"/>
          <c:order val="0"/>
          <c:spPr>
            <a:solidFill>
              <a:schemeClr val="accent2">
                <a:lumMod val="20000"/>
                <a:lumOff val="80000"/>
              </a:schemeClr>
            </a:solidFill>
            <a:ln>
              <a:solidFill>
                <a:srgbClr val="0070C0"/>
              </a:solidFill>
            </a:ln>
            <a:effectLst/>
          </c:spPr>
          <c:invertIfNegative val="0"/>
          <c:cat>
            <c:multiLvlStrRef>
              <c:f>結果まとめ!$B$7:$C$43</c:f>
              <c:multiLvlStrCache>
                <c:ptCount val="37"/>
                <c:lvl>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lvl>
                <c:lvl>
                  <c:pt idx="0">
                    <c:v>01</c:v>
                  </c:pt>
                  <c:pt idx="1">
                    <c:v>06</c:v>
                  </c:pt>
                  <c:pt idx="2">
                    <c:v>11</c:v>
                  </c:pt>
                  <c:pt idx="3">
                    <c:v>15</c:v>
                  </c:pt>
                  <c:pt idx="4">
                    <c:v>16</c:v>
                  </c:pt>
                  <c:pt idx="5">
                    <c:v>20</c:v>
                  </c:pt>
                  <c:pt idx="6">
                    <c:v>21</c:v>
                  </c:pt>
                  <c:pt idx="7">
                    <c:v>22</c:v>
                  </c:pt>
                  <c:pt idx="8">
                    <c:v>25</c:v>
                  </c:pt>
                  <c:pt idx="9">
                    <c:v>26</c:v>
                  </c:pt>
                  <c:pt idx="10">
                    <c:v>27</c:v>
                  </c:pt>
                  <c:pt idx="11">
                    <c:v>28</c:v>
                  </c:pt>
                  <c:pt idx="12">
                    <c:v>29</c:v>
                  </c:pt>
                  <c:pt idx="13">
                    <c:v>30</c:v>
                  </c:pt>
                  <c:pt idx="14">
                    <c:v>31</c:v>
                  </c:pt>
                  <c:pt idx="15">
                    <c:v>32</c:v>
                  </c:pt>
                  <c:pt idx="16">
                    <c:v>33</c:v>
                  </c:pt>
                  <c:pt idx="17">
                    <c:v>34</c:v>
                  </c:pt>
                  <c:pt idx="18">
                    <c:v>35</c:v>
                  </c:pt>
                  <c:pt idx="19">
                    <c:v>39</c:v>
                  </c:pt>
                  <c:pt idx="20">
                    <c:v>41</c:v>
                  </c:pt>
                  <c:pt idx="21">
                    <c:v>46</c:v>
                  </c:pt>
                  <c:pt idx="22">
                    <c:v>47</c:v>
                  </c:pt>
                  <c:pt idx="23">
                    <c:v>48</c:v>
                  </c:pt>
                  <c:pt idx="24">
                    <c:v>51</c:v>
                  </c:pt>
                  <c:pt idx="25">
                    <c:v>53</c:v>
                  </c:pt>
                  <c:pt idx="26">
                    <c:v>55</c:v>
                  </c:pt>
                  <c:pt idx="27">
                    <c:v>57</c:v>
                  </c:pt>
                  <c:pt idx="28">
                    <c:v>59</c:v>
                  </c:pt>
                  <c:pt idx="29">
                    <c:v>61</c:v>
                  </c:pt>
                  <c:pt idx="30">
                    <c:v>63</c:v>
                  </c:pt>
                  <c:pt idx="31">
                    <c:v>64</c:v>
                  </c:pt>
                  <c:pt idx="32">
                    <c:v>65</c:v>
                  </c:pt>
                  <c:pt idx="33">
                    <c:v>66</c:v>
                  </c:pt>
                  <c:pt idx="34">
                    <c:v>67</c:v>
                  </c:pt>
                  <c:pt idx="35">
                    <c:v>68</c:v>
                  </c:pt>
                  <c:pt idx="36">
                    <c:v>69</c:v>
                  </c:pt>
                </c:lvl>
              </c:multiLvlStrCache>
            </c:multiLvlStrRef>
          </c:cat>
          <c:val>
            <c:numRef>
              <c:f>結果まとめ!$G$7:$G$43</c:f>
              <c:numCache>
                <c:formatCode>#,##0</c:formatCode>
                <c:ptCount val="37"/>
                <c:pt idx="0">
                  <c:v>-2.8173555100325713</c:v>
                </c:pt>
                <c:pt idx="1">
                  <c:v>-3.0058710759554914E-2</c:v>
                </c:pt>
                <c:pt idx="2">
                  <c:v>-13.243432204689412</c:v>
                </c:pt>
                <c:pt idx="3">
                  <c:v>-3.9623217236662751</c:v>
                </c:pt>
                <c:pt idx="4">
                  <c:v>-9.3351518812304608</c:v>
                </c:pt>
                <c:pt idx="5">
                  <c:v>-122.92705688756079</c:v>
                </c:pt>
                <c:pt idx="6">
                  <c:v>-22.047707142367013</c:v>
                </c:pt>
                <c:pt idx="7">
                  <c:v>-62.520405317974323</c:v>
                </c:pt>
                <c:pt idx="8">
                  <c:v>-26.824176801889596</c:v>
                </c:pt>
                <c:pt idx="9">
                  <c:v>-60.252132988186666</c:v>
                </c:pt>
                <c:pt idx="10">
                  <c:v>-29.306928634747539</c:v>
                </c:pt>
                <c:pt idx="11">
                  <c:v>-28.797888050491235</c:v>
                </c:pt>
                <c:pt idx="12">
                  <c:v>-93.732847837638928</c:v>
                </c:pt>
                <c:pt idx="13">
                  <c:v>-218.5466804444246</c:v>
                </c:pt>
                <c:pt idx="14">
                  <c:v>-42.871742979028269</c:v>
                </c:pt>
                <c:pt idx="15">
                  <c:v>-134.66067363620357</c:v>
                </c:pt>
                <c:pt idx="16">
                  <c:v>-110.4274704021697</c:v>
                </c:pt>
                <c:pt idx="17">
                  <c:v>-9.5177050231903024</c:v>
                </c:pt>
                <c:pt idx="18">
                  <c:v>-266.78774120565242</c:v>
                </c:pt>
                <c:pt idx="19">
                  <c:v>-12.401927755609805</c:v>
                </c:pt>
                <c:pt idx="20">
                  <c:v>0</c:v>
                </c:pt>
                <c:pt idx="21">
                  <c:v>-1.877986065343801</c:v>
                </c:pt>
                <c:pt idx="22">
                  <c:v>-0.71025928336078559</c:v>
                </c:pt>
                <c:pt idx="23">
                  <c:v>-0.51331672384073213</c:v>
                </c:pt>
                <c:pt idx="24">
                  <c:v>-1036.5901713870646</c:v>
                </c:pt>
                <c:pt idx="25">
                  <c:v>-116.00621721423303</c:v>
                </c:pt>
                <c:pt idx="26">
                  <c:v>-2.9745360544163102</c:v>
                </c:pt>
                <c:pt idx="27">
                  <c:v>-345.5616389101026</c:v>
                </c:pt>
                <c:pt idx="28">
                  <c:v>-67.191693987631169</c:v>
                </c:pt>
                <c:pt idx="29">
                  <c:v>0</c:v>
                </c:pt>
                <c:pt idx="30">
                  <c:v>-53.251626124012148</c:v>
                </c:pt>
                <c:pt idx="31">
                  <c:v>-5.9304437429794271E-2</c:v>
                </c:pt>
                <c:pt idx="32">
                  <c:v>-1.1420900162353118</c:v>
                </c:pt>
                <c:pt idx="33">
                  <c:v>-211.56566728607024</c:v>
                </c:pt>
                <c:pt idx="34">
                  <c:v>-41.412634140953827</c:v>
                </c:pt>
                <c:pt idx="35">
                  <c:v>0</c:v>
                </c:pt>
                <c:pt idx="36">
                  <c:v>-193.50330565337825</c:v>
                </c:pt>
              </c:numCache>
            </c:numRef>
          </c:val>
          <c:extLst>
            <c:ext xmlns:c16="http://schemas.microsoft.com/office/drawing/2014/chart" uri="{C3380CC4-5D6E-409C-BE32-E72D297353CC}">
              <c16:uniqueId val="{00000000-0B92-4928-98D7-43D91A1FE608}"/>
            </c:ext>
          </c:extLst>
        </c:ser>
        <c:ser>
          <c:idx val="1"/>
          <c:order val="1"/>
          <c:spPr>
            <a:solidFill>
              <a:schemeClr val="tx2">
                <a:lumMod val="50000"/>
                <a:lumOff val="50000"/>
              </a:schemeClr>
            </a:solidFill>
            <a:ln>
              <a:solidFill>
                <a:srgbClr val="0070C0"/>
              </a:solidFill>
            </a:ln>
            <a:effectLst/>
          </c:spPr>
          <c:invertIfNegative val="0"/>
          <c:cat>
            <c:multiLvlStrRef>
              <c:f>結果まとめ!$B$7:$C$43</c:f>
              <c:multiLvlStrCache>
                <c:ptCount val="37"/>
                <c:lvl>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lvl>
                <c:lvl>
                  <c:pt idx="0">
                    <c:v>01</c:v>
                  </c:pt>
                  <c:pt idx="1">
                    <c:v>06</c:v>
                  </c:pt>
                  <c:pt idx="2">
                    <c:v>11</c:v>
                  </c:pt>
                  <c:pt idx="3">
                    <c:v>15</c:v>
                  </c:pt>
                  <c:pt idx="4">
                    <c:v>16</c:v>
                  </c:pt>
                  <c:pt idx="5">
                    <c:v>20</c:v>
                  </c:pt>
                  <c:pt idx="6">
                    <c:v>21</c:v>
                  </c:pt>
                  <c:pt idx="7">
                    <c:v>22</c:v>
                  </c:pt>
                  <c:pt idx="8">
                    <c:v>25</c:v>
                  </c:pt>
                  <c:pt idx="9">
                    <c:v>26</c:v>
                  </c:pt>
                  <c:pt idx="10">
                    <c:v>27</c:v>
                  </c:pt>
                  <c:pt idx="11">
                    <c:v>28</c:v>
                  </c:pt>
                  <c:pt idx="12">
                    <c:v>29</c:v>
                  </c:pt>
                  <c:pt idx="13">
                    <c:v>30</c:v>
                  </c:pt>
                  <c:pt idx="14">
                    <c:v>31</c:v>
                  </c:pt>
                  <c:pt idx="15">
                    <c:v>32</c:v>
                  </c:pt>
                  <c:pt idx="16">
                    <c:v>33</c:v>
                  </c:pt>
                  <c:pt idx="17">
                    <c:v>34</c:v>
                  </c:pt>
                  <c:pt idx="18">
                    <c:v>35</c:v>
                  </c:pt>
                  <c:pt idx="19">
                    <c:v>39</c:v>
                  </c:pt>
                  <c:pt idx="20">
                    <c:v>41</c:v>
                  </c:pt>
                  <c:pt idx="21">
                    <c:v>46</c:v>
                  </c:pt>
                  <c:pt idx="22">
                    <c:v>47</c:v>
                  </c:pt>
                  <c:pt idx="23">
                    <c:v>48</c:v>
                  </c:pt>
                  <c:pt idx="24">
                    <c:v>51</c:v>
                  </c:pt>
                  <c:pt idx="25">
                    <c:v>53</c:v>
                  </c:pt>
                  <c:pt idx="26">
                    <c:v>55</c:v>
                  </c:pt>
                  <c:pt idx="27">
                    <c:v>57</c:v>
                  </c:pt>
                  <c:pt idx="28">
                    <c:v>59</c:v>
                  </c:pt>
                  <c:pt idx="29">
                    <c:v>61</c:v>
                  </c:pt>
                  <c:pt idx="30">
                    <c:v>63</c:v>
                  </c:pt>
                  <c:pt idx="31">
                    <c:v>64</c:v>
                  </c:pt>
                  <c:pt idx="32">
                    <c:v>65</c:v>
                  </c:pt>
                  <c:pt idx="33">
                    <c:v>66</c:v>
                  </c:pt>
                  <c:pt idx="34">
                    <c:v>67</c:v>
                  </c:pt>
                  <c:pt idx="35">
                    <c:v>68</c:v>
                  </c:pt>
                  <c:pt idx="36">
                    <c:v>69</c:v>
                  </c:pt>
                </c:lvl>
              </c:multiLvlStrCache>
            </c:multiLvlStrRef>
          </c:cat>
          <c:val>
            <c:numRef>
              <c:f>結果まとめ!$K$7:$K$43</c:f>
              <c:numCache>
                <c:formatCode>#,##0</c:formatCode>
                <c:ptCount val="37"/>
                <c:pt idx="0">
                  <c:v>-9.713572186834913</c:v>
                </c:pt>
                <c:pt idx="1">
                  <c:v>-5.0855146454620979</c:v>
                </c:pt>
                <c:pt idx="2">
                  <c:v>-9.8797808539706153</c:v>
                </c:pt>
                <c:pt idx="3">
                  <c:v>-4.4983371620689168</c:v>
                </c:pt>
                <c:pt idx="4">
                  <c:v>-33.538207178190532</c:v>
                </c:pt>
                <c:pt idx="5">
                  <c:v>-80.70602878215935</c:v>
                </c:pt>
                <c:pt idx="6">
                  <c:v>-64.309429539722245</c:v>
                </c:pt>
                <c:pt idx="7">
                  <c:v>-99.169825552359598</c:v>
                </c:pt>
                <c:pt idx="8">
                  <c:v>-33.832915361737747</c:v>
                </c:pt>
                <c:pt idx="9">
                  <c:v>-166.82696361288728</c:v>
                </c:pt>
                <c:pt idx="10">
                  <c:v>-33.417780402801782</c:v>
                </c:pt>
                <c:pt idx="11">
                  <c:v>-53.668284456756126</c:v>
                </c:pt>
                <c:pt idx="12">
                  <c:v>-38.597993379725196</c:v>
                </c:pt>
                <c:pt idx="13">
                  <c:v>-40.375353023970113</c:v>
                </c:pt>
                <c:pt idx="14">
                  <c:v>-5.3774604949260905</c:v>
                </c:pt>
                <c:pt idx="15">
                  <c:v>-69.571976705112661</c:v>
                </c:pt>
                <c:pt idx="16">
                  <c:v>-43.35053917691134</c:v>
                </c:pt>
                <c:pt idx="17">
                  <c:v>-1.8138758314308938</c:v>
                </c:pt>
                <c:pt idx="18">
                  <c:v>-181.6870203387858</c:v>
                </c:pt>
                <c:pt idx="19">
                  <c:v>-28.751308033956569</c:v>
                </c:pt>
                <c:pt idx="20">
                  <c:v>-27.590320396003222</c:v>
                </c:pt>
                <c:pt idx="21">
                  <c:v>-107.48460051365429</c:v>
                </c:pt>
                <c:pt idx="22">
                  <c:v>-10.451970763257265</c:v>
                </c:pt>
                <c:pt idx="23">
                  <c:v>-22.384339639379935</c:v>
                </c:pt>
                <c:pt idx="24">
                  <c:v>-242.54812250766821</c:v>
                </c:pt>
                <c:pt idx="25">
                  <c:v>-113.03187665590606</c:v>
                </c:pt>
                <c:pt idx="26">
                  <c:v>-131.28623076371844</c:v>
                </c:pt>
                <c:pt idx="27">
                  <c:v>-225.00203308452984</c:v>
                </c:pt>
                <c:pt idx="28">
                  <c:v>-174.23747346831689</c:v>
                </c:pt>
                <c:pt idx="29">
                  <c:v>-23.83452239779475</c:v>
                </c:pt>
                <c:pt idx="30">
                  <c:v>-5.4211582713557833</c:v>
                </c:pt>
                <c:pt idx="31">
                  <c:v>-0.71986271458058582</c:v>
                </c:pt>
                <c:pt idx="32">
                  <c:v>-6.7465680897379299</c:v>
                </c:pt>
                <c:pt idx="33">
                  <c:v>-500.3114787599477</c:v>
                </c:pt>
                <c:pt idx="34">
                  <c:v>-7.8659751486467195</c:v>
                </c:pt>
                <c:pt idx="35">
                  <c:v>0</c:v>
                </c:pt>
                <c:pt idx="36">
                  <c:v>-21.534650646215134</c:v>
                </c:pt>
              </c:numCache>
            </c:numRef>
          </c:val>
          <c:extLst>
            <c:ext xmlns:c16="http://schemas.microsoft.com/office/drawing/2014/chart" uri="{C3380CC4-5D6E-409C-BE32-E72D297353CC}">
              <c16:uniqueId val="{00000007-0B92-4928-98D7-43D91A1FE608}"/>
            </c:ext>
          </c:extLst>
        </c:ser>
        <c:ser>
          <c:idx val="2"/>
          <c:order val="2"/>
          <c:spPr>
            <a:solidFill>
              <a:schemeClr val="tx2">
                <a:lumMod val="10000"/>
                <a:lumOff val="90000"/>
              </a:schemeClr>
            </a:solidFill>
            <a:ln>
              <a:solidFill>
                <a:srgbClr val="0070C0"/>
              </a:solidFill>
            </a:ln>
            <a:effectLst/>
          </c:spPr>
          <c:invertIfNegative val="0"/>
          <c:cat>
            <c:multiLvlStrRef>
              <c:f>結果まとめ!$B$7:$C$43</c:f>
              <c:multiLvlStrCache>
                <c:ptCount val="37"/>
                <c:lvl>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lvl>
                <c:lvl>
                  <c:pt idx="0">
                    <c:v>01</c:v>
                  </c:pt>
                  <c:pt idx="1">
                    <c:v>06</c:v>
                  </c:pt>
                  <c:pt idx="2">
                    <c:v>11</c:v>
                  </c:pt>
                  <c:pt idx="3">
                    <c:v>15</c:v>
                  </c:pt>
                  <c:pt idx="4">
                    <c:v>16</c:v>
                  </c:pt>
                  <c:pt idx="5">
                    <c:v>20</c:v>
                  </c:pt>
                  <c:pt idx="6">
                    <c:v>21</c:v>
                  </c:pt>
                  <c:pt idx="7">
                    <c:v>22</c:v>
                  </c:pt>
                  <c:pt idx="8">
                    <c:v>25</c:v>
                  </c:pt>
                  <c:pt idx="9">
                    <c:v>26</c:v>
                  </c:pt>
                  <c:pt idx="10">
                    <c:v>27</c:v>
                  </c:pt>
                  <c:pt idx="11">
                    <c:v>28</c:v>
                  </c:pt>
                  <c:pt idx="12">
                    <c:v>29</c:v>
                  </c:pt>
                  <c:pt idx="13">
                    <c:v>30</c:v>
                  </c:pt>
                  <c:pt idx="14">
                    <c:v>31</c:v>
                  </c:pt>
                  <c:pt idx="15">
                    <c:v>32</c:v>
                  </c:pt>
                  <c:pt idx="16">
                    <c:v>33</c:v>
                  </c:pt>
                  <c:pt idx="17">
                    <c:v>34</c:v>
                  </c:pt>
                  <c:pt idx="18">
                    <c:v>35</c:v>
                  </c:pt>
                  <c:pt idx="19">
                    <c:v>39</c:v>
                  </c:pt>
                  <c:pt idx="20">
                    <c:v>41</c:v>
                  </c:pt>
                  <c:pt idx="21">
                    <c:v>46</c:v>
                  </c:pt>
                  <c:pt idx="22">
                    <c:v>47</c:v>
                  </c:pt>
                  <c:pt idx="23">
                    <c:v>48</c:v>
                  </c:pt>
                  <c:pt idx="24">
                    <c:v>51</c:v>
                  </c:pt>
                  <c:pt idx="25">
                    <c:v>53</c:v>
                  </c:pt>
                  <c:pt idx="26">
                    <c:v>55</c:v>
                  </c:pt>
                  <c:pt idx="27">
                    <c:v>57</c:v>
                  </c:pt>
                  <c:pt idx="28">
                    <c:v>59</c:v>
                  </c:pt>
                  <c:pt idx="29">
                    <c:v>61</c:v>
                  </c:pt>
                  <c:pt idx="30">
                    <c:v>63</c:v>
                  </c:pt>
                  <c:pt idx="31">
                    <c:v>64</c:v>
                  </c:pt>
                  <c:pt idx="32">
                    <c:v>65</c:v>
                  </c:pt>
                  <c:pt idx="33">
                    <c:v>66</c:v>
                  </c:pt>
                  <c:pt idx="34">
                    <c:v>67</c:v>
                  </c:pt>
                  <c:pt idx="35">
                    <c:v>68</c:v>
                  </c:pt>
                  <c:pt idx="36">
                    <c:v>69</c:v>
                  </c:pt>
                </c:lvl>
              </c:multiLvlStrCache>
            </c:multiLvlStrRef>
          </c:cat>
          <c:val>
            <c:numRef>
              <c:f>結果まとめ!$Q$7:$Q$43</c:f>
              <c:numCache>
                <c:formatCode>#,##0</c:formatCode>
                <c:ptCount val="37"/>
                <c:pt idx="0">
                  <c:v>-31.024548387266112</c:v>
                </c:pt>
                <c:pt idx="1">
                  <c:v>-0.80134498233734286</c:v>
                </c:pt>
                <c:pt idx="2">
                  <c:v>-78.6294010204155</c:v>
                </c:pt>
                <c:pt idx="3">
                  <c:v>-4.7863739371299054</c:v>
                </c:pt>
                <c:pt idx="4">
                  <c:v>-9.6639173538769416</c:v>
                </c:pt>
                <c:pt idx="5">
                  <c:v>-16.703433705364983</c:v>
                </c:pt>
                <c:pt idx="6">
                  <c:v>-17.597760940599915</c:v>
                </c:pt>
                <c:pt idx="7">
                  <c:v>-11.629551843724181</c:v>
                </c:pt>
                <c:pt idx="8">
                  <c:v>-2.3447251557848694</c:v>
                </c:pt>
                <c:pt idx="9">
                  <c:v>-3.6975818903561692</c:v>
                </c:pt>
                <c:pt idx="10">
                  <c:v>-1.1360377052553545</c:v>
                </c:pt>
                <c:pt idx="11">
                  <c:v>-5.7662653859393425</c:v>
                </c:pt>
                <c:pt idx="12">
                  <c:v>-1.3326334815092191</c:v>
                </c:pt>
                <c:pt idx="13">
                  <c:v>-1.2823559724152283</c:v>
                </c:pt>
                <c:pt idx="14">
                  <c:v>-0.8724825638479492</c:v>
                </c:pt>
                <c:pt idx="15">
                  <c:v>-2.7331106484533336</c:v>
                </c:pt>
                <c:pt idx="16">
                  <c:v>-6.7423883607009945</c:v>
                </c:pt>
                <c:pt idx="17">
                  <c:v>-2.7375146146798501</c:v>
                </c:pt>
                <c:pt idx="18">
                  <c:v>-14.558098930080069</c:v>
                </c:pt>
                <c:pt idx="19">
                  <c:v>-12.59527795344091</c:v>
                </c:pt>
                <c:pt idx="20">
                  <c:v>-8.306409862879077</c:v>
                </c:pt>
                <c:pt idx="21">
                  <c:v>-38.938209983891639</c:v>
                </c:pt>
                <c:pt idx="22">
                  <c:v>-9.5747086493903861</c:v>
                </c:pt>
                <c:pt idx="23">
                  <c:v>-9.5563134783875263</c:v>
                </c:pt>
                <c:pt idx="24">
                  <c:v>-259.87250415157558</c:v>
                </c:pt>
                <c:pt idx="25">
                  <c:v>-107.69257936355815</c:v>
                </c:pt>
                <c:pt idx="26">
                  <c:v>-399.48088495009529</c:v>
                </c:pt>
                <c:pt idx="27">
                  <c:v>-77.796039132847469</c:v>
                </c:pt>
                <c:pt idx="28">
                  <c:v>-99.543121176839065</c:v>
                </c:pt>
                <c:pt idx="29">
                  <c:v>-6.1935655880725422</c:v>
                </c:pt>
                <c:pt idx="30">
                  <c:v>-41.745480996864181</c:v>
                </c:pt>
                <c:pt idx="31">
                  <c:v>-59.053732991566982</c:v>
                </c:pt>
                <c:pt idx="32">
                  <c:v>-16.342436277746639</c:v>
                </c:pt>
                <c:pt idx="33">
                  <c:v>-130.15987486129924</c:v>
                </c:pt>
                <c:pt idx="34">
                  <c:v>-110.71902437081957</c:v>
                </c:pt>
                <c:pt idx="35">
                  <c:v>0</c:v>
                </c:pt>
                <c:pt idx="36">
                  <c:v>-5.7067217701017627</c:v>
                </c:pt>
              </c:numCache>
            </c:numRef>
          </c:val>
          <c:extLst>
            <c:ext xmlns:c16="http://schemas.microsoft.com/office/drawing/2014/chart" uri="{C3380CC4-5D6E-409C-BE32-E72D297353CC}">
              <c16:uniqueId val="{00000008-0B92-4928-98D7-43D91A1FE608}"/>
            </c:ext>
          </c:extLst>
        </c:ser>
        <c:dLbls>
          <c:showLegendKey val="0"/>
          <c:showVal val="0"/>
          <c:showCatName val="0"/>
          <c:showSerName val="0"/>
          <c:showPercent val="0"/>
          <c:showBubbleSize val="0"/>
        </c:dLbls>
        <c:gapWidth val="150"/>
        <c:overlap val="100"/>
        <c:axId val="903155784"/>
        <c:axId val="903162624"/>
      </c:barChart>
      <c:catAx>
        <c:axId val="903155784"/>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03162624"/>
        <c:crosses val="autoZero"/>
        <c:auto val="1"/>
        <c:lblAlgn val="ctr"/>
        <c:lblOffset val="100"/>
        <c:noMultiLvlLbl val="0"/>
      </c:catAx>
      <c:valAx>
        <c:axId val="90316262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9031557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cap="flat" cmpd="sng" algn="ctr">
        <a:solidFill>
          <a:schemeClr val="tx1">
            <a:lumMod val="65000"/>
            <a:lumOff val="35000"/>
          </a:schemeClr>
        </a:solidFill>
        <a:round/>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15875" cap="flat" cmpd="sng" algn="ctr">
        <a:solidFill>
          <a:schemeClr val="tx1">
            <a:lumMod val="65000"/>
            <a:lumOff val="3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9</xdr:col>
      <xdr:colOff>180975</xdr:colOff>
      <xdr:row>5</xdr:row>
      <xdr:rowOff>38100</xdr:rowOff>
    </xdr:from>
    <xdr:to>
      <xdr:col>10</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11</xdr:row>
      <xdr:rowOff>19050</xdr:rowOff>
    </xdr:from>
    <xdr:to>
      <xdr:col>5</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161924</xdr:colOff>
      <xdr:row>11</xdr:row>
      <xdr:rowOff>28575</xdr:rowOff>
    </xdr:from>
    <xdr:to>
      <xdr:col>14</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190499</xdr:colOff>
      <xdr:row>11</xdr:row>
      <xdr:rowOff>19050</xdr:rowOff>
    </xdr:from>
    <xdr:to>
      <xdr:col>22</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0</xdr:colOff>
      <xdr:row>18</xdr:row>
      <xdr:rowOff>28575</xdr:rowOff>
    </xdr:from>
    <xdr:to>
      <xdr:col>3</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76200</xdr:colOff>
      <xdr:row>24</xdr:row>
      <xdr:rowOff>28575</xdr:rowOff>
    </xdr:from>
    <xdr:to>
      <xdr:col>6</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7</xdr:col>
      <xdr:colOff>131729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9857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xmlns:a="http://schemas.openxmlformats.org/drawingml/2006/main">
              <a:off x="1598579" y="4766151"/>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23</xdr:col>
      <xdr:colOff>38100</xdr:colOff>
      <xdr:row>16</xdr:row>
      <xdr:rowOff>133350</xdr:rowOff>
    </xdr:from>
    <xdr:to>
      <xdr:col>26</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180975</xdr:colOff>
      <xdr:row>37</xdr:row>
      <xdr:rowOff>9525</xdr:rowOff>
    </xdr:from>
    <xdr:to>
      <xdr:col>21</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9524</xdr:colOff>
      <xdr:row>42</xdr:row>
      <xdr:rowOff>19050</xdr:rowOff>
    </xdr:from>
    <xdr:to>
      <xdr:col>22</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10</xdr:col>
      <xdr:colOff>190500</xdr:colOff>
      <xdr:row>45</xdr:row>
      <xdr:rowOff>123825</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286000" y="8382000"/>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xmlns:a="http://schemas.openxmlformats.org/drawingml/2006/main">
              <a:off x="2286000" y="8382000"/>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16</xdr:col>
      <xdr:colOff>19049</xdr:colOff>
      <xdr:row>47</xdr:row>
      <xdr:rowOff>38102</xdr:rowOff>
    </xdr:from>
    <xdr:to>
      <xdr:col>20</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29</xdr:row>
      <xdr:rowOff>19050</xdr:rowOff>
    </xdr:from>
    <xdr:to>
      <xdr:col>12</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114301</xdr:colOff>
      <xdr:row>29</xdr:row>
      <xdr:rowOff>9525</xdr:rowOff>
    </xdr:from>
    <xdr:to>
      <xdr:col>15</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49</xdr:row>
      <xdr:rowOff>19050</xdr:rowOff>
    </xdr:from>
    <xdr:to>
      <xdr:col>12</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95250</xdr:colOff>
      <xdr:row>49</xdr:row>
      <xdr:rowOff>9525</xdr:rowOff>
    </xdr:from>
    <xdr:to>
      <xdr:col>15</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128588</xdr:colOff>
      <xdr:row>34</xdr:row>
      <xdr:rowOff>33336</xdr:rowOff>
    </xdr:from>
    <xdr:to>
      <xdr:col>20</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2847974" y="5753100"/>
          <a:ext cx="509590" cy="1757361"/>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22225</xdr:colOff>
      <xdr:row>40</xdr:row>
      <xdr:rowOff>111124</xdr:rowOff>
    </xdr:from>
    <xdr:to>
      <xdr:col>36</xdr:col>
      <xdr:colOff>214312</xdr:colOff>
      <xdr:row>78</xdr:row>
      <xdr:rowOff>174625</xdr:rowOff>
    </xdr:to>
    <xdr:graphicFrame macro="">
      <xdr:nvGraphicFramePr>
        <xdr:cNvPr id="4" name="グラフ 3">
          <a:extLst>
            <a:ext uri="{FF2B5EF4-FFF2-40B4-BE49-F238E27FC236}">
              <a16:creationId xmlns:a16="http://schemas.microsoft.com/office/drawing/2014/main" id="{54CB2578-D8AB-33AB-2B6D-FBB71E1083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24</xdr:col>
      <xdr:colOff>457212</xdr:colOff>
      <xdr:row>6</xdr:row>
      <xdr:rowOff>127000</xdr:rowOff>
    </xdr:from>
    <xdr:to>
      <xdr:col>36</xdr:col>
      <xdr:colOff>88900</xdr:colOff>
      <xdr:row>45</xdr:row>
      <xdr:rowOff>101612</xdr:rowOff>
    </xdr:to>
    <xdr:graphicFrame macro="">
      <xdr:nvGraphicFramePr>
        <xdr:cNvPr id="4" name="グラフ 3">
          <a:extLst>
            <a:ext uri="{FF2B5EF4-FFF2-40B4-BE49-F238E27FC236}">
              <a16:creationId xmlns:a16="http://schemas.microsoft.com/office/drawing/2014/main" id="{6275F059-BC43-1E8A-13FC-8AE3D27D09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18"/>
  <sheetViews>
    <sheetView tabSelected="1" view="pageBreakPreview" zoomScaleNormal="100" zoomScaleSheetLayoutView="100" workbookViewId="0"/>
  </sheetViews>
  <sheetFormatPr defaultColWidth="9" defaultRowHeight="21.75" customHeight="1" x14ac:dyDescent="0.2"/>
  <cols>
    <col min="1" max="1" width="4.81640625" style="51" customWidth="1"/>
    <col min="2" max="2" width="7.26953125" style="50" customWidth="1"/>
    <col min="3" max="3" width="74.26953125" style="51" customWidth="1"/>
    <col min="4" max="4" width="15.81640625" style="51" customWidth="1"/>
    <col min="5" max="16384" width="9" style="51"/>
  </cols>
  <sheetData>
    <row r="1" spans="2:4" ht="44.25" customHeight="1" x14ac:dyDescent="0.2">
      <c r="B1" s="626" t="s">
        <v>395</v>
      </c>
      <c r="C1" s="627"/>
      <c r="D1" s="413"/>
    </row>
    <row r="2" spans="2:4" ht="29.25" customHeight="1" x14ac:dyDescent="0.2">
      <c r="B2" s="52"/>
      <c r="C2" s="53" t="s">
        <v>319</v>
      </c>
    </row>
    <row r="3" spans="2:4" ht="39" customHeight="1" x14ac:dyDescent="0.2">
      <c r="B3" s="54">
        <v>1</v>
      </c>
      <c r="C3" s="55" t="s">
        <v>309</v>
      </c>
    </row>
    <row r="4" spans="2:4" ht="39" customHeight="1" x14ac:dyDescent="0.2">
      <c r="B4" s="54">
        <v>2</v>
      </c>
      <c r="C4" s="55" t="s">
        <v>310</v>
      </c>
    </row>
    <row r="5" spans="2:4" ht="39" customHeight="1" x14ac:dyDescent="0.2">
      <c r="B5" s="54">
        <v>3</v>
      </c>
      <c r="C5" s="55" t="s">
        <v>311</v>
      </c>
    </row>
    <row r="6" spans="2:4" ht="39" customHeight="1" x14ac:dyDescent="0.2">
      <c r="B6" s="54">
        <v>4</v>
      </c>
      <c r="C6" s="55" t="s">
        <v>312</v>
      </c>
    </row>
    <row r="7" spans="2:4" ht="39" customHeight="1" x14ac:dyDescent="0.2">
      <c r="B7" s="54">
        <v>5</v>
      </c>
      <c r="C7" s="56" t="s">
        <v>338</v>
      </c>
    </row>
    <row r="8" spans="2:4" ht="39" customHeight="1" x14ac:dyDescent="0.2">
      <c r="B8" s="54">
        <v>6</v>
      </c>
      <c r="C8" s="55" t="s">
        <v>313</v>
      </c>
    </row>
    <row r="9" spans="2:4" ht="39" customHeight="1" x14ac:dyDescent="0.2">
      <c r="B9" s="54">
        <v>7</v>
      </c>
      <c r="C9" s="55" t="s">
        <v>463</v>
      </c>
    </row>
    <row r="10" spans="2:4" ht="39" customHeight="1" x14ac:dyDescent="0.2">
      <c r="B10" s="54">
        <v>8</v>
      </c>
      <c r="C10" s="55" t="s">
        <v>408</v>
      </c>
    </row>
    <row r="11" spans="2:4" ht="39" customHeight="1" x14ac:dyDescent="0.2">
      <c r="B11" s="54">
        <v>9</v>
      </c>
      <c r="C11" s="55" t="s">
        <v>405</v>
      </c>
    </row>
    <row r="12" spans="2:4" ht="39" customHeight="1" x14ac:dyDescent="0.2">
      <c r="B12" s="54">
        <v>10</v>
      </c>
      <c r="C12" s="55" t="s">
        <v>406</v>
      </c>
    </row>
    <row r="13" spans="2:4" ht="39" customHeight="1" x14ac:dyDescent="0.2">
      <c r="B13" s="54">
        <v>11</v>
      </c>
      <c r="C13" s="55" t="s">
        <v>407</v>
      </c>
    </row>
    <row r="14" spans="2:4" ht="39" customHeight="1" x14ac:dyDescent="0.2">
      <c r="B14" s="54">
        <v>12</v>
      </c>
      <c r="C14" s="55" t="s">
        <v>314</v>
      </c>
    </row>
    <row r="15" spans="2:4" ht="39" customHeight="1" x14ac:dyDescent="0.2">
      <c r="B15" s="54">
        <v>13</v>
      </c>
      <c r="C15" s="55" t="s">
        <v>315</v>
      </c>
    </row>
    <row r="16" spans="2:4" ht="39" customHeight="1" x14ac:dyDescent="0.2">
      <c r="B16" s="54">
        <v>14</v>
      </c>
      <c r="C16" s="55" t="s">
        <v>316</v>
      </c>
    </row>
    <row r="17" spans="2:3" ht="39" customHeight="1" x14ac:dyDescent="0.2">
      <c r="B17" s="54">
        <v>15</v>
      </c>
      <c r="C17" s="55" t="s">
        <v>317</v>
      </c>
    </row>
    <row r="18" spans="2:3" ht="39" customHeight="1" x14ac:dyDescent="0.2">
      <c r="B18" s="54">
        <v>16</v>
      </c>
      <c r="C18" s="55" t="s">
        <v>318</v>
      </c>
    </row>
  </sheetData>
  <mergeCells count="1">
    <mergeCell ref="B1:C1"/>
  </mergeCells>
  <phoneticPr fontId="8"/>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W46"/>
  <sheetViews>
    <sheetView zoomScaleNormal="100" zoomScaleSheetLayoutView="100" workbookViewId="0">
      <pane xSplit="3" ySplit="6" topLeftCell="D30" activePane="bottomRight" state="frozen"/>
      <selection pane="topRight"/>
      <selection pane="bottomLeft"/>
      <selection pane="bottomRight" activeCell="M44" sqref="M44"/>
    </sheetView>
  </sheetViews>
  <sheetFormatPr defaultColWidth="9" defaultRowHeight="20" customHeight="1" x14ac:dyDescent="0.2"/>
  <cols>
    <col min="1" max="1" width="4" style="397" customWidth="1"/>
    <col min="2" max="2" width="5.26953125" style="78" customWidth="1"/>
    <col min="3" max="3" width="25" style="78" customWidth="1"/>
    <col min="4" max="4" width="16.81640625" style="78" bestFit="1" customWidth="1"/>
    <col min="5" max="5" width="10.36328125" style="78" customWidth="1"/>
    <col min="6" max="6" width="10.6328125" style="78" customWidth="1"/>
    <col min="7" max="8" width="10.7265625" style="78" customWidth="1"/>
    <col min="9" max="9" width="21.453125" style="78" bestFit="1" customWidth="1"/>
    <col min="10" max="10" width="16.81640625" style="78" bestFit="1" customWidth="1"/>
    <col min="11" max="11" width="17.6328125" style="78" bestFit="1" customWidth="1"/>
    <col min="12" max="12" width="12.7265625" style="78" bestFit="1" customWidth="1"/>
    <col min="13" max="13" width="14.6328125" style="78" customWidth="1"/>
    <col min="14" max="14" width="11.54296875" style="78" customWidth="1"/>
    <col min="15" max="15" width="11.7265625" style="78" customWidth="1"/>
    <col min="16" max="16" width="13.1796875" style="78" customWidth="1"/>
    <col min="17" max="17" width="12.54296875" style="78" customWidth="1"/>
    <col min="18" max="18" width="13.453125" style="78" customWidth="1"/>
    <col min="19" max="20" width="17.6328125" style="78" customWidth="1"/>
    <col min="21" max="21" width="12.1796875" style="78" customWidth="1"/>
    <col min="22" max="23" width="17.6328125" style="78" customWidth="1"/>
    <col min="24" max="24" width="2.81640625" style="78" customWidth="1"/>
    <col min="25" max="16384" width="9" style="78"/>
  </cols>
  <sheetData>
    <row r="1" spans="1:23" ht="20" customHeight="1" x14ac:dyDescent="0.2">
      <c r="B1" s="177"/>
      <c r="C1" s="213"/>
      <c r="D1" s="77"/>
      <c r="E1" s="77"/>
      <c r="F1" s="77"/>
      <c r="G1" s="77"/>
      <c r="H1" s="77"/>
      <c r="I1" s="77"/>
      <c r="J1" s="77"/>
      <c r="K1" s="77"/>
      <c r="L1" s="77"/>
      <c r="M1" s="77"/>
      <c r="N1" s="178" t="s">
        <v>413</v>
      </c>
      <c r="O1" s="77"/>
      <c r="P1" s="77"/>
      <c r="Q1" s="77"/>
      <c r="R1" s="77"/>
      <c r="S1" s="77"/>
      <c r="T1" s="77"/>
      <c r="U1" s="77"/>
      <c r="V1" s="77"/>
      <c r="W1" s="77"/>
    </row>
    <row r="2" spans="1:23" ht="27" customHeight="1" thickBot="1" x14ac:dyDescent="0.25">
      <c r="B2" s="131"/>
      <c r="C2" s="439" t="s">
        <v>66</v>
      </c>
      <c r="D2" s="127"/>
      <c r="E2" s="127"/>
      <c r="F2" s="77"/>
      <c r="G2" s="77"/>
      <c r="H2" s="77"/>
      <c r="I2" s="436" t="s">
        <v>404</v>
      </c>
      <c r="J2" s="77"/>
      <c r="K2" s="77"/>
      <c r="L2" s="77"/>
      <c r="M2" s="77"/>
      <c r="N2" s="77"/>
      <c r="O2" s="77"/>
      <c r="P2" s="77"/>
      <c r="Q2" s="178" t="s">
        <v>414</v>
      </c>
      <c r="R2" s="77"/>
      <c r="S2" s="77"/>
      <c r="T2" s="77"/>
      <c r="U2" s="77"/>
      <c r="V2" s="77"/>
      <c r="W2" s="179" t="s">
        <v>331</v>
      </c>
    </row>
    <row r="3" spans="1:23" ht="20" customHeight="1" x14ac:dyDescent="0.2">
      <c r="B3" s="416"/>
      <c r="C3" s="418"/>
      <c r="D3" s="371"/>
      <c r="E3" s="778" t="s">
        <v>342</v>
      </c>
      <c r="F3" s="779"/>
      <c r="G3" s="779"/>
      <c r="H3" s="780"/>
      <c r="I3" s="372"/>
      <c r="J3" s="372"/>
      <c r="K3" s="776" t="s">
        <v>60</v>
      </c>
      <c r="L3" s="783" t="s">
        <v>445</v>
      </c>
      <c r="M3" s="372"/>
      <c r="N3" s="373"/>
      <c r="O3" s="776" t="s">
        <v>444</v>
      </c>
      <c r="P3" s="374"/>
      <c r="Q3" s="375"/>
      <c r="R3" s="777" t="s">
        <v>134</v>
      </c>
      <c r="S3" s="372"/>
      <c r="T3" s="372"/>
      <c r="U3" s="776" t="s">
        <v>70</v>
      </c>
      <c r="V3" s="372"/>
      <c r="W3" s="376"/>
    </row>
    <row r="4" spans="1:23" ht="20" customHeight="1" x14ac:dyDescent="0.2">
      <c r="B4" s="126"/>
      <c r="C4" s="429" t="s">
        <v>399</v>
      </c>
      <c r="D4" s="183" t="s">
        <v>11</v>
      </c>
      <c r="E4" s="765" t="s">
        <v>0</v>
      </c>
      <c r="F4" s="765" t="s">
        <v>250</v>
      </c>
      <c r="G4" s="765" t="s">
        <v>1</v>
      </c>
      <c r="H4" s="765" t="s">
        <v>251</v>
      </c>
      <c r="I4" s="147" t="s">
        <v>57</v>
      </c>
      <c r="J4" s="147" t="s">
        <v>12</v>
      </c>
      <c r="K4" s="766"/>
      <c r="L4" s="784"/>
      <c r="M4" s="147" t="s">
        <v>429</v>
      </c>
      <c r="N4" s="184" t="s">
        <v>58</v>
      </c>
      <c r="O4" s="785"/>
      <c r="P4" s="145" t="s">
        <v>58</v>
      </c>
      <c r="Q4" s="185" t="s">
        <v>62</v>
      </c>
      <c r="R4" s="756"/>
      <c r="S4" s="186" t="s">
        <v>133</v>
      </c>
      <c r="T4" s="147" t="s">
        <v>133</v>
      </c>
      <c r="U4" s="766"/>
      <c r="V4" s="186" t="s">
        <v>136</v>
      </c>
      <c r="W4" s="378" t="s">
        <v>136</v>
      </c>
    </row>
    <row r="5" spans="1:23" ht="20" customHeight="1" x14ac:dyDescent="0.2">
      <c r="B5" s="126"/>
      <c r="C5" s="187"/>
      <c r="D5" s="145" t="s">
        <v>58</v>
      </c>
      <c r="E5" s="785"/>
      <c r="F5" s="785"/>
      <c r="G5" s="785"/>
      <c r="H5" s="785"/>
      <c r="I5" s="147" t="s">
        <v>58</v>
      </c>
      <c r="J5" s="147" t="s">
        <v>55</v>
      </c>
      <c r="K5" s="766"/>
      <c r="L5" s="784"/>
      <c r="M5" s="147" t="s">
        <v>59</v>
      </c>
      <c r="N5" s="184" t="s">
        <v>61</v>
      </c>
      <c r="O5" s="785"/>
      <c r="P5" s="145" t="s">
        <v>443</v>
      </c>
      <c r="Q5" s="185" t="s">
        <v>85</v>
      </c>
      <c r="R5" s="756"/>
      <c r="S5" s="145" t="s">
        <v>59</v>
      </c>
      <c r="T5" s="147" t="s">
        <v>85</v>
      </c>
      <c r="U5" s="766"/>
      <c r="V5" s="145" t="s">
        <v>59</v>
      </c>
      <c r="W5" s="378" t="s">
        <v>85</v>
      </c>
    </row>
    <row r="6" spans="1:23" ht="20" customHeight="1" thickBot="1" x14ac:dyDescent="0.25">
      <c r="B6" s="128"/>
      <c r="C6" s="188"/>
      <c r="D6" s="380" t="s">
        <v>278</v>
      </c>
      <c r="E6" s="283" t="s">
        <v>279</v>
      </c>
      <c r="F6" s="283" t="s">
        <v>280</v>
      </c>
      <c r="G6" s="284" t="s">
        <v>294</v>
      </c>
      <c r="H6" s="284" t="s">
        <v>295</v>
      </c>
      <c r="I6" s="283" t="s">
        <v>281</v>
      </c>
      <c r="J6" s="283" t="s">
        <v>282</v>
      </c>
      <c r="K6" s="283" t="s">
        <v>283</v>
      </c>
      <c r="L6" s="381" t="s">
        <v>333</v>
      </c>
      <c r="M6" s="283" t="s">
        <v>284</v>
      </c>
      <c r="N6" s="382" t="s">
        <v>285</v>
      </c>
      <c r="O6" s="284" t="s">
        <v>286</v>
      </c>
      <c r="P6" s="335" t="s">
        <v>287</v>
      </c>
      <c r="Q6" s="383" t="s">
        <v>288</v>
      </c>
      <c r="R6" s="380" t="s">
        <v>289</v>
      </c>
      <c r="S6" s="283" t="s">
        <v>290</v>
      </c>
      <c r="T6" s="283" t="s">
        <v>291</v>
      </c>
      <c r="U6" s="283" t="s">
        <v>71</v>
      </c>
      <c r="V6" s="283" t="s">
        <v>292</v>
      </c>
      <c r="W6" s="384" t="s">
        <v>293</v>
      </c>
    </row>
    <row r="7" spans="1:23" ht="15.65" customHeight="1" x14ac:dyDescent="0.2">
      <c r="A7" s="398">
        <v>1</v>
      </c>
      <c r="B7" s="291" t="s">
        <v>168</v>
      </c>
      <c r="C7" s="387" t="s">
        <v>344</v>
      </c>
      <c r="D7" s="385">
        <f>需要額入力!D7</f>
        <v>-10.120000000000001</v>
      </c>
      <c r="E7" s="343">
        <f>各種係数表!D7</f>
        <v>0.23807384073994797</v>
      </c>
      <c r="F7" s="343">
        <f>各種係数表!E7</f>
        <v>5.1045598561826597E-2</v>
      </c>
      <c r="G7" s="345">
        <f t="shared" ref="G7:G43" si="0">E7*$D7</f>
        <v>-2.4093072682882739</v>
      </c>
      <c r="H7" s="345">
        <f t="shared" ref="H7:H43" si="1">F7*$D7</f>
        <v>-0.51658145744568518</v>
      </c>
      <c r="I7" s="345">
        <f>D7-SUM(G7:H7)</f>
        <v>-7.1941112742660422</v>
      </c>
      <c r="J7" s="340">
        <f>需要額入力!F7</f>
        <v>0</v>
      </c>
      <c r="K7" s="345">
        <f t="shared" ref="K7:K43" si="2">I7+J7</f>
        <v>-7.1941112742660422</v>
      </c>
      <c r="L7" s="348">
        <f>IF(OR(自給率入力!E7="",ISNUMBER(自給率入力!E7)=FALSE,自給率入力!E7&gt;1,自給率入力!E7&lt;0),自給率入力!D7,自給率入力!E7)</f>
        <v>0.84109534553584286</v>
      </c>
      <c r="M7" s="369">
        <f t="shared" ref="M7:M43" si="3">K7*L7</f>
        <v>-6.0509335080520996</v>
      </c>
      <c r="N7" s="349">
        <f t="array" ref="N7:N43">MMULT(投入係数表!D7:AN43,'１次波及'!M7:M43)</f>
        <v>-11.807035014602805</v>
      </c>
      <c r="O7" s="361">
        <f>各種係数表!F7</f>
        <v>0.84109534553584286</v>
      </c>
      <c r="P7" s="369">
        <f t="shared" ref="P7:P43" si="4">O7*N7</f>
        <v>-9.9308421953611425</v>
      </c>
      <c r="Q7" s="370">
        <f t="array" ref="Q7:Q43">MMULT(逆行列係数表!D7:AN43,'１次波及'!P7:P43)</f>
        <v>-20.86218058704376</v>
      </c>
      <c r="R7" s="363">
        <f>各種係数表!I7</f>
        <v>0.46560675411214808</v>
      </c>
      <c r="S7" s="365">
        <f>R7*M7</f>
        <v>-2.8173555100325713</v>
      </c>
      <c r="T7" s="365">
        <f>R7*Q7</f>
        <v>-9.713572186834913</v>
      </c>
      <c r="U7" s="367">
        <f>各種係数表!J7</f>
        <v>0.16695240097688788</v>
      </c>
      <c r="V7" s="365">
        <f>U7*M7</f>
        <v>-1.010217877320801</v>
      </c>
      <c r="W7" s="345">
        <f>U7*Q7</f>
        <v>-3.4829911386203758</v>
      </c>
    </row>
    <row r="8" spans="1:23" ht="15.65" customHeight="1" x14ac:dyDescent="0.2">
      <c r="A8" s="398">
        <v>2</v>
      </c>
      <c r="B8" s="291" t="s">
        <v>169</v>
      </c>
      <c r="C8" s="387" t="s">
        <v>222</v>
      </c>
      <c r="D8" s="386">
        <f>需要額入力!D8</f>
        <v>-1.72</v>
      </c>
      <c r="E8" s="344">
        <f>各種係数表!D8</f>
        <v>1.277017230258868E-2</v>
      </c>
      <c r="F8" s="344">
        <f>各種係数表!E8</f>
        <v>7.5257662349945367E-2</v>
      </c>
      <c r="G8" s="346">
        <f t="shared" si="0"/>
        <v>-2.1964696360452528E-2</v>
      </c>
      <c r="H8" s="346">
        <f t="shared" si="1"/>
        <v>-0.12944317924190604</v>
      </c>
      <c r="I8" s="346">
        <f t="shared" ref="I8:I41" si="5">D8-SUM(G8:H8)</f>
        <v>-1.5685921243976413</v>
      </c>
      <c r="J8" s="341">
        <f>需要額入力!F8</f>
        <v>0</v>
      </c>
      <c r="K8" s="346">
        <f t="shared" si="2"/>
        <v>-1.5685921243976413</v>
      </c>
      <c r="L8" s="350">
        <f>IF(OR(自給率入力!E8="",ISNUMBER(自給率入力!E8)=FALSE,自給率入力!E8&gt;1,自給率入力!E8&lt;0),自給率入力!D8,自給率入力!E8)</f>
        <v>3.396077124890684E-2</v>
      </c>
      <c r="M8" s="351">
        <f t="shared" si="3"/>
        <v>-5.3270598319505119E-2</v>
      </c>
      <c r="N8" s="352">
        <v>-68.966401025269732</v>
      </c>
      <c r="O8" s="362">
        <f>各種係数表!F8</f>
        <v>3.396077124890684E-2</v>
      </c>
      <c r="P8" s="351">
        <f t="shared" si="4"/>
        <v>-2.3421521690795597</v>
      </c>
      <c r="Q8" s="359">
        <v>-9.0126422950544178</v>
      </c>
      <c r="R8" s="364">
        <f>各種係数表!I8</f>
        <v>0.56426456071076014</v>
      </c>
      <c r="S8" s="366">
        <f t="shared" ref="S8:S35" si="6">R8*M8</f>
        <v>-3.0058710759554914E-2</v>
      </c>
      <c r="T8" s="366">
        <f t="shared" ref="T8:T35" si="7">R8*Q8</f>
        <v>-5.0855146454620979</v>
      </c>
      <c r="U8" s="368">
        <f>各種係数表!J8</f>
        <v>0.19723593287265548</v>
      </c>
      <c r="V8" s="366">
        <f t="shared" ref="V8:V35" si="8">U8*M8</f>
        <v>-1.0506876154232105E-2</v>
      </c>
      <c r="W8" s="346">
        <f t="shared" ref="W8:W35" si="9">U8*Q8</f>
        <v>-1.7776169107126087</v>
      </c>
    </row>
    <row r="9" spans="1:23" ht="15.65" customHeight="1" x14ac:dyDescent="0.2">
      <c r="A9" s="398">
        <v>3</v>
      </c>
      <c r="B9" s="291" t="s">
        <v>170</v>
      </c>
      <c r="C9" s="387" t="s">
        <v>223</v>
      </c>
      <c r="D9" s="386">
        <f>需要額入力!D9</f>
        <v>-69.06</v>
      </c>
      <c r="E9" s="344">
        <f>各種係数表!D9</f>
        <v>0.31897337124918018</v>
      </c>
      <c r="F9" s="344">
        <f>各種係数表!E9</f>
        <v>3.4973973027581803E-2</v>
      </c>
      <c r="G9" s="346">
        <f t="shared" si="0"/>
        <v>-22.028301018468383</v>
      </c>
      <c r="H9" s="346">
        <f t="shared" si="1"/>
        <v>-2.4153025772847996</v>
      </c>
      <c r="I9" s="346">
        <f t="shared" si="5"/>
        <v>-44.616396404246821</v>
      </c>
      <c r="J9" s="341">
        <f>需要額入力!F9</f>
        <v>0</v>
      </c>
      <c r="K9" s="346">
        <f t="shared" si="2"/>
        <v>-44.616396404246821</v>
      </c>
      <c r="L9" s="350">
        <f>IF(OR(自給率入力!E9="",ISNUMBER(自給率入力!E9)=FALSE,自給率入力!E9&gt;1,自給率入力!E9&lt;0),自給率入力!D9,自給率入力!E9)</f>
        <v>0.83034801773859568</v>
      </c>
      <c r="M9" s="351">
        <f t="shared" si="3"/>
        <v>-37.047136312905756</v>
      </c>
      <c r="N9" s="352">
        <v>-21.106386000715478</v>
      </c>
      <c r="O9" s="362">
        <f>各種係数表!F9</f>
        <v>0.83034801773859568</v>
      </c>
      <c r="P9" s="351">
        <f t="shared" si="4"/>
        <v>-17.525645777319742</v>
      </c>
      <c r="Q9" s="359">
        <v>-27.637668421716345</v>
      </c>
      <c r="R9" s="364">
        <f>各種係数表!I9</f>
        <v>0.35747519303066683</v>
      </c>
      <c r="S9" s="366">
        <f t="shared" si="6"/>
        <v>-13.243432204689412</v>
      </c>
      <c r="T9" s="366">
        <f t="shared" si="7"/>
        <v>-9.8797808539706153</v>
      </c>
      <c r="U9" s="368">
        <f>各種係数表!J9</f>
        <v>0.12972921849836722</v>
      </c>
      <c r="V9" s="366">
        <f t="shared" si="8"/>
        <v>-4.8060960414757457</v>
      </c>
      <c r="W9" s="346">
        <f t="shared" si="9"/>
        <v>-3.5854131254662636</v>
      </c>
    </row>
    <row r="10" spans="1:23" ht="15.65" customHeight="1" x14ac:dyDescent="0.2">
      <c r="A10" s="398">
        <v>4</v>
      </c>
      <c r="B10" s="291" t="s">
        <v>171</v>
      </c>
      <c r="C10" s="387" t="s">
        <v>224</v>
      </c>
      <c r="D10" s="386">
        <f>需要額入力!D10</f>
        <v>-49.85</v>
      </c>
      <c r="E10" s="344">
        <f>各種係数表!D10</f>
        <v>0.43288911114566259</v>
      </c>
      <c r="F10" s="344">
        <f>各種係数表!E10</f>
        <v>3.1827546858595429E-2</v>
      </c>
      <c r="G10" s="346">
        <f t="shared" si="0"/>
        <v>-21.579522190611282</v>
      </c>
      <c r="H10" s="346">
        <f t="shared" si="1"/>
        <v>-1.5866032109009822</v>
      </c>
      <c r="I10" s="346">
        <f t="shared" si="5"/>
        <v>-26.683874598487737</v>
      </c>
      <c r="J10" s="341">
        <f>需要額入力!F10</f>
        <v>0</v>
      </c>
      <c r="K10" s="346">
        <f t="shared" si="2"/>
        <v>-26.683874598487737</v>
      </c>
      <c r="L10" s="350">
        <f>IF(OR(自給率入力!E10="",ISNUMBER(自給率入力!E10)=FALSE,自給率入力!E10&gt;1,自給率入力!E10&lt;0),自給率入力!D10,自給率入力!E10)</f>
        <v>0.34395095173593782</v>
      </c>
      <c r="M10" s="351">
        <f t="shared" si="3"/>
        <v>-9.1779440641522729</v>
      </c>
      <c r="N10" s="352">
        <v>-17.51470147433637</v>
      </c>
      <c r="O10" s="362">
        <f>各種係数表!F10</f>
        <v>0.34395095173593782</v>
      </c>
      <c r="P10" s="351">
        <f t="shared" si="4"/>
        <v>-6.0241982414688273</v>
      </c>
      <c r="Q10" s="359">
        <v>-10.419519093710838</v>
      </c>
      <c r="R10" s="364">
        <f>各種係数表!I10</f>
        <v>0.43172214778934348</v>
      </c>
      <c r="S10" s="366">
        <f t="shared" si="6"/>
        <v>-3.9623217236662751</v>
      </c>
      <c r="T10" s="366">
        <f t="shared" si="7"/>
        <v>-4.4983371620689168</v>
      </c>
      <c r="U10" s="368">
        <f>各種係数表!J10</f>
        <v>0.28547871792229207</v>
      </c>
      <c r="V10" s="366">
        <f t="shared" si="8"/>
        <v>-2.6201077045967014</v>
      </c>
      <c r="W10" s="346">
        <f t="shared" si="9"/>
        <v>-2.9745509522394125</v>
      </c>
    </row>
    <row r="11" spans="1:23" ht="15.65" customHeight="1" x14ac:dyDescent="0.2">
      <c r="A11" s="398">
        <v>5</v>
      </c>
      <c r="B11" s="291" t="s">
        <v>172</v>
      </c>
      <c r="C11" s="387" t="s">
        <v>225</v>
      </c>
      <c r="D11" s="386">
        <f>需要額入力!D11</f>
        <v>-41.830000000000005</v>
      </c>
      <c r="E11" s="344">
        <f>各種係数表!D11</f>
        <v>0.22777404050280578</v>
      </c>
      <c r="F11" s="344">
        <f>各種係数表!E11</f>
        <v>6.8733145769724807E-2</v>
      </c>
      <c r="G11" s="346">
        <f t="shared" si="0"/>
        <v>-9.5277881142323668</v>
      </c>
      <c r="H11" s="346">
        <f t="shared" si="1"/>
        <v>-2.8751074875475893</v>
      </c>
      <c r="I11" s="346">
        <f t="shared" si="5"/>
        <v>-29.427104398220049</v>
      </c>
      <c r="J11" s="341">
        <f>需要額入力!F11</f>
        <v>0</v>
      </c>
      <c r="K11" s="346">
        <f t="shared" si="2"/>
        <v>-29.427104398220049</v>
      </c>
      <c r="L11" s="350">
        <f>IF(OR(自給率入力!E11="",ISNUMBER(自給率入力!E11)=FALSE,自給率入力!E11&gt;1,自給率入力!E11&lt;0),自給率入力!D11,自給率入力!E11)</f>
        <v>0.83521388246883643</v>
      </c>
      <c r="M11" s="351">
        <f t="shared" si="3"/>
        <v>-24.577926114253138</v>
      </c>
      <c r="N11" s="352">
        <v>-43.931486332069873</v>
      </c>
      <c r="O11" s="362">
        <f>各種係数表!F11</f>
        <v>0.83521388246883643</v>
      </c>
      <c r="P11" s="351">
        <f t="shared" si="4"/>
        <v>-36.6921872620347</v>
      </c>
      <c r="Q11" s="359">
        <v>-88.300607051444217</v>
      </c>
      <c r="R11" s="364">
        <f>各種係数表!I11</f>
        <v>0.37981853464100274</v>
      </c>
      <c r="S11" s="366">
        <f t="shared" si="6"/>
        <v>-9.3351518812304608</v>
      </c>
      <c r="T11" s="366">
        <f t="shared" si="7"/>
        <v>-33.538207178190532</v>
      </c>
      <c r="U11" s="368">
        <f>各種係数表!J11</f>
        <v>0.17149175713711298</v>
      </c>
      <c r="V11" s="366">
        <f t="shared" si="8"/>
        <v>-4.2149117361194062</v>
      </c>
      <c r="W11" s="346">
        <f t="shared" si="9"/>
        <v>-15.142826259525918</v>
      </c>
    </row>
    <row r="12" spans="1:23" ht="15.65" customHeight="1" x14ac:dyDescent="0.2">
      <c r="A12" s="398">
        <v>6</v>
      </c>
      <c r="B12" s="291" t="s">
        <v>173</v>
      </c>
      <c r="C12" s="387" t="s">
        <v>226</v>
      </c>
      <c r="D12" s="386">
        <f>需要額入力!D12</f>
        <v>-625.68000000000006</v>
      </c>
      <c r="E12" s="344">
        <f>各種係数表!D12</f>
        <v>0.21020511769673969</v>
      </c>
      <c r="F12" s="344">
        <f>各種係数表!E12</f>
        <v>2.985913057786839E-2</v>
      </c>
      <c r="G12" s="346">
        <f t="shared" si="0"/>
        <v>-131.52113804049611</v>
      </c>
      <c r="H12" s="346">
        <f t="shared" si="1"/>
        <v>-18.682260819960696</v>
      </c>
      <c r="I12" s="346">
        <f t="shared" si="5"/>
        <v>-475.47660113954328</v>
      </c>
      <c r="J12" s="341">
        <f>需要額入力!F12</f>
        <v>0</v>
      </c>
      <c r="K12" s="346">
        <f t="shared" si="2"/>
        <v>-475.47660113954328</v>
      </c>
      <c r="L12" s="350">
        <f>IF(OR(自給率入力!E12="",ISNUMBER(自給率入力!E12)=FALSE,自給率入力!E12&gt;1,自給率入力!E12&lt;0),自給率入力!D12,自給率入力!E12)</f>
        <v>0.73181910134344152</v>
      </c>
      <c r="M12" s="351">
        <f t="shared" si="3"/>
        <v>-347.96285895577455</v>
      </c>
      <c r="N12" s="352">
        <v>-169.7462388601503</v>
      </c>
      <c r="O12" s="362">
        <f>各種係数表!F12</f>
        <v>0.73181910134344152</v>
      </c>
      <c r="P12" s="351">
        <f t="shared" si="4"/>
        <v>-124.22353997906437</v>
      </c>
      <c r="Q12" s="359">
        <v>-228.45011685014103</v>
      </c>
      <c r="R12" s="364">
        <f>各種係数表!I12</f>
        <v>0.35327637339358853</v>
      </c>
      <c r="S12" s="366">
        <f t="shared" si="6"/>
        <v>-122.92705688756079</v>
      </c>
      <c r="T12" s="366">
        <f t="shared" si="7"/>
        <v>-80.70602878215935</v>
      </c>
      <c r="U12" s="368">
        <f>各種係数表!J12</f>
        <v>0.10491809066516028</v>
      </c>
      <c r="V12" s="366">
        <f t="shared" si="8"/>
        <v>-36.507598784030336</v>
      </c>
      <c r="W12" s="346">
        <f t="shared" si="9"/>
        <v>-23.968550072149558</v>
      </c>
    </row>
    <row r="13" spans="1:23" ht="15.65" customHeight="1" x14ac:dyDescent="0.2">
      <c r="A13" s="398">
        <v>7</v>
      </c>
      <c r="B13" s="291" t="s">
        <v>174</v>
      </c>
      <c r="C13" s="387" t="s">
        <v>227</v>
      </c>
      <c r="D13" s="386">
        <f>需要額入力!D13</f>
        <v>-82.48</v>
      </c>
      <c r="E13" s="344">
        <f>各種係数表!D13</f>
        <v>0.18250341317981927</v>
      </c>
      <c r="F13" s="344">
        <f>各種係数表!E13</f>
        <v>2.3246482054168363E-2</v>
      </c>
      <c r="G13" s="346">
        <f t="shared" si="0"/>
        <v>-15.052881519071494</v>
      </c>
      <c r="H13" s="346">
        <f t="shared" si="1"/>
        <v>-1.9173698398278067</v>
      </c>
      <c r="I13" s="346">
        <f t="shared" si="5"/>
        <v>-65.5097486411007</v>
      </c>
      <c r="J13" s="341">
        <f>需要額入力!F13</f>
        <v>0</v>
      </c>
      <c r="K13" s="346">
        <f t="shared" si="2"/>
        <v>-65.5097486411007</v>
      </c>
      <c r="L13" s="350">
        <f>IF(OR(自給率入力!E13="",ISNUMBER(自給率入力!E13)=FALSE,自給率入力!E13&gt;1,自給率入力!E13&lt;0),自給率入力!D13,自給率入力!E13)</f>
        <v>0.84225151648649565</v>
      </c>
      <c r="M13" s="351">
        <f t="shared" si="3"/>
        <v>-55.175685137616213</v>
      </c>
      <c r="N13" s="352">
        <v>-96.714816368891263</v>
      </c>
      <c r="O13" s="362">
        <f>各種係数表!F13</f>
        <v>0.84225151648649565</v>
      </c>
      <c r="P13" s="351">
        <f t="shared" si="4"/>
        <v>-81.458200753411617</v>
      </c>
      <c r="Q13" s="359">
        <v>-160.93813350980892</v>
      </c>
      <c r="R13" s="364">
        <f>各種係数表!I13</f>
        <v>0.39959099895863209</v>
      </c>
      <c r="S13" s="366">
        <f t="shared" si="6"/>
        <v>-22.047707142367013</v>
      </c>
      <c r="T13" s="366">
        <f t="shared" si="7"/>
        <v>-64.309429539722245</v>
      </c>
      <c r="U13" s="368">
        <f>各種係数表!J13</f>
        <v>1.528094296623855E-2</v>
      </c>
      <c r="V13" s="366">
        <f t="shared" si="8"/>
        <v>-0.84313649771104937</v>
      </c>
      <c r="W13" s="346">
        <f t="shared" si="9"/>
        <v>-2.4592864392562754</v>
      </c>
    </row>
    <row r="14" spans="1:23" ht="15.65" customHeight="1" x14ac:dyDescent="0.2">
      <c r="A14" s="398">
        <v>8</v>
      </c>
      <c r="B14" s="291" t="s">
        <v>175</v>
      </c>
      <c r="C14" s="387" t="s">
        <v>345</v>
      </c>
      <c r="D14" s="386">
        <f>需要額入力!D14</f>
        <v>-213.63000000000002</v>
      </c>
      <c r="E14" s="344">
        <f>各種係数表!D14</f>
        <v>0.18507748312665584</v>
      </c>
      <c r="F14" s="344">
        <f>各種係数表!E14</f>
        <v>3.2260839046717366E-2</v>
      </c>
      <c r="G14" s="346">
        <f t="shared" si="0"/>
        <v>-39.538102720347489</v>
      </c>
      <c r="H14" s="346">
        <f t="shared" si="1"/>
        <v>-6.891883045550232</v>
      </c>
      <c r="I14" s="346">
        <f t="shared" si="5"/>
        <v>-167.2000142341023</v>
      </c>
      <c r="J14" s="341">
        <f>需要額入力!F14</f>
        <v>0</v>
      </c>
      <c r="K14" s="346">
        <f t="shared" si="2"/>
        <v>-167.2000142341023</v>
      </c>
      <c r="L14" s="350">
        <f>IF(OR(自給率入力!E14="",ISNUMBER(自給率入力!E14)=FALSE,自給率入力!E14&gt;1,自給率入力!E14&lt;0),自給率入力!D14,自給率入力!E14)</f>
        <v>0.85746315750399049</v>
      </c>
      <c r="M14" s="351">
        <f t="shared" si="3"/>
        <v>-143.36785213988551</v>
      </c>
      <c r="N14" s="352">
        <v>-144.23822155531721</v>
      </c>
      <c r="O14" s="362">
        <f>各種係数表!F14</f>
        <v>0.85746315750399049</v>
      </c>
      <c r="P14" s="351">
        <f t="shared" si="4"/>
        <v>-123.67896088758243</v>
      </c>
      <c r="Q14" s="359">
        <v>-227.40999221323651</v>
      </c>
      <c r="R14" s="364">
        <f>各種係数表!I14</f>
        <v>0.43608385272433675</v>
      </c>
      <c r="S14" s="366">
        <f t="shared" si="6"/>
        <v>-62.520405317974323</v>
      </c>
      <c r="T14" s="366">
        <f t="shared" si="7"/>
        <v>-99.169825552359598</v>
      </c>
      <c r="U14" s="368">
        <f>各種係数表!J14</f>
        <v>0.23310852775484259</v>
      </c>
      <c r="V14" s="366">
        <f t="shared" si="8"/>
        <v>-33.420268939702673</v>
      </c>
      <c r="W14" s="346">
        <f t="shared" si="9"/>
        <v>-53.011208481567778</v>
      </c>
    </row>
    <row r="15" spans="1:23" ht="15.65" customHeight="1" x14ac:dyDescent="0.2">
      <c r="A15" s="398">
        <v>9</v>
      </c>
      <c r="B15" s="291" t="s">
        <v>176</v>
      </c>
      <c r="C15" s="387" t="s">
        <v>346</v>
      </c>
      <c r="D15" s="386">
        <f>需要額入力!D15</f>
        <v>-78.38</v>
      </c>
      <c r="E15" s="344">
        <f>各種係数表!D15</f>
        <v>0.17883609489207672</v>
      </c>
      <c r="F15" s="344">
        <f>各種係数表!E15</f>
        <v>6.6271205902616259E-2</v>
      </c>
      <c r="G15" s="346">
        <f t="shared" si="0"/>
        <v>-14.017173117640972</v>
      </c>
      <c r="H15" s="346">
        <f t="shared" si="1"/>
        <v>-5.1943371186470619</v>
      </c>
      <c r="I15" s="346">
        <f t="shared" si="5"/>
        <v>-59.16848976371196</v>
      </c>
      <c r="J15" s="341">
        <f>需要額入力!F15</f>
        <v>0</v>
      </c>
      <c r="K15" s="346">
        <f t="shared" si="2"/>
        <v>-59.16848976371196</v>
      </c>
      <c r="L15" s="350">
        <f>IF(OR(自給率入力!E15="",ISNUMBER(自給率入力!E15)=FALSE,自給率入力!E15&gt;1,自給率入力!E15&lt;0),自給率入力!D15,自給率入力!E15)</f>
        <v>0.90583709911966603</v>
      </c>
      <c r="M15" s="351">
        <f t="shared" si="3"/>
        <v>-53.597013126852495</v>
      </c>
      <c r="N15" s="352">
        <v>-42.010414718040828</v>
      </c>
      <c r="O15" s="362">
        <f>各種係数表!F15</f>
        <v>0.90583709911966603</v>
      </c>
      <c r="P15" s="351">
        <f t="shared" si="4"/>
        <v>-38.054592201004226</v>
      </c>
      <c r="Q15" s="359">
        <v>-67.601075781569136</v>
      </c>
      <c r="R15" s="364">
        <f>各種係数表!I15</f>
        <v>0.50047894904894408</v>
      </c>
      <c r="S15" s="366">
        <f t="shared" si="6"/>
        <v>-26.824176801889596</v>
      </c>
      <c r="T15" s="366">
        <f t="shared" si="7"/>
        <v>-33.832915361737747</v>
      </c>
      <c r="U15" s="368">
        <f>各種係数表!J15</f>
        <v>0.2270370539311834</v>
      </c>
      <c r="V15" s="366">
        <f t="shared" si="8"/>
        <v>-12.168507959831555</v>
      </c>
      <c r="W15" s="346">
        <f t="shared" si="9"/>
        <v>-15.347949088026128</v>
      </c>
    </row>
    <row r="16" spans="1:23" ht="15.65" customHeight="1" x14ac:dyDescent="0.2">
      <c r="A16" s="398">
        <v>10</v>
      </c>
      <c r="B16" s="291" t="s">
        <v>177</v>
      </c>
      <c r="C16" s="387" t="s">
        <v>228</v>
      </c>
      <c r="D16" s="386">
        <f>需要額入力!D16</f>
        <v>-252.47</v>
      </c>
      <c r="E16" s="344">
        <f>各種係数表!D16</f>
        <v>4.4136684029070707E-2</v>
      </c>
      <c r="F16" s="344">
        <f>各種係数表!E16</f>
        <v>3.2259733117485527E-2</v>
      </c>
      <c r="G16" s="346">
        <f t="shared" si="0"/>
        <v>-11.143188616819481</v>
      </c>
      <c r="H16" s="346">
        <f t="shared" si="1"/>
        <v>-8.1446148201715705</v>
      </c>
      <c r="I16" s="346">
        <f t="shared" si="5"/>
        <v>-233.18219656300894</v>
      </c>
      <c r="J16" s="341">
        <f>需要額入力!F16</f>
        <v>0</v>
      </c>
      <c r="K16" s="346">
        <f t="shared" si="2"/>
        <v>-233.18219656300894</v>
      </c>
      <c r="L16" s="350">
        <f>IF(OR(自給率入力!E16="",ISNUMBER(自給率入力!E16)=FALSE,自給率入力!E16&gt;1,自給率入力!E16&lt;0),自給率入力!D16,自給率入力!E16)</f>
        <v>0.95450422125782142</v>
      </c>
      <c r="M16" s="351">
        <f t="shared" si="3"/>
        <v>-222.5733909415631</v>
      </c>
      <c r="N16" s="352">
        <v>-254.88834668097482</v>
      </c>
      <c r="O16" s="362">
        <f>各種係数表!F16</f>
        <v>0.95450422125782142</v>
      </c>
      <c r="P16" s="351">
        <f t="shared" si="4"/>
        <v>-243.29200285641747</v>
      </c>
      <c r="Q16" s="359">
        <v>-616.26437356309395</v>
      </c>
      <c r="R16" s="364">
        <f>各種係数表!I16</f>
        <v>0.27070681150742737</v>
      </c>
      <c r="S16" s="366">
        <f t="shared" si="6"/>
        <v>-60.252132988186666</v>
      </c>
      <c r="T16" s="366">
        <f t="shared" si="7"/>
        <v>-166.82696361288728</v>
      </c>
      <c r="U16" s="368">
        <f>各種係数表!J16</f>
        <v>7.4549273420199777E-2</v>
      </c>
      <c r="V16" s="366">
        <f t="shared" si="8"/>
        <v>-16.592684577363602</v>
      </c>
      <c r="W16" s="346">
        <f t="shared" si="9"/>
        <v>-45.942061283883227</v>
      </c>
    </row>
    <row r="17" spans="1:23" ht="15.65" customHeight="1" x14ac:dyDescent="0.2">
      <c r="A17" s="398">
        <v>11</v>
      </c>
      <c r="B17" s="291" t="s">
        <v>178</v>
      </c>
      <c r="C17" s="387" t="s">
        <v>229</v>
      </c>
      <c r="D17" s="386">
        <f>需要額入力!D17</f>
        <v>-272.13000000000005</v>
      </c>
      <c r="E17" s="344">
        <f>各種係数表!D17</f>
        <v>8.3707677576120507E-2</v>
      </c>
      <c r="F17" s="344">
        <f>各種係数表!E17</f>
        <v>3.285072636067244E-2</v>
      </c>
      <c r="G17" s="346">
        <f t="shared" si="0"/>
        <v>-22.779370298789679</v>
      </c>
      <c r="H17" s="346">
        <f t="shared" si="1"/>
        <v>-8.9396681645297935</v>
      </c>
      <c r="I17" s="346">
        <f t="shared" si="5"/>
        <v>-240.41096153668059</v>
      </c>
      <c r="J17" s="341">
        <f>需要額入力!F17</f>
        <v>0</v>
      </c>
      <c r="K17" s="346">
        <f t="shared" si="2"/>
        <v>-240.41096153668059</v>
      </c>
      <c r="L17" s="350">
        <f>IF(OR(自給率入力!E17="",ISNUMBER(自給率入力!E17)=FALSE,自給率入力!E17&gt;1,自給率入力!E17&lt;0),自給率入力!D17,自給率入力!E17)</f>
        <v>0.58505972278408247</v>
      </c>
      <c r="M17" s="351">
        <f t="shared" si="3"/>
        <v>-140.65477051090505</v>
      </c>
      <c r="N17" s="352">
        <v>-151.79700645774298</v>
      </c>
      <c r="O17" s="362">
        <f>各種係数表!F17</f>
        <v>0.58505972278408247</v>
      </c>
      <c r="P17" s="351">
        <f t="shared" si="4"/>
        <v>-88.810314517620682</v>
      </c>
      <c r="Q17" s="359">
        <v>-160.38426585469438</v>
      </c>
      <c r="R17" s="364">
        <f>各種係数表!I17</f>
        <v>0.20836071558963123</v>
      </c>
      <c r="S17" s="366">
        <f t="shared" si="6"/>
        <v>-29.306928634747539</v>
      </c>
      <c r="T17" s="366">
        <f t="shared" si="7"/>
        <v>-33.417780402801782</v>
      </c>
      <c r="U17" s="368">
        <f>各種係数表!J17</f>
        <v>0.10568333941827918</v>
      </c>
      <c r="V17" s="366">
        <f t="shared" si="8"/>
        <v>-14.864865852704144</v>
      </c>
      <c r="W17" s="346">
        <f t="shared" si="9"/>
        <v>-16.949944805673191</v>
      </c>
    </row>
    <row r="18" spans="1:23" ht="15.65" customHeight="1" x14ac:dyDescent="0.2">
      <c r="A18" s="398">
        <v>12</v>
      </c>
      <c r="B18" s="291" t="s">
        <v>179</v>
      </c>
      <c r="C18" s="387" t="s">
        <v>230</v>
      </c>
      <c r="D18" s="386">
        <f>需要額入力!D18</f>
        <v>-73.679999999999993</v>
      </c>
      <c r="E18" s="344">
        <f>各種係数表!D18</f>
        <v>0.10045191089862339</v>
      </c>
      <c r="F18" s="344">
        <f>各種係数表!E18</f>
        <v>4.5402979811794537E-2</v>
      </c>
      <c r="G18" s="346">
        <f t="shared" si="0"/>
        <v>-7.4012967950105706</v>
      </c>
      <c r="H18" s="346">
        <f t="shared" si="1"/>
        <v>-3.3452915525330211</v>
      </c>
      <c r="I18" s="346">
        <f t="shared" si="5"/>
        <v>-62.9334116524564</v>
      </c>
      <c r="J18" s="341">
        <f>需要額入力!F18</f>
        <v>0</v>
      </c>
      <c r="K18" s="346">
        <f t="shared" si="2"/>
        <v>-62.9334116524564</v>
      </c>
      <c r="L18" s="350">
        <f>IF(OR(自給率入力!E18="",ISNUMBER(自給率入力!E18)=FALSE,自給率入力!E18&gt;1,自給率入力!E18&lt;0),自給率入力!D18,自給率入力!E18)</f>
        <v>0.90907337148736411</v>
      </c>
      <c r="M18" s="351">
        <f t="shared" si="3"/>
        <v>-57.211088710100704</v>
      </c>
      <c r="N18" s="352">
        <v>-71.363667740303427</v>
      </c>
      <c r="O18" s="362">
        <f>各種係数表!F18</f>
        <v>0.90907337148736411</v>
      </c>
      <c r="P18" s="351">
        <f t="shared" si="4"/>
        <v>-64.874810034381682</v>
      </c>
      <c r="Q18" s="359">
        <v>-106.61965827462886</v>
      </c>
      <c r="R18" s="364">
        <f>各種係数表!I18</f>
        <v>0.50336200026563949</v>
      </c>
      <c r="S18" s="366">
        <f t="shared" si="6"/>
        <v>-28.797888050491235</v>
      </c>
      <c r="T18" s="366">
        <f t="shared" si="7"/>
        <v>-53.668284456756126</v>
      </c>
      <c r="U18" s="368">
        <f>各種係数表!J18</f>
        <v>0.30339354495949</v>
      </c>
      <c r="V18" s="366">
        <f t="shared" si="8"/>
        <v>-17.357475014749308</v>
      </c>
      <c r="W18" s="346">
        <f t="shared" si="9"/>
        <v>-32.34771608630907</v>
      </c>
    </row>
    <row r="19" spans="1:23" ht="15.65" customHeight="1" x14ac:dyDescent="0.2">
      <c r="A19" s="398">
        <v>13</v>
      </c>
      <c r="B19" s="291" t="s">
        <v>180</v>
      </c>
      <c r="C19" s="387" t="s">
        <v>3</v>
      </c>
      <c r="D19" s="386">
        <f>需要額入力!D19</f>
        <v>-280.85000000000002</v>
      </c>
      <c r="E19" s="344">
        <f>各種係数表!D19</f>
        <v>0.1236190709404834</v>
      </c>
      <c r="F19" s="344">
        <f>各種係数表!E19</f>
        <v>1.5240610059349222E-2</v>
      </c>
      <c r="G19" s="346">
        <f t="shared" si="0"/>
        <v>-34.718416073634764</v>
      </c>
      <c r="H19" s="346">
        <f t="shared" si="1"/>
        <v>-4.2803253351682296</v>
      </c>
      <c r="I19" s="346">
        <f t="shared" si="5"/>
        <v>-241.85125859119702</v>
      </c>
      <c r="J19" s="341">
        <f>需要額入力!F19</f>
        <v>0</v>
      </c>
      <c r="K19" s="346">
        <f t="shared" si="2"/>
        <v>-241.85125859119702</v>
      </c>
      <c r="L19" s="350">
        <f>IF(OR(自給率入力!E19="",ISNUMBER(自給率入力!E19)=FALSE,自給率入力!E19&gt;1,自給率入力!E19&lt;0),自給率入力!D19,自給率入力!E19)</f>
        <v>0.83620889236773355</v>
      </c>
      <c r="M19" s="351">
        <f t="shared" si="3"/>
        <v>-202.23817306428717</v>
      </c>
      <c r="N19" s="352">
        <v>-67.58625540704476</v>
      </c>
      <c r="O19" s="362">
        <f>各種係数表!F19</f>
        <v>0.83620889236773355</v>
      </c>
      <c r="P19" s="351">
        <f t="shared" si="4"/>
        <v>-56.516227773207639</v>
      </c>
      <c r="Q19" s="359">
        <v>-83.279104872438737</v>
      </c>
      <c r="R19" s="364">
        <f>各種係数表!I19</f>
        <v>0.46347752463054182</v>
      </c>
      <c r="S19" s="366">
        <f t="shared" si="6"/>
        <v>-93.732847837638928</v>
      </c>
      <c r="T19" s="366">
        <f t="shared" si="7"/>
        <v>-38.597993379725196</v>
      </c>
      <c r="U19" s="368">
        <f>各種係数表!J19</f>
        <v>0.23849291871921183</v>
      </c>
      <c r="V19" s="366">
        <f t="shared" si="8"/>
        <v>-48.232372170542931</v>
      </c>
      <c r="W19" s="346">
        <f t="shared" si="9"/>
        <v>-19.861476789351251</v>
      </c>
    </row>
    <row r="20" spans="1:23" ht="15.65" customHeight="1" x14ac:dyDescent="0.2">
      <c r="A20" s="398">
        <v>14</v>
      </c>
      <c r="B20" s="291" t="s">
        <v>181</v>
      </c>
      <c r="C20" s="387" t="s">
        <v>4</v>
      </c>
      <c r="D20" s="386">
        <f>需要額入力!D20</f>
        <v>-635.39</v>
      </c>
      <c r="E20" s="344">
        <f>各種係数表!D20</f>
        <v>0.13307505497583852</v>
      </c>
      <c r="F20" s="344">
        <f>各種係数表!E20</f>
        <v>1.3002631979161374E-2</v>
      </c>
      <c r="G20" s="346">
        <f t="shared" si="0"/>
        <v>-84.554559181098028</v>
      </c>
      <c r="H20" s="346">
        <f t="shared" si="1"/>
        <v>-8.2617423332393454</v>
      </c>
      <c r="I20" s="346">
        <f t="shared" si="5"/>
        <v>-542.57369848566259</v>
      </c>
      <c r="J20" s="341">
        <f>需要額入力!F20</f>
        <v>0</v>
      </c>
      <c r="K20" s="346">
        <f t="shared" si="2"/>
        <v>-542.57369848566259</v>
      </c>
      <c r="L20" s="350">
        <f>IF(OR(自給率入力!E20="",ISNUMBER(自給率入力!E20)=FALSE,自給率入力!E20&gt;1,自給率入力!E20&lt;0),自給率入力!D20,自給率入力!E20)</f>
        <v>0.8300150017936927</v>
      </c>
      <c r="M20" s="351">
        <f t="shared" si="3"/>
        <v>-450.3443093217877</v>
      </c>
      <c r="N20" s="352">
        <v>-75.442718489097501</v>
      </c>
      <c r="O20" s="362">
        <f>各種係数表!F20</f>
        <v>0.8300150017936927</v>
      </c>
      <c r="P20" s="351">
        <f t="shared" si="4"/>
        <v>-62.618588122049317</v>
      </c>
      <c r="Q20" s="359">
        <v>-83.198749275109563</v>
      </c>
      <c r="R20" s="364">
        <f>各種係数表!I20</f>
        <v>0.48528798059767397</v>
      </c>
      <c r="S20" s="366">
        <f t="shared" si="6"/>
        <v>-218.5466804444246</v>
      </c>
      <c r="T20" s="366">
        <f t="shared" si="7"/>
        <v>-40.375353023970113</v>
      </c>
      <c r="U20" s="368">
        <f>各種係数表!J20</f>
        <v>0.27632589617820147</v>
      </c>
      <c r="V20" s="366">
        <f t="shared" si="8"/>
        <v>-124.44179486209616</v>
      </c>
      <c r="W20" s="346">
        <f t="shared" si="9"/>
        <v>-22.98996895435014</v>
      </c>
    </row>
    <row r="21" spans="1:23" ht="15.65" customHeight="1" x14ac:dyDescent="0.2">
      <c r="A21" s="398">
        <v>15</v>
      </c>
      <c r="B21" s="291" t="s">
        <v>182</v>
      </c>
      <c r="C21" s="387" t="s">
        <v>5</v>
      </c>
      <c r="D21" s="386">
        <f>需要額入力!D21</f>
        <v>-212.60000000000002</v>
      </c>
      <c r="E21" s="344">
        <f>各種係数表!D21</f>
        <v>0.20693389562783923</v>
      </c>
      <c r="F21" s="344">
        <f>各種係数表!E21</f>
        <v>1.5496284781023193E-2</v>
      </c>
      <c r="G21" s="346">
        <f t="shared" si="0"/>
        <v>-43.994146210478625</v>
      </c>
      <c r="H21" s="346">
        <f t="shared" si="1"/>
        <v>-3.2945101444455314</v>
      </c>
      <c r="I21" s="346">
        <f t="shared" si="5"/>
        <v>-165.31134364507585</v>
      </c>
      <c r="J21" s="341">
        <f>需要額入力!F21</f>
        <v>0</v>
      </c>
      <c r="K21" s="346">
        <f t="shared" si="2"/>
        <v>-165.31134364507585</v>
      </c>
      <c r="L21" s="350">
        <f>IF(OR(自給率入力!E21="",ISNUMBER(自給率入力!E21)=FALSE,自給率入力!E21&gt;1,自給率入力!E21&lt;0),自給率入力!D21,自給率入力!E21)</f>
        <v>0.62406342568391704</v>
      </c>
      <c r="M21" s="351">
        <f t="shared" si="3"/>
        <v>-103.16476341955726</v>
      </c>
      <c r="N21" s="352">
        <v>-14.787220496549715</v>
      </c>
      <c r="O21" s="362">
        <f>各種係数表!F21</f>
        <v>0.62406342568391704</v>
      </c>
      <c r="P21" s="351">
        <f t="shared" si="4"/>
        <v>-9.2281634794202478</v>
      </c>
      <c r="Q21" s="359">
        <v>-12.940095298398333</v>
      </c>
      <c r="R21" s="364">
        <f>各種係数表!I21</f>
        <v>0.41556575673686796</v>
      </c>
      <c r="S21" s="366">
        <f t="shared" si="6"/>
        <v>-42.871742979028269</v>
      </c>
      <c r="T21" s="366">
        <f t="shared" si="7"/>
        <v>-5.3774604949260905</v>
      </c>
      <c r="U21" s="368">
        <f>各種係数表!J21</f>
        <v>0.26994778708343559</v>
      </c>
      <c r="V21" s="366">
        <f t="shared" si="8"/>
        <v>-27.849099590095648</v>
      </c>
      <c r="W21" s="346">
        <f t="shared" si="9"/>
        <v>-3.4931500904513992</v>
      </c>
    </row>
    <row r="22" spans="1:23" ht="15.65" customHeight="1" x14ac:dyDescent="0.2">
      <c r="A22" s="398">
        <v>16</v>
      </c>
      <c r="B22" s="291" t="s">
        <v>183</v>
      </c>
      <c r="C22" s="387" t="s">
        <v>231</v>
      </c>
      <c r="D22" s="386">
        <f>需要額入力!D22</f>
        <v>-622.65000000000009</v>
      </c>
      <c r="E22" s="344">
        <f>各種係数表!D22</f>
        <v>6.7976828865455044E-2</v>
      </c>
      <c r="F22" s="344">
        <f>各種係数表!E22</f>
        <v>1.0993871975732818E-2</v>
      </c>
      <c r="G22" s="346">
        <f t="shared" si="0"/>
        <v>-42.32577249307559</v>
      </c>
      <c r="H22" s="346">
        <f t="shared" si="1"/>
        <v>-6.8453343856900402</v>
      </c>
      <c r="I22" s="346">
        <f t="shared" si="5"/>
        <v>-573.47889312123448</v>
      </c>
      <c r="J22" s="341">
        <f>需要額入力!F22</f>
        <v>0</v>
      </c>
      <c r="K22" s="346">
        <f t="shared" si="2"/>
        <v>-573.47889312123448</v>
      </c>
      <c r="L22" s="350">
        <f>IF(OR(自給率入力!E22="",ISNUMBER(自給率入力!E22)=FALSE,自給率入力!E22&gt;1,自給率入力!E22&lt;0),自給率入力!D22,自給率入力!E22)</f>
        <v>0.64644445507149351</v>
      </c>
      <c r="M22" s="351">
        <f t="shared" si="3"/>
        <v>-370.7222505587597</v>
      </c>
      <c r="N22" s="352">
        <v>-198.0331052370025</v>
      </c>
      <c r="O22" s="362">
        <f>各種係数表!F22</f>
        <v>0.64644445507149351</v>
      </c>
      <c r="P22" s="351">
        <f t="shared" si="4"/>
        <v>-128.0174028010498</v>
      </c>
      <c r="Q22" s="359">
        <v>-191.53238346051768</v>
      </c>
      <c r="R22" s="364">
        <f>各種係数表!I22</f>
        <v>0.36323871424830967</v>
      </c>
      <c r="S22" s="366">
        <f t="shared" si="6"/>
        <v>-134.66067363620357</v>
      </c>
      <c r="T22" s="366">
        <f t="shared" si="7"/>
        <v>-69.571976705112661</v>
      </c>
      <c r="U22" s="368">
        <f>各種係数表!J22</f>
        <v>0.21293144608560383</v>
      </c>
      <c r="V22" s="366">
        <f t="shared" si="8"/>
        <v>-78.938424907586253</v>
      </c>
      <c r="W22" s="346">
        <f t="shared" si="9"/>
        <v>-40.78326738247042</v>
      </c>
    </row>
    <row r="23" spans="1:23" ht="15.65" customHeight="1" x14ac:dyDescent="0.2">
      <c r="A23" s="398">
        <v>17</v>
      </c>
      <c r="B23" s="291" t="s">
        <v>184</v>
      </c>
      <c r="C23" s="387" t="s">
        <v>232</v>
      </c>
      <c r="D23" s="386">
        <f>需要額入力!D23</f>
        <v>-548.07000000000005</v>
      </c>
      <c r="E23" s="344">
        <f>各種係数表!D23</f>
        <v>0.18806332509313814</v>
      </c>
      <c r="F23" s="344">
        <f>各種係数表!E23</f>
        <v>1.1049325330265493E-2</v>
      </c>
      <c r="G23" s="346">
        <f t="shared" si="0"/>
        <v>-103.07186658379624</v>
      </c>
      <c r="H23" s="346">
        <f t="shared" si="1"/>
        <v>-6.0558037337586086</v>
      </c>
      <c r="I23" s="346">
        <f t="shared" si="5"/>
        <v>-438.94232968244523</v>
      </c>
      <c r="J23" s="341">
        <f>需要額入力!F23</f>
        <v>0</v>
      </c>
      <c r="K23" s="346">
        <f t="shared" si="2"/>
        <v>-438.94232968244523</v>
      </c>
      <c r="L23" s="350">
        <f>IF(OR(自給率入力!E23="",ISNUMBER(自給率入力!E23)=FALSE,自給率入力!E23&gt;1,自給率入力!E23&lt;0),自給率入力!D23,自給率入力!E23)</f>
        <v>0.6972645758439735</v>
      </c>
      <c r="M23" s="351">
        <f t="shared" si="3"/>
        <v>-306.05893732599577</v>
      </c>
      <c r="N23" s="352">
        <v>-111.53682359942655</v>
      </c>
      <c r="O23" s="362">
        <f>各種係数表!F23</f>
        <v>0.6972645758439735</v>
      </c>
      <c r="P23" s="351">
        <f t="shared" si="4"/>
        <v>-77.770675998038257</v>
      </c>
      <c r="Q23" s="359">
        <v>-120.14963219454263</v>
      </c>
      <c r="R23" s="364">
        <f>各種係数表!I23</f>
        <v>0.36080459328181269</v>
      </c>
      <c r="S23" s="366">
        <f t="shared" si="6"/>
        <v>-110.4274704021697</v>
      </c>
      <c r="T23" s="366">
        <f t="shared" si="7"/>
        <v>-43.35053917691134</v>
      </c>
      <c r="U23" s="368">
        <f>各種係数表!J23</f>
        <v>0.19821343893780358</v>
      </c>
      <c r="V23" s="366">
        <f t="shared" si="8"/>
        <v>-60.664994485035315</v>
      </c>
      <c r="W23" s="346">
        <f t="shared" si="9"/>
        <v>-23.815271784392536</v>
      </c>
    </row>
    <row r="24" spans="1:23" ht="15.65" customHeight="1" x14ac:dyDescent="0.2">
      <c r="A24" s="398">
        <v>18</v>
      </c>
      <c r="B24" s="291" t="s">
        <v>185</v>
      </c>
      <c r="C24" s="387" t="s">
        <v>258</v>
      </c>
      <c r="D24" s="386">
        <f>需要額入力!D24</f>
        <v>-102.72000000000001</v>
      </c>
      <c r="E24" s="344">
        <f>各種係数表!D24</f>
        <v>0.1934627447343559</v>
      </c>
      <c r="F24" s="344">
        <f>各種係数表!E24</f>
        <v>8.7390249027079186E-3</v>
      </c>
      <c r="G24" s="346">
        <f t="shared" si="0"/>
        <v>-19.87249313911304</v>
      </c>
      <c r="H24" s="346">
        <f t="shared" si="1"/>
        <v>-0.89767263800615749</v>
      </c>
      <c r="I24" s="346">
        <f t="shared" si="5"/>
        <v>-81.94983422288081</v>
      </c>
      <c r="J24" s="341">
        <f>需要額入力!F24</f>
        <v>0</v>
      </c>
      <c r="K24" s="346">
        <f t="shared" si="2"/>
        <v>-81.94983422288081</v>
      </c>
      <c r="L24" s="350">
        <f>IF(OR(自給率入力!E24="",ISNUMBER(自給率入力!E24)=FALSE,自給率入力!E24&gt;1,自給率入力!E24&lt;0),自給率入力!D24,自給率入力!E24)</f>
        <v>0.34748596128269549</v>
      </c>
      <c r="M24" s="351">
        <f t="shared" si="3"/>
        <v>-28.476416921895275</v>
      </c>
      <c r="N24" s="352">
        <v>-9.0862530053287962</v>
      </c>
      <c r="O24" s="362">
        <f>各種係数表!F24</f>
        <v>0.34748596128269549</v>
      </c>
      <c r="P24" s="351">
        <f t="shared" si="4"/>
        <v>-3.1573453600144576</v>
      </c>
      <c r="Q24" s="359">
        <v>-5.4270104289344498</v>
      </c>
      <c r="R24" s="364">
        <f>各種係数表!I24</f>
        <v>0.33423113059818349</v>
      </c>
      <c r="S24" s="366">
        <f t="shared" si="6"/>
        <v>-9.5177050231903024</v>
      </c>
      <c r="T24" s="366">
        <f t="shared" si="7"/>
        <v>-1.8138758314308938</v>
      </c>
      <c r="U24" s="368">
        <f>各種係数表!J24</f>
        <v>0.1822319657584299</v>
      </c>
      <c r="V24" s="366">
        <f t="shared" si="8"/>
        <v>-5.1893134334335933</v>
      </c>
      <c r="W24" s="346">
        <f t="shared" si="9"/>
        <v>-0.98897477865622463</v>
      </c>
    </row>
    <row r="25" spans="1:23" ht="15.65" customHeight="1" x14ac:dyDescent="0.2">
      <c r="A25" s="398">
        <v>19</v>
      </c>
      <c r="B25" s="291" t="s">
        <v>186</v>
      </c>
      <c r="C25" s="387" t="s">
        <v>347</v>
      </c>
      <c r="D25" s="386">
        <f>需要額入力!D25</f>
        <v>-1456.3600000000001</v>
      </c>
      <c r="E25" s="344">
        <f>各種係数表!D25</f>
        <v>9.5805722682401659E-2</v>
      </c>
      <c r="F25" s="344">
        <f>各種係数表!E25</f>
        <v>1.8393509592828379E-2</v>
      </c>
      <c r="G25" s="346">
        <f t="shared" si="0"/>
        <v>-139.5276222857425</v>
      </c>
      <c r="H25" s="346">
        <f t="shared" si="1"/>
        <v>-26.787571630611541</v>
      </c>
      <c r="I25" s="346">
        <f t="shared" si="5"/>
        <v>-1290.0448060836461</v>
      </c>
      <c r="J25" s="341">
        <f>需要額入力!F25</f>
        <v>0</v>
      </c>
      <c r="K25" s="346">
        <f t="shared" si="2"/>
        <v>-1290.0448060836461</v>
      </c>
      <c r="L25" s="350">
        <f>IF(OR(自給率入力!E25="",ISNUMBER(自給率入力!E25)=FALSE,自給率入力!E25&gt;1,自給率入力!E25&lt;0),自給率入力!D25,自給率入力!E25)</f>
        <v>0.89123761742507812</v>
      </c>
      <c r="M25" s="351">
        <f t="shared" si="3"/>
        <v>-1149.7364593455857</v>
      </c>
      <c r="N25" s="352">
        <v>-515.67781316972832</v>
      </c>
      <c r="O25" s="362">
        <f>各種係数表!F25</f>
        <v>0.89123761742507812</v>
      </c>
      <c r="P25" s="351">
        <f t="shared" si="4"/>
        <v>-459.59146556836322</v>
      </c>
      <c r="Q25" s="359">
        <v>-782.99021735163308</v>
      </c>
      <c r="R25" s="364">
        <f>各種係数表!I25</f>
        <v>0.23204251638458465</v>
      </c>
      <c r="S25" s="366">
        <f t="shared" si="6"/>
        <v>-266.78774120565242</v>
      </c>
      <c r="T25" s="366">
        <f t="shared" si="7"/>
        <v>-181.6870203387858</v>
      </c>
      <c r="U25" s="368">
        <f>各種係数表!J25</f>
        <v>0.14687439859744994</v>
      </c>
      <c r="V25" s="366">
        <f t="shared" si="8"/>
        <v>-168.86685101194433</v>
      </c>
      <c r="W25" s="346">
        <f t="shared" si="9"/>
        <v>-115.00121728120772</v>
      </c>
    </row>
    <row r="26" spans="1:23" ht="15.65" customHeight="1" x14ac:dyDescent="0.2">
      <c r="A26" s="398">
        <v>20</v>
      </c>
      <c r="B26" s="291" t="s">
        <v>187</v>
      </c>
      <c r="C26" s="387" t="s">
        <v>6</v>
      </c>
      <c r="D26" s="386">
        <f>需要額入力!D26</f>
        <v>-52.370000000000005</v>
      </c>
      <c r="E26" s="344">
        <f>各種係数表!D26</f>
        <v>0.3102277989937019</v>
      </c>
      <c r="F26" s="344">
        <f>各種係数表!E26</f>
        <v>4.8667963807104558E-2</v>
      </c>
      <c r="G26" s="346">
        <f t="shared" si="0"/>
        <v>-16.246629833300169</v>
      </c>
      <c r="H26" s="346">
        <f t="shared" si="1"/>
        <v>-2.5487412645780658</v>
      </c>
      <c r="I26" s="346">
        <f t="shared" si="5"/>
        <v>-33.574628902121773</v>
      </c>
      <c r="J26" s="341">
        <f>需要額入力!F26</f>
        <v>0</v>
      </c>
      <c r="K26" s="346">
        <f t="shared" si="2"/>
        <v>-33.574628902121773</v>
      </c>
      <c r="L26" s="350">
        <f>IF(OR(自給率入力!E26="",ISNUMBER(自給率入力!E26)=FALSE,自給率入力!E26&gt;1,自給率入力!E26&lt;0),自給率入力!D26,自給率入力!E26)</f>
        <v>0.75805754535673886</v>
      </c>
      <c r="M26" s="351">
        <f t="shared" si="3"/>
        <v>-25.451500771805851</v>
      </c>
      <c r="N26" s="352">
        <v>-35.073436887212658</v>
      </c>
      <c r="O26" s="362">
        <f>各種係数表!F26</f>
        <v>0.75805754535673886</v>
      </c>
      <c r="P26" s="351">
        <f t="shared" si="4"/>
        <v>-26.587683473944928</v>
      </c>
      <c r="Q26" s="359">
        <v>-59.004047841326297</v>
      </c>
      <c r="R26" s="364">
        <f>各種係数表!I26</f>
        <v>0.487276874821785</v>
      </c>
      <c r="S26" s="366">
        <f t="shared" si="6"/>
        <v>-12.401927755609805</v>
      </c>
      <c r="T26" s="366">
        <f t="shared" si="7"/>
        <v>-28.751308033956569</v>
      </c>
      <c r="U26" s="368">
        <f>各種係数表!J26</f>
        <v>0.27587111491303107</v>
      </c>
      <c r="V26" s="366">
        <f t="shared" si="8"/>
        <v>-7.0213338941279506</v>
      </c>
      <c r="W26" s="346">
        <f t="shared" si="9"/>
        <v>-16.277512462368509</v>
      </c>
    </row>
    <row r="27" spans="1:23" ht="15.65" customHeight="1" x14ac:dyDescent="0.2">
      <c r="A27" s="398">
        <v>21</v>
      </c>
      <c r="B27" s="291" t="s">
        <v>188</v>
      </c>
      <c r="C27" s="387" t="s">
        <v>233</v>
      </c>
      <c r="D27" s="386">
        <f>需要額入力!D27</f>
        <v>0</v>
      </c>
      <c r="E27" s="344">
        <f>各種係数表!D27</f>
        <v>0</v>
      </c>
      <c r="F27" s="344">
        <f>各種係数表!E27</f>
        <v>0</v>
      </c>
      <c r="G27" s="346">
        <f t="shared" si="0"/>
        <v>0</v>
      </c>
      <c r="H27" s="346">
        <f t="shared" si="1"/>
        <v>0</v>
      </c>
      <c r="I27" s="346">
        <f t="shared" si="5"/>
        <v>0</v>
      </c>
      <c r="J27" s="341">
        <f>需要額入力!F27</f>
        <v>0</v>
      </c>
      <c r="K27" s="346">
        <f t="shared" si="2"/>
        <v>0</v>
      </c>
      <c r="L27" s="350">
        <f>IF(OR(自給率入力!E27="",ISNUMBER(自給率入力!E27)=FALSE,自給率入力!E27&gt;1,自給率入力!E27&lt;0),自給率入力!D27,自給率入力!E27)</f>
        <v>1</v>
      </c>
      <c r="M27" s="351">
        <f t="shared" si="3"/>
        <v>0</v>
      </c>
      <c r="N27" s="352">
        <v>-28.670763994299556</v>
      </c>
      <c r="O27" s="362">
        <f>各種係数表!F27</f>
        <v>1</v>
      </c>
      <c r="P27" s="351">
        <f t="shared" si="4"/>
        <v>-28.670763994299556</v>
      </c>
      <c r="Q27" s="359">
        <v>-56.643885316264353</v>
      </c>
      <c r="R27" s="364">
        <f>各種係数表!I27</f>
        <v>0.48708382629397634</v>
      </c>
      <c r="S27" s="366">
        <f t="shared" si="6"/>
        <v>0</v>
      </c>
      <c r="T27" s="366">
        <f t="shared" si="7"/>
        <v>-27.590320396003222</v>
      </c>
      <c r="U27" s="368">
        <f>各種係数表!J27</f>
        <v>0.34371320940968114</v>
      </c>
      <c r="V27" s="366">
        <f t="shared" si="8"/>
        <v>0</v>
      </c>
      <c r="W27" s="346">
        <f t="shared" si="9"/>
        <v>-19.469251615487131</v>
      </c>
    </row>
    <row r="28" spans="1:23" ht="15.65" customHeight="1" x14ac:dyDescent="0.2">
      <c r="A28" s="398">
        <v>22</v>
      </c>
      <c r="B28" s="291" t="s">
        <v>189</v>
      </c>
      <c r="C28" s="387" t="s">
        <v>348</v>
      </c>
      <c r="D28" s="386">
        <f>需要額入力!D28</f>
        <v>-4.28</v>
      </c>
      <c r="E28" s="344">
        <f>各種係数表!D28</f>
        <v>0</v>
      </c>
      <c r="F28" s="344">
        <f>各種係数表!E28</f>
        <v>0</v>
      </c>
      <c r="G28" s="346">
        <f t="shared" si="0"/>
        <v>0</v>
      </c>
      <c r="H28" s="346">
        <f t="shared" si="1"/>
        <v>0</v>
      </c>
      <c r="I28" s="346">
        <f t="shared" si="5"/>
        <v>-4.28</v>
      </c>
      <c r="J28" s="341">
        <f>需要額入力!F28</f>
        <v>0</v>
      </c>
      <c r="K28" s="346">
        <f t="shared" si="2"/>
        <v>-4.28</v>
      </c>
      <c r="L28" s="350">
        <f>IF(OR(自給率入力!E28="",ISNUMBER(自給率入力!E28)=FALSE,自給率入力!E28&gt;1,自給率入力!E28&lt;0),自給率入力!D28,自給率入力!E28)</f>
        <v>0.9998449171599163</v>
      </c>
      <c r="M28" s="351">
        <f t="shared" si="3"/>
        <v>-4.2793362454444424</v>
      </c>
      <c r="N28" s="352">
        <v>-118.43192566151623</v>
      </c>
      <c r="O28" s="362">
        <f>各種係数表!F28</f>
        <v>0.9998449171599163</v>
      </c>
      <c r="P28" s="351">
        <f t="shared" si="4"/>
        <v>-118.41355890212806</v>
      </c>
      <c r="Q28" s="359">
        <v>-244.92340773625079</v>
      </c>
      <c r="R28" s="364">
        <f>各種係数表!I28</f>
        <v>0.4388498490491386</v>
      </c>
      <c r="S28" s="366">
        <f t="shared" si="6"/>
        <v>-1.877986065343801</v>
      </c>
      <c r="T28" s="366">
        <f t="shared" si="7"/>
        <v>-107.48460051365429</v>
      </c>
      <c r="U28" s="368">
        <f>各種係数表!J28</f>
        <v>7.7969775422963461E-2</v>
      </c>
      <c r="V28" s="366">
        <f t="shared" si="8"/>
        <v>-0.33365888601665084</v>
      </c>
      <c r="W28" s="346">
        <f t="shared" si="9"/>
        <v>-19.096623097022388</v>
      </c>
    </row>
    <row r="29" spans="1:23" ht="15.65" customHeight="1" x14ac:dyDescent="0.2">
      <c r="A29" s="398">
        <v>23</v>
      </c>
      <c r="B29" s="291" t="s">
        <v>190</v>
      </c>
      <c r="C29" s="387" t="s">
        <v>7</v>
      </c>
      <c r="D29" s="386">
        <f>需要額入力!D29</f>
        <v>-1.4900000000000002</v>
      </c>
      <c r="E29" s="344">
        <f>各種係数表!D29</f>
        <v>0</v>
      </c>
      <c r="F29" s="344">
        <f>各種係数表!E29</f>
        <v>0</v>
      </c>
      <c r="G29" s="346">
        <f t="shared" si="0"/>
        <v>0</v>
      </c>
      <c r="H29" s="346">
        <f t="shared" si="1"/>
        <v>0</v>
      </c>
      <c r="I29" s="346">
        <f t="shared" si="5"/>
        <v>-1.4900000000000002</v>
      </c>
      <c r="J29" s="341">
        <f>需要額入力!F29</f>
        <v>0</v>
      </c>
      <c r="K29" s="346">
        <f t="shared" si="2"/>
        <v>-1.4900000000000002</v>
      </c>
      <c r="L29" s="350">
        <f>IF(OR(自給率入力!E29="",ISNUMBER(自給率入力!E29)=FALSE,自給率入力!E29&gt;1,自給率入力!E29&lt;0),自給率入力!D29,自給率入力!E29)</f>
        <v>0.99980072624213978</v>
      </c>
      <c r="M29" s="351">
        <f t="shared" si="3"/>
        <v>-1.4897030821007884</v>
      </c>
      <c r="N29" s="352">
        <v>-11.786168655631945</v>
      </c>
      <c r="O29" s="362">
        <f>各種係数表!F29</f>
        <v>0.99980072624213978</v>
      </c>
      <c r="P29" s="351">
        <f t="shared" si="4"/>
        <v>-11.783819981513163</v>
      </c>
      <c r="Q29" s="359">
        <v>-21.92204090086144</v>
      </c>
      <c r="R29" s="364">
        <f>各種係数表!I29</f>
        <v>0.47677909235387606</v>
      </c>
      <c r="S29" s="366">
        <f t="shared" si="6"/>
        <v>-0.71025928336078559</v>
      </c>
      <c r="T29" s="366">
        <f t="shared" si="7"/>
        <v>-10.451970763257265</v>
      </c>
      <c r="U29" s="368">
        <f>各種係数表!J29</f>
        <v>0.11983489316616634</v>
      </c>
      <c r="V29" s="366">
        <f t="shared" si="8"/>
        <v>-0.17851840969285671</v>
      </c>
      <c r="W29" s="346">
        <f t="shared" si="9"/>
        <v>-2.6270254293390596</v>
      </c>
    </row>
    <row r="30" spans="1:23" ht="15.65" customHeight="1" x14ac:dyDescent="0.2">
      <c r="A30" s="398">
        <v>24</v>
      </c>
      <c r="B30" s="291" t="s">
        <v>191</v>
      </c>
      <c r="C30" s="387" t="s">
        <v>8</v>
      </c>
      <c r="D30" s="386">
        <f>需要額入力!D30</f>
        <v>-0.79</v>
      </c>
      <c r="E30" s="344">
        <f>各種係数表!D30</f>
        <v>0</v>
      </c>
      <c r="F30" s="344">
        <f>各種係数表!E30</f>
        <v>0</v>
      </c>
      <c r="G30" s="346">
        <f t="shared" si="0"/>
        <v>0</v>
      </c>
      <c r="H30" s="346">
        <f t="shared" si="1"/>
        <v>0</v>
      </c>
      <c r="I30" s="346">
        <f t="shared" si="5"/>
        <v>-0.79</v>
      </c>
      <c r="J30" s="341">
        <f>需要額入力!F30</f>
        <v>0</v>
      </c>
      <c r="K30" s="346">
        <f t="shared" si="2"/>
        <v>-0.79</v>
      </c>
      <c r="L30" s="350">
        <f>IF(OR(自給率入力!E30="",ISNUMBER(自給率入力!E30)=FALSE,自給率入力!E30&gt;1,自給率入力!E30&lt;0),自給率入力!D30,自給率入力!E30)</f>
        <v>0.99994987301162941</v>
      </c>
      <c r="M30" s="351">
        <f t="shared" si="3"/>
        <v>-0.7899603996791873</v>
      </c>
      <c r="N30" s="352">
        <v>-18.624393968147626</v>
      </c>
      <c r="O30" s="362">
        <f>各種係数表!F30</f>
        <v>0.99994987301162941</v>
      </c>
      <c r="P30" s="351">
        <f t="shared" si="4"/>
        <v>-18.623460383367775</v>
      </c>
      <c r="Q30" s="359">
        <v>-34.448014387245465</v>
      </c>
      <c r="R30" s="364">
        <f>各種係数表!I30</f>
        <v>0.64980057740767316</v>
      </c>
      <c r="S30" s="366">
        <f t="shared" si="6"/>
        <v>-0.51331672384073213</v>
      </c>
      <c r="T30" s="366">
        <f t="shared" si="7"/>
        <v>-22.384339639379935</v>
      </c>
      <c r="U30" s="368">
        <f>各種係数表!J30</f>
        <v>0.45480032708642759</v>
      </c>
      <c r="V30" s="366">
        <f t="shared" si="8"/>
        <v>-0.35927424815941944</v>
      </c>
      <c r="W30" s="346">
        <f t="shared" si="9"/>
        <v>-15.666968210797201</v>
      </c>
    </row>
    <row r="31" spans="1:23" ht="15.65" customHeight="1" x14ac:dyDescent="0.2">
      <c r="A31" s="398">
        <v>25</v>
      </c>
      <c r="B31" s="391" t="s">
        <v>192</v>
      </c>
      <c r="C31" s="392" t="s">
        <v>234</v>
      </c>
      <c r="D31" s="386">
        <f>需要額入力!D31</f>
        <v>-681.88000000000011</v>
      </c>
      <c r="E31" s="344">
        <f>各種係数表!D31</f>
        <v>-33.737110570626754</v>
      </c>
      <c r="F31" s="344">
        <f>各種係数表!E31</f>
        <v>0</v>
      </c>
      <c r="G31" s="437">
        <f>$G$44</f>
        <v>-792.97004084130685</v>
      </c>
      <c r="H31" s="346">
        <f t="shared" si="1"/>
        <v>0</v>
      </c>
      <c r="I31" s="437">
        <f>+D31+G31</f>
        <v>-1474.850040841307</v>
      </c>
      <c r="J31" s="341">
        <f>需要額入力!F31</f>
        <v>0</v>
      </c>
      <c r="K31" s="346">
        <f t="shared" si="2"/>
        <v>-1474.850040841307</v>
      </c>
      <c r="L31" s="350">
        <f>IF(OR(自給率入力!E31="",ISNUMBER(自給率入力!E31)=FALSE,自給率入力!E31&gt;1,自給率入力!E31&lt;0),自給率入力!D31,自給率入力!E31)</f>
        <v>0.99864443981998718</v>
      </c>
      <c r="M31" s="351">
        <f t="shared" si="3"/>
        <v>-1472.8507928544523</v>
      </c>
      <c r="N31" s="352">
        <v>-193.5965349543533</v>
      </c>
      <c r="O31" s="362">
        <f>各種係数表!F31</f>
        <v>0.99864443981998718</v>
      </c>
      <c r="P31" s="351">
        <f t="shared" si="4"/>
        <v>-193.33410320058073</v>
      </c>
      <c r="Q31" s="359">
        <v>-344.62722530231758</v>
      </c>
      <c r="R31" s="364">
        <f>各種係数表!I31</f>
        <v>0.70379849501123293</v>
      </c>
      <c r="S31" s="366">
        <f t="shared" si="6"/>
        <v>-1036.5901713870646</v>
      </c>
      <c r="T31" s="366">
        <f t="shared" si="7"/>
        <v>-242.54812250766821</v>
      </c>
      <c r="U31" s="368">
        <f>各種係数表!J31</f>
        <v>0.43473726330185086</v>
      </c>
      <c r="V31" s="366">
        <f t="shared" si="8"/>
        <v>-640.3031229375058</v>
      </c>
      <c r="W31" s="346">
        <f t="shared" si="9"/>
        <v>-149.82229678723991</v>
      </c>
    </row>
    <row r="32" spans="1:23" ht="15.65" customHeight="1" x14ac:dyDescent="0.2">
      <c r="A32" s="398">
        <v>26</v>
      </c>
      <c r="B32" s="291" t="s">
        <v>193</v>
      </c>
      <c r="C32" s="387" t="s">
        <v>9</v>
      </c>
      <c r="D32" s="386">
        <f>需要額入力!D32</f>
        <v>-195.85000000000002</v>
      </c>
      <c r="E32" s="344">
        <f>各種係数表!D32</f>
        <v>0</v>
      </c>
      <c r="F32" s="344">
        <f>各種係数表!E32</f>
        <v>0</v>
      </c>
      <c r="G32" s="346">
        <f t="shared" si="0"/>
        <v>0</v>
      </c>
      <c r="H32" s="346">
        <f t="shared" si="1"/>
        <v>0</v>
      </c>
      <c r="I32" s="346">
        <f t="shared" si="5"/>
        <v>-195.85000000000002</v>
      </c>
      <c r="J32" s="341">
        <f>需要額入力!F32</f>
        <v>0</v>
      </c>
      <c r="K32" s="346">
        <f t="shared" si="2"/>
        <v>-195.85000000000002</v>
      </c>
      <c r="L32" s="350">
        <f>IF(OR(自給率入力!E32="",ISNUMBER(自給率入力!E32)=FALSE,自給率入力!E32&gt;1,自給率入力!E32&lt;0),自給率入力!D32,自給率入力!E32)</f>
        <v>0.93408313383640074</v>
      </c>
      <c r="M32" s="351">
        <f t="shared" si="3"/>
        <v>-182.94018176185909</v>
      </c>
      <c r="N32" s="352">
        <v>-104.27477810750014</v>
      </c>
      <c r="O32" s="362">
        <f>各種係数表!F32</f>
        <v>0.93408313383640074</v>
      </c>
      <c r="P32" s="351">
        <f t="shared" si="4"/>
        <v>-97.40131151474904</v>
      </c>
      <c r="Q32" s="359">
        <v>-178.24968830876125</v>
      </c>
      <c r="R32" s="364">
        <f>各種係数表!I32</f>
        <v>0.63412103397406261</v>
      </c>
      <c r="S32" s="366">
        <f t="shared" si="6"/>
        <v>-116.00621721423303</v>
      </c>
      <c r="T32" s="366">
        <f t="shared" si="7"/>
        <v>-113.03187665590606</v>
      </c>
      <c r="U32" s="368">
        <f>各種係数表!J32</f>
        <v>0.30373263315498605</v>
      </c>
      <c r="V32" s="366">
        <f t="shared" si="8"/>
        <v>-55.564903116381217</v>
      </c>
      <c r="W32" s="346">
        <f t="shared" si="9"/>
        <v>-54.140247189075588</v>
      </c>
    </row>
    <row r="33" spans="1:23" ht="15.65" customHeight="1" x14ac:dyDescent="0.2">
      <c r="A33" s="398">
        <v>27</v>
      </c>
      <c r="B33" s="291" t="s">
        <v>194</v>
      </c>
      <c r="C33" s="387" t="s">
        <v>235</v>
      </c>
      <c r="D33" s="386">
        <f>需要額入力!D33</f>
        <v>-3.69</v>
      </c>
      <c r="E33" s="344">
        <f>各種係数表!D33</f>
        <v>0</v>
      </c>
      <c r="F33" s="344">
        <f>各種係数表!E33</f>
        <v>0</v>
      </c>
      <c r="G33" s="346">
        <f t="shared" si="0"/>
        <v>0</v>
      </c>
      <c r="H33" s="346">
        <f t="shared" si="1"/>
        <v>0</v>
      </c>
      <c r="I33" s="346">
        <f t="shared" si="5"/>
        <v>-3.69</v>
      </c>
      <c r="J33" s="341">
        <f>需要額入力!F33</f>
        <v>0</v>
      </c>
      <c r="K33" s="346">
        <f t="shared" si="2"/>
        <v>-3.69</v>
      </c>
      <c r="L33" s="350">
        <f>IF(OR(自給率入力!E33="",ISNUMBER(自給率入力!E33)=FALSE,自給率入力!E33&gt;1,自給率入力!E33&lt;0),自給率入力!D33,自給率入力!E33)</f>
        <v>0.99998342783152072</v>
      </c>
      <c r="M33" s="351">
        <f t="shared" si="3"/>
        <v>-3.6899388486983113</v>
      </c>
      <c r="N33" s="352">
        <v>-98.256337911325886</v>
      </c>
      <c r="O33" s="362">
        <f>各種係数表!F33</f>
        <v>0.99998342783152072</v>
      </c>
      <c r="P33" s="351">
        <f t="shared" si="4"/>
        <v>-98.254709590739864</v>
      </c>
      <c r="Q33" s="359">
        <v>-162.86175535676162</v>
      </c>
      <c r="R33" s="364">
        <f>各種係数表!I33</f>
        <v>0.80612069098804395</v>
      </c>
      <c r="S33" s="366">
        <f t="shared" si="6"/>
        <v>-2.9745360544163102</v>
      </c>
      <c r="T33" s="366">
        <f t="shared" si="7"/>
        <v>-131.28623076371844</v>
      </c>
      <c r="U33" s="368">
        <f>各種係数表!J33</f>
        <v>6.4697852865753858E-2</v>
      </c>
      <c r="V33" s="366">
        <f t="shared" si="8"/>
        <v>-0.23873112071671254</v>
      </c>
      <c r="W33" s="346">
        <f t="shared" si="9"/>
        <v>-10.536805885530164</v>
      </c>
    </row>
    <row r="34" spans="1:23" ht="15.65" customHeight="1" x14ac:dyDescent="0.2">
      <c r="A34" s="398">
        <v>28</v>
      </c>
      <c r="B34" s="391" t="s">
        <v>195</v>
      </c>
      <c r="C34" s="392" t="s">
        <v>236</v>
      </c>
      <c r="D34" s="386">
        <f>需要額入力!D34</f>
        <v>-576.4</v>
      </c>
      <c r="E34" s="344">
        <f>各種係数表!D34</f>
        <v>0</v>
      </c>
      <c r="F34" s="344">
        <f>各種係数表!E34</f>
        <v>-0.42498377757537042</v>
      </c>
      <c r="G34" s="346">
        <f t="shared" si="0"/>
        <v>0</v>
      </c>
      <c r="H34" s="437">
        <f>$H$44</f>
        <v>-135.79381583076673</v>
      </c>
      <c r="I34" s="437">
        <f>+D34+H34</f>
        <v>-712.19381583076665</v>
      </c>
      <c r="J34" s="341">
        <f>需要額入力!F34</f>
        <v>0</v>
      </c>
      <c r="K34" s="346">
        <f t="shared" si="2"/>
        <v>-712.19381583076665</v>
      </c>
      <c r="L34" s="350">
        <f>IF(OR(自給率入力!E34="",ISNUMBER(自給率入力!E34)=FALSE,自給率入力!E34&gt;1,自給率入力!E34&lt;0),自給率入力!D34,自給率入力!E34)</f>
        <v>0.95689883675961296</v>
      </c>
      <c r="M34" s="351">
        <f t="shared" si="3"/>
        <v>-681.49743391585059</v>
      </c>
      <c r="N34" s="352">
        <v>-271.55994868634264</v>
      </c>
      <c r="O34" s="362">
        <f>各種係数表!F34</f>
        <v>0.95689883675961296</v>
      </c>
      <c r="P34" s="351">
        <f t="shared" si="4"/>
        <v>-259.85539900846146</v>
      </c>
      <c r="Q34" s="359">
        <v>-443.73648839200911</v>
      </c>
      <c r="R34" s="364">
        <f>各種係数表!I34</f>
        <v>0.50706227450413499</v>
      </c>
      <c r="S34" s="366">
        <f t="shared" si="6"/>
        <v>-345.5616389101026</v>
      </c>
      <c r="T34" s="366">
        <f t="shared" si="7"/>
        <v>-225.00203308452984</v>
      </c>
      <c r="U34" s="368">
        <f>各種係数表!J34</f>
        <v>0.32180280242295745</v>
      </c>
      <c r="V34" s="366">
        <f t="shared" si="8"/>
        <v>-219.30778407817496</v>
      </c>
      <c r="W34" s="346">
        <f t="shared" si="9"/>
        <v>-142.79564550187067</v>
      </c>
    </row>
    <row r="35" spans="1:23" ht="15.65" customHeight="1" x14ac:dyDescent="0.2">
      <c r="A35" s="398">
        <v>29</v>
      </c>
      <c r="B35" s="291" t="s">
        <v>196</v>
      </c>
      <c r="C35" s="387" t="s">
        <v>237</v>
      </c>
      <c r="D35" s="386">
        <f>需要額入力!D35</f>
        <v>-139.34</v>
      </c>
      <c r="E35" s="344">
        <f>各種係数表!D35</f>
        <v>3.4860271439561788E-2</v>
      </c>
      <c r="F35" s="344">
        <f>各種係数表!E35</f>
        <v>4.8155258972889942E-3</v>
      </c>
      <c r="G35" s="346">
        <f t="shared" si="0"/>
        <v>-4.8574302223885395</v>
      </c>
      <c r="H35" s="346">
        <f t="shared" si="1"/>
        <v>-0.67099537852824842</v>
      </c>
      <c r="I35" s="346">
        <f t="shared" si="5"/>
        <v>-133.81157439908321</v>
      </c>
      <c r="J35" s="341">
        <f>需要額入力!F35</f>
        <v>0</v>
      </c>
      <c r="K35" s="346">
        <f t="shared" si="2"/>
        <v>-133.81157439908321</v>
      </c>
      <c r="L35" s="350">
        <f>IF(OR(自給率入力!E35="",ISNUMBER(自給率入力!E35)=FALSE,自給率入力!E35&gt;1,自給率入力!E35&lt;0),自給率入力!D35,自給率入力!E35)</f>
        <v>0.94469207339722161</v>
      </c>
      <c r="M35" s="351">
        <f t="shared" si="3"/>
        <v>-126.4107336636165</v>
      </c>
      <c r="N35" s="352">
        <v>-166.38370163531721</v>
      </c>
      <c r="O35" s="362">
        <f>各種係数表!F35</f>
        <v>0.94469207339722161</v>
      </c>
      <c r="P35" s="351">
        <f t="shared" si="4"/>
        <v>-157.18136407737251</v>
      </c>
      <c r="Q35" s="359">
        <v>-327.80073764592635</v>
      </c>
      <c r="R35" s="364">
        <f>各種係数表!I35</f>
        <v>0.53153472051218909</v>
      </c>
      <c r="S35" s="366">
        <f t="shared" si="6"/>
        <v>-67.191693987631169</v>
      </c>
      <c r="T35" s="366">
        <f t="shared" si="7"/>
        <v>-174.23747346831689</v>
      </c>
      <c r="U35" s="368">
        <f>各種係数表!J35</f>
        <v>0.22909689731593202</v>
      </c>
      <c r="V35" s="366">
        <f t="shared" si="8"/>
        <v>-28.96030686976518</v>
      </c>
      <c r="W35" s="346">
        <f t="shared" si="9"/>
        <v>-75.09813193255556</v>
      </c>
    </row>
    <row r="36" spans="1:23" ht="15.65" customHeight="1" x14ac:dyDescent="0.2">
      <c r="A36" s="398">
        <v>30</v>
      </c>
      <c r="B36" s="291" t="s">
        <v>197</v>
      </c>
      <c r="C36" s="387" t="s">
        <v>10</v>
      </c>
      <c r="D36" s="386">
        <f>需要額入力!D36</f>
        <v>0</v>
      </c>
      <c r="E36" s="344">
        <f>各種係数表!D36</f>
        <v>0</v>
      </c>
      <c r="F36" s="344">
        <f>各種係数表!E36</f>
        <v>0</v>
      </c>
      <c r="G36" s="346">
        <f t="shared" si="0"/>
        <v>0</v>
      </c>
      <c r="H36" s="346">
        <f t="shared" si="1"/>
        <v>0</v>
      </c>
      <c r="I36" s="346">
        <f t="shared" si="5"/>
        <v>0</v>
      </c>
      <c r="J36" s="341">
        <f>需要額入力!F36</f>
        <v>0</v>
      </c>
      <c r="K36" s="346">
        <f t="shared" si="2"/>
        <v>0</v>
      </c>
      <c r="L36" s="350">
        <f>IF(OR(自給率入力!E36="",ISNUMBER(自給率入力!E36)=FALSE,自給率入力!E36&gt;1,自給率入力!E36&lt;0),自給率入力!D36,自給率入力!E36)</f>
        <v>1</v>
      </c>
      <c r="M36" s="351">
        <f t="shared" si="3"/>
        <v>0</v>
      </c>
      <c r="N36" s="352">
        <v>-30.212578048393624</v>
      </c>
      <c r="O36" s="362">
        <f>各種係数表!F36</f>
        <v>1</v>
      </c>
      <c r="P36" s="351">
        <f t="shared" si="4"/>
        <v>-30.212578048393624</v>
      </c>
      <c r="Q36" s="359">
        <v>-33.574883985218875</v>
      </c>
      <c r="R36" s="364">
        <f>各種係数表!I36</f>
        <v>0.70989142980472375</v>
      </c>
      <c r="S36" s="366">
        <f t="shared" ref="S36:S43" si="10">R36*M36</f>
        <v>0</v>
      </c>
      <c r="T36" s="366">
        <f t="shared" ref="T36:T43" si="11">R36*Q36</f>
        <v>-23.83452239779475</v>
      </c>
      <c r="U36" s="368">
        <f>各種係数表!J36</f>
        <v>0.33946953559732373</v>
      </c>
      <c r="V36" s="366">
        <f t="shared" ref="V36:V43" si="12">U36*M36</f>
        <v>0</v>
      </c>
      <c r="W36" s="346">
        <f t="shared" ref="W36:W43" si="13">U36*Q36</f>
        <v>-11.397650274196273</v>
      </c>
    </row>
    <row r="37" spans="1:23" ht="15.65" customHeight="1" x14ac:dyDescent="0.2">
      <c r="A37" s="398">
        <v>31</v>
      </c>
      <c r="B37" s="291" t="s">
        <v>198</v>
      </c>
      <c r="C37" s="387" t="s">
        <v>238</v>
      </c>
      <c r="D37" s="386">
        <f>需要額入力!D37</f>
        <v>-80.48</v>
      </c>
      <c r="E37" s="344">
        <f>各種係数表!D37</f>
        <v>0</v>
      </c>
      <c r="F37" s="344">
        <f>各種係数表!E37</f>
        <v>1.4399715311367549E-5</v>
      </c>
      <c r="G37" s="346">
        <f t="shared" si="0"/>
        <v>0</v>
      </c>
      <c r="H37" s="346">
        <f t="shared" si="1"/>
        <v>-1.1588890882588605E-3</v>
      </c>
      <c r="I37" s="346">
        <f t="shared" si="5"/>
        <v>-80.478841110911745</v>
      </c>
      <c r="J37" s="341">
        <f>需要額入力!F37</f>
        <v>0</v>
      </c>
      <c r="K37" s="346">
        <f t="shared" si="2"/>
        <v>-80.478841110911745</v>
      </c>
      <c r="L37" s="350">
        <f>IF(OR(自給率入力!E37="",ISNUMBER(自給率入力!E37)=FALSE,自給率入力!E37&gt;1,自給率入力!E37&lt;0),自給率入力!D37,自給率入力!E37)</f>
        <v>0.95684345031647855</v>
      </c>
      <c r="M37" s="351">
        <f t="shared" si="3"/>
        <v>-77.005652006036456</v>
      </c>
      <c r="N37" s="352">
        <v>-4.3493151238360452</v>
      </c>
      <c r="O37" s="362">
        <f>各種係数表!F37</f>
        <v>0.95684345031647855</v>
      </c>
      <c r="P37" s="351">
        <f t="shared" si="4"/>
        <v>-4.1616136896049234</v>
      </c>
      <c r="Q37" s="359">
        <v>-7.839381774774183</v>
      </c>
      <c r="R37" s="364">
        <f>各種係数表!I37</f>
        <v>0.69152879998779526</v>
      </c>
      <c r="S37" s="366">
        <f t="shared" si="10"/>
        <v>-53.251626124012148</v>
      </c>
      <c r="T37" s="366">
        <f t="shared" si="11"/>
        <v>-5.4211582713557833</v>
      </c>
      <c r="U37" s="368">
        <f>各種係数表!J37</f>
        <v>0.48708364844160351</v>
      </c>
      <c r="V37" s="366">
        <f t="shared" si="12"/>
        <v>-37.508193929724719</v>
      </c>
      <c r="W37" s="346">
        <f t="shared" si="13"/>
        <v>-3.8184346763836219</v>
      </c>
    </row>
    <row r="38" spans="1:23" ht="15.65" customHeight="1" x14ac:dyDescent="0.2">
      <c r="A38" s="398">
        <v>32</v>
      </c>
      <c r="B38" s="291" t="s">
        <v>199</v>
      </c>
      <c r="C38" s="387" t="s">
        <v>239</v>
      </c>
      <c r="D38" s="386">
        <f>需要額入力!D38</f>
        <v>-0.1</v>
      </c>
      <c r="E38" s="344">
        <f>各種係数表!D38</f>
        <v>0</v>
      </c>
      <c r="F38" s="344">
        <f>各種係数表!E38</f>
        <v>0</v>
      </c>
      <c r="G38" s="346">
        <f t="shared" si="0"/>
        <v>0</v>
      </c>
      <c r="H38" s="346">
        <f t="shared" si="1"/>
        <v>0</v>
      </c>
      <c r="I38" s="346">
        <f t="shared" si="5"/>
        <v>-0.1</v>
      </c>
      <c r="J38" s="341">
        <f>需要額入力!F38</f>
        <v>0</v>
      </c>
      <c r="K38" s="346">
        <f t="shared" si="2"/>
        <v>-0.1</v>
      </c>
      <c r="L38" s="350">
        <f>IF(OR(自給率入力!E38="",ISNUMBER(自給率入力!E38)=FALSE,自給率入力!E38&gt;1,自給率入力!E38&lt;0),自給率入力!D38,自給率入力!E38)</f>
        <v>0.99993051782287323</v>
      </c>
      <c r="M38" s="351">
        <f t="shared" si="3"/>
        <v>-9.9993051782287332E-2</v>
      </c>
      <c r="N38" s="352">
        <v>-0.69044368325915617</v>
      </c>
      <c r="O38" s="362">
        <f>各種係数表!F38</f>
        <v>0.99993051782287323</v>
      </c>
      <c r="P38" s="351">
        <f t="shared" si="4"/>
        <v>-0.69039570972885989</v>
      </c>
      <c r="Q38" s="359">
        <v>-1.2137585788653209</v>
      </c>
      <c r="R38" s="364">
        <f>各種係数表!I38</f>
        <v>0.59308558317548421</v>
      </c>
      <c r="S38" s="366">
        <f t="shared" si="10"/>
        <v>-5.9304437429794271E-2</v>
      </c>
      <c r="T38" s="366">
        <f t="shared" si="11"/>
        <v>-0.71986271458058582</v>
      </c>
      <c r="U38" s="368">
        <f>各種係数表!J38</f>
        <v>0.51403548513068242</v>
      </c>
      <c r="V38" s="366">
        <f t="shared" si="12"/>
        <v>-5.1399976882605516E-2</v>
      </c>
      <c r="W38" s="346">
        <f t="shared" si="13"/>
        <v>-0.62391497991856293</v>
      </c>
    </row>
    <row r="39" spans="1:23" ht="15.65" customHeight="1" x14ac:dyDescent="0.2">
      <c r="A39" s="398">
        <v>33</v>
      </c>
      <c r="B39" s="291" t="s">
        <v>200</v>
      </c>
      <c r="C39" s="387" t="s">
        <v>259</v>
      </c>
      <c r="D39" s="386">
        <f>需要額入力!D39</f>
        <v>-1.89</v>
      </c>
      <c r="E39" s="344">
        <f>各種係数表!D39</f>
        <v>0</v>
      </c>
      <c r="F39" s="344">
        <f>各種係数表!E39</f>
        <v>0</v>
      </c>
      <c r="G39" s="346">
        <f t="shared" si="0"/>
        <v>0</v>
      </c>
      <c r="H39" s="346">
        <f t="shared" si="1"/>
        <v>0</v>
      </c>
      <c r="I39" s="346">
        <f t="shared" si="5"/>
        <v>-1.89</v>
      </c>
      <c r="J39" s="341">
        <f>需要額入力!F39</f>
        <v>0</v>
      </c>
      <c r="K39" s="346">
        <f t="shared" si="2"/>
        <v>-1.89</v>
      </c>
      <c r="L39" s="350">
        <f>IF(OR(自給率入力!E39="",ISNUMBER(自給率入力!E39)=FALSE,自給率入力!E39&gt;1,自給率入力!E39&lt;0),自給率入力!D39,自給率入力!E39)</f>
        <v>0.97898268799275412</v>
      </c>
      <c r="M39" s="351">
        <f t="shared" si="3"/>
        <v>-1.8502772803063052</v>
      </c>
      <c r="N39" s="352">
        <v>-5.5009163472540248</v>
      </c>
      <c r="O39" s="362">
        <f>各種係数表!F39</f>
        <v>0.97898268799275412</v>
      </c>
      <c r="P39" s="351">
        <f t="shared" si="4"/>
        <v>-5.3853018720580277</v>
      </c>
      <c r="Q39" s="359">
        <v>-10.929980543591101</v>
      </c>
      <c r="R39" s="364">
        <f>各種係数表!I39</f>
        <v>0.61725344000670201</v>
      </c>
      <c r="S39" s="366">
        <f t="shared" si="10"/>
        <v>-1.1420900162353118</v>
      </c>
      <c r="T39" s="366">
        <f t="shared" si="11"/>
        <v>-6.7465680897379299</v>
      </c>
      <c r="U39" s="368">
        <f>各種係数表!J39</f>
        <v>0.5320543699080571</v>
      </c>
      <c r="V39" s="366">
        <f t="shared" si="12"/>
        <v>-0.98444811252856479</v>
      </c>
      <c r="W39" s="346">
        <f t="shared" si="13"/>
        <v>-5.8153439112276866</v>
      </c>
    </row>
    <row r="40" spans="1:23" ht="15.65" customHeight="1" x14ac:dyDescent="0.2">
      <c r="A40" s="398">
        <v>34</v>
      </c>
      <c r="B40" s="291" t="s">
        <v>201</v>
      </c>
      <c r="C40" s="387" t="s">
        <v>240</v>
      </c>
      <c r="D40" s="386">
        <f>需要額入力!D40</f>
        <v>-372.92</v>
      </c>
      <c r="E40" s="344">
        <f>各種係数表!D40</f>
        <v>0</v>
      </c>
      <c r="F40" s="344">
        <f>各種係数表!E40</f>
        <v>0</v>
      </c>
      <c r="G40" s="346">
        <f t="shared" si="0"/>
        <v>0</v>
      </c>
      <c r="H40" s="346">
        <f t="shared" si="1"/>
        <v>0</v>
      </c>
      <c r="I40" s="346">
        <f t="shared" si="5"/>
        <v>-372.92</v>
      </c>
      <c r="J40" s="341">
        <f>需要額入力!F40</f>
        <v>0</v>
      </c>
      <c r="K40" s="346">
        <f t="shared" si="2"/>
        <v>-372.92</v>
      </c>
      <c r="L40" s="350">
        <f>IF(OR(自給率入力!E40="",ISNUMBER(自給率入力!E40)=FALSE,自給率入力!E40&gt;1,自給率入力!E40&lt;0),自給率入力!D40,自給率入力!E40)</f>
        <v>0.95182201059920479</v>
      </c>
      <c r="M40" s="351">
        <f t="shared" si="3"/>
        <v>-354.95346419265547</v>
      </c>
      <c r="N40" s="352">
        <v>-457.56351736951541</v>
      </c>
      <c r="O40" s="362">
        <f>各種係数表!F40</f>
        <v>0.95182201059920479</v>
      </c>
      <c r="P40" s="351">
        <f t="shared" si="4"/>
        <v>-435.51902707949631</v>
      </c>
      <c r="Q40" s="359">
        <v>-839.39561101408526</v>
      </c>
      <c r="R40" s="364">
        <f>各種係数表!I40</f>
        <v>0.59603775882925403</v>
      </c>
      <c r="S40" s="366">
        <f t="shared" si="10"/>
        <v>-211.56566728607024</v>
      </c>
      <c r="T40" s="366">
        <f t="shared" si="11"/>
        <v>-500.3114787599477</v>
      </c>
      <c r="U40" s="368">
        <f>各種係数表!J40</f>
        <v>0.3512167088613582</v>
      </c>
      <c r="V40" s="366">
        <f t="shared" si="12"/>
        <v>-124.66558749268241</v>
      </c>
      <c r="W40" s="346">
        <f t="shared" si="13"/>
        <v>-294.80976393303587</v>
      </c>
    </row>
    <row r="41" spans="1:23" ht="15.65" customHeight="1" x14ac:dyDescent="0.2">
      <c r="A41" s="398">
        <v>35</v>
      </c>
      <c r="B41" s="291" t="s">
        <v>202</v>
      </c>
      <c r="C41" s="387" t="s">
        <v>241</v>
      </c>
      <c r="D41" s="386">
        <f>需要額入力!D41</f>
        <v>-75.790000000000006</v>
      </c>
      <c r="E41" s="344">
        <f>各種係数表!D41</f>
        <v>2.4065710635694622E-5</v>
      </c>
      <c r="F41" s="344">
        <f>各種係数表!E41</f>
        <v>9.9211704282147083E-6</v>
      </c>
      <c r="G41" s="346">
        <f t="shared" si="0"/>
        <v>-1.8239402090792956E-3</v>
      </c>
      <c r="H41" s="346">
        <f t="shared" si="1"/>
        <v>-7.5192550675439276E-4</v>
      </c>
      <c r="I41" s="346">
        <f t="shared" si="5"/>
        <v>-75.787424134284166</v>
      </c>
      <c r="J41" s="341">
        <f>需要額入力!F41</f>
        <v>0</v>
      </c>
      <c r="K41" s="346">
        <f t="shared" si="2"/>
        <v>-75.787424134284166</v>
      </c>
      <c r="L41" s="350">
        <f>IF(OR(自給率入力!E41="",ISNUMBER(自給率入力!E41)=FALSE,自給率入力!E41&gt;1,自給率入力!E41&lt;0),自給率入力!D41,自給率入力!E41)</f>
        <v>0.98892913730824683</v>
      </c>
      <c r="M41" s="351">
        <f t="shared" si="3"/>
        <v>-74.94839196793184</v>
      </c>
      <c r="N41" s="352">
        <v>-7.2713280677569978</v>
      </c>
      <c r="O41" s="362">
        <f>各種係数表!F41</f>
        <v>0.98892913730824683</v>
      </c>
      <c r="P41" s="351">
        <f t="shared" si="4"/>
        <v>-7.1908281931321696</v>
      </c>
      <c r="Q41" s="359">
        <v>-14.235805108271887</v>
      </c>
      <c r="R41" s="364">
        <f>各種係数表!I41</f>
        <v>0.55254866787099377</v>
      </c>
      <c r="S41" s="366">
        <f t="shared" si="10"/>
        <v>-41.412634140953827</v>
      </c>
      <c r="T41" s="366">
        <f t="shared" si="11"/>
        <v>-7.8659751486467195</v>
      </c>
      <c r="U41" s="368">
        <f>各種係数表!J41</f>
        <v>0.3125178438332975</v>
      </c>
      <c r="V41" s="366">
        <f t="shared" si="12"/>
        <v>-23.422709856590892</v>
      </c>
      <c r="W41" s="346">
        <f t="shared" si="13"/>
        <v>-4.448943117668172</v>
      </c>
    </row>
    <row r="42" spans="1:23" ht="15.65" customHeight="1" x14ac:dyDescent="0.2">
      <c r="A42" s="398">
        <v>36</v>
      </c>
      <c r="B42" s="291" t="s">
        <v>203</v>
      </c>
      <c r="C42" s="387" t="s">
        <v>349</v>
      </c>
      <c r="D42" s="386">
        <f>需要額入力!D42</f>
        <v>0</v>
      </c>
      <c r="E42" s="344">
        <f>各種係数表!D42</f>
        <v>0</v>
      </c>
      <c r="F42" s="344">
        <f>各種係数表!E42</f>
        <v>0</v>
      </c>
      <c r="G42" s="346">
        <f t="shared" si="0"/>
        <v>0</v>
      </c>
      <c r="H42" s="346">
        <f t="shared" si="1"/>
        <v>0</v>
      </c>
      <c r="I42" s="346">
        <f t="shared" ref="I42:I43" si="14">D42-SUM(G42:H42)</f>
        <v>0</v>
      </c>
      <c r="J42" s="341">
        <f>需要額入力!F42</f>
        <v>0</v>
      </c>
      <c r="K42" s="346">
        <f t="shared" si="2"/>
        <v>0</v>
      </c>
      <c r="L42" s="350">
        <f>IF(OR(自給率入力!E42="",ISNUMBER(自給率入力!E42)=FALSE,自給率入力!E42&gt;1,自給率入力!E42&lt;0),自給率入力!D42,自給率入力!E42)</f>
        <v>1</v>
      </c>
      <c r="M42" s="351">
        <f t="shared" si="3"/>
        <v>0</v>
      </c>
      <c r="N42" s="352">
        <v>-8.448526510138942</v>
      </c>
      <c r="O42" s="362">
        <f>各種係数表!F42</f>
        <v>1</v>
      </c>
      <c r="P42" s="351">
        <f t="shared" si="4"/>
        <v>-8.448526510138942</v>
      </c>
      <c r="Q42" s="359">
        <v>-14.287092627531914</v>
      </c>
      <c r="R42" s="364">
        <f>各種係数表!I42</f>
        <v>0</v>
      </c>
      <c r="S42" s="366">
        <f t="shared" si="10"/>
        <v>0</v>
      </c>
      <c r="T42" s="366">
        <f t="shared" si="11"/>
        <v>0</v>
      </c>
      <c r="U42" s="368">
        <f>各種係数表!J42</f>
        <v>0</v>
      </c>
      <c r="V42" s="366">
        <f t="shared" si="12"/>
        <v>0</v>
      </c>
      <c r="W42" s="346">
        <f t="shared" si="13"/>
        <v>0</v>
      </c>
    </row>
    <row r="43" spans="1:23" ht="15.65" customHeight="1" thickBot="1" x14ac:dyDescent="0.25">
      <c r="A43" s="398">
        <v>37</v>
      </c>
      <c r="B43" s="291" t="s">
        <v>204</v>
      </c>
      <c r="C43" s="387" t="s">
        <v>350</v>
      </c>
      <c r="D43" s="386">
        <f>需要額入力!D43</f>
        <v>-430.34</v>
      </c>
      <c r="E43" s="344">
        <f>各種係数表!D43</f>
        <v>1.5753233448746726E-2</v>
      </c>
      <c r="F43" s="344">
        <f>各種係数表!E43</f>
        <v>3.6043000647173973E-2</v>
      </c>
      <c r="G43" s="346">
        <f t="shared" si="0"/>
        <v>-6.7792464823336651</v>
      </c>
      <c r="H43" s="346">
        <f t="shared" si="1"/>
        <v>-15.510744898504846</v>
      </c>
      <c r="I43" s="346">
        <f t="shared" si="14"/>
        <v>-408.05000861916147</v>
      </c>
      <c r="J43" s="341">
        <f>需要額入力!F43</f>
        <v>0</v>
      </c>
      <c r="K43" s="346">
        <f t="shared" si="2"/>
        <v>-408.05000861916147</v>
      </c>
      <c r="L43" s="350">
        <f>IF(OR(自給率入力!E43="",ISNUMBER(自給率入力!E43)=FALSE,自給率入力!E43&gt;1,自給率入力!E43&lt;0),自給率入力!D43,自給率入力!E43)</f>
        <v>0.72952405246264052</v>
      </c>
      <c r="M43" s="409">
        <f t="shared" si="3"/>
        <v>-297.68229589526607</v>
      </c>
      <c r="N43" s="352">
        <v>-23.834254310537627</v>
      </c>
      <c r="O43" s="362">
        <f>各種係数表!F43</f>
        <v>0.72952405246264052</v>
      </c>
      <c r="P43" s="351">
        <f t="shared" si="4"/>
        <v>-17.387661792048569</v>
      </c>
      <c r="Q43" s="360">
        <v>-33.128551597722435</v>
      </c>
      <c r="R43" s="364">
        <f>各種係数表!I43</f>
        <v>0.65003296575439862</v>
      </c>
      <c r="S43" s="366">
        <f t="shared" si="10"/>
        <v>-193.50330565337825</v>
      </c>
      <c r="T43" s="366">
        <f t="shared" si="11"/>
        <v>-21.534650646215134</v>
      </c>
      <c r="U43" s="368">
        <f>各種係数表!J43</f>
        <v>7.4205266764055689E-3</v>
      </c>
      <c r="V43" s="366">
        <f t="shared" si="12"/>
        <v>-2.2089594177844778</v>
      </c>
      <c r="W43" s="346">
        <f t="shared" si="13"/>
        <v>-0.24583130088157765</v>
      </c>
    </row>
    <row r="44" spans="1:23" ht="22.75" customHeight="1" thickTop="1" thickBot="1" x14ac:dyDescent="0.25">
      <c r="B44" s="781" t="s">
        <v>56</v>
      </c>
      <c r="C44" s="782"/>
      <c r="D44" s="355">
        <f>SUM(D7:D43)</f>
        <v>-8247.2799999999988</v>
      </c>
      <c r="E44" s="191" t="s">
        <v>276</v>
      </c>
      <c r="F44" s="191" t="s">
        <v>276</v>
      </c>
      <c r="G44" s="347">
        <f>SUM(G7:G30,G32:G43)</f>
        <v>-792.97004084130685</v>
      </c>
      <c r="H44" s="342">
        <f>SUM(H7:H33,H35:H43)</f>
        <v>-135.79381583076673</v>
      </c>
      <c r="I44" s="342">
        <f>SUM(I7:I43)</f>
        <v>-8247.2800000000025</v>
      </c>
      <c r="J44" s="342">
        <f>SUM(J7:J43)</f>
        <v>0</v>
      </c>
      <c r="K44" s="342">
        <f>SUM(K7:K43)</f>
        <v>-8247.2800000000025</v>
      </c>
      <c r="L44" s="353" t="s">
        <v>277</v>
      </c>
      <c r="M44" s="410">
        <f>SUM(M7:M43)</f>
        <v>-7014.1308360157336</v>
      </c>
      <c r="N44" s="355">
        <f>SUM(N7:N43)</f>
        <v>-3670.7637815549324</v>
      </c>
      <c r="O44" s="356" t="s">
        <v>277</v>
      </c>
      <c r="P44" s="357">
        <f>SUM(P7:P43)</f>
        <v>-3152.9094229986481</v>
      </c>
      <c r="Q44" s="354">
        <f>SUM(Q7:Q43)</f>
        <v>-5832.239782795501</v>
      </c>
      <c r="R44" s="358" t="s">
        <v>276</v>
      </c>
      <c r="S44" s="342">
        <f>SUM(S7:S43)</f>
        <v>-3343.3718524215851</v>
      </c>
      <c r="T44" s="342">
        <f>SUM(T7:T43)</f>
        <v>-2624.6233505404821</v>
      </c>
      <c r="U44" s="358" t="s">
        <v>276</v>
      </c>
      <c r="V44" s="342">
        <f>SUM(V7:V43)</f>
        <v>-1799.7081606692279</v>
      </c>
      <c r="W44" s="342">
        <f>SUM(W7:W43)</f>
        <v>-1270.6138320089076</v>
      </c>
    </row>
    <row r="45" spans="1:23" ht="15.65" customHeight="1" x14ac:dyDescent="0.2">
      <c r="B45" s="77"/>
      <c r="C45" s="77"/>
      <c r="D45" s="412"/>
      <c r="E45" s="77"/>
      <c r="F45" s="77"/>
      <c r="G45" s="411"/>
      <c r="H45" s="412"/>
      <c r="I45" s="412"/>
      <c r="J45" s="77"/>
      <c r="K45" s="77"/>
      <c r="L45" s="77"/>
      <c r="M45" s="77"/>
      <c r="N45" s="77"/>
      <c r="O45" s="77"/>
      <c r="P45" s="77"/>
      <c r="Q45" s="77"/>
      <c r="R45" s="77"/>
      <c r="S45" s="77"/>
      <c r="T45" s="77"/>
      <c r="U45" s="77"/>
      <c r="V45" s="77"/>
      <c r="W45" s="77"/>
    </row>
    <row r="46" spans="1:23" ht="20" customHeight="1" x14ac:dyDescent="0.2">
      <c r="Q46" s="443">
        <f>+M44+Q44</f>
        <v>-12846.370618811234</v>
      </c>
    </row>
  </sheetData>
  <mergeCells count="11">
    <mergeCell ref="U3:U5"/>
    <mergeCell ref="R3:R5"/>
    <mergeCell ref="E3:H3"/>
    <mergeCell ref="B44:C44"/>
    <mergeCell ref="L3:L5"/>
    <mergeCell ref="K3:K5"/>
    <mergeCell ref="E4:E5"/>
    <mergeCell ref="F4:F5"/>
    <mergeCell ref="O3:O5"/>
    <mergeCell ref="G4:G5"/>
    <mergeCell ref="H4:H5"/>
  </mergeCells>
  <phoneticPr fontId="2"/>
  <pageMargins left="0.25" right="0.25" top="0.75" bottom="0.75" header="0.3" footer="0.3"/>
  <pageSetup paperSize="9" scale="45" orientation="landscape" r:id="rId1"/>
  <ignoredErrors>
    <ignoredError sqref="E7:F43"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T45"/>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8" customHeight="1" x14ac:dyDescent="0.2"/>
  <cols>
    <col min="1" max="1" width="3.1796875" style="78" customWidth="1"/>
    <col min="2" max="2" width="5.26953125" style="78" customWidth="1"/>
    <col min="3" max="3" width="25" style="78" customWidth="1"/>
    <col min="4" max="4" width="16.81640625" style="78" bestFit="1" customWidth="1"/>
    <col min="5" max="5" width="16.6328125" style="78" customWidth="1"/>
    <col min="6" max="6" width="16.81640625" style="78" bestFit="1" customWidth="1"/>
    <col min="7" max="7" width="13.6328125" style="78" customWidth="1"/>
    <col min="8" max="8" width="15.26953125" style="78" customWidth="1"/>
    <col min="9" max="9" width="10.81640625" style="78" customWidth="1"/>
    <col min="10" max="13" width="11.7265625" style="78" customWidth="1"/>
    <col min="14" max="14" width="17.81640625" style="78" customWidth="1"/>
    <col min="15" max="15" width="18" style="78" customWidth="1"/>
    <col min="16" max="16" width="14.81640625" style="78" customWidth="1"/>
    <col min="17" max="17" width="17.6328125" style="78" customWidth="1"/>
    <col min="18" max="18" width="14" style="78" customWidth="1"/>
    <col min="19" max="19" width="17.6328125" style="78" customWidth="1"/>
    <col min="20" max="20" width="1.7265625" style="78" customWidth="1"/>
    <col min="21" max="16384" width="9" style="78"/>
  </cols>
  <sheetData>
    <row r="1" spans="1:20" ht="18" customHeight="1" x14ac:dyDescent="0.2">
      <c r="B1" s="192"/>
      <c r="C1" s="213"/>
      <c r="D1" s="77"/>
      <c r="E1" s="77"/>
      <c r="F1" s="77"/>
      <c r="G1" s="77"/>
      <c r="H1" s="77"/>
      <c r="I1" s="77"/>
      <c r="J1" s="77"/>
      <c r="K1" s="77"/>
      <c r="L1" s="77"/>
      <c r="M1" s="77"/>
      <c r="N1" s="77"/>
      <c r="O1" s="77"/>
      <c r="P1" s="77"/>
      <c r="Q1" s="77"/>
      <c r="R1" s="77"/>
      <c r="S1" s="77"/>
      <c r="T1" s="77"/>
    </row>
    <row r="2" spans="1:20" ht="24" customHeight="1" x14ac:dyDescent="0.2">
      <c r="B2" s="131"/>
      <c r="C2" s="439" t="s">
        <v>67</v>
      </c>
      <c r="D2" s="127"/>
      <c r="E2" s="77"/>
      <c r="F2" s="77"/>
      <c r="G2" s="77"/>
      <c r="H2" s="77"/>
      <c r="I2" s="77"/>
      <c r="J2" s="77"/>
      <c r="K2" s="77"/>
      <c r="L2" s="77"/>
      <c r="M2" s="77"/>
      <c r="N2" s="77"/>
      <c r="O2" s="178" t="s">
        <v>415</v>
      </c>
      <c r="P2" s="77"/>
      <c r="Q2" s="77"/>
      <c r="R2" s="77"/>
      <c r="S2" s="179" t="s">
        <v>64</v>
      </c>
      <c r="T2" s="77"/>
    </row>
    <row r="3" spans="1:20" ht="18" customHeight="1" x14ac:dyDescent="0.2">
      <c r="B3" s="416"/>
      <c r="C3" s="418"/>
      <c r="D3" s="180"/>
      <c r="E3" s="181"/>
      <c r="F3" s="193" t="s">
        <v>446</v>
      </c>
      <c r="G3" s="765" t="s">
        <v>70</v>
      </c>
      <c r="H3" s="419"/>
      <c r="I3" s="765" t="s">
        <v>88</v>
      </c>
      <c r="J3" s="419"/>
      <c r="K3" s="419"/>
      <c r="L3" s="419"/>
      <c r="M3" s="786" t="s">
        <v>444</v>
      </c>
      <c r="N3" s="420"/>
      <c r="O3" s="194"/>
      <c r="P3" s="787" t="s">
        <v>134</v>
      </c>
      <c r="Q3" s="181"/>
      <c r="R3" s="765" t="s">
        <v>70</v>
      </c>
      <c r="S3" s="181"/>
      <c r="T3" s="77"/>
    </row>
    <row r="4" spans="1:20" ht="18" customHeight="1" x14ac:dyDescent="0.2">
      <c r="B4" s="126"/>
      <c r="C4" s="429" t="s">
        <v>399</v>
      </c>
      <c r="D4" s="183" t="s">
        <v>429</v>
      </c>
      <c r="E4" s="147" t="s">
        <v>62</v>
      </c>
      <c r="F4" s="147" t="s">
        <v>68</v>
      </c>
      <c r="G4" s="766"/>
      <c r="H4" s="186" t="s">
        <v>78</v>
      </c>
      <c r="I4" s="785"/>
      <c r="J4" s="186" t="s">
        <v>77</v>
      </c>
      <c r="K4" s="186" t="s">
        <v>74</v>
      </c>
      <c r="L4" s="186" t="s">
        <v>80</v>
      </c>
      <c r="M4" s="784"/>
      <c r="N4" s="195" t="s">
        <v>80</v>
      </c>
      <c r="O4" s="185" t="s">
        <v>62</v>
      </c>
      <c r="P4" s="756"/>
      <c r="Q4" s="186" t="s">
        <v>133</v>
      </c>
      <c r="R4" s="766"/>
      <c r="S4" s="186" t="s">
        <v>136</v>
      </c>
      <c r="T4" s="77"/>
    </row>
    <row r="5" spans="1:20" ht="18" customHeight="1" x14ac:dyDescent="0.2">
      <c r="B5" s="126"/>
      <c r="C5" s="187"/>
      <c r="D5" s="145" t="s">
        <v>59</v>
      </c>
      <c r="E5" s="147" t="s">
        <v>85</v>
      </c>
      <c r="F5" s="147" t="s">
        <v>62</v>
      </c>
      <c r="G5" s="766"/>
      <c r="H5" s="186" t="s">
        <v>79</v>
      </c>
      <c r="I5" s="785"/>
      <c r="J5" s="186" t="s">
        <v>76</v>
      </c>
      <c r="K5" s="186" t="s">
        <v>75</v>
      </c>
      <c r="L5" s="186" t="s">
        <v>81</v>
      </c>
      <c r="M5" s="784"/>
      <c r="N5" s="195" t="s">
        <v>442</v>
      </c>
      <c r="O5" s="185" t="s">
        <v>91</v>
      </c>
      <c r="P5" s="756"/>
      <c r="Q5" s="147" t="s">
        <v>91</v>
      </c>
      <c r="R5" s="766"/>
      <c r="S5" s="147" t="s">
        <v>91</v>
      </c>
      <c r="T5" s="77"/>
    </row>
    <row r="6" spans="1:20" ht="18" customHeight="1" x14ac:dyDescent="0.2">
      <c r="B6" s="128"/>
      <c r="C6" s="188"/>
      <c r="D6" s="152" t="s">
        <v>86</v>
      </c>
      <c r="E6" s="151" t="s">
        <v>63</v>
      </c>
      <c r="F6" s="151" t="s">
        <v>83</v>
      </c>
      <c r="G6" s="151" t="s">
        <v>71</v>
      </c>
      <c r="H6" s="154" t="s">
        <v>137</v>
      </c>
      <c r="I6" s="189" t="s">
        <v>69</v>
      </c>
      <c r="J6" s="189" t="s">
        <v>90</v>
      </c>
      <c r="K6" s="189" t="s">
        <v>73</v>
      </c>
      <c r="L6" s="189" t="s">
        <v>82</v>
      </c>
      <c r="M6" s="190" t="s">
        <v>48</v>
      </c>
      <c r="N6" s="190" t="s">
        <v>84</v>
      </c>
      <c r="O6" s="196" t="s">
        <v>92</v>
      </c>
      <c r="P6" s="152" t="s">
        <v>135</v>
      </c>
      <c r="Q6" s="151" t="s">
        <v>138</v>
      </c>
      <c r="R6" s="151" t="s">
        <v>71</v>
      </c>
      <c r="S6" s="151" t="s">
        <v>139</v>
      </c>
      <c r="T6" s="77"/>
    </row>
    <row r="7" spans="1:20" ht="18" customHeight="1" x14ac:dyDescent="0.2">
      <c r="A7" s="130">
        <v>1</v>
      </c>
      <c r="B7" s="155" t="s">
        <v>168</v>
      </c>
      <c r="C7" s="156" t="s">
        <v>344</v>
      </c>
      <c r="D7" s="157">
        <f>'１次波及'!M7</f>
        <v>-6.0509335080520996</v>
      </c>
      <c r="E7" s="157">
        <f>'１次波及'!Q7</f>
        <v>-20.86218058704376</v>
      </c>
      <c r="F7" s="157">
        <f t="shared" ref="F7:F43" si="0">D7+E7</f>
        <v>-26.91311409509586</v>
      </c>
      <c r="G7" s="197">
        <f>各種係数表!J7</f>
        <v>0.16695240097688788</v>
      </c>
      <c r="H7" s="198">
        <f t="shared" ref="H7:H43" si="1">F7*G7</f>
        <v>-4.4932090159411766</v>
      </c>
      <c r="I7" s="199">
        <f>+消費転換率!$C$7</f>
        <v>0.60699999999999998</v>
      </c>
      <c r="J7" s="157">
        <f t="shared" ref="J7:J43" si="2">I7*H7</f>
        <v>-2.7273778726762941</v>
      </c>
      <c r="K7" s="197">
        <f>各種係数表!K7</f>
        <v>1.2791276366561678E-2</v>
      </c>
      <c r="L7" s="157">
        <f t="shared" ref="L7:L43" si="3">K7*$J$44</f>
        <v>-23.838915645605788</v>
      </c>
      <c r="M7" s="200">
        <f>各種係数表!F7</f>
        <v>0.84109534553584286</v>
      </c>
      <c r="N7" s="438">
        <f t="shared" ref="N7:N43" si="4">M7*L7</f>
        <v>-20.050800992140612</v>
      </c>
      <c r="O7" s="201">
        <f t="array" ref="O7:O43">MMULT(逆行列係数表!D7:AN43,'２次波及'!N7:N43)</f>
        <v>-66.632513624992228</v>
      </c>
      <c r="P7" s="202">
        <f>各種係数表!I7</f>
        <v>0.46560675411214808</v>
      </c>
      <c r="Q7" s="198">
        <f>P7*O7</f>
        <v>-31.024548387266112</v>
      </c>
      <c r="R7" s="197">
        <f>各種係数表!J7</f>
        <v>0.16695240097688788</v>
      </c>
      <c r="S7" s="157">
        <f>R7*O7</f>
        <v>-11.124458132817647</v>
      </c>
      <c r="T7" s="77"/>
    </row>
    <row r="8" spans="1:20" ht="18" customHeight="1" x14ac:dyDescent="0.2">
      <c r="A8" s="130">
        <v>2</v>
      </c>
      <c r="B8" s="155" t="s">
        <v>169</v>
      </c>
      <c r="C8" s="156" t="s">
        <v>222</v>
      </c>
      <c r="D8" s="166">
        <f>'１次波及'!M8</f>
        <v>-5.3270598319505119E-2</v>
      </c>
      <c r="E8" s="166">
        <f>'１次波及'!Q8</f>
        <v>-9.0126422950544178</v>
      </c>
      <c r="F8" s="166">
        <f t="shared" si="0"/>
        <v>-9.0659128933739233</v>
      </c>
      <c r="G8" s="203">
        <f>各種係数表!J8</f>
        <v>0.19723593287265548</v>
      </c>
      <c r="H8" s="204">
        <f t="shared" si="1"/>
        <v>-1.7881237868668409</v>
      </c>
      <c r="I8" s="205">
        <f>+消費転換率!$C$7</f>
        <v>0.60699999999999998</v>
      </c>
      <c r="J8" s="166">
        <f t="shared" si="2"/>
        <v>-1.0853911386281725</v>
      </c>
      <c r="K8" s="203">
        <f>各種係数表!K8</f>
        <v>-1.7384546161083158E-5</v>
      </c>
      <c r="L8" s="166">
        <f t="shared" si="3"/>
        <v>3.2399325727538841E-2</v>
      </c>
      <c r="M8" s="206">
        <f>各種係数表!F8</f>
        <v>3.396077124890684E-2</v>
      </c>
      <c r="N8" s="207">
        <f t="shared" si="4"/>
        <v>1.1003060896517688E-3</v>
      </c>
      <c r="O8" s="208">
        <v>-1.4201582699575372</v>
      </c>
      <c r="P8" s="209">
        <f>各種係数表!I8</f>
        <v>0.56426456071076014</v>
      </c>
      <c r="Q8" s="204">
        <f t="shared" ref="Q8:Q35" si="5">P8*O8</f>
        <v>-0.80134498233734286</v>
      </c>
      <c r="R8" s="203">
        <f>各種係数表!J8</f>
        <v>0.19723593287265548</v>
      </c>
      <c r="S8" s="166">
        <f t="shared" ref="S8:S35" si="6">R8*O8</f>
        <v>-0.28010624120189137</v>
      </c>
      <c r="T8" s="77"/>
    </row>
    <row r="9" spans="1:20" ht="18" customHeight="1" x14ac:dyDescent="0.2">
      <c r="A9" s="130">
        <v>3</v>
      </c>
      <c r="B9" s="155" t="s">
        <v>170</v>
      </c>
      <c r="C9" s="156" t="s">
        <v>223</v>
      </c>
      <c r="D9" s="166">
        <f>'１次波及'!M9</f>
        <v>-37.047136312905756</v>
      </c>
      <c r="E9" s="166">
        <f>'１次波及'!Q9</f>
        <v>-27.637668421716345</v>
      </c>
      <c r="F9" s="166">
        <f t="shared" si="0"/>
        <v>-64.684804734622105</v>
      </c>
      <c r="G9" s="203">
        <f>各種係数表!J9</f>
        <v>0.12972921849836722</v>
      </c>
      <c r="H9" s="204">
        <f t="shared" si="1"/>
        <v>-8.3915091669420097</v>
      </c>
      <c r="I9" s="205">
        <f>+消費転換率!$C$7</f>
        <v>0.60699999999999998</v>
      </c>
      <c r="J9" s="166">
        <f t="shared" si="2"/>
        <v>-5.0936460643337993</v>
      </c>
      <c r="K9" s="203">
        <f>各種係数表!K9</f>
        <v>0.1021440940265336</v>
      </c>
      <c r="L9" s="166">
        <f t="shared" si="3"/>
        <v>-190.36446179529267</v>
      </c>
      <c r="M9" s="206">
        <f>各種係数表!F9</f>
        <v>0.83034801773859568</v>
      </c>
      <c r="N9" s="207">
        <f t="shared" si="4"/>
        <v>-158.06875349959589</v>
      </c>
      <c r="O9" s="208">
        <v>-219.95764336483651</v>
      </c>
      <c r="P9" s="209">
        <f>各種係数表!I9</f>
        <v>0.35747519303066683</v>
      </c>
      <c r="Q9" s="204">
        <f t="shared" si="5"/>
        <v>-78.6294010204155</v>
      </c>
      <c r="R9" s="203">
        <f>各種係数表!J9</f>
        <v>0.12972921849836722</v>
      </c>
      <c r="S9" s="166">
        <f t="shared" si="6"/>
        <v>-28.534933176462808</v>
      </c>
      <c r="T9" s="77"/>
    </row>
    <row r="10" spans="1:20" ht="18" customHeight="1" x14ac:dyDescent="0.2">
      <c r="A10" s="130">
        <v>4</v>
      </c>
      <c r="B10" s="155" t="s">
        <v>171</v>
      </c>
      <c r="C10" s="156" t="s">
        <v>224</v>
      </c>
      <c r="D10" s="166">
        <f>'１次波及'!M10</f>
        <v>-9.1779440641522729</v>
      </c>
      <c r="E10" s="166">
        <f>'１次波及'!Q10</f>
        <v>-10.419519093710838</v>
      </c>
      <c r="F10" s="166">
        <f t="shared" si="0"/>
        <v>-19.59746315786311</v>
      </c>
      <c r="G10" s="203">
        <f>各種係数表!J10</f>
        <v>0.28547871792229207</v>
      </c>
      <c r="H10" s="204">
        <f t="shared" si="1"/>
        <v>-5.5946586568361143</v>
      </c>
      <c r="I10" s="205">
        <f>+消費転換率!$C$7</f>
        <v>0.60699999999999998</v>
      </c>
      <c r="J10" s="166">
        <f t="shared" si="2"/>
        <v>-3.3959578046995214</v>
      </c>
      <c r="K10" s="203">
        <f>各種係数表!K10</f>
        <v>1.2943646800561759E-2</v>
      </c>
      <c r="L10" s="166">
        <f t="shared" si="3"/>
        <v>-24.122886206394217</v>
      </c>
      <c r="M10" s="206">
        <f>各種係数表!F10</f>
        <v>0.34395095173593782</v>
      </c>
      <c r="N10" s="207">
        <f t="shared" si="4"/>
        <v>-8.2970896693070166</v>
      </c>
      <c r="O10" s="208">
        <v>-11.086700002857835</v>
      </c>
      <c r="P10" s="209">
        <f>各種係数表!I10</f>
        <v>0.43172214778934348</v>
      </c>
      <c r="Q10" s="204">
        <f t="shared" si="5"/>
        <v>-4.7863739371299054</v>
      </c>
      <c r="R10" s="203">
        <f>各種係数表!J10</f>
        <v>0.28547871792229207</v>
      </c>
      <c r="S10" s="166">
        <f t="shared" si="6"/>
        <v>-3.1650169028049264</v>
      </c>
      <c r="T10" s="77"/>
    </row>
    <row r="11" spans="1:20" ht="18" customHeight="1" x14ac:dyDescent="0.2">
      <c r="A11" s="130">
        <v>5</v>
      </c>
      <c r="B11" s="155" t="s">
        <v>172</v>
      </c>
      <c r="C11" s="156" t="s">
        <v>225</v>
      </c>
      <c r="D11" s="166">
        <f>'１次波及'!M11</f>
        <v>-24.577926114253138</v>
      </c>
      <c r="E11" s="166">
        <f>'１次波及'!Q11</f>
        <v>-88.300607051444217</v>
      </c>
      <c r="F11" s="166">
        <f t="shared" si="0"/>
        <v>-112.87853316569735</v>
      </c>
      <c r="G11" s="203">
        <f>各種係数表!J11</f>
        <v>0.17149175713711298</v>
      </c>
      <c r="H11" s="204">
        <f t="shared" si="1"/>
        <v>-19.357737995645323</v>
      </c>
      <c r="I11" s="205">
        <f>+消費転換率!$C$7</f>
        <v>0.60699999999999998</v>
      </c>
      <c r="J11" s="166">
        <f t="shared" si="2"/>
        <v>-11.750146963356711</v>
      </c>
      <c r="K11" s="203">
        <f>各種係数表!K11</f>
        <v>1.443258204824041E-3</v>
      </c>
      <c r="L11" s="166">
        <f t="shared" si="3"/>
        <v>-2.6897793162823422</v>
      </c>
      <c r="M11" s="206">
        <f>各種係数表!F11</f>
        <v>0.83521388246883643</v>
      </c>
      <c r="N11" s="207">
        <f t="shared" si="4"/>
        <v>-2.2465410257365472</v>
      </c>
      <c r="O11" s="208">
        <v>-25.443511762824034</v>
      </c>
      <c r="P11" s="209">
        <f>各種係数表!I11</f>
        <v>0.37981853464100274</v>
      </c>
      <c r="Q11" s="204">
        <f t="shared" si="5"/>
        <v>-9.6639173538769416</v>
      </c>
      <c r="R11" s="203">
        <f>各種係数表!J11</f>
        <v>0.17149175713711298</v>
      </c>
      <c r="S11" s="166">
        <f t="shared" si="6"/>
        <v>-4.3633525399454971</v>
      </c>
      <c r="T11" s="77"/>
    </row>
    <row r="12" spans="1:20" ht="18" customHeight="1" x14ac:dyDescent="0.2">
      <c r="A12" s="130">
        <v>6</v>
      </c>
      <c r="B12" s="155" t="s">
        <v>173</v>
      </c>
      <c r="C12" s="156" t="s">
        <v>226</v>
      </c>
      <c r="D12" s="166">
        <f>'１次波及'!M12</f>
        <v>-347.96285895577455</v>
      </c>
      <c r="E12" s="166">
        <f>'１次波及'!Q12</f>
        <v>-228.45011685014103</v>
      </c>
      <c r="F12" s="166">
        <f t="shared" si="0"/>
        <v>-576.41297580591561</v>
      </c>
      <c r="G12" s="203">
        <f>各種係数表!J12</f>
        <v>0.10491809066516028</v>
      </c>
      <c r="H12" s="204">
        <f t="shared" si="1"/>
        <v>-60.47614885617989</v>
      </c>
      <c r="I12" s="205">
        <f>+消費転換率!$C$7</f>
        <v>0.60699999999999998</v>
      </c>
      <c r="J12" s="166">
        <f t="shared" si="2"/>
        <v>-36.709022355701194</v>
      </c>
      <c r="K12" s="203">
        <f>各種係数表!K12</f>
        <v>8.9540638933202441E-3</v>
      </c>
      <c r="L12" s="166">
        <f t="shared" si="3"/>
        <v>-16.687558592372362</v>
      </c>
      <c r="M12" s="206">
        <f>各種係数表!F12</f>
        <v>0.73181910134344152</v>
      </c>
      <c r="N12" s="207">
        <f t="shared" si="4"/>
        <v>-12.212274132685968</v>
      </c>
      <c r="O12" s="208">
        <v>-47.281491102592163</v>
      </c>
      <c r="P12" s="209">
        <f>各種係数表!I12</f>
        <v>0.35327637339358853</v>
      </c>
      <c r="Q12" s="204">
        <f t="shared" si="5"/>
        <v>-16.703433705364983</v>
      </c>
      <c r="R12" s="203">
        <f>各種係数表!J12</f>
        <v>0.10491809066516028</v>
      </c>
      <c r="S12" s="166">
        <f t="shared" si="6"/>
        <v>-4.9606837702857334</v>
      </c>
      <c r="T12" s="77"/>
    </row>
    <row r="13" spans="1:20" ht="18" customHeight="1" x14ac:dyDescent="0.2">
      <c r="A13" s="130">
        <v>7</v>
      </c>
      <c r="B13" s="155" t="s">
        <v>174</v>
      </c>
      <c r="C13" s="156" t="s">
        <v>227</v>
      </c>
      <c r="D13" s="166">
        <f>'１次波及'!M13</f>
        <v>-55.175685137616213</v>
      </c>
      <c r="E13" s="166">
        <f>'１次波及'!Q13</f>
        <v>-160.93813350980892</v>
      </c>
      <c r="F13" s="166">
        <f t="shared" si="0"/>
        <v>-216.11381864742515</v>
      </c>
      <c r="G13" s="203">
        <f>各種係数表!J13</f>
        <v>1.528094296623855E-2</v>
      </c>
      <c r="H13" s="204">
        <f t="shared" si="1"/>
        <v>-3.302422936967325</v>
      </c>
      <c r="I13" s="205">
        <f>+消費転換率!$C$7</f>
        <v>0.60699999999999998</v>
      </c>
      <c r="J13" s="166">
        <f t="shared" si="2"/>
        <v>-2.004570722739166</v>
      </c>
      <c r="K13" s="203">
        <f>各種係数表!K13</f>
        <v>1.3781513750835139E-2</v>
      </c>
      <c r="L13" s="166">
        <f t="shared" si="3"/>
        <v>-25.684406650282263</v>
      </c>
      <c r="M13" s="206">
        <f>各種係数表!F13</f>
        <v>0.84225151648649565</v>
      </c>
      <c r="N13" s="207">
        <f t="shared" si="4"/>
        <v>-21.632730451256069</v>
      </c>
      <c r="O13" s="208">
        <v>-44.039432786176782</v>
      </c>
      <c r="P13" s="209">
        <f>各種係数表!I13</f>
        <v>0.39959099895863209</v>
      </c>
      <c r="Q13" s="204">
        <f t="shared" si="5"/>
        <v>-17.597760940599915</v>
      </c>
      <c r="R13" s="203">
        <f>各種係数表!J13</f>
        <v>1.528094296623855E-2</v>
      </c>
      <c r="S13" s="166">
        <f t="shared" si="6"/>
        <v>-0.67296406067106351</v>
      </c>
      <c r="T13" s="77"/>
    </row>
    <row r="14" spans="1:20" ht="18" customHeight="1" x14ac:dyDescent="0.2">
      <c r="A14" s="130">
        <v>8</v>
      </c>
      <c r="B14" s="155" t="s">
        <v>175</v>
      </c>
      <c r="C14" s="156" t="s">
        <v>345</v>
      </c>
      <c r="D14" s="166">
        <f>'１次波及'!M14</f>
        <v>-143.36785213988551</v>
      </c>
      <c r="E14" s="166">
        <f>'１次波及'!Q14</f>
        <v>-227.40999221323651</v>
      </c>
      <c r="F14" s="166">
        <f t="shared" si="0"/>
        <v>-370.77784435312202</v>
      </c>
      <c r="G14" s="203">
        <f>各種係数表!J14</f>
        <v>0.23310852775484259</v>
      </c>
      <c r="H14" s="204">
        <f t="shared" si="1"/>
        <v>-86.431477421270444</v>
      </c>
      <c r="I14" s="205">
        <f>+消費転換率!$C$7</f>
        <v>0.60699999999999998</v>
      </c>
      <c r="J14" s="166">
        <f t="shared" si="2"/>
        <v>-52.463906794711157</v>
      </c>
      <c r="K14" s="203">
        <f>各種係数表!K14</f>
        <v>2.8077746417419997E-3</v>
      </c>
      <c r="L14" s="166">
        <f t="shared" si="3"/>
        <v>-5.2328087454458325</v>
      </c>
      <c r="M14" s="206">
        <f>各種係数表!F14</f>
        <v>0.85746315750399049</v>
      </c>
      <c r="N14" s="207">
        <f t="shared" si="4"/>
        <v>-4.4869407094844789</v>
      </c>
      <c r="O14" s="208">
        <v>-26.668155151976269</v>
      </c>
      <c r="P14" s="209">
        <f>各種係数表!I14</f>
        <v>0.43608385272433675</v>
      </c>
      <c r="Q14" s="204">
        <f t="shared" si="5"/>
        <v>-11.629551843724181</v>
      </c>
      <c r="R14" s="203">
        <f>各種係数表!J14</f>
        <v>0.23310852775484259</v>
      </c>
      <c r="S14" s="166">
        <f t="shared" si="6"/>
        <v>-6.2165743854149085</v>
      </c>
      <c r="T14" s="77"/>
    </row>
    <row r="15" spans="1:20" ht="18" customHeight="1" x14ac:dyDescent="0.2">
      <c r="A15" s="130">
        <v>9</v>
      </c>
      <c r="B15" s="155" t="s">
        <v>176</v>
      </c>
      <c r="C15" s="156" t="s">
        <v>346</v>
      </c>
      <c r="D15" s="166">
        <f>'１次波及'!M15</f>
        <v>-53.597013126852495</v>
      </c>
      <c r="E15" s="166">
        <f>'１次波及'!Q15</f>
        <v>-67.601075781569136</v>
      </c>
      <c r="F15" s="166">
        <f t="shared" si="0"/>
        <v>-121.19808890842162</v>
      </c>
      <c r="G15" s="203">
        <f>各種係数表!J15</f>
        <v>0.2270370539311834</v>
      </c>
      <c r="H15" s="204">
        <f t="shared" si="1"/>
        <v>-27.516457047857681</v>
      </c>
      <c r="I15" s="205">
        <f>+消費転換率!$C$7</f>
        <v>0.60699999999999998</v>
      </c>
      <c r="J15" s="166">
        <f t="shared" si="2"/>
        <v>-16.702489428049613</v>
      </c>
      <c r="K15" s="203">
        <f>各種係数表!K15</f>
        <v>3.6303022865791305E-4</v>
      </c>
      <c r="L15" s="166">
        <f t="shared" si="3"/>
        <v>-0.67657415489860528</v>
      </c>
      <c r="M15" s="206">
        <f>各種係数表!F15</f>
        <v>0.90583709911966603</v>
      </c>
      <c r="N15" s="207">
        <f t="shared" si="4"/>
        <v>-0.61286596981269215</v>
      </c>
      <c r="O15" s="208">
        <v>-4.6849625948114921</v>
      </c>
      <c r="P15" s="209">
        <f>各種係数表!I15</f>
        <v>0.50047894904894408</v>
      </c>
      <c r="Q15" s="204">
        <f t="shared" si="5"/>
        <v>-2.3447251557848694</v>
      </c>
      <c r="R15" s="203">
        <f>各種係数表!J15</f>
        <v>0.2270370539311834</v>
      </c>
      <c r="S15" s="166">
        <f t="shared" si="6"/>
        <v>-1.0636601053037937</v>
      </c>
      <c r="T15" s="77"/>
    </row>
    <row r="16" spans="1:20" ht="18" customHeight="1" x14ac:dyDescent="0.2">
      <c r="A16" s="130">
        <v>10</v>
      </c>
      <c r="B16" s="155" t="s">
        <v>177</v>
      </c>
      <c r="C16" s="156" t="s">
        <v>228</v>
      </c>
      <c r="D16" s="166">
        <f>'１次波及'!M16</f>
        <v>-222.5733909415631</v>
      </c>
      <c r="E16" s="166">
        <f>'１次波及'!Q16</f>
        <v>-616.26437356309395</v>
      </c>
      <c r="F16" s="166">
        <f t="shared" si="0"/>
        <v>-838.83776450465712</v>
      </c>
      <c r="G16" s="203">
        <f>各種係数表!J16</f>
        <v>7.4549273420199777E-2</v>
      </c>
      <c r="H16" s="204">
        <f t="shared" si="1"/>
        <v>-62.534745861246833</v>
      </c>
      <c r="I16" s="205">
        <f>+消費転換率!$C$7</f>
        <v>0.60699999999999998</v>
      </c>
      <c r="J16" s="166">
        <f t="shared" si="2"/>
        <v>-37.958590737776824</v>
      </c>
      <c r="K16" s="203">
        <f>各種係数表!K16</f>
        <v>-1.1316998677410999E-4</v>
      </c>
      <c r="L16" s="166">
        <f t="shared" si="3"/>
        <v>0.2109132576773117</v>
      </c>
      <c r="M16" s="206">
        <f>各種係数表!F16</f>
        <v>0.95450422125782142</v>
      </c>
      <c r="N16" s="207">
        <f t="shared" si="4"/>
        <v>0.20131759477223263</v>
      </c>
      <c r="O16" s="208">
        <v>-13.658990956918418</v>
      </c>
      <c r="P16" s="209">
        <f>各種係数表!I16</f>
        <v>0.27070681150742737</v>
      </c>
      <c r="Q16" s="204">
        <f t="shared" si="5"/>
        <v>-3.6975818903561692</v>
      </c>
      <c r="R16" s="203">
        <f>各種係数表!J16</f>
        <v>7.4549273420199777E-2</v>
      </c>
      <c r="S16" s="166">
        <f t="shared" si="6"/>
        <v>-1.0182678514913472</v>
      </c>
      <c r="T16" s="77"/>
    </row>
    <row r="17" spans="1:20" ht="18" customHeight="1" x14ac:dyDescent="0.2">
      <c r="A17" s="130">
        <v>11</v>
      </c>
      <c r="B17" s="155" t="s">
        <v>178</v>
      </c>
      <c r="C17" s="156" t="s">
        <v>229</v>
      </c>
      <c r="D17" s="166">
        <f>'１次波及'!M17</f>
        <v>-140.65477051090505</v>
      </c>
      <c r="E17" s="166">
        <f>'１次波及'!Q17</f>
        <v>-160.38426585469438</v>
      </c>
      <c r="F17" s="166">
        <f t="shared" si="0"/>
        <v>-301.03903636559943</v>
      </c>
      <c r="G17" s="203">
        <f>各種係数表!J17</f>
        <v>0.10568333941827918</v>
      </c>
      <c r="H17" s="204">
        <f t="shared" si="1"/>
        <v>-31.814810658377333</v>
      </c>
      <c r="I17" s="205">
        <f>+消費転換率!$C$7</f>
        <v>0.60699999999999998</v>
      </c>
      <c r="J17" s="166">
        <f t="shared" si="2"/>
        <v>-19.311590069635042</v>
      </c>
      <c r="K17" s="203">
        <f>各種係数表!K17</f>
        <v>6.3879685305627142E-4</v>
      </c>
      <c r="L17" s="166">
        <f t="shared" si="3"/>
        <v>-1.1905164002628981</v>
      </c>
      <c r="M17" s="206">
        <f>各種係数表!F17</f>
        <v>0.58505972278408247</v>
      </c>
      <c r="N17" s="207">
        <f t="shared" si="4"/>
        <v>-0.69652319510771488</v>
      </c>
      <c r="O17" s="208">
        <v>-5.4522643677841529</v>
      </c>
      <c r="P17" s="209">
        <f>各種係数表!I17</f>
        <v>0.20836071558963123</v>
      </c>
      <c r="Q17" s="204">
        <f t="shared" si="5"/>
        <v>-1.1360377052553545</v>
      </c>
      <c r="R17" s="203">
        <f>各種係数表!J17</f>
        <v>0.10568333941827918</v>
      </c>
      <c r="S17" s="166">
        <f t="shared" si="6"/>
        <v>-0.57621350577872199</v>
      </c>
      <c r="T17" s="77"/>
    </row>
    <row r="18" spans="1:20" ht="18" customHeight="1" x14ac:dyDescent="0.2">
      <c r="A18" s="130">
        <v>12</v>
      </c>
      <c r="B18" s="155" t="s">
        <v>179</v>
      </c>
      <c r="C18" s="156" t="s">
        <v>230</v>
      </c>
      <c r="D18" s="166">
        <f>'１次波及'!M18</f>
        <v>-57.211088710100704</v>
      </c>
      <c r="E18" s="166">
        <f>'１次波及'!Q18</f>
        <v>-106.61965827462886</v>
      </c>
      <c r="F18" s="166">
        <f t="shared" si="0"/>
        <v>-163.83074698472956</v>
      </c>
      <c r="G18" s="203">
        <f>各種係数表!J18</f>
        <v>0.30339354495949</v>
      </c>
      <c r="H18" s="204">
        <f t="shared" si="1"/>
        <v>-49.705191101058375</v>
      </c>
      <c r="I18" s="205">
        <f>+消費転換率!$C$7</f>
        <v>0.60699999999999998</v>
      </c>
      <c r="J18" s="166">
        <f t="shared" si="2"/>
        <v>-30.171050998342434</v>
      </c>
      <c r="K18" s="203">
        <f>各種係数表!K18</f>
        <v>9.3194802361571284E-4</v>
      </c>
      <c r="L18" s="166">
        <f t="shared" si="3"/>
        <v>-1.7368579713547294</v>
      </c>
      <c r="M18" s="206">
        <f>各種係数表!F18</f>
        <v>0.90907337148736411</v>
      </c>
      <c r="N18" s="207">
        <f t="shared" si="4"/>
        <v>-1.5789313318141476</v>
      </c>
      <c r="O18" s="208">
        <v>-11.455503957184508</v>
      </c>
      <c r="P18" s="209">
        <f>各種係数表!I18</f>
        <v>0.50336200026563949</v>
      </c>
      <c r="Q18" s="204">
        <f t="shared" si="5"/>
        <v>-5.7662653859393425</v>
      </c>
      <c r="R18" s="203">
        <f>各種係数表!J18</f>
        <v>0.30339354495949</v>
      </c>
      <c r="S18" s="166">
        <f t="shared" si="6"/>
        <v>-3.4755259548676736</v>
      </c>
      <c r="T18" s="77"/>
    </row>
    <row r="19" spans="1:20" ht="18" customHeight="1" x14ac:dyDescent="0.2">
      <c r="A19" s="130">
        <v>13</v>
      </c>
      <c r="B19" s="155" t="s">
        <v>180</v>
      </c>
      <c r="C19" s="156" t="s">
        <v>3</v>
      </c>
      <c r="D19" s="166">
        <f>'１次波及'!M19</f>
        <v>-202.23817306428717</v>
      </c>
      <c r="E19" s="166">
        <f>'１次波及'!Q19</f>
        <v>-83.279104872438737</v>
      </c>
      <c r="F19" s="166">
        <f t="shared" si="0"/>
        <v>-285.51727793672592</v>
      </c>
      <c r="G19" s="203">
        <f>各種係数表!J19</f>
        <v>0.23849291871921183</v>
      </c>
      <c r="H19" s="204">
        <f t="shared" si="1"/>
        <v>-68.093848959894189</v>
      </c>
      <c r="I19" s="205">
        <f>+消費転換率!$C$7</f>
        <v>0.60699999999999998</v>
      </c>
      <c r="J19" s="166">
        <f t="shared" si="2"/>
        <v>-41.332966318655771</v>
      </c>
      <c r="K19" s="203">
        <f>各種係数表!K19</f>
        <v>4.7040536671166197E-5</v>
      </c>
      <c r="L19" s="166">
        <f t="shared" si="3"/>
        <v>-8.7668763733340399E-2</v>
      </c>
      <c r="M19" s="206">
        <f>各種係数表!F19</f>
        <v>0.83620889236773355</v>
      </c>
      <c r="N19" s="207">
        <f t="shared" si="4"/>
        <v>-7.3309399816705104E-2</v>
      </c>
      <c r="O19" s="208">
        <v>-2.8752925669297977</v>
      </c>
      <c r="P19" s="209">
        <f>各種係数表!I19</f>
        <v>0.46347752463054182</v>
      </c>
      <c r="Q19" s="204">
        <f t="shared" si="5"/>
        <v>-1.3326334815092191</v>
      </c>
      <c r="R19" s="203">
        <f>各種係数表!J19</f>
        <v>0.23849291871921183</v>
      </c>
      <c r="S19" s="166">
        <f t="shared" si="6"/>
        <v>-0.68573691645874213</v>
      </c>
      <c r="T19" s="77"/>
    </row>
    <row r="20" spans="1:20" ht="18" customHeight="1" x14ac:dyDescent="0.2">
      <c r="A20" s="130">
        <v>14</v>
      </c>
      <c r="B20" s="155" t="s">
        <v>181</v>
      </c>
      <c r="C20" s="156" t="s">
        <v>4</v>
      </c>
      <c r="D20" s="166">
        <f>'１次波及'!M20</f>
        <v>-450.3443093217877</v>
      </c>
      <c r="E20" s="166">
        <f>'１次波及'!Q20</f>
        <v>-83.198749275109563</v>
      </c>
      <c r="F20" s="166">
        <f t="shared" si="0"/>
        <v>-533.54305859689725</v>
      </c>
      <c r="G20" s="203">
        <f>各種係数表!J20</f>
        <v>0.27632589617820147</v>
      </c>
      <c r="H20" s="204">
        <f t="shared" si="1"/>
        <v>-147.43176381644631</v>
      </c>
      <c r="I20" s="205">
        <f>+消費転換率!$C$7</f>
        <v>0.60699999999999998</v>
      </c>
      <c r="J20" s="166">
        <f t="shared" si="2"/>
        <v>-89.491080636582907</v>
      </c>
      <c r="K20" s="203">
        <f>各種係数表!K20</f>
        <v>2.1134154156610899E-5</v>
      </c>
      <c r="L20" s="166">
        <f t="shared" si="3"/>
        <v>-3.938741559034134E-2</v>
      </c>
      <c r="M20" s="206">
        <f>各種係数表!F20</f>
        <v>0.8300150017936927</v>
      </c>
      <c r="N20" s="207">
        <f t="shared" si="4"/>
        <v>-3.2692145821866088E-2</v>
      </c>
      <c r="O20" s="208">
        <v>-2.6424639053204992</v>
      </c>
      <c r="P20" s="209">
        <f>各種係数表!I20</f>
        <v>0.48528798059767397</v>
      </c>
      <c r="Q20" s="204">
        <f t="shared" si="5"/>
        <v>-1.2823559724152283</v>
      </c>
      <c r="R20" s="203">
        <f>各種係数表!J20</f>
        <v>0.27632589617820147</v>
      </c>
      <c r="S20" s="166">
        <f t="shared" si="6"/>
        <v>-0.7301812067562371</v>
      </c>
      <c r="T20" s="77"/>
    </row>
    <row r="21" spans="1:20" ht="18" customHeight="1" x14ac:dyDescent="0.2">
      <c r="A21" s="130">
        <v>15</v>
      </c>
      <c r="B21" s="155" t="s">
        <v>182</v>
      </c>
      <c r="C21" s="156" t="s">
        <v>5</v>
      </c>
      <c r="D21" s="166">
        <f>'１次波及'!M21</f>
        <v>-103.16476341955726</v>
      </c>
      <c r="E21" s="166">
        <f>'１次波及'!Q21</f>
        <v>-12.940095298398333</v>
      </c>
      <c r="F21" s="166">
        <f t="shared" si="0"/>
        <v>-116.10485871795559</v>
      </c>
      <c r="G21" s="203">
        <f>各種係数表!J21</f>
        <v>0.26994778708343559</v>
      </c>
      <c r="H21" s="204">
        <f t="shared" si="1"/>
        <v>-31.342249680547045</v>
      </c>
      <c r="I21" s="205">
        <f>+消費転換率!$C$7</f>
        <v>0.60699999999999998</v>
      </c>
      <c r="J21" s="166">
        <f t="shared" si="2"/>
        <v>-19.024745556092057</v>
      </c>
      <c r="K21" s="203">
        <f>各種係数表!K21</f>
        <v>2.4372451970930311E-4</v>
      </c>
      <c r="L21" s="166">
        <f t="shared" si="3"/>
        <v>-0.45422584108216224</v>
      </c>
      <c r="M21" s="206">
        <f>各種係数表!F21</f>
        <v>0.62406342568391704</v>
      </c>
      <c r="N21" s="207">
        <f t="shared" si="4"/>
        <v>-0.28346573441989265</v>
      </c>
      <c r="O21" s="208">
        <v>-2.0995054325431255</v>
      </c>
      <c r="P21" s="209">
        <f>各種係数表!I21</f>
        <v>0.41556575673686796</v>
      </c>
      <c r="Q21" s="204">
        <f t="shared" si="5"/>
        <v>-0.8724825638479492</v>
      </c>
      <c r="R21" s="203">
        <f>各種係数表!J21</f>
        <v>0.26994778708343559</v>
      </c>
      <c r="S21" s="166">
        <f t="shared" si="6"/>
        <v>-0.56675684548466798</v>
      </c>
      <c r="T21" s="77"/>
    </row>
    <row r="22" spans="1:20" ht="18" customHeight="1" x14ac:dyDescent="0.2">
      <c r="A22" s="130">
        <v>16</v>
      </c>
      <c r="B22" s="155" t="s">
        <v>183</v>
      </c>
      <c r="C22" s="156" t="s">
        <v>231</v>
      </c>
      <c r="D22" s="166">
        <f>'１次波及'!M22</f>
        <v>-370.7222505587597</v>
      </c>
      <c r="E22" s="166">
        <f>'１次波及'!Q22</f>
        <v>-191.53238346051768</v>
      </c>
      <c r="F22" s="166">
        <f t="shared" si="0"/>
        <v>-562.25463401927732</v>
      </c>
      <c r="G22" s="203">
        <f>各種係数表!J22</f>
        <v>0.21293144608560383</v>
      </c>
      <c r="H22" s="204">
        <f t="shared" si="1"/>
        <v>-119.72169229005667</v>
      </c>
      <c r="I22" s="205">
        <f>+消費転換率!$C$7</f>
        <v>0.60699999999999998</v>
      </c>
      <c r="J22" s="166">
        <f t="shared" si="2"/>
        <v>-72.671067220064401</v>
      </c>
      <c r="K22" s="203">
        <f>各種係数表!K22</f>
        <v>1.1930570894860992E-4</v>
      </c>
      <c r="L22" s="166">
        <f t="shared" si="3"/>
        <v>-0.22234831381644307</v>
      </c>
      <c r="M22" s="206">
        <f>各種係数表!F22</f>
        <v>0.64644445507149351</v>
      </c>
      <c r="N22" s="207">
        <f t="shared" si="4"/>
        <v>-0.14373583456113598</v>
      </c>
      <c r="O22" s="208">
        <v>-7.5242823555007448</v>
      </c>
      <c r="P22" s="209">
        <f>各種係数表!I22</f>
        <v>0.36323871424830967</v>
      </c>
      <c r="Q22" s="204">
        <f t="shared" si="5"/>
        <v>-2.7331106484533336</v>
      </c>
      <c r="R22" s="203">
        <f>各種係数表!J22</f>
        <v>0.21293144608560383</v>
      </c>
      <c r="S22" s="166">
        <f t="shared" si="6"/>
        <v>-1.602156322713167</v>
      </c>
      <c r="T22" s="77"/>
    </row>
    <row r="23" spans="1:20" ht="18" customHeight="1" x14ac:dyDescent="0.2">
      <c r="A23" s="130">
        <v>17</v>
      </c>
      <c r="B23" s="155" t="s">
        <v>184</v>
      </c>
      <c r="C23" s="156" t="s">
        <v>232</v>
      </c>
      <c r="D23" s="166">
        <f>'１次波及'!M23</f>
        <v>-306.05893732599577</v>
      </c>
      <c r="E23" s="166">
        <f>'１次波及'!Q23</f>
        <v>-120.14963219454263</v>
      </c>
      <c r="F23" s="166">
        <f t="shared" si="0"/>
        <v>-426.20856952053839</v>
      </c>
      <c r="G23" s="203">
        <f>各種係数表!J23</f>
        <v>0.19821343893780358</v>
      </c>
      <c r="H23" s="204">
        <f t="shared" si="1"/>
        <v>-84.480266269427844</v>
      </c>
      <c r="I23" s="205">
        <f>+消費転換率!$C$7</f>
        <v>0.60699999999999998</v>
      </c>
      <c r="J23" s="166">
        <f t="shared" si="2"/>
        <v>-51.279521625542699</v>
      </c>
      <c r="K23" s="203">
        <f>各種係数表!K23</f>
        <v>1.0555828254318866E-2</v>
      </c>
      <c r="L23" s="166">
        <f t="shared" si="3"/>
        <v>-19.672743525582263</v>
      </c>
      <c r="M23" s="206">
        <f>各種係数表!F23</f>
        <v>0.6972645758439735</v>
      </c>
      <c r="N23" s="207">
        <f t="shared" si="4"/>
        <v>-13.717107170052392</v>
      </c>
      <c r="O23" s="208">
        <v>-18.687091257274364</v>
      </c>
      <c r="P23" s="209">
        <f>各種係数表!I23</f>
        <v>0.36080459328181269</v>
      </c>
      <c r="Q23" s="204">
        <f t="shared" si="5"/>
        <v>-6.7423883607009945</v>
      </c>
      <c r="R23" s="203">
        <f>各種係数表!J23</f>
        <v>0.19821343893780358</v>
      </c>
      <c r="S23" s="166">
        <f t="shared" si="6"/>
        <v>-3.7040326218489152</v>
      </c>
      <c r="T23" s="77"/>
    </row>
    <row r="24" spans="1:20" ht="18" customHeight="1" x14ac:dyDescent="0.2">
      <c r="A24" s="130">
        <v>18</v>
      </c>
      <c r="B24" s="155" t="s">
        <v>185</v>
      </c>
      <c r="C24" s="156" t="s">
        <v>258</v>
      </c>
      <c r="D24" s="166">
        <f>'１次波及'!M24</f>
        <v>-28.476416921895275</v>
      </c>
      <c r="E24" s="166">
        <f>'１次波及'!Q24</f>
        <v>-5.4270104289344498</v>
      </c>
      <c r="F24" s="166">
        <f t="shared" si="0"/>
        <v>-33.903427350829723</v>
      </c>
      <c r="G24" s="203">
        <f>各種係数表!J24</f>
        <v>0.1822319657584299</v>
      </c>
      <c r="H24" s="204">
        <f t="shared" si="1"/>
        <v>-6.1782882120898179</v>
      </c>
      <c r="I24" s="205">
        <f>+消費転換率!$C$7</f>
        <v>0.60699999999999998</v>
      </c>
      <c r="J24" s="166">
        <f t="shared" si="2"/>
        <v>-3.7502209447385195</v>
      </c>
      <c r="K24" s="203">
        <f>各種係数表!K24</f>
        <v>1.2046467869268213E-2</v>
      </c>
      <c r="L24" s="166">
        <f t="shared" si="3"/>
        <v>-22.450826886494564</v>
      </c>
      <c r="M24" s="206">
        <f>各種係数表!F24</f>
        <v>0.34748596128269549</v>
      </c>
      <c r="N24" s="207">
        <f t="shared" si="4"/>
        <v>-7.8013471622449488</v>
      </c>
      <c r="O24" s="208">
        <v>-8.1904836625494397</v>
      </c>
      <c r="P24" s="209">
        <f>各種係数表!I24</f>
        <v>0.33423113059818349</v>
      </c>
      <c r="Q24" s="204">
        <f t="shared" si="5"/>
        <v>-2.7375146146798501</v>
      </c>
      <c r="R24" s="203">
        <f>各種係数表!J24</f>
        <v>0.1822319657584299</v>
      </c>
      <c r="S24" s="166">
        <f t="shared" si="6"/>
        <v>-1.4925679383386889</v>
      </c>
      <c r="T24" s="77"/>
    </row>
    <row r="25" spans="1:20" ht="18" customHeight="1" x14ac:dyDescent="0.2">
      <c r="A25" s="130">
        <v>19</v>
      </c>
      <c r="B25" s="155" t="s">
        <v>186</v>
      </c>
      <c r="C25" s="156" t="s">
        <v>347</v>
      </c>
      <c r="D25" s="166">
        <f>'１次波及'!M25</f>
        <v>-1149.7364593455857</v>
      </c>
      <c r="E25" s="166">
        <f>'１次波及'!Q25</f>
        <v>-782.99021735163308</v>
      </c>
      <c r="F25" s="166">
        <f t="shared" si="0"/>
        <v>-1932.7266766972189</v>
      </c>
      <c r="G25" s="203">
        <f>各種係数表!J25</f>
        <v>0.14687439859744994</v>
      </c>
      <c r="H25" s="204">
        <f t="shared" si="1"/>
        <v>-283.86806829315208</v>
      </c>
      <c r="I25" s="205">
        <f>+消費転換率!$C$7</f>
        <v>0.60699999999999998</v>
      </c>
      <c r="J25" s="166">
        <f t="shared" si="2"/>
        <v>-172.3079174539433</v>
      </c>
      <c r="K25" s="203">
        <f>各種係数表!K25</f>
        <v>1.941274321320953E-2</v>
      </c>
      <c r="L25" s="166">
        <f t="shared" si="3"/>
        <v>-36.179247062418376</v>
      </c>
      <c r="M25" s="206">
        <f>各種係数表!F25</f>
        <v>0.89123761742507812</v>
      </c>
      <c r="N25" s="207">
        <f t="shared" si="4"/>
        <v>-32.244305952143009</v>
      </c>
      <c r="O25" s="208">
        <v>-62.738928869188953</v>
      </c>
      <c r="P25" s="209">
        <f>各種係数表!I25</f>
        <v>0.23204251638458465</v>
      </c>
      <c r="Q25" s="204">
        <f t="shared" si="5"/>
        <v>-14.558098930080069</v>
      </c>
      <c r="R25" s="203">
        <f>各種係数表!J25</f>
        <v>0.14687439859744994</v>
      </c>
      <c r="S25" s="166">
        <f t="shared" si="6"/>
        <v>-9.2147424463103178</v>
      </c>
      <c r="T25" s="77"/>
    </row>
    <row r="26" spans="1:20" ht="18" customHeight="1" x14ac:dyDescent="0.2">
      <c r="A26" s="130">
        <v>20</v>
      </c>
      <c r="B26" s="155" t="s">
        <v>187</v>
      </c>
      <c r="C26" s="156" t="s">
        <v>6</v>
      </c>
      <c r="D26" s="166">
        <f>'１次波及'!M26</f>
        <v>-25.451500771805851</v>
      </c>
      <c r="E26" s="166">
        <f>'１次波及'!Q26</f>
        <v>-59.004047841326297</v>
      </c>
      <c r="F26" s="166">
        <f t="shared" si="0"/>
        <v>-84.455548613132152</v>
      </c>
      <c r="G26" s="203">
        <f>各種係数表!J26</f>
        <v>0.27587111491303107</v>
      </c>
      <c r="H26" s="204">
        <f t="shared" si="1"/>
        <v>-23.298846356496462</v>
      </c>
      <c r="I26" s="205">
        <f>+消費転換率!$C$7</f>
        <v>0.60699999999999998</v>
      </c>
      <c r="J26" s="166">
        <f t="shared" si="2"/>
        <v>-14.142399738393353</v>
      </c>
      <c r="K26" s="203">
        <f>各種係数表!K26</f>
        <v>8.1628966062638891E-3</v>
      </c>
      <c r="L26" s="166">
        <f t="shared" si="3"/>
        <v>-15.21307163132103</v>
      </c>
      <c r="M26" s="206">
        <f>各種係数表!F26</f>
        <v>0.75805754535673886</v>
      </c>
      <c r="N26" s="207">
        <f t="shared" si="4"/>
        <v>-11.53238373817546</v>
      </c>
      <c r="O26" s="208">
        <v>-25.848298173492154</v>
      </c>
      <c r="P26" s="209">
        <f>各種係数表!I26</f>
        <v>0.487276874821785</v>
      </c>
      <c r="Q26" s="204">
        <f t="shared" si="5"/>
        <v>-12.59527795344091</v>
      </c>
      <c r="R26" s="203">
        <f>各種係数表!J26</f>
        <v>0.27587111491303107</v>
      </c>
      <c r="S26" s="166">
        <f t="shared" si="6"/>
        <v>-7.130798835725745</v>
      </c>
      <c r="T26" s="77"/>
    </row>
    <row r="27" spans="1:20" ht="18" customHeight="1" x14ac:dyDescent="0.2">
      <c r="A27" s="130">
        <v>21</v>
      </c>
      <c r="B27" s="155" t="s">
        <v>188</v>
      </c>
      <c r="C27" s="156" t="s">
        <v>233</v>
      </c>
      <c r="D27" s="166">
        <f>'１次波及'!M27</f>
        <v>0</v>
      </c>
      <c r="E27" s="166">
        <f>'１次波及'!Q27</f>
        <v>-56.643885316264353</v>
      </c>
      <c r="F27" s="166">
        <f t="shared" si="0"/>
        <v>-56.643885316264353</v>
      </c>
      <c r="G27" s="203">
        <f>各種係数表!J27</f>
        <v>0.34371320940968114</v>
      </c>
      <c r="H27" s="204">
        <f t="shared" si="1"/>
        <v>-19.469251615487131</v>
      </c>
      <c r="I27" s="205">
        <f>+消費転換率!$C$7</f>
        <v>0.60699999999999998</v>
      </c>
      <c r="J27" s="166">
        <f t="shared" si="2"/>
        <v>-11.817835730600688</v>
      </c>
      <c r="K27" s="203">
        <f>各種係数表!K27</f>
        <v>0</v>
      </c>
      <c r="L27" s="166">
        <f t="shared" si="3"/>
        <v>0</v>
      </c>
      <c r="M27" s="206">
        <f>各種係数表!F27</f>
        <v>1</v>
      </c>
      <c r="N27" s="207">
        <f t="shared" si="4"/>
        <v>0</v>
      </c>
      <c r="O27" s="208">
        <v>-17.053347728827678</v>
      </c>
      <c r="P27" s="209">
        <f>各種係数表!I27</f>
        <v>0.48708382629397634</v>
      </c>
      <c r="Q27" s="204">
        <f t="shared" si="5"/>
        <v>-8.306409862879077</v>
      </c>
      <c r="R27" s="203">
        <f>各種係数表!J27</f>
        <v>0.34371320940968114</v>
      </c>
      <c r="S27" s="166">
        <f t="shared" si="6"/>
        <v>-5.8614608790546576</v>
      </c>
      <c r="T27" s="77"/>
    </row>
    <row r="28" spans="1:20" ht="18" customHeight="1" x14ac:dyDescent="0.2">
      <c r="A28" s="130">
        <v>22</v>
      </c>
      <c r="B28" s="155" t="s">
        <v>189</v>
      </c>
      <c r="C28" s="156" t="s">
        <v>348</v>
      </c>
      <c r="D28" s="166">
        <f>'１次波及'!M28</f>
        <v>-4.2793362454444424</v>
      </c>
      <c r="E28" s="166">
        <f>'１次波及'!Q28</f>
        <v>-244.92340773625079</v>
      </c>
      <c r="F28" s="166">
        <f t="shared" si="0"/>
        <v>-249.20274398169525</v>
      </c>
      <c r="G28" s="203">
        <f>各種係数表!J28</f>
        <v>7.7969775422963461E-2</v>
      </c>
      <c r="H28" s="204">
        <f t="shared" si="1"/>
        <v>-19.430281983039038</v>
      </c>
      <c r="I28" s="205">
        <f>+消費転換率!$C$7</f>
        <v>0.60699999999999998</v>
      </c>
      <c r="J28" s="166">
        <f t="shared" si="2"/>
        <v>-11.794181163704696</v>
      </c>
      <c r="K28" s="203">
        <f>各種係数表!K28</f>
        <v>2.3513450866500321E-2</v>
      </c>
      <c r="L28" s="166">
        <f t="shared" si="3"/>
        <v>-43.821676248737838</v>
      </c>
      <c r="M28" s="206">
        <f>各種係数表!F28</f>
        <v>0.9998449171599163</v>
      </c>
      <c r="N28" s="207">
        <f t="shared" si="4"/>
        <v>-43.814880258727953</v>
      </c>
      <c r="O28" s="208">
        <v>-88.727864594825633</v>
      </c>
      <c r="P28" s="209">
        <f>各種係数表!I28</f>
        <v>0.4388498490491386</v>
      </c>
      <c r="Q28" s="204">
        <f t="shared" si="5"/>
        <v>-38.938209983891639</v>
      </c>
      <c r="R28" s="203">
        <f>各種係数表!J28</f>
        <v>7.7969775422963461E-2</v>
      </c>
      <c r="S28" s="166">
        <f t="shared" si="6"/>
        <v>-6.9180916762176654</v>
      </c>
      <c r="T28" s="77"/>
    </row>
    <row r="29" spans="1:20" ht="18" customHeight="1" x14ac:dyDescent="0.2">
      <c r="A29" s="130">
        <v>23</v>
      </c>
      <c r="B29" s="155" t="s">
        <v>190</v>
      </c>
      <c r="C29" s="156" t="s">
        <v>7</v>
      </c>
      <c r="D29" s="166">
        <f>'１次波及'!M29</f>
        <v>-1.4897030821007884</v>
      </c>
      <c r="E29" s="166">
        <f>'１次波及'!Q29</f>
        <v>-21.92204090086144</v>
      </c>
      <c r="F29" s="166">
        <f t="shared" si="0"/>
        <v>-23.411743982962228</v>
      </c>
      <c r="G29" s="203">
        <f>各種係数表!J29</f>
        <v>0.11983489316616634</v>
      </c>
      <c r="H29" s="204">
        <f t="shared" si="1"/>
        <v>-2.8055438390319165</v>
      </c>
      <c r="I29" s="205">
        <f>+消費転換率!$C$7</f>
        <v>0.60699999999999998</v>
      </c>
      <c r="J29" s="166">
        <f t="shared" si="2"/>
        <v>-1.7029651102923733</v>
      </c>
      <c r="K29" s="203">
        <f>各種係数表!K29</f>
        <v>6.6299886830013229E-3</v>
      </c>
      <c r="L29" s="166">
        <f t="shared" si="3"/>
        <v>-12.35621343922805</v>
      </c>
      <c r="M29" s="206">
        <f>各種係数表!F29</f>
        <v>0.99980072624213978</v>
      </c>
      <c r="N29" s="207">
        <f t="shared" si="4"/>
        <v>-12.353751170143092</v>
      </c>
      <c r="O29" s="208">
        <v>-20.082064844999167</v>
      </c>
      <c r="P29" s="209">
        <f>各種係数表!I29</f>
        <v>0.47677909235387606</v>
      </c>
      <c r="Q29" s="204">
        <f t="shared" si="5"/>
        <v>-9.5747086493903861</v>
      </c>
      <c r="R29" s="203">
        <f>各種係数表!J29</f>
        <v>0.11983489316616634</v>
      </c>
      <c r="S29" s="166">
        <f t="shared" si="6"/>
        <v>-2.4065320952564999</v>
      </c>
      <c r="T29" s="77"/>
    </row>
    <row r="30" spans="1:20" ht="18" customHeight="1" x14ac:dyDescent="0.2">
      <c r="A30" s="130">
        <v>24</v>
      </c>
      <c r="B30" s="155" t="s">
        <v>191</v>
      </c>
      <c r="C30" s="156" t="s">
        <v>8</v>
      </c>
      <c r="D30" s="166">
        <f>'１次波及'!M30</f>
        <v>-0.7899603996791873</v>
      </c>
      <c r="E30" s="166">
        <f>'１次波及'!Q30</f>
        <v>-34.448014387245465</v>
      </c>
      <c r="F30" s="166">
        <f t="shared" si="0"/>
        <v>-35.237974786924653</v>
      </c>
      <c r="G30" s="203">
        <f>各種係数表!J30</f>
        <v>0.45480032708642759</v>
      </c>
      <c r="H30" s="204">
        <f t="shared" si="1"/>
        <v>-16.02624245895662</v>
      </c>
      <c r="I30" s="205">
        <f>+消費転換率!$C$7</f>
        <v>0.60699999999999998</v>
      </c>
      <c r="J30" s="166">
        <f t="shared" si="2"/>
        <v>-9.7279291725866681</v>
      </c>
      <c r="K30" s="203">
        <f>各種係数表!K30</f>
        <v>1.7633383782604544E-3</v>
      </c>
      <c r="L30" s="166">
        <f t="shared" si="3"/>
        <v>-3.286308078207028</v>
      </c>
      <c r="M30" s="206">
        <f>各種係数表!F30</f>
        <v>0.99994987301162941</v>
      </c>
      <c r="N30" s="207">
        <f t="shared" si="4"/>
        <v>-3.2861433454802094</v>
      </c>
      <c r="O30" s="208">
        <v>-14.706532758883757</v>
      </c>
      <c r="P30" s="209">
        <f>各種係数表!I30</f>
        <v>0.64980057740767316</v>
      </c>
      <c r="Q30" s="204">
        <f t="shared" si="5"/>
        <v>-9.5563134783875263</v>
      </c>
      <c r="R30" s="203">
        <f>各種係数表!J30</f>
        <v>0.45480032708642759</v>
      </c>
      <c r="S30" s="166">
        <f t="shared" si="6"/>
        <v>-6.6885359090475953</v>
      </c>
      <c r="T30" s="77"/>
    </row>
    <row r="31" spans="1:20" ht="18" customHeight="1" x14ac:dyDescent="0.2">
      <c r="A31" s="130">
        <v>25</v>
      </c>
      <c r="B31" s="155" t="s">
        <v>192</v>
      </c>
      <c r="C31" s="156" t="s">
        <v>234</v>
      </c>
      <c r="D31" s="166">
        <f>'１次波及'!M31</f>
        <v>-1472.8507928544523</v>
      </c>
      <c r="E31" s="166">
        <f>'１次波及'!Q31</f>
        <v>-344.62722530231758</v>
      </c>
      <c r="F31" s="166">
        <f t="shared" si="0"/>
        <v>-1817.4780181567698</v>
      </c>
      <c r="G31" s="203">
        <f>各種係数表!J31</f>
        <v>0.43473726330185086</v>
      </c>
      <c r="H31" s="204">
        <f t="shared" si="1"/>
        <v>-790.12541972474571</v>
      </c>
      <c r="I31" s="205">
        <f>+消費転換率!$C$7</f>
        <v>0.60699999999999998</v>
      </c>
      <c r="J31" s="166">
        <f t="shared" si="2"/>
        <v>-479.60612977292061</v>
      </c>
      <c r="K31" s="203">
        <f>各種係数表!K31</f>
        <v>0.16259800111806494</v>
      </c>
      <c r="L31" s="166">
        <f t="shared" si="3"/>
        <v>-303.03152881056747</v>
      </c>
      <c r="M31" s="206">
        <f>各種係数表!F31</f>
        <v>0.99864443981998718</v>
      </c>
      <c r="N31" s="207">
        <f t="shared" si="4"/>
        <v>-302.62075133682345</v>
      </c>
      <c r="O31" s="208">
        <v>-369.24276762971465</v>
      </c>
      <c r="P31" s="209">
        <f>各種係数表!I31</f>
        <v>0.70379849501123293</v>
      </c>
      <c r="Q31" s="204">
        <f t="shared" si="5"/>
        <v>-259.87250415157558</v>
      </c>
      <c r="R31" s="203">
        <f>各種係数表!J31</f>
        <v>0.43473726330185086</v>
      </c>
      <c r="S31" s="166">
        <f t="shared" si="6"/>
        <v>-160.5235902933434</v>
      </c>
      <c r="T31" s="77"/>
    </row>
    <row r="32" spans="1:20" ht="18" customHeight="1" x14ac:dyDescent="0.2">
      <c r="A32" s="130">
        <v>26</v>
      </c>
      <c r="B32" s="155" t="s">
        <v>193</v>
      </c>
      <c r="C32" s="156" t="s">
        <v>9</v>
      </c>
      <c r="D32" s="166">
        <f>'１次波及'!M32</f>
        <v>-182.94018176185909</v>
      </c>
      <c r="E32" s="166">
        <f>'１次波及'!Q32</f>
        <v>-178.24968830876125</v>
      </c>
      <c r="F32" s="166">
        <f t="shared" si="0"/>
        <v>-361.18987007062037</v>
      </c>
      <c r="G32" s="203">
        <f>各種係数表!J32</f>
        <v>0.30373263315498605</v>
      </c>
      <c r="H32" s="204">
        <f t="shared" si="1"/>
        <v>-109.70515030545681</v>
      </c>
      <c r="I32" s="205">
        <f>+消費転換率!$C$7</f>
        <v>0.60699999999999998</v>
      </c>
      <c r="J32" s="166">
        <f t="shared" si="2"/>
        <v>-66.591026235412286</v>
      </c>
      <c r="K32" s="203">
        <f>各種係数表!K32</f>
        <v>5.4962776618808037E-2</v>
      </c>
      <c r="L32" s="166">
        <f t="shared" si="3"/>
        <v>-102.43332705164885</v>
      </c>
      <c r="M32" s="206">
        <f>各種係数表!F32</f>
        <v>0.93408313383640074</v>
      </c>
      <c r="N32" s="207">
        <f t="shared" si="4"/>
        <v>-95.681243141693116</v>
      </c>
      <c r="O32" s="208">
        <v>-169.82969116896237</v>
      </c>
      <c r="P32" s="209">
        <f>各種係数表!I32</f>
        <v>0.63412103397406261</v>
      </c>
      <c r="Q32" s="204">
        <f t="shared" si="5"/>
        <v>-107.69257936355815</v>
      </c>
      <c r="R32" s="203">
        <f>各種係数表!J32</f>
        <v>0.30373263315498605</v>
      </c>
      <c r="S32" s="166">
        <f t="shared" si="6"/>
        <v>-51.582819286647023</v>
      </c>
      <c r="T32" s="77"/>
    </row>
    <row r="33" spans="1:20" ht="18" customHeight="1" x14ac:dyDescent="0.2">
      <c r="A33" s="130">
        <v>27</v>
      </c>
      <c r="B33" s="155" t="s">
        <v>194</v>
      </c>
      <c r="C33" s="156" t="s">
        <v>235</v>
      </c>
      <c r="D33" s="166">
        <f>'１次波及'!M33</f>
        <v>-3.6899388486983113</v>
      </c>
      <c r="E33" s="166">
        <f>'１次波及'!Q33</f>
        <v>-162.86175535676162</v>
      </c>
      <c r="F33" s="166">
        <f t="shared" si="0"/>
        <v>-166.55169420545994</v>
      </c>
      <c r="G33" s="203">
        <f>各種係数表!J33</f>
        <v>6.4697852865753858E-2</v>
      </c>
      <c r="H33" s="204">
        <f t="shared" si="1"/>
        <v>-10.775537006246877</v>
      </c>
      <c r="I33" s="205">
        <f>+消費転換率!$C$7</f>
        <v>0.60699999999999998</v>
      </c>
      <c r="J33" s="166">
        <f t="shared" si="2"/>
        <v>-6.5407509627918543</v>
      </c>
      <c r="K33" s="203">
        <f>各種係数表!K33</f>
        <v>0.23035887157251742</v>
      </c>
      <c r="L33" s="166">
        <f t="shared" si="3"/>
        <v>-429.31647712575443</v>
      </c>
      <c r="M33" s="206">
        <f>各種係数表!F33</f>
        <v>0.99998342783152072</v>
      </c>
      <c r="N33" s="207">
        <f t="shared" si="4"/>
        <v>-429.30936242076456</v>
      </c>
      <c r="O33" s="208">
        <v>-495.55964685692481</v>
      </c>
      <c r="P33" s="209">
        <f>各種係数表!I33</f>
        <v>0.80612069098804395</v>
      </c>
      <c r="Q33" s="204">
        <f t="shared" si="5"/>
        <v>-399.48088495009529</v>
      </c>
      <c r="R33" s="203">
        <f>各種係数表!J33</f>
        <v>6.4697852865753858E-2</v>
      </c>
      <c r="S33" s="166">
        <f t="shared" si="6"/>
        <v>-32.06164511855426</v>
      </c>
      <c r="T33" s="77"/>
    </row>
    <row r="34" spans="1:20" ht="18" customHeight="1" x14ac:dyDescent="0.2">
      <c r="A34" s="130">
        <v>28</v>
      </c>
      <c r="B34" s="155" t="s">
        <v>195</v>
      </c>
      <c r="C34" s="156" t="s">
        <v>236</v>
      </c>
      <c r="D34" s="166">
        <f>'１次波及'!M34</f>
        <v>-681.49743391585059</v>
      </c>
      <c r="E34" s="166">
        <f>'１次波及'!Q34</f>
        <v>-443.73648839200911</v>
      </c>
      <c r="F34" s="166">
        <f t="shared" si="0"/>
        <v>-1125.2339223078598</v>
      </c>
      <c r="G34" s="203">
        <f>各種係数表!J34</f>
        <v>0.32180280242295745</v>
      </c>
      <c r="H34" s="204">
        <f t="shared" si="1"/>
        <v>-362.10342958004566</v>
      </c>
      <c r="I34" s="205">
        <f>+消費転換率!$C$7</f>
        <v>0.60699999999999998</v>
      </c>
      <c r="J34" s="166">
        <f t="shared" si="2"/>
        <v>-219.79678175508772</v>
      </c>
      <c r="K34" s="203">
        <f>各種係数表!K34</f>
        <v>3.6661621739545416E-2</v>
      </c>
      <c r="L34" s="166">
        <f t="shared" si="3"/>
        <v>-68.325730993103107</v>
      </c>
      <c r="M34" s="206">
        <f>各種係数表!F34</f>
        <v>0.95689883675961296</v>
      </c>
      <c r="N34" s="207">
        <f t="shared" si="4"/>
        <v>-65.380812508050596</v>
      </c>
      <c r="O34" s="208">
        <v>-153.42501906481914</v>
      </c>
      <c r="P34" s="209">
        <f>各種係数表!I34</f>
        <v>0.50706227450413499</v>
      </c>
      <c r="Q34" s="204">
        <f t="shared" si="5"/>
        <v>-77.796039132847469</v>
      </c>
      <c r="R34" s="203">
        <f>各種係数表!J34</f>
        <v>0.32180280242295745</v>
      </c>
      <c r="S34" s="166">
        <f t="shared" si="6"/>
        <v>-49.372601096854474</v>
      </c>
      <c r="T34" s="77"/>
    </row>
    <row r="35" spans="1:20" ht="18" customHeight="1" x14ac:dyDescent="0.2">
      <c r="A35" s="130">
        <v>29</v>
      </c>
      <c r="B35" s="155" t="s">
        <v>196</v>
      </c>
      <c r="C35" s="156" t="s">
        <v>237</v>
      </c>
      <c r="D35" s="166">
        <f>'１次波及'!M35</f>
        <v>-126.4107336636165</v>
      </c>
      <c r="E35" s="166">
        <f>'１次波及'!Q35</f>
        <v>-327.80073764592635</v>
      </c>
      <c r="F35" s="166">
        <f t="shared" si="0"/>
        <v>-454.21147130954284</v>
      </c>
      <c r="G35" s="203">
        <f>各種係数表!J35</f>
        <v>0.22909689731593202</v>
      </c>
      <c r="H35" s="204">
        <f t="shared" si="1"/>
        <v>-104.05843880232074</v>
      </c>
      <c r="I35" s="205">
        <f>+消費転換率!$C$7</f>
        <v>0.60699999999999998</v>
      </c>
      <c r="J35" s="166">
        <f t="shared" si="2"/>
        <v>-63.163472353008686</v>
      </c>
      <c r="K35" s="203">
        <f>各種係数表!K35</f>
        <v>5.6262867972893746E-2</v>
      </c>
      <c r="L35" s="166">
        <f t="shared" si="3"/>
        <v>-104.85628839135146</v>
      </c>
      <c r="M35" s="206">
        <f>各種係数表!F35</f>
        <v>0.94469207339722161</v>
      </c>
      <c r="N35" s="207">
        <f t="shared" si="4"/>
        <v>-99.056904489162832</v>
      </c>
      <c r="O35" s="208">
        <v>-187.2749179600514</v>
      </c>
      <c r="P35" s="209">
        <f>各種係数表!I35</f>
        <v>0.53153472051218909</v>
      </c>
      <c r="Q35" s="204">
        <f t="shared" si="5"/>
        <v>-99.543121176839065</v>
      </c>
      <c r="R35" s="203">
        <f>各種係数表!J35</f>
        <v>0.22909689731593202</v>
      </c>
      <c r="S35" s="166">
        <f t="shared" si="6"/>
        <v>-42.904102649743486</v>
      </c>
      <c r="T35" s="77"/>
    </row>
    <row r="36" spans="1:20" ht="18" customHeight="1" x14ac:dyDescent="0.2">
      <c r="A36" s="130">
        <v>30</v>
      </c>
      <c r="B36" s="155" t="s">
        <v>197</v>
      </c>
      <c r="C36" s="156" t="s">
        <v>10</v>
      </c>
      <c r="D36" s="166">
        <f>'１次波及'!M36</f>
        <v>0</v>
      </c>
      <c r="E36" s="166">
        <f>'１次波及'!Q36</f>
        <v>-33.574883985218875</v>
      </c>
      <c r="F36" s="166">
        <f t="shared" si="0"/>
        <v>-33.574883985218875</v>
      </c>
      <c r="G36" s="203">
        <f>各種係数表!J36</f>
        <v>0.33946953559732373</v>
      </c>
      <c r="H36" s="204">
        <f t="shared" si="1"/>
        <v>-11.397650274196273</v>
      </c>
      <c r="I36" s="205">
        <f>+消費転換率!$C$7</f>
        <v>0.60699999999999998</v>
      </c>
      <c r="J36" s="166">
        <f t="shared" si="2"/>
        <v>-6.9183737164371379</v>
      </c>
      <c r="K36" s="203">
        <f>各種係数表!K36</f>
        <v>4.2033105629865966E-3</v>
      </c>
      <c r="L36" s="166">
        <f t="shared" si="3"/>
        <v>-7.8336487362015976</v>
      </c>
      <c r="M36" s="206">
        <f>各種係数表!F36</f>
        <v>1</v>
      </c>
      <c r="N36" s="207">
        <f t="shared" si="4"/>
        <v>-7.8336487362015976</v>
      </c>
      <c r="O36" s="208">
        <v>-8.7246659531814075</v>
      </c>
      <c r="P36" s="209">
        <f>各種係数表!I36</f>
        <v>0.70989142980472375</v>
      </c>
      <c r="Q36" s="204">
        <f t="shared" ref="Q36:Q43" si="7">P36*O36</f>
        <v>-6.1935655880725422</v>
      </c>
      <c r="R36" s="203">
        <f>各種係数表!J36</f>
        <v>0.33946953559732373</v>
      </c>
      <c r="S36" s="166">
        <f t="shared" ref="S36:S43" si="8">R36*O36</f>
        <v>-2.9617582993682743</v>
      </c>
      <c r="T36" s="77"/>
    </row>
    <row r="37" spans="1:20" ht="18" customHeight="1" x14ac:dyDescent="0.2">
      <c r="A37" s="130">
        <v>31</v>
      </c>
      <c r="B37" s="155" t="s">
        <v>198</v>
      </c>
      <c r="C37" s="156" t="s">
        <v>238</v>
      </c>
      <c r="D37" s="166">
        <f>'１次波及'!M37</f>
        <v>-77.005652006036456</v>
      </c>
      <c r="E37" s="166">
        <f>'１次波及'!Q37</f>
        <v>-7.839381774774183</v>
      </c>
      <c r="F37" s="166">
        <f t="shared" si="0"/>
        <v>-84.845033780810638</v>
      </c>
      <c r="G37" s="203">
        <f>各種係数表!J37</f>
        <v>0.48708364844160351</v>
      </c>
      <c r="H37" s="204">
        <f t="shared" si="1"/>
        <v>-41.326628606108343</v>
      </c>
      <c r="I37" s="205">
        <f>+消費転換率!$C$7</f>
        <v>0.60699999999999998</v>
      </c>
      <c r="J37" s="166">
        <f t="shared" si="2"/>
        <v>-25.085263563907763</v>
      </c>
      <c r="K37" s="203">
        <f>各種係数表!K37</f>
        <v>3.2951895938151919E-2</v>
      </c>
      <c r="L37" s="166">
        <f t="shared" si="3"/>
        <v>-61.411968995204951</v>
      </c>
      <c r="M37" s="206">
        <f>各種係数表!F37</f>
        <v>0.95684345031647855</v>
      </c>
      <c r="N37" s="207">
        <f t="shared" si="4"/>
        <v>-58.76164030410051</v>
      </c>
      <c r="O37" s="208">
        <v>-60.366944945172122</v>
      </c>
      <c r="P37" s="209">
        <f>各種係数表!I37</f>
        <v>0.69152879998779526</v>
      </c>
      <c r="Q37" s="204">
        <f t="shared" si="7"/>
        <v>-41.745480996864181</v>
      </c>
      <c r="R37" s="203">
        <f>各種係数表!J37</f>
        <v>0.48708364844160351</v>
      </c>
      <c r="S37" s="166">
        <f t="shared" si="8"/>
        <v>-29.403751789167853</v>
      </c>
      <c r="T37" s="77"/>
    </row>
    <row r="38" spans="1:20" ht="18" customHeight="1" x14ac:dyDescent="0.2">
      <c r="A38" s="130">
        <v>32</v>
      </c>
      <c r="B38" s="155" t="s">
        <v>199</v>
      </c>
      <c r="C38" s="156" t="s">
        <v>239</v>
      </c>
      <c r="D38" s="166">
        <f>'１次波及'!M38</f>
        <v>-9.9993051782287332E-2</v>
      </c>
      <c r="E38" s="166">
        <f>'１次波及'!Q38</f>
        <v>-1.2137585788653209</v>
      </c>
      <c r="F38" s="166">
        <f t="shared" si="0"/>
        <v>-1.3137516306476082</v>
      </c>
      <c r="G38" s="203">
        <f>各種係数表!J38</f>
        <v>0.51403548513068242</v>
      </c>
      <c r="H38" s="204">
        <f t="shared" si="1"/>
        <v>-0.67531495680116838</v>
      </c>
      <c r="I38" s="205">
        <f>+消費転換率!$C$7</f>
        <v>0.60699999999999998</v>
      </c>
      <c r="J38" s="166">
        <f t="shared" si="2"/>
        <v>-0.40991617877830921</v>
      </c>
      <c r="K38" s="203">
        <f>各種係数表!K38</f>
        <v>5.2516327838453253E-2</v>
      </c>
      <c r="L38" s="166">
        <f t="shared" si="3"/>
        <v>-97.873916056618526</v>
      </c>
      <c r="M38" s="206">
        <f>各種係数表!F38</f>
        <v>0.99993051782287323</v>
      </c>
      <c r="N38" s="207">
        <f t="shared" si="4"/>
        <v>-97.867115563846994</v>
      </c>
      <c r="O38" s="208">
        <v>-99.5703397060892</v>
      </c>
      <c r="P38" s="209">
        <f>各種係数表!I38</f>
        <v>0.59308558317548421</v>
      </c>
      <c r="Q38" s="204">
        <f t="shared" si="7"/>
        <v>-59.053732991566982</v>
      </c>
      <c r="R38" s="203">
        <f>各種係数表!J38</f>
        <v>0.51403548513068242</v>
      </c>
      <c r="S38" s="166">
        <f t="shared" si="8"/>
        <v>-51.182687875446412</v>
      </c>
      <c r="T38" s="77"/>
    </row>
    <row r="39" spans="1:20" ht="18" customHeight="1" x14ac:dyDescent="0.2">
      <c r="A39" s="130">
        <v>33</v>
      </c>
      <c r="B39" s="155" t="s">
        <v>200</v>
      </c>
      <c r="C39" s="156" t="s">
        <v>259</v>
      </c>
      <c r="D39" s="166">
        <f>'１次波及'!M39</f>
        <v>-1.8502772803063052</v>
      </c>
      <c r="E39" s="166">
        <f>'１次波及'!Q39</f>
        <v>-10.929980543591101</v>
      </c>
      <c r="F39" s="166">
        <f t="shared" si="0"/>
        <v>-12.780257823897406</v>
      </c>
      <c r="G39" s="203">
        <f>各種係数表!J39</f>
        <v>0.5320543699080571</v>
      </c>
      <c r="H39" s="204">
        <f t="shared" si="1"/>
        <v>-6.7997920237562512</v>
      </c>
      <c r="I39" s="205">
        <f>+消費転換率!$C$7</f>
        <v>0.60699999999999998</v>
      </c>
      <c r="J39" s="166">
        <f t="shared" si="2"/>
        <v>-4.1274737584200443</v>
      </c>
      <c r="K39" s="203">
        <f>各種係数表!K39</f>
        <v>1.2641632920194707E-2</v>
      </c>
      <c r="L39" s="166">
        <f t="shared" si="3"/>
        <v>-23.560027331990305</v>
      </c>
      <c r="M39" s="206">
        <f>各種係数表!F39</f>
        <v>0.97898268799275412</v>
      </c>
      <c r="N39" s="207">
        <f t="shared" si="4"/>
        <v>-23.064858886654623</v>
      </c>
      <c r="O39" s="208">
        <v>-26.476055406947911</v>
      </c>
      <c r="P39" s="209">
        <f>各種係数表!I39</f>
        <v>0.61725344000670201</v>
      </c>
      <c r="Q39" s="204">
        <f t="shared" si="7"/>
        <v>-16.342436277746639</v>
      </c>
      <c r="R39" s="203">
        <f>各種係数表!J39</f>
        <v>0.5320543699080571</v>
      </c>
      <c r="S39" s="166">
        <f t="shared" si="8"/>
        <v>-14.086700977194479</v>
      </c>
      <c r="T39" s="77"/>
    </row>
    <row r="40" spans="1:20" ht="18" customHeight="1" x14ac:dyDescent="0.2">
      <c r="A40" s="130">
        <v>34</v>
      </c>
      <c r="B40" s="155" t="s">
        <v>201</v>
      </c>
      <c r="C40" s="156" t="s">
        <v>240</v>
      </c>
      <c r="D40" s="166">
        <f>'１次波及'!M40</f>
        <v>-354.95346419265547</v>
      </c>
      <c r="E40" s="166">
        <f>'１次波及'!Q40</f>
        <v>-839.39561101408526</v>
      </c>
      <c r="F40" s="166">
        <f t="shared" si="0"/>
        <v>-1194.3490752067407</v>
      </c>
      <c r="G40" s="203">
        <f>各種係数表!J40</f>
        <v>0.3512167088613582</v>
      </c>
      <c r="H40" s="204">
        <f t="shared" si="1"/>
        <v>-419.47535142571826</v>
      </c>
      <c r="I40" s="205">
        <f>+消費転換率!$C$7</f>
        <v>0.60699999999999998</v>
      </c>
      <c r="J40" s="166">
        <f t="shared" si="2"/>
        <v>-254.62153831541099</v>
      </c>
      <c r="K40" s="203">
        <f>各種係数表!K40</f>
        <v>1.4256009598996469E-2</v>
      </c>
      <c r="L40" s="166">
        <f t="shared" si="3"/>
        <v>-26.568717658375089</v>
      </c>
      <c r="M40" s="206">
        <f>各種係数表!F40</f>
        <v>0.95182201059920479</v>
      </c>
      <c r="N40" s="207">
        <f t="shared" si="4"/>
        <v>-25.288690260637175</v>
      </c>
      <c r="O40" s="208">
        <v>-218.37521689391147</v>
      </c>
      <c r="P40" s="209">
        <f>各種係数表!I40</f>
        <v>0.59603775882925403</v>
      </c>
      <c r="Q40" s="204">
        <f t="shared" si="7"/>
        <v>-130.15987486129924</v>
      </c>
      <c r="R40" s="203">
        <f>各種係数表!J40</f>
        <v>0.3512167088613582</v>
      </c>
      <c r="S40" s="166">
        <f t="shared" si="8"/>
        <v>-76.697024974364851</v>
      </c>
      <c r="T40" s="77"/>
    </row>
    <row r="41" spans="1:20" ht="18" customHeight="1" x14ac:dyDescent="0.2">
      <c r="A41" s="130">
        <v>35</v>
      </c>
      <c r="B41" s="155" t="s">
        <v>202</v>
      </c>
      <c r="C41" s="156" t="s">
        <v>241</v>
      </c>
      <c r="D41" s="166">
        <f>'１次波及'!M41</f>
        <v>-74.94839196793184</v>
      </c>
      <c r="E41" s="166">
        <f>'１次波及'!Q41</f>
        <v>-14.235805108271887</v>
      </c>
      <c r="F41" s="166">
        <f t="shared" si="0"/>
        <v>-89.184197076203731</v>
      </c>
      <c r="G41" s="203">
        <f>各種係数表!J41</f>
        <v>0.3125178438332975</v>
      </c>
      <c r="H41" s="204">
        <f t="shared" si="1"/>
        <v>-27.871652974259064</v>
      </c>
      <c r="I41" s="205">
        <f>+消費転換率!$C$7</f>
        <v>0.60699999999999998</v>
      </c>
      <c r="J41" s="166">
        <f t="shared" si="2"/>
        <v>-16.918093355375252</v>
      </c>
      <c r="K41" s="203">
        <f>各種係数表!K41</f>
        <v>0.10339578135013157</v>
      </c>
      <c r="L41" s="166">
        <f t="shared" si="3"/>
        <v>-192.69721324767542</v>
      </c>
      <c r="M41" s="206">
        <f>各種係数表!F41</f>
        <v>0.98892913730824683</v>
      </c>
      <c r="N41" s="207">
        <f t="shared" si="4"/>
        <v>-190.56388885872693</v>
      </c>
      <c r="O41" s="208">
        <v>-200.3787735068247</v>
      </c>
      <c r="P41" s="209">
        <f>各種係数表!I41</f>
        <v>0.55254866787099377</v>
      </c>
      <c r="Q41" s="204">
        <f t="shared" si="7"/>
        <v>-110.71902437081957</v>
      </c>
      <c r="R41" s="203">
        <f>各種係数表!J41</f>
        <v>0.3125178438332975</v>
      </c>
      <c r="S41" s="166">
        <f t="shared" si="8"/>
        <v>-62.62194224631353</v>
      </c>
      <c r="T41" s="77"/>
    </row>
    <row r="42" spans="1:20" ht="18" customHeight="1" x14ac:dyDescent="0.2">
      <c r="A42" s="130">
        <v>36</v>
      </c>
      <c r="B42" s="155" t="s">
        <v>203</v>
      </c>
      <c r="C42" s="156" t="s">
        <v>349</v>
      </c>
      <c r="D42" s="166">
        <f>'１次波及'!M42</f>
        <v>0</v>
      </c>
      <c r="E42" s="166">
        <f>'１次波及'!Q42</f>
        <v>-14.287092627531914</v>
      </c>
      <c r="F42" s="166">
        <f t="shared" si="0"/>
        <v>-14.287092627531914</v>
      </c>
      <c r="G42" s="203">
        <f>各種係数表!J42</f>
        <v>0</v>
      </c>
      <c r="H42" s="204">
        <f t="shared" si="1"/>
        <v>0</v>
      </c>
      <c r="I42" s="205">
        <f>+消費転換率!$C$7</f>
        <v>0.60699999999999998</v>
      </c>
      <c r="J42" s="166">
        <f t="shared" si="2"/>
        <v>0</v>
      </c>
      <c r="K42" s="203">
        <f>各種係数表!K42</f>
        <v>0</v>
      </c>
      <c r="L42" s="166">
        <f t="shared" si="3"/>
        <v>0</v>
      </c>
      <c r="M42" s="206">
        <f>各種係数表!F42</f>
        <v>1</v>
      </c>
      <c r="N42" s="207">
        <f t="shared" si="4"/>
        <v>0</v>
      </c>
      <c r="O42" s="208">
        <v>-3.858292235514988</v>
      </c>
      <c r="P42" s="209">
        <f>各種係数表!I42</f>
        <v>0</v>
      </c>
      <c r="Q42" s="204">
        <f t="shared" si="7"/>
        <v>0</v>
      </c>
      <c r="R42" s="203">
        <f>各種係数表!J42</f>
        <v>0</v>
      </c>
      <c r="S42" s="166">
        <f t="shared" si="8"/>
        <v>0</v>
      </c>
      <c r="T42" s="77"/>
    </row>
    <row r="43" spans="1:20" ht="18" customHeight="1" x14ac:dyDescent="0.2">
      <c r="A43" s="130">
        <v>37</v>
      </c>
      <c r="B43" s="155" t="s">
        <v>204</v>
      </c>
      <c r="C43" s="156" t="s">
        <v>350</v>
      </c>
      <c r="D43" s="166">
        <f>'１次波及'!M43</f>
        <v>-297.68229589526607</v>
      </c>
      <c r="E43" s="166">
        <f>'１次波及'!Q43</f>
        <v>-33.128551597722435</v>
      </c>
      <c r="F43" s="166">
        <f t="shared" si="0"/>
        <v>-330.8108474929885</v>
      </c>
      <c r="G43" s="203">
        <f>各種係数表!J43</f>
        <v>7.4205266764055689E-3</v>
      </c>
      <c r="H43" s="204">
        <f t="shared" si="1"/>
        <v>-2.4547907186660556</v>
      </c>
      <c r="I43" s="205">
        <f>+消費転換率!$C$7</f>
        <v>0.60699999999999998</v>
      </c>
      <c r="J43" s="166">
        <f t="shared" si="2"/>
        <v>-1.4900579662302957</v>
      </c>
      <c r="K43" s="203">
        <f>各種係数表!K43</f>
        <v>6.1357221744999389E-6</v>
      </c>
      <c r="L43" s="166">
        <f t="shared" si="3"/>
        <v>-1.1435056139131358E-2</v>
      </c>
      <c r="M43" s="206">
        <f>各種係数表!F43</f>
        <v>0.72952405246264052</v>
      </c>
      <c r="N43" s="207">
        <f t="shared" si="4"/>
        <v>-8.3421484947569045E-3</v>
      </c>
      <c r="O43" s="208">
        <v>-8.7791267070260073</v>
      </c>
      <c r="P43" s="209">
        <f>各種係数表!I43</f>
        <v>0.65003296575439862</v>
      </c>
      <c r="Q43" s="204">
        <f t="shared" si="7"/>
        <v>-5.7067217701017627</v>
      </c>
      <c r="R43" s="203">
        <f>各種係数表!J43</f>
        <v>7.4205266764055689E-3</v>
      </c>
      <c r="S43" s="166">
        <f t="shared" si="8"/>
        <v>-6.5145743925031058E-2</v>
      </c>
      <c r="T43" s="77"/>
    </row>
    <row r="44" spans="1:20" ht="18" customHeight="1" x14ac:dyDescent="0.2">
      <c r="B44" s="722" t="s">
        <v>56</v>
      </c>
      <c r="C44" s="722"/>
      <c r="D44" s="176">
        <f>SUM(D7:D43)</f>
        <v>-7014.1308360157336</v>
      </c>
      <c r="E44" s="176">
        <f>SUM(E7:E43)</f>
        <v>-5832.239782795501</v>
      </c>
      <c r="F44" s="176">
        <f>SUM(F7:F43)</f>
        <v>-12846.370618811236</v>
      </c>
      <c r="G44" s="210" t="s">
        <v>276</v>
      </c>
      <c r="H44" s="176">
        <f>SUM(H7:H43)</f>
        <v>-3070.3219926781358</v>
      </c>
      <c r="I44" s="210" t="s">
        <v>276</v>
      </c>
      <c r="J44" s="176">
        <f>SUM(J7:J43)</f>
        <v>-1863.6854495556286</v>
      </c>
      <c r="K44" s="210" t="s">
        <v>276</v>
      </c>
      <c r="L44" s="176">
        <f>SUM(L7:L43)</f>
        <v>-1863.6854495556288</v>
      </c>
      <c r="M44" s="210" t="s">
        <v>276</v>
      </c>
      <c r="N44" s="211">
        <f>SUM(N7:N43)</f>
        <v>-1750.4014136428227</v>
      </c>
      <c r="O44" s="172">
        <f>SUM(O7:O43)</f>
        <v>-2750.8189421283882</v>
      </c>
      <c r="P44" s="212" t="s">
        <v>276</v>
      </c>
      <c r="Q44" s="176">
        <f>SUM(Q7:Q43)</f>
        <v>-1607.316412439113</v>
      </c>
      <c r="R44" s="210" t="s">
        <v>276</v>
      </c>
      <c r="S44" s="176">
        <f>SUM(S7:S43)</f>
        <v>-685.91712067118203</v>
      </c>
      <c r="T44" s="77"/>
    </row>
    <row r="45" spans="1:20" ht="18" customHeight="1" x14ac:dyDescent="0.2">
      <c r="B45" s="77"/>
      <c r="C45" s="77"/>
      <c r="D45" s="77"/>
      <c r="E45" s="77"/>
      <c r="F45" s="77"/>
      <c r="G45" s="77"/>
      <c r="H45" s="77"/>
      <c r="I45" s="77"/>
      <c r="J45" s="77"/>
      <c r="K45" s="77"/>
      <c r="L45" s="77"/>
      <c r="M45" s="77"/>
      <c r="N45" s="77"/>
      <c r="O45" s="77"/>
      <c r="P45" s="77"/>
      <c r="Q45" s="77"/>
      <c r="R45" s="77"/>
      <c r="S45" s="77"/>
      <c r="T45" s="77"/>
    </row>
  </sheetData>
  <mergeCells count="6">
    <mergeCell ref="R3:R5"/>
    <mergeCell ref="I3:I5"/>
    <mergeCell ref="B44:C44"/>
    <mergeCell ref="M3:M5"/>
    <mergeCell ref="G3:G5"/>
    <mergeCell ref="P3:P5"/>
  </mergeCells>
  <phoneticPr fontId="5"/>
  <pageMargins left="0.25" right="0.25" top="0.75" bottom="0.75" header="0.3" footer="0.3"/>
  <pageSetup paperSize="9" scale="5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K45"/>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4.54296875" style="78" customWidth="1"/>
    <col min="2" max="2" width="5.26953125" style="78" customWidth="1"/>
    <col min="3" max="3" width="25" style="78" customWidth="1"/>
    <col min="4" max="4" width="14.1796875" style="78" customWidth="1"/>
    <col min="5" max="5" width="16.453125" style="78" customWidth="1"/>
    <col min="6" max="6" width="15.1796875" style="78" customWidth="1"/>
    <col min="7" max="7" width="18.1796875" style="78" customWidth="1"/>
    <col min="8" max="8" width="12.7265625" style="78" bestFit="1" customWidth="1"/>
    <col min="9" max="9" width="15.81640625" style="78" bestFit="1" customWidth="1"/>
    <col min="10" max="10" width="12.7265625" style="78" bestFit="1" customWidth="1"/>
    <col min="11" max="11" width="15.81640625" style="78" bestFit="1" customWidth="1"/>
    <col min="12" max="12" width="1.81640625" style="78" customWidth="1"/>
    <col min="13" max="16384" width="9" style="78"/>
  </cols>
  <sheetData>
    <row r="1" spans="1:11" ht="25.5" customHeight="1" x14ac:dyDescent="0.2">
      <c r="B1" s="177"/>
      <c r="C1" s="213"/>
      <c r="D1" s="77"/>
      <c r="E1" s="77"/>
      <c r="F1" s="77"/>
      <c r="G1" s="77"/>
      <c r="H1" s="77"/>
      <c r="I1" s="77"/>
      <c r="J1" s="77"/>
      <c r="K1" s="77"/>
    </row>
    <row r="2" spans="1:11" ht="23.5" customHeight="1" x14ac:dyDescent="0.2">
      <c r="B2" s="131"/>
      <c r="C2" s="439" t="s">
        <v>93</v>
      </c>
      <c r="D2" s="127"/>
      <c r="E2" s="77"/>
      <c r="F2" s="77"/>
      <c r="G2" s="179" t="s">
        <v>331</v>
      </c>
      <c r="H2" s="77"/>
      <c r="I2" s="77"/>
      <c r="J2" s="77"/>
      <c r="K2" s="179" t="s">
        <v>332</v>
      </c>
    </row>
    <row r="3" spans="1:11" ht="16" customHeight="1" x14ac:dyDescent="0.2">
      <c r="B3" s="416"/>
      <c r="C3" s="418"/>
      <c r="D3" s="180"/>
      <c r="E3" s="181"/>
      <c r="F3" s="214"/>
      <c r="G3" s="182"/>
      <c r="H3" s="788" t="s">
        <v>30</v>
      </c>
      <c r="I3" s="182"/>
      <c r="J3" s="788" t="s">
        <v>28</v>
      </c>
      <c r="K3" s="182"/>
    </row>
    <row r="4" spans="1:11" ht="16" customHeight="1" x14ac:dyDescent="0.2">
      <c r="B4" s="126"/>
      <c r="C4" s="429" t="s">
        <v>399</v>
      </c>
      <c r="D4" s="183" t="s">
        <v>429</v>
      </c>
      <c r="E4" s="147" t="s">
        <v>62</v>
      </c>
      <c r="F4" s="146" t="s">
        <v>62</v>
      </c>
      <c r="G4" s="147" t="s">
        <v>62</v>
      </c>
      <c r="H4" s="755"/>
      <c r="I4" s="147" t="s">
        <v>101</v>
      </c>
      <c r="J4" s="789"/>
      <c r="K4" s="147" t="s">
        <v>104</v>
      </c>
    </row>
    <row r="5" spans="1:11" ht="16" customHeight="1" x14ac:dyDescent="0.2">
      <c r="B5" s="126"/>
      <c r="C5" s="187"/>
      <c r="D5" s="145" t="s">
        <v>59</v>
      </c>
      <c r="E5" s="147" t="s">
        <v>85</v>
      </c>
      <c r="F5" s="146" t="s">
        <v>94</v>
      </c>
      <c r="G5" s="147" t="s">
        <v>96</v>
      </c>
      <c r="H5" s="755"/>
      <c r="I5" s="147" t="s">
        <v>102</v>
      </c>
      <c r="J5" s="789"/>
      <c r="K5" s="147" t="s">
        <v>102</v>
      </c>
    </row>
    <row r="6" spans="1:11" ht="16" customHeight="1" x14ac:dyDescent="0.2">
      <c r="B6" s="128"/>
      <c r="C6" s="188"/>
      <c r="D6" s="152" t="s">
        <v>86</v>
      </c>
      <c r="E6" s="151" t="s">
        <v>63</v>
      </c>
      <c r="F6" s="154" t="s">
        <v>95</v>
      </c>
      <c r="G6" s="151" t="s">
        <v>97</v>
      </c>
      <c r="H6" s="153" t="s">
        <v>98</v>
      </c>
      <c r="I6" s="151" t="s">
        <v>103</v>
      </c>
      <c r="J6" s="215" t="s">
        <v>49</v>
      </c>
      <c r="K6" s="151" t="s">
        <v>105</v>
      </c>
    </row>
    <row r="7" spans="1:11" ht="18" customHeight="1" x14ac:dyDescent="0.2">
      <c r="A7" s="130">
        <v>1</v>
      </c>
      <c r="B7" s="155" t="s">
        <v>168</v>
      </c>
      <c r="C7" s="156" t="s">
        <v>344</v>
      </c>
      <c r="D7" s="157">
        <f>'１次波及'!M7</f>
        <v>-6.0509335080520996</v>
      </c>
      <c r="E7" s="157">
        <f>'１次波及'!Q7</f>
        <v>-20.86218058704376</v>
      </c>
      <c r="F7" s="198">
        <f>'２次波及'!O7</f>
        <v>-66.632513624992228</v>
      </c>
      <c r="G7" s="157">
        <f t="shared" ref="G7:G43" si="0">SUM(D7:F7)</f>
        <v>-93.545627720088092</v>
      </c>
      <c r="H7" s="216">
        <f>各種係数表!G7</f>
        <v>202.71466463957043</v>
      </c>
      <c r="I7" s="157">
        <f t="shared" ref="I7:I43" si="1">H7*G7</f>
        <v>-18963.07055177576</v>
      </c>
      <c r="J7" s="216">
        <f>各種係数表!H7</f>
        <v>69.97484998948714</v>
      </c>
      <c r="K7" s="157">
        <f t="shared" ref="K7:K43" si="2">J7*G7</f>
        <v>-6545.8412668855744</v>
      </c>
    </row>
    <row r="8" spans="1:11" ht="18" customHeight="1" x14ac:dyDescent="0.2">
      <c r="A8" s="130">
        <v>2</v>
      </c>
      <c r="B8" s="155" t="s">
        <v>169</v>
      </c>
      <c r="C8" s="156" t="s">
        <v>222</v>
      </c>
      <c r="D8" s="166">
        <f>'１次波及'!M8</f>
        <v>-5.3270598319505119E-2</v>
      </c>
      <c r="E8" s="166">
        <f>'１次波及'!Q8</f>
        <v>-9.0126422950544178</v>
      </c>
      <c r="F8" s="204">
        <f>'２次波及'!O8</f>
        <v>-1.4201582699575372</v>
      </c>
      <c r="G8" s="166">
        <f t="shared" si="0"/>
        <v>-10.486071163331461</v>
      </c>
      <c r="H8" s="217">
        <f>各種係数表!G8</f>
        <v>42.533070088845015</v>
      </c>
      <c r="I8" s="166">
        <f t="shared" si="1"/>
        <v>-446.00479974659362</v>
      </c>
      <c r="J8" s="217">
        <f>各種係数表!H8</f>
        <v>36.240868706811455</v>
      </c>
      <c r="K8" s="166">
        <f t="shared" si="2"/>
        <v>-380.02432828057715</v>
      </c>
    </row>
    <row r="9" spans="1:11" ht="18" customHeight="1" x14ac:dyDescent="0.2">
      <c r="A9" s="130">
        <v>3</v>
      </c>
      <c r="B9" s="155" t="s">
        <v>170</v>
      </c>
      <c r="C9" s="156" t="s">
        <v>223</v>
      </c>
      <c r="D9" s="166">
        <f>'１次波及'!M9</f>
        <v>-37.047136312905756</v>
      </c>
      <c r="E9" s="166">
        <f>'１次波及'!Q9</f>
        <v>-27.637668421716345</v>
      </c>
      <c r="F9" s="204">
        <f>'２次波及'!O9</f>
        <v>-219.95764336483651</v>
      </c>
      <c r="G9" s="166">
        <f t="shared" si="0"/>
        <v>-284.64244809945865</v>
      </c>
      <c r="H9" s="217">
        <f>各種係数表!G9</f>
        <v>37.868137526632843</v>
      </c>
      <c r="I9" s="166">
        <f t="shared" si="1"/>
        <v>-10778.879370547751</v>
      </c>
      <c r="J9" s="217">
        <f>各種係数表!H9</f>
        <v>34.723399336379089</v>
      </c>
      <c r="K9" s="166">
        <f t="shared" si="2"/>
        <v>-9883.7533934420608</v>
      </c>
    </row>
    <row r="10" spans="1:11" ht="18" customHeight="1" x14ac:dyDescent="0.2">
      <c r="A10" s="130">
        <v>4</v>
      </c>
      <c r="B10" s="155" t="s">
        <v>171</v>
      </c>
      <c r="C10" s="156" t="s">
        <v>224</v>
      </c>
      <c r="D10" s="166">
        <f>'１次波及'!M10</f>
        <v>-9.1779440641522729</v>
      </c>
      <c r="E10" s="166">
        <f>'１次波及'!Q10</f>
        <v>-10.419519093710838</v>
      </c>
      <c r="F10" s="204">
        <f>'２次波及'!O10</f>
        <v>-11.086700002857835</v>
      </c>
      <c r="G10" s="166">
        <f t="shared" si="0"/>
        <v>-30.684163160720946</v>
      </c>
      <c r="H10" s="217">
        <f>各種係数表!G10</f>
        <v>119.53966127314575</v>
      </c>
      <c r="I10" s="166">
        <f t="shared" si="1"/>
        <v>-3667.974470682519</v>
      </c>
      <c r="J10" s="217">
        <f>各種係数表!H10</f>
        <v>82.527397024975087</v>
      </c>
      <c r="K10" s="166">
        <f t="shared" si="2"/>
        <v>-2532.2841155439319</v>
      </c>
    </row>
    <row r="11" spans="1:11" ht="18" customHeight="1" x14ac:dyDescent="0.2">
      <c r="A11" s="130">
        <v>5</v>
      </c>
      <c r="B11" s="155" t="s">
        <v>172</v>
      </c>
      <c r="C11" s="156" t="s">
        <v>225</v>
      </c>
      <c r="D11" s="166">
        <f>'１次波及'!M11</f>
        <v>-24.577926114253138</v>
      </c>
      <c r="E11" s="166">
        <f>'１次波及'!Q11</f>
        <v>-88.300607051444217</v>
      </c>
      <c r="F11" s="204">
        <f>'２次波及'!O11</f>
        <v>-25.443511762824034</v>
      </c>
      <c r="G11" s="166">
        <f t="shared" si="0"/>
        <v>-138.32204492852139</v>
      </c>
      <c r="H11" s="217">
        <f>各種係数表!G11</f>
        <v>45.738536039579728</v>
      </c>
      <c r="I11" s="166">
        <f t="shared" si="1"/>
        <v>-6326.6478370315417</v>
      </c>
      <c r="J11" s="217">
        <f>各種係数表!H11</f>
        <v>35.949895980839493</v>
      </c>
      <c r="K11" s="166">
        <f t="shared" si="2"/>
        <v>-4972.6631270373509</v>
      </c>
    </row>
    <row r="12" spans="1:11" ht="18" customHeight="1" x14ac:dyDescent="0.2">
      <c r="A12" s="130">
        <v>6</v>
      </c>
      <c r="B12" s="155" t="s">
        <v>173</v>
      </c>
      <c r="C12" s="156" t="s">
        <v>226</v>
      </c>
      <c r="D12" s="166">
        <f>'１次波及'!M12</f>
        <v>-347.96285895577455</v>
      </c>
      <c r="E12" s="166">
        <f>'１次波及'!Q12</f>
        <v>-228.45011685014103</v>
      </c>
      <c r="F12" s="204">
        <f>'２次波及'!O12</f>
        <v>-47.281491102592163</v>
      </c>
      <c r="G12" s="166">
        <f t="shared" si="0"/>
        <v>-623.69446690850782</v>
      </c>
      <c r="H12" s="217">
        <f>各種係数表!G12</f>
        <v>0</v>
      </c>
      <c r="I12" s="166">
        <f t="shared" si="1"/>
        <v>0</v>
      </c>
      <c r="J12" s="217">
        <f>各種係数表!H12</f>
        <v>0</v>
      </c>
      <c r="K12" s="166">
        <f t="shared" si="2"/>
        <v>0</v>
      </c>
    </row>
    <row r="13" spans="1:11" ht="18" customHeight="1" x14ac:dyDescent="0.2">
      <c r="A13" s="130">
        <v>7</v>
      </c>
      <c r="B13" s="155" t="s">
        <v>174</v>
      </c>
      <c r="C13" s="156" t="s">
        <v>227</v>
      </c>
      <c r="D13" s="166">
        <f>'１次波及'!M13</f>
        <v>-55.175685137616213</v>
      </c>
      <c r="E13" s="166">
        <f>'１次波及'!Q13</f>
        <v>-160.93813350980892</v>
      </c>
      <c r="F13" s="204">
        <f>'２次波及'!O13</f>
        <v>-44.039432786176782</v>
      </c>
      <c r="G13" s="166">
        <f t="shared" si="0"/>
        <v>-260.15325143360195</v>
      </c>
      <c r="H13" s="217">
        <f>各種係数表!G13</f>
        <v>2.4312923527369867</v>
      </c>
      <c r="I13" s="166">
        <f t="shared" si="1"/>
        <v>-632.50861075017895</v>
      </c>
      <c r="J13" s="217">
        <f>各種係数表!H13</f>
        <v>2.3356826997087188</v>
      </c>
      <c r="K13" s="166">
        <f t="shared" si="2"/>
        <v>-607.63544864643654</v>
      </c>
    </row>
    <row r="14" spans="1:11" ht="18" customHeight="1" x14ac:dyDescent="0.2">
      <c r="A14" s="130">
        <v>8</v>
      </c>
      <c r="B14" s="155" t="s">
        <v>175</v>
      </c>
      <c r="C14" s="156" t="s">
        <v>345</v>
      </c>
      <c r="D14" s="166">
        <f>'１次波及'!M14</f>
        <v>-143.36785213988551</v>
      </c>
      <c r="E14" s="166">
        <f>'１次波及'!Q14</f>
        <v>-227.40999221323651</v>
      </c>
      <c r="F14" s="204">
        <f>'２次波及'!O14</f>
        <v>-26.668155151976269</v>
      </c>
      <c r="G14" s="166">
        <f t="shared" si="0"/>
        <v>-397.44599950509831</v>
      </c>
      <c r="H14" s="217">
        <f>各種係数表!G14</f>
        <v>46.776536435309332</v>
      </c>
      <c r="I14" s="166">
        <f t="shared" si="1"/>
        <v>-18591.147276918167</v>
      </c>
      <c r="J14" s="217">
        <f>各種係数表!H14</f>
        <v>42.625475854711787</v>
      </c>
      <c r="K14" s="166">
        <f t="shared" si="2"/>
        <v>-16941.324855456362</v>
      </c>
    </row>
    <row r="15" spans="1:11" ht="18" customHeight="1" x14ac:dyDescent="0.2">
      <c r="A15" s="130">
        <v>9</v>
      </c>
      <c r="B15" s="155" t="s">
        <v>176</v>
      </c>
      <c r="C15" s="156" t="s">
        <v>346</v>
      </c>
      <c r="D15" s="166">
        <f>'１次波及'!M15</f>
        <v>-53.597013126852495</v>
      </c>
      <c r="E15" s="166">
        <f>'１次波及'!Q15</f>
        <v>-67.601075781569136</v>
      </c>
      <c r="F15" s="204">
        <f>'２次波及'!O15</f>
        <v>-4.6849625948114921</v>
      </c>
      <c r="G15" s="166">
        <f t="shared" si="0"/>
        <v>-125.88305150323312</v>
      </c>
      <c r="H15" s="217">
        <f>各種係数表!G15</f>
        <v>47.725828277760044</v>
      </c>
      <c r="I15" s="166">
        <f t="shared" si="1"/>
        <v>-6007.8728991237276</v>
      </c>
      <c r="J15" s="217">
        <f>各種係数表!H15</f>
        <v>41.186121120892821</v>
      </c>
      <c r="K15" s="166">
        <f t="shared" si="2"/>
        <v>-5184.6346062797484</v>
      </c>
    </row>
    <row r="16" spans="1:11" ht="18" customHeight="1" x14ac:dyDescent="0.2">
      <c r="A16" s="130">
        <v>10</v>
      </c>
      <c r="B16" s="155" t="s">
        <v>177</v>
      </c>
      <c r="C16" s="156" t="s">
        <v>228</v>
      </c>
      <c r="D16" s="166">
        <f>'１次波及'!M16</f>
        <v>-222.5733909415631</v>
      </c>
      <c r="E16" s="166">
        <f>'１次波及'!Q16</f>
        <v>-616.26437356309395</v>
      </c>
      <c r="F16" s="204">
        <f>'２次波及'!O16</f>
        <v>-13.658990956918418</v>
      </c>
      <c r="G16" s="166">
        <f t="shared" si="0"/>
        <v>-852.4967554615755</v>
      </c>
      <c r="H16" s="217">
        <f>各種係数表!G16</f>
        <v>13.145059352398331</v>
      </c>
      <c r="I16" s="166">
        <f t="shared" si="1"/>
        <v>-11206.120448269416</v>
      </c>
      <c r="J16" s="217">
        <f>各種係数表!H16</f>
        <v>12.375901690759274</v>
      </c>
      <c r="K16" s="166">
        <f t="shared" si="2"/>
        <v>-10550.416037283709</v>
      </c>
    </row>
    <row r="17" spans="1:11" ht="18" customHeight="1" x14ac:dyDescent="0.2">
      <c r="A17" s="130">
        <v>11</v>
      </c>
      <c r="B17" s="155" t="s">
        <v>178</v>
      </c>
      <c r="C17" s="156" t="s">
        <v>229</v>
      </c>
      <c r="D17" s="166">
        <f>'１次波及'!M17</f>
        <v>-140.65477051090505</v>
      </c>
      <c r="E17" s="166">
        <f>'１次波及'!Q17</f>
        <v>-160.38426585469438</v>
      </c>
      <c r="F17" s="204">
        <f>'２次波及'!O17</f>
        <v>-5.4522643677841529</v>
      </c>
      <c r="G17" s="166">
        <f t="shared" si="0"/>
        <v>-306.49130073338358</v>
      </c>
      <c r="H17" s="217">
        <f>各種係数表!G17</f>
        <v>0</v>
      </c>
      <c r="I17" s="166">
        <f t="shared" si="1"/>
        <v>0</v>
      </c>
      <c r="J17" s="217">
        <f>各種係数表!H17</f>
        <v>0</v>
      </c>
      <c r="K17" s="166">
        <f t="shared" si="2"/>
        <v>0</v>
      </c>
    </row>
    <row r="18" spans="1:11" ht="18" customHeight="1" x14ac:dyDescent="0.2">
      <c r="A18" s="130">
        <v>12</v>
      </c>
      <c r="B18" s="155" t="s">
        <v>179</v>
      </c>
      <c r="C18" s="156" t="s">
        <v>230</v>
      </c>
      <c r="D18" s="166">
        <f>'１次波及'!M18</f>
        <v>-57.211088710100704</v>
      </c>
      <c r="E18" s="166">
        <f>'１次波及'!Q18</f>
        <v>-106.61965827462886</v>
      </c>
      <c r="F18" s="204">
        <f>'２次波及'!O18</f>
        <v>-11.455503957184508</v>
      </c>
      <c r="G18" s="166">
        <f t="shared" si="0"/>
        <v>-175.28625094191406</v>
      </c>
      <c r="H18" s="217">
        <f>各種係数表!G18</f>
        <v>67.233779386372689</v>
      </c>
      <c r="I18" s="166">
        <f t="shared" si="1"/>
        <v>-11785.157125293012</v>
      </c>
      <c r="J18" s="217">
        <f>各種係数表!H18</f>
        <v>54.636156860140794</v>
      </c>
      <c r="K18" s="166">
        <f t="shared" si="2"/>
        <v>-9576.9671018884183</v>
      </c>
    </row>
    <row r="19" spans="1:11" ht="18" customHeight="1" x14ac:dyDescent="0.2">
      <c r="A19" s="130">
        <v>13</v>
      </c>
      <c r="B19" s="155" t="s">
        <v>180</v>
      </c>
      <c r="C19" s="156" t="s">
        <v>3</v>
      </c>
      <c r="D19" s="166">
        <f>'１次波及'!M19</f>
        <v>-202.23817306428717</v>
      </c>
      <c r="E19" s="166">
        <f>'１次波及'!Q19</f>
        <v>-83.279104872438737</v>
      </c>
      <c r="F19" s="204">
        <f>'２次波及'!O19</f>
        <v>-2.8752925669297977</v>
      </c>
      <c r="G19" s="166">
        <f t="shared" si="0"/>
        <v>-288.39257050365569</v>
      </c>
      <c r="H19" s="217">
        <f>各種係数表!G19</f>
        <v>37.804514316502463</v>
      </c>
      <c r="I19" s="166">
        <f t="shared" si="1"/>
        <v>-10902.541060378397</v>
      </c>
      <c r="J19" s="217">
        <f>各種係数表!H19</f>
        <v>34.316502463054185</v>
      </c>
      <c r="K19" s="166">
        <f t="shared" si="2"/>
        <v>-9896.6243560152288</v>
      </c>
    </row>
    <row r="20" spans="1:11" ht="18" customHeight="1" x14ac:dyDescent="0.2">
      <c r="A20" s="130">
        <v>14</v>
      </c>
      <c r="B20" s="155" t="s">
        <v>181</v>
      </c>
      <c r="C20" s="156" t="s">
        <v>4</v>
      </c>
      <c r="D20" s="166">
        <f>'１次波及'!M20</f>
        <v>-450.3443093217877</v>
      </c>
      <c r="E20" s="166">
        <f>'１次波及'!Q20</f>
        <v>-83.198749275109563</v>
      </c>
      <c r="F20" s="204">
        <f>'２次波及'!O20</f>
        <v>-2.6424639053204992</v>
      </c>
      <c r="G20" s="166">
        <f t="shared" si="0"/>
        <v>-536.18552250221774</v>
      </c>
      <c r="H20" s="217">
        <f>各種係数表!G20</f>
        <v>46.318275563834746</v>
      </c>
      <c r="I20" s="166">
        <f t="shared" si="1"/>
        <v>-24835.188784596437</v>
      </c>
      <c r="J20" s="217">
        <f>各種係数表!H20</f>
        <v>40.934371994847019</v>
      </c>
      <c r="K20" s="166">
        <f t="shared" si="2"/>
        <v>-21948.417636357197</v>
      </c>
    </row>
    <row r="21" spans="1:11" ht="18" customHeight="1" x14ac:dyDescent="0.2">
      <c r="A21" s="130">
        <v>15</v>
      </c>
      <c r="B21" s="155" t="s">
        <v>182</v>
      </c>
      <c r="C21" s="156" t="s">
        <v>5</v>
      </c>
      <c r="D21" s="166">
        <f>'１次波及'!M21</f>
        <v>-103.16476341955726</v>
      </c>
      <c r="E21" s="166">
        <f>'１次波及'!Q21</f>
        <v>-12.940095298398333</v>
      </c>
      <c r="F21" s="204">
        <f>'２次波及'!O21</f>
        <v>-2.0995054325431255</v>
      </c>
      <c r="G21" s="166">
        <f t="shared" si="0"/>
        <v>-118.20436415049872</v>
      </c>
      <c r="H21" s="217">
        <f>各種係数表!G21</f>
        <v>46.405368469005154</v>
      </c>
      <c r="I21" s="166">
        <f t="shared" si="1"/>
        <v>-5485.3170730483562</v>
      </c>
      <c r="J21" s="217">
        <f>各種係数表!H21</f>
        <v>43.453236149560226</v>
      </c>
      <c r="K21" s="166">
        <f t="shared" si="2"/>
        <v>-5136.3621493402316</v>
      </c>
    </row>
    <row r="22" spans="1:11" ht="18" customHeight="1" x14ac:dyDescent="0.2">
      <c r="A22" s="130">
        <v>16</v>
      </c>
      <c r="B22" s="155" t="s">
        <v>183</v>
      </c>
      <c r="C22" s="156" t="s">
        <v>231</v>
      </c>
      <c r="D22" s="166">
        <f>'１次波及'!M22</f>
        <v>-370.7222505587597</v>
      </c>
      <c r="E22" s="166">
        <f>'１次波及'!Q22</f>
        <v>-191.53238346051768</v>
      </c>
      <c r="F22" s="204">
        <f>'２次波及'!O22</f>
        <v>-7.5242823555007448</v>
      </c>
      <c r="G22" s="166">
        <f t="shared" si="0"/>
        <v>-569.77891637477808</v>
      </c>
      <c r="H22" s="217">
        <f>各種係数表!G22</f>
        <v>36.197113681519248</v>
      </c>
      <c r="I22" s="166">
        <f t="shared" si="1"/>
        <v>-20624.352209350691</v>
      </c>
      <c r="J22" s="217">
        <f>各種係数表!H22</f>
        <v>34.992145024412032</v>
      </c>
      <c r="K22" s="166">
        <f t="shared" si="2"/>
        <v>-19937.786473638571</v>
      </c>
    </row>
    <row r="23" spans="1:11" ht="18" customHeight="1" x14ac:dyDescent="0.2">
      <c r="A23" s="130">
        <v>17</v>
      </c>
      <c r="B23" s="155" t="s">
        <v>184</v>
      </c>
      <c r="C23" s="156" t="s">
        <v>232</v>
      </c>
      <c r="D23" s="166">
        <f>'１次波及'!M23</f>
        <v>-306.05893732599577</v>
      </c>
      <c r="E23" s="166">
        <f>'１次波及'!Q23</f>
        <v>-120.14963219454263</v>
      </c>
      <c r="F23" s="204">
        <f>'２次波及'!O23</f>
        <v>-18.687091257274364</v>
      </c>
      <c r="G23" s="166">
        <f t="shared" si="0"/>
        <v>-444.89566077781274</v>
      </c>
      <c r="H23" s="217">
        <f>各種係数表!G23</f>
        <v>35.935701744268009</v>
      </c>
      <c r="I23" s="166">
        <f t="shared" si="1"/>
        <v>-15987.637773030514</v>
      </c>
      <c r="J23" s="217">
        <f>各種係数表!H23</f>
        <v>33.623745626513902</v>
      </c>
      <c r="K23" s="166">
        <f t="shared" si="2"/>
        <v>-14959.058528332993</v>
      </c>
    </row>
    <row r="24" spans="1:11" ht="18" customHeight="1" x14ac:dyDescent="0.2">
      <c r="A24" s="130">
        <v>18</v>
      </c>
      <c r="B24" s="155" t="s">
        <v>185</v>
      </c>
      <c r="C24" s="156" t="s">
        <v>258</v>
      </c>
      <c r="D24" s="166">
        <f>'１次波及'!M24</f>
        <v>-28.476416921895275</v>
      </c>
      <c r="E24" s="166">
        <f>'１次波及'!Q24</f>
        <v>-5.4270104289344498</v>
      </c>
      <c r="F24" s="204">
        <f>'２次波及'!O24</f>
        <v>-8.1904836625494397</v>
      </c>
      <c r="G24" s="166">
        <f t="shared" si="0"/>
        <v>-42.093911013379163</v>
      </c>
      <c r="H24" s="217">
        <f>各種係数表!G24</f>
        <v>28.471656749138742</v>
      </c>
      <c r="I24" s="166">
        <f t="shared" si="1"/>
        <v>-1198.4833856017224</v>
      </c>
      <c r="J24" s="217">
        <f>各種係数表!H24</f>
        <v>27.597452761248565</v>
      </c>
      <c r="K24" s="166">
        <f t="shared" si="2"/>
        <v>-1161.6847207279322</v>
      </c>
    </row>
    <row r="25" spans="1:11" ht="18" customHeight="1" x14ac:dyDescent="0.2">
      <c r="A25" s="130">
        <v>19</v>
      </c>
      <c r="B25" s="155" t="s">
        <v>186</v>
      </c>
      <c r="C25" s="156" t="s">
        <v>347</v>
      </c>
      <c r="D25" s="166">
        <f>'１次波及'!M25</f>
        <v>-1149.7364593455857</v>
      </c>
      <c r="E25" s="166">
        <f>'１次波及'!Q25</f>
        <v>-782.99021735163308</v>
      </c>
      <c r="F25" s="204">
        <f>'２次波及'!O25</f>
        <v>-62.738928869188953</v>
      </c>
      <c r="G25" s="166">
        <f t="shared" si="0"/>
        <v>-1995.4656055664077</v>
      </c>
      <c r="H25" s="217">
        <f>各種係数表!G25</f>
        <v>25.007898860745303</v>
      </c>
      <c r="I25" s="166">
        <f t="shared" si="1"/>
        <v>-49902.402044100607</v>
      </c>
      <c r="J25" s="217">
        <f>各種係数表!H25</f>
        <v>24.103643204124747</v>
      </c>
      <c r="K25" s="166">
        <f t="shared" si="2"/>
        <v>-48097.990982675416</v>
      </c>
    </row>
    <row r="26" spans="1:11" ht="18" customHeight="1" x14ac:dyDescent="0.2">
      <c r="A26" s="130">
        <v>20</v>
      </c>
      <c r="B26" s="155" t="s">
        <v>187</v>
      </c>
      <c r="C26" s="156" t="s">
        <v>6</v>
      </c>
      <c r="D26" s="166">
        <f>'１次波及'!M26</f>
        <v>-25.451500771805851</v>
      </c>
      <c r="E26" s="166">
        <f>'１次波及'!Q26</f>
        <v>-59.004047841326297</v>
      </c>
      <c r="F26" s="204">
        <f>'２次波及'!O26</f>
        <v>-25.848298173492154</v>
      </c>
      <c r="G26" s="166">
        <f t="shared" si="0"/>
        <v>-110.30384678662431</v>
      </c>
      <c r="H26" s="217">
        <f>各種係数表!G26</f>
        <v>84.939036213287707</v>
      </c>
      <c r="I26" s="166">
        <f t="shared" si="1"/>
        <v>-9369.1024366740203</v>
      </c>
      <c r="J26" s="217">
        <f>各種係数表!H26</f>
        <v>64.581237524950097</v>
      </c>
      <c r="K26" s="166">
        <f t="shared" si="2"/>
        <v>-7123.5589292426876</v>
      </c>
    </row>
    <row r="27" spans="1:11" ht="18" customHeight="1" x14ac:dyDescent="0.2">
      <c r="A27" s="130">
        <v>21</v>
      </c>
      <c r="B27" s="155" t="s">
        <v>188</v>
      </c>
      <c r="C27" s="156" t="s">
        <v>233</v>
      </c>
      <c r="D27" s="166">
        <f>'１次波及'!M27</f>
        <v>0</v>
      </c>
      <c r="E27" s="166">
        <f>'１次波及'!Q27</f>
        <v>-56.643885316264353</v>
      </c>
      <c r="F27" s="204">
        <f>'２次波及'!O27</f>
        <v>-17.053347728827678</v>
      </c>
      <c r="G27" s="166">
        <f t="shared" si="0"/>
        <v>-73.697233045092034</v>
      </c>
      <c r="H27" s="217">
        <f>各種係数表!G27</f>
        <v>74.450901119958189</v>
      </c>
      <c r="I27" s="166">
        <f t="shared" si="1"/>
        <v>-5486.8254102546625</v>
      </c>
      <c r="J27" s="217">
        <f>各種係数表!H27</f>
        <v>50.593207667685249</v>
      </c>
      <c r="K27" s="166">
        <f t="shared" si="2"/>
        <v>-3728.5794159841371</v>
      </c>
    </row>
    <row r="28" spans="1:11" ht="18" customHeight="1" x14ac:dyDescent="0.2">
      <c r="A28" s="130">
        <v>22</v>
      </c>
      <c r="B28" s="155" t="s">
        <v>189</v>
      </c>
      <c r="C28" s="156" t="s">
        <v>348</v>
      </c>
      <c r="D28" s="166">
        <f>'１次波及'!M28</f>
        <v>-4.2793362454444424</v>
      </c>
      <c r="E28" s="166">
        <f>'１次波及'!Q28</f>
        <v>-244.92340773625079</v>
      </c>
      <c r="F28" s="204">
        <f>'２次波及'!O28</f>
        <v>-88.727864594825633</v>
      </c>
      <c r="G28" s="166">
        <f t="shared" si="0"/>
        <v>-337.93060857652085</v>
      </c>
      <c r="H28" s="217">
        <f>各種係数表!G28</f>
        <v>7.6797433405296616</v>
      </c>
      <c r="I28" s="166">
        <f t="shared" si="1"/>
        <v>-2595.2203407766719</v>
      </c>
      <c r="J28" s="217">
        <f>各種係数表!H28</f>
        <v>7.4750350498438891</v>
      </c>
      <c r="K28" s="166">
        <f t="shared" si="2"/>
        <v>-2526.0431435245691</v>
      </c>
    </row>
    <row r="29" spans="1:11" ht="18" customHeight="1" x14ac:dyDescent="0.2">
      <c r="A29" s="130">
        <v>23</v>
      </c>
      <c r="B29" s="155" t="s">
        <v>190</v>
      </c>
      <c r="C29" s="156" t="s">
        <v>7</v>
      </c>
      <c r="D29" s="166">
        <f>'１次波及'!M29</f>
        <v>-1.4897030821007884</v>
      </c>
      <c r="E29" s="166">
        <f>'１次波及'!Q29</f>
        <v>-21.92204090086144</v>
      </c>
      <c r="F29" s="204">
        <f>'２次波及'!O29</f>
        <v>-20.082064844999167</v>
      </c>
      <c r="G29" s="166">
        <f t="shared" si="0"/>
        <v>-43.493808827961395</v>
      </c>
      <c r="H29" s="217">
        <f>各種係数表!G29</f>
        <v>18.661045382306199</v>
      </c>
      <c r="I29" s="166">
        <f t="shared" si="1"/>
        <v>-811.6399403879376</v>
      </c>
      <c r="J29" s="217">
        <f>各種係数表!H29</f>
        <v>18.615795514744836</v>
      </c>
      <c r="K29" s="166">
        <f t="shared" si="2"/>
        <v>-809.67185129873303</v>
      </c>
    </row>
    <row r="30" spans="1:11" ht="18" customHeight="1" x14ac:dyDescent="0.2">
      <c r="A30" s="130">
        <v>24</v>
      </c>
      <c r="B30" s="155" t="s">
        <v>191</v>
      </c>
      <c r="C30" s="156" t="s">
        <v>8</v>
      </c>
      <c r="D30" s="166">
        <f>'１次波及'!M30</f>
        <v>-0.7899603996791873</v>
      </c>
      <c r="E30" s="166">
        <f>'１次波及'!Q30</f>
        <v>-34.448014387245465</v>
      </c>
      <c r="F30" s="204">
        <f>'２次波及'!O30</f>
        <v>-14.706532758883757</v>
      </c>
      <c r="G30" s="166">
        <f t="shared" si="0"/>
        <v>-49.944507545808406</v>
      </c>
      <c r="H30" s="217">
        <f>各種係数表!G30</f>
        <v>89.062296613987954</v>
      </c>
      <c r="I30" s="166">
        <f t="shared" si="1"/>
        <v>-4448.1725452843475</v>
      </c>
      <c r="J30" s="217">
        <f>各種係数表!H30</f>
        <v>80.114480249653724</v>
      </c>
      <c r="K30" s="166">
        <f t="shared" si="2"/>
        <v>-4001.2782633573488</v>
      </c>
    </row>
    <row r="31" spans="1:11" ht="18" customHeight="1" x14ac:dyDescent="0.2">
      <c r="A31" s="130">
        <v>25</v>
      </c>
      <c r="B31" s="155" t="s">
        <v>192</v>
      </c>
      <c r="C31" s="156" t="s">
        <v>234</v>
      </c>
      <c r="D31" s="166">
        <f>'１次波及'!M31</f>
        <v>-1472.8507928544523</v>
      </c>
      <c r="E31" s="166">
        <f>'１次波及'!Q31</f>
        <v>-344.62722530231758</v>
      </c>
      <c r="F31" s="204">
        <f>'２次波及'!O31</f>
        <v>-369.24276762971465</v>
      </c>
      <c r="G31" s="166">
        <f t="shared" si="0"/>
        <v>-2186.7207857864846</v>
      </c>
      <c r="H31" s="217">
        <f>各種係数表!G31</f>
        <v>125.42482983402414</v>
      </c>
      <c r="I31" s="166">
        <f t="shared" si="1"/>
        <v>-274269.08245179337</v>
      </c>
      <c r="J31" s="217">
        <f>各種係数表!H31</f>
        <v>108.36638506098581</v>
      </c>
      <c r="K31" s="166">
        <f t="shared" si="2"/>
        <v>-236967.02669339965</v>
      </c>
    </row>
    <row r="32" spans="1:11" ht="18" customHeight="1" x14ac:dyDescent="0.2">
      <c r="A32" s="130">
        <v>26</v>
      </c>
      <c r="B32" s="155" t="s">
        <v>193</v>
      </c>
      <c r="C32" s="156" t="s">
        <v>9</v>
      </c>
      <c r="D32" s="166">
        <f>'１次波及'!M32</f>
        <v>-182.94018176185909</v>
      </c>
      <c r="E32" s="166">
        <f>'１次波及'!Q32</f>
        <v>-178.24968830876125</v>
      </c>
      <c r="F32" s="204">
        <f>'２次波及'!O32</f>
        <v>-169.82969116896237</v>
      </c>
      <c r="G32" s="166">
        <f t="shared" si="0"/>
        <v>-531.0195612395828</v>
      </c>
      <c r="H32" s="217">
        <f>各種係数表!G32</f>
        <v>46.993031243807387</v>
      </c>
      <c r="I32" s="166">
        <f t="shared" si="1"/>
        <v>-24954.218832404604</v>
      </c>
      <c r="J32" s="217">
        <f>各種係数表!H32</f>
        <v>44.243234912037344</v>
      </c>
      <c r="K32" s="166">
        <f t="shared" si="2"/>
        <v>-23494.023190809861</v>
      </c>
    </row>
    <row r="33" spans="1:11" ht="18" customHeight="1" x14ac:dyDescent="0.2">
      <c r="A33" s="130">
        <v>27</v>
      </c>
      <c r="B33" s="155" t="s">
        <v>194</v>
      </c>
      <c r="C33" s="156" t="s">
        <v>235</v>
      </c>
      <c r="D33" s="166">
        <f>'１次波及'!M33</f>
        <v>-3.6899388486983113</v>
      </c>
      <c r="E33" s="166">
        <f>'１次波及'!Q33</f>
        <v>-162.86175535676162</v>
      </c>
      <c r="F33" s="204">
        <f>'２次波及'!O33</f>
        <v>-495.55964685692481</v>
      </c>
      <c r="G33" s="166">
        <f t="shared" si="0"/>
        <v>-662.11134106238478</v>
      </c>
      <c r="H33" s="217">
        <f>各種係数表!G33</f>
        <v>15.501255679270578</v>
      </c>
      <c r="I33" s="166">
        <f t="shared" si="1"/>
        <v>-10263.55718595275</v>
      </c>
      <c r="J33" s="217">
        <f>各種係数表!H33</f>
        <v>8.8173091577340781</v>
      </c>
      <c r="K33" s="166">
        <f t="shared" si="2"/>
        <v>-5838.0403909889565</v>
      </c>
    </row>
    <row r="34" spans="1:11" ht="18" customHeight="1" x14ac:dyDescent="0.2">
      <c r="A34" s="130">
        <v>28</v>
      </c>
      <c r="B34" s="155" t="s">
        <v>195</v>
      </c>
      <c r="C34" s="156" t="s">
        <v>236</v>
      </c>
      <c r="D34" s="166">
        <f>'１次波及'!M34</f>
        <v>-681.49743391585059</v>
      </c>
      <c r="E34" s="166">
        <f>'１次波及'!Q34</f>
        <v>-443.73648839200911</v>
      </c>
      <c r="F34" s="204">
        <f>'２次波及'!O34</f>
        <v>-153.42501906481914</v>
      </c>
      <c r="G34" s="166">
        <f t="shared" si="0"/>
        <v>-1278.6589413726788</v>
      </c>
      <c r="H34" s="217">
        <f>各種係数表!G34</f>
        <v>70.3357767698853</v>
      </c>
      <c r="I34" s="166">
        <f t="shared" si="1"/>
        <v>-89935.469865206585</v>
      </c>
      <c r="J34" s="217">
        <f>各種係数表!H34</f>
        <v>63.78656370904433</v>
      </c>
      <c r="K34" s="166">
        <f t="shared" si="2"/>
        <v>-81561.260026007556</v>
      </c>
    </row>
    <row r="35" spans="1:11" ht="18" customHeight="1" x14ac:dyDescent="0.2">
      <c r="A35" s="130">
        <v>29</v>
      </c>
      <c r="B35" s="155" t="s">
        <v>196</v>
      </c>
      <c r="C35" s="156" t="s">
        <v>237</v>
      </c>
      <c r="D35" s="166">
        <f>'１次波及'!M35</f>
        <v>-126.4107336636165</v>
      </c>
      <c r="E35" s="166">
        <f>'１次波及'!Q35</f>
        <v>-327.80073764592635</v>
      </c>
      <c r="F35" s="204">
        <f>'２次波及'!O35</f>
        <v>-187.2749179600514</v>
      </c>
      <c r="G35" s="166">
        <f t="shared" si="0"/>
        <v>-641.48638926959427</v>
      </c>
      <c r="H35" s="217">
        <f>各種係数表!G35</f>
        <v>34.874846097020438</v>
      </c>
      <c r="I35" s="166">
        <f t="shared" si="1"/>
        <v>-22371.739099110444</v>
      </c>
      <c r="J35" s="217">
        <f>各種係数表!H35</f>
        <v>30.226360502339325</v>
      </c>
      <c r="K35" s="166">
        <f t="shared" si="2"/>
        <v>-19389.798859406732</v>
      </c>
    </row>
    <row r="36" spans="1:11" ht="18" customHeight="1" x14ac:dyDescent="0.2">
      <c r="A36" s="130">
        <v>30</v>
      </c>
      <c r="B36" s="155" t="s">
        <v>197</v>
      </c>
      <c r="C36" s="156" t="s">
        <v>10</v>
      </c>
      <c r="D36" s="166">
        <f>'１次波及'!M36</f>
        <v>0</v>
      </c>
      <c r="E36" s="166">
        <f>'１次波及'!Q36</f>
        <v>-33.574883985218875</v>
      </c>
      <c r="F36" s="204">
        <f>'２次波及'!O36</f>
        <v>-8.7246659531814075</v>
      </c>
      <c r="G36" s="166">
        <f t="shared" si="0"/>
        <v>-42.299549938400283</v>
      </c>
      <c r="H36" s="217">
        <f>各種係数表!G36</f>
        <v>47.638480955642926</v>
      </c>
      <c r="I36" s="166">
        <f t="shared" si="1"/>
        <v>-2015.0863041727487</v>
      </c>
      <c r="J36" s="217">
        <f>各種係数表!H36</f>
        <v>47.634164422382163</v>
      </c>
      <c r="K36" s="166">
        <f t="shared" si="2"/>
        <v>-2014.9037167585243</v>
      </c>
    </row>
    <row r="37" spans="1:11" ht="18" customHeight="1" x14ac:dyDescent="0.2">
      <c r="A37" s="130">
        <v>31</v>
      </c>
      <c r="B37" s="155" t="s">
        <v>198</v>
      </c>
      <c r="C37" s="156" t="s">
        <v>238</v>
      </c>
      <c r="D37" s="166">
        <f>'１次波及'!M37</f>
        <v>-77.005652006036456</v>
      </c>
      <c r="E37" s="166">
        <f>'１次波及'!Q37</f>
        <v>-7.839381774774183</v>
      </c>
      <c r="F37" s="204">
        <f>'２次波及'!O37</f>
        <v>-60.366944945172122</v>
      </c>
      <c r="G37" s="166">
        <f t="shared" si="0"/>
        <v>-145.21197872598276</v>
      </c>
      <c r="H37" s="217">
        <f>各種係数表!G37</f>
        <v>76.165849746206177</v>
      </c>
      <c r="I37" s="166">
        <f t="shared" si="1"/>
        <v>-11060.193752992491</v>
      </c>
      <c r="J37" s="217">
        <f>各種係数表!H37</f>
        <v>75.358308070186155</v>
      </c>
      <c r="K37" s="166">
        <f t="shared" si="2"/>
        <v>-10942.929028313927</v>
      </c>
    </row>
    <row r="38" spans="1:11" ht="18" customHeight="1" x14ac:dyDescent="0.2">
      <c r="A38" s="130">
        <v>32</v>
      </c>
      <c r="B38" s="155" t="s">
        <v>199</v>
      </c>
      <c r="C38" s="156" t="s">
        <v>239</v>
      </c>
      <c r="D38" s="166">
        <f>'１次波及'!M38</f>
        <v>-9.9993051782287332E-2</v>
      </c>
      <c r="E38" s="166">
        <f>'１次波及'!Q38</f>
        <v>-1.2137585788653209</v>
      </c>
      <c r="F38" s="204">
        <f>'２次波及'!O38</f>
        <v>-99.5703397060892</v>
      </c>
      <c r="G38" s="166">
        <f t="shared" si="0"/>
        <v>-100.8840913367368</v>
      </c>
      <c r="H38" s="217">
        <f>各種係数表!G38</f>
        <v>117.90445391616372</v>
      </c>
      <c r="I38" s="166">
        <f t="shared" si="1"/>
        <v>-11894.683697886336</v>
      </c>
      <c r="J38" s="217">
        <f>各種係数表!H38</f>
        <v>110.06287096859371</v>
      </c>
      <c r="K38" s="166">
        <f t="shared" si="2"/>
        <v>-11103.592727579085</v>
      </c>
    </row>
    <row r="39" spans="1:11" ht="18" customHeight="1" x14ac:dyDescent="0.2">
      <c r="A39" s="130">
        <v>33</v>
      </c>
      <c r="B39" s="155" t="s">
        <v>200</v>
      </c>
      <c r="C39" s="156" t="s">
        <v>259</v>
      </c>
      <c r="D39" s="166">
        <f>'１次波及'!M39</f>
        <v>-1.8502772803063052</v>
      </c>
      <c r="E39" s="166">
        <f>'１次波及'!Q39</f>
        <v>-10.929980543591101</v>
      </c>
      <c r="F39" s="204">
        <f>'２次波及'!O39</f>
        <v>-26.476055406947911</v>
      </c>
      <c r="G39" s="166">
        <f t="shared" si="0"/>
        <v>-39.256313230845315</v>
      </c>
      <c r="H39" s="217">
        <f>各種係数表!G39</f>
        <v>128.78044693907472</v>
      </c>
      <c r="I39" s="166">
        <f t="shared" si="1"/>
        <v>-5055.4455630485718</v>
      </c>
      <c r="J39" s="217">
        <f>各種係数表!H39</f>
        <v>91.822732318260833</v>
      </c>
      <c r="K39" s="166">
        <f t="shared" si="2"/>
        <v>-3604.6219415977102</v>
      </c>
    </row>
    <row r="40" spans="1:11" ht="18" customHeight="1" x14ac:dyDescent="0.2">
      <c r="A40" s="130">
        <v>34</v>
      </c>
      <c r="B40" s="155" t="s">
        <v>201</v>
      </c>
      <c r="C40" s="156" t="s">
        <v>240</v>
      </c>
      <c r="D40" s="166">
        <f>'１次波及'!M40</f>
        <v>-354.95346419265547</v>
      </c>
      <c r="E40" s="166">
        <f>'１次波及'!Q40</f>
        <v>-839.39561101408526</v>
      </c>
      <c r="F40" s="204">
        <f>'２次波及'!O40</f>
        <v>-218.37521689391147</v>
      </c>
      <c r="G40" s="166">
        <f t="shared" si="0"/>
        <v>-1412.7242921006523</v>
      </c>
      <c r="H40" s="217">
        <f>各種係数表!G40</f>
        <v>96.695109160288183</v>
      </c>
      <c r="I40" s="166">
        <f t="shared" si="1"/>
        <v>-136603.52963806342</v>
      </c>
      <c r="J40" s="217">
        <f>各種係数表!H40</f>
        <v>80.064196631598364</v>
      </c>
      <c r="K40" s="166">
        <f t="shared" si="2"/>
        <v>-113108.63550898223</v>
      </c>
    </row>
    <row r="41" spans="1:11" ht="18" customHeight="1" x14ac:dyDescent="0.2">
      <c r="A41" s="130">
        <v>35</v>
      </c>
      <c r="B41" s="155" t="s">
        <v>202</v>
      </c>
      <c r="C41" s="156" t="s">
        <v>241</v>
      </c>
      <c r="D41" s="166">
        <f>'１次波及'!M41</f>
        <v>-74.94839196793184</v>
      </c>
      <c r="E41" s="166">
        <f>'１次波及'!Q41</f>
        <v>-14.235805108271887</v>
      </c>
      <c r="F41" s="204">
        <f>'２次波及'!O41</f>
        <v>-200.3787735068247</v>
      </c>
      <c r="G41" s="166">
        <f t="shared" si="0"/>
        <v>-289.56297058302846</v>
      </c>
      <c r="H41" s="217">
        <f>各種係数表!G41</f>
        <v>185.85282785280259</v>
      </c>
      <c r="I41" s="166">
        <f t="shared" si="1"/>
        <v>-53816.09692431373</v>
      </c>
      <c r="J41" s="217">
        <f>各種係数表!H41</f>
        <v>143.54461274144444</v>
      </c>
      <c r="K41" s="166">
        <f t="shared" si="2"/>
        <v>-41565.204476603089</v>
      </c>
    </row>
    <row r="42" spans="1:11" ht="18" customHeight="1" x14ac:dyDescent="0.2">
      <c r="A42" s="130">
        <v>36</v>
      </c>
      <c r="B42" s="155" t="s">
        <v>203</v>
      </c>
      <c r="C42" s="156" t="s">
        <v>349</v>
      </c>
      <c r="D42" s="166">
        <f>'１次波及'!M42</f>
        <v>0</v>
      </c>
      <c r="E42" s="166">
        <f>'１次波及'!Q42</f>
        <v>-14.287092627531914</v>
      </c>
      <c r="F42" s="204">
        <f>'２次波及'!O42</f>
        <v>-3.858292235514988</v>
      </c>
      <c r="G42" s="166">
        <f t="shared" si="0"/>
        <v>-18.145384863046903</v>
      </c>
      <c r="H42" s="217">
        <f>各種係数表!G42</f>
        <v>0</v>
      </c>
      <c r="I42" s="166">
        <f t="shared" si="1"/>
        <v>0</v>
      </c>
      <c r="J42" s="217">
        <f>各種係数表!H42</f>
        <v>0</v>
      </c>
      <c r="K42" s="166">
        <f t="shared" si="2"/>
        <v>0</v>
      </c>
    </row>
    <row r="43" spans="1:11" ht="18" customHeight="1" x14ac:dyDescent="0.2">
      <c r="A43" s="130">
        <v>37</v>
      </c>
      <c r="B43" s="155" t="s">
        <v>204</v>
      </c>
      <c r="C43" s="156" t="s">
        <v>350</v>
      </c>
      <c r="D43" s="166">
        <f>'１次波及'!M43</f>
        <v>-297.68229589526607</v>
      </c>
      <c r="E43" s="166">
        <f>'１次波及'!Q43</f>
        <v>-33.128551597722435</v>
      </c>
      <c r="F43" s="204">
        <f>'２次波及'!O43</f>
        <v>-8.7791267070260073</v>
      </c>
      <c r="G43" s="166">
        <f t="shared" si="0"/>
        <v>-339.58997420001452</v>
      </c>
      <c r="H43" s="217">
        <f>各種係数表!G43</f>
        <v>1.7832533967654778</v>
      </c>
      <c r="I43" s="166">
        <f t="shared" si="1"/>
        <v>-605.5749749996769</v>
      </c>
      <c r="J43" s="217">
        <f>各種係数表!H43</f>
        <v>1.6917249492585937</v>
      </c>
      <c r="K43" s="166">
        <f t="shared" si="2"/>
        <v>-574.49283187224671</v>
      </c>
    </row>
    <row r="44" spans="1:11" ht="21" customHeight="1" x14ac:dyDescent="0.2">
      <c r="B44" s="722" t="s">
        <v>56</v>
      </c>
      <c r="C44" s="722"/>
      <c r="D44" s="176">
        <f>SUM(D7:D43)</f>
        <v>-7014.1308360157336</v>
      </c>
      <c r="E44" s="176">
        <f>SUM(E7:E43)</f>
        <v>-5832.239782795501</v>
      </c>
      <c r="F44" s="218">
        <f>SUM(F7:F43)</f>
        <v>-2750.8189421283882</v>
      </c>
      <c r="G44" s="176">
        <f>SUM(G7:G43)</f>
        <v>-15597.189560939627</v>
      </c>
      <c r="H44" s="219" t="s">
        <v>65</v>
      </c>
      <c r="I44" s="176">
        <f>SUM(I7:I43)</f>
        <v>-882896.94468356785</v>
      </c>
      <c r="J44" s="220" t="s">
        <v>65</v>
      </c>
      <c r="K44" s="176">
        <f>SUM(K7:K43)</f>
        <v>-756667.13012355857</v>
      </c>
    </row>
    <row r="45" spans="1:11" ht="12" customHeight="1" x14ac:dyDescent="0.2">
      <c r="B45" s="77"/>
      <c r="C45" s="77"/>
      <c r="D45" s="77"/>
      <c r="E45" s="77"/>
      <c r="F45" s="77"/>
      <c r="G45" s="77"/>
      <c r="H45" s="77"/>
      <c r="I45" s="77"/>
      <c r="J45" s="77"/>
      <c r="K45" s="77"/>
    </row>
  </sheetData>
  <mergeCells count="3">
    <mergeCell ref="H3:H5"/>
    <mergeCell ref="J3:J5"/>
    <mergeCell ref="B44:C44"/>
  </mergeCells>
  <phoneticPr fontId="5"/>
  <pageMargins left="0.25" right="0.25" top="0.75" bottom="0.75" header="0.3" footer="0.3"/>
  <pageSetup paperSize="9" scale="6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3.1796875" style="223" customWidth="1"/>
    <col min="2" max="2" width="5.26953125" style="130" customWidth="1"/>
    <col min="3" max="3" width="25" style="223" customWidth="1"/>
    <col min="4" max="5" width="12.6328125" style="223" customWidth="1"/>
    <col min="6" max="11" width="10.81640625" style="223" customWidth="1"/>
    <col min="12" max="12" width="2.1796875" style="223" customWidth="1"/>
    <col min="13" max="13" width="13.08984375" style="278" customWidth="1"/>
    <col min="14" max="14" width="11.90625" style="278" customWidth="1"/>
    <col min="15" max="16" width="10.1796875" style="278" bestFit="1" customWidth="1"/>
    <col min="17" max="17" width="4.453125" style="278" customWidth="1"/>
    <col min="18" max="18" width="12.1796875" style="278" customWidth="1"/>
    <col min="19" max="22" width="9.26953125" style="278" bestFit="1" customWidth="1"/>
    <col min="23" max="23" width="4" style="278" customWidth="1"/>
    <col min="24" max="26" width="12.6328125" style="223" customWidth="1"/>
    <col min="27" max="27" width="2.26953125" style="223" customWidth="1"/>
    <col min="28" max="29" width="11.81640625" style="223" customWidth="1"/>
    <col min="30" max="30" width="12.36328125" style="223" customWidth="1"/>
    <col min="31" max="31" width="2.36328125" style="223" customWidth="1"/>
    <col min="32" max="32" width="11.453125" style="223" customWidth="1"/>
    <col min="33" max="33" width="12.7265625" style="223" customWidth="1"/>
    <col min="34" max="34" width="3.36328125" style="223" customWidth="1"/>
    <col min="35" max="16384" width="9" style="223"/>
  </cols>
  <sheetData>
    <row r="1" spans="1:34" ht="27" customHeight="1" x14ac:dyDescent="0.35">
      <c r="A1" s="35"/>
      <c r="B1" s="192"/>
      <c r="C1" s="213"/>
      <c r="D1" s="127"/>
      <c r="E1" s="222"/>
      <c r="F1" s="222"/>
      <c r="G1" s="222"/>
      <c r="H1" s="222"/>
      <c r="I1" s="222"/>
      <c r="J1" s="222"/>
      <c r="K1" s="222"/>
      <c r="L1" s="222"/>
      <c r="X1" s="222"/>
      <c r="Y1" s="222"/>
      <c r="Z1" s="222"/>
      <c r="AA1" s="222"/>
      <c r="AB1" s="222"/>
      <c r="AC1" s="222"/>
      <c r="AD1" s="222"/>
      <c r="AE1" s="222"/>
      <c r="AF1" s="222"/>
      <c r="AG1" s="222"/>
      <c r="AH1" s="222"/>
    </row>
    <row r="2" spans="1:34" ht="20" customHeight="1" thickBot="1" x14ac:dyDescent="0.4">
      <c r="B2" s="177"/>
      <c r="C2" s="213" t="s">
        <v>54</v>
      </c>
      <c r="D2" s="127"/>
      <c r="E2" s="222"/>
      <c r="F2" s="222"/>
      <c r="G2" s="222"/>
      <c r="H2" s="222"/>
      <c r="I2" s="222"/>
      <c r="J2" s="222"/>
      <c r="K2" s="222"/>
      <c r="L2" s="222"/>
      <c r="M2" s="278" t="s">
        <v>362</v>
      </c>
      <c r="R2" s="270" t="s">
        <v>363</v>
      </c>
      <c r="S2" s="278" t="s">
        <v>364</v>
      </c>
      <c r="X2" s="222"/>
      <c r="Y2" s="222"/>
      <c r="Z2" s="222"/>
      <c r="AA2" s="222"/>
      <c r="AB2" s="222"/>
      <c r="AC2" s="222"/>
      <c r="AD2" s="222"/>
      <c r="AE2" s="222"/>
      <c r="AF2" s="222"/>
      <c r="AG2" s="222"/>
      <c r="AH2" s="222"/>
    </row>
    <row r="3" spans="1:34" ht="18" customHeight="1" x14ac:dyDescent="0.35">
      <c r="B3" s="282"/>
      <c r="C3" s="336"/>
      <c r="D3" s="792" t="s">
        <v>35</v>
      </c>
      <c r="E3" s="793"/>
      <c r="F3" s="790" t="s">
        <v>444</v>
      </c>
      <c r="G3" s="790" t="s">
        <v>30</v>
      </c>
      <c r="H3" s="790" t="s">
        <v>28</v>
      </c>
      <c r="I3" s="790" t="s">
        <v>32</v>
      </c>
      <c r="J3" s="790" t="s">
        <v>34</v>
      </c>
      <c r="K3" s="801" t="s">
        <v>46</v>
      </c>
      <c r="L3" s="224"/>
      <c r="M3" s="548" t="s">
        <v>365</v>
      </c>
      <c r="N3" s="549" t="s">
        <v>365</v>
      </c>
      <c r="O3" s="550"/>
      <c r="P3" s="551"/>
      <c r="R3" s="560" t="s">
        <v>365</v>
      </c>
      <c r="S3" s="561"/>
      <c r="T3" s="562"/>
      <c r="U3" s="810" t="s">
        <v>366</v>
      </c>
      <c r="V3" s="811"/>
      <c r="X3" s="805" t="s">
        <v>448</v>
      </c>
      <c r="Y3" s="790" t="s">
        <v>45</v>
      </c>
      <c r="Z3" s="795" t="s">
        <v>269</v>
      </c>
      <c r="AA3" s="222"/>
      <c r="AB3" s="805" t="s">
        <v>448</v>
      </c>
      <c r="AC3" s="790" t="s">
        <v>265</v>
      </c>
      <c r="AD3" s="795" t="s">
        <v>268</v>
      </c>
      <c r="AE3" s="225"/>
      <c r="AF3" s="798" t="s">
        <v>266</v>
      </c>
      <c r="AG3" s="801" t="s">
        <v>270</v>
      </c>
      <c r="AH3" s="226"/>
    </row>
    <row r="4" spans="1:34" ht="18" customHeight="1" x14ac:dyDescent="0.35">
      <c r="B4" s="377"/>
      <c r="C4" s="424" t="s">
        <v>399</v>
      </c>
      <c r="D4" s="788" t="s">
        <v>1</v>
      </c>
      <c r="E4" s="794" t="s">
        <v>251</v>
      </c>
      <c r="F4" s="791"/>
      <c r="G4" s="791"/>
      <c r="H4" s="791"/>
      <c r="I4" s="791"/>
      <c r="J4" s="791"/>
      <c r="K4" s="804"/>
      <c r="L4" s="224"/>
      <c r="M4" s="552" t="s">
        <v>369</v>
      </c>
      <c r="N4" s="553" t="s">
        <v>370</v>
      </c>
      <c r="O4" s="554" t="s">
        <v>371</v>
      </c>
      <c r="P4" s="555" t="s">
        <v>367</v>
      </c>
      <c r="Q4" s="279"/>
      <c r="R4" s="563" t="s">
        <v>447</v>
      </c>
      <c r="S4" s="564" t="s">
        <v>372</v>
      </c>
      <c r="T4" s="565" t="s">
        <v>373</v>
      </c>
      <c r="U4" s="566" t="s">
        <v>368</v>
      </c>
      <c r="V4" s="567" t="s">
        <v>374</v>
      </c>
      <c r="X4" s="806"/>
      <c r="Y4" s="807"/>
      <c r="Z4" s="796"/>
      <c r="AA4" s="222"/>
      <c r="AB4" s="806"/>
      <c r="AC4" s="807"/>
      <c r="AD4" s="796"/>
      <c r="AE4" s="227"/>
      <c r="AF4" s="799"/>
      <c r="AG4" s="802"/>
      <c r="AH4" s="222"/>
    </row>
    <row r="5" spans="1:34" ht="18" customHeight="1" x14ac:dyDescent="0.35">
      <c r="B5" s="377"/>
      <c r="C5" s="337"/>
      <c r="D5" s="789"/>
      <c r="E5" s="766"/>
      <c r="F5" s="791"/>
      <c r="G5" s="791"/>
      <c r="H5" s="791"/>
      <c r="I5" s="791"/>
      <c r="J5" s="791"/>
      <c r="K5" s="804"/>
      <c r="L5" s="224"/>
      <c r="M5" s="552"/>
      <c r="N5" s="553"/>
      <c r="O5" s="554"/>
      <c r="P5" s="555"/>
      <c r="Q5" s="280"/>
      <c r="R5" s="563"/>
      <c r="S5" s="564"/>
      <c r="T5" s="565"/>
      <c r="U5" s="554"/>
      <c r="V5" s="568"/>
      <c r="X5" s="806"/>
      <c r="Y5" s="807"/>
      <c r="Z5" s="796"/>
      <c r="AA5" s="222"/>
      <c r="AB5" s="806"/>
      <c r="AC5" s="807"/>
      <c r="AD5" s="796"/>
      <c r="AE5" s="227"/>
      <c r="AF5" s="799"/>
      <c r="AG5" s="802"/>
      <c r="AH5" s="222"/>
    </row>
    <row r="6" spans="1:34" ht="18" customHeight="1" thickBot="1" x14ac:dyDescent="0.4">
      <c r="B6" s="379"/>
      <c r="C6" s="338"/>
      <c r="D6" s="335" t="s">
        <v>248</v>
      </c>
      <c r="E6" s="283" t="s">
        <v>249</v>
      </c>
      <c r="F6" s="572" t="s">
        <v>48</v>
      </c>
      <c r="G6" s="572" t="s">
        <v>99</v>
      </c>
      <c r="H6" s="572" t="s">
        <v>100</v>
      </c>
      <c r="I6" s="572" t="s">
        <v>50</v>
      </c>
      <c r="J6" s="572" t="s">
        <v>51</v>
      </c>
      <c r="K6" s="573" t="s">
        <v>52</v>
      </c>
      <c r="L6" s="228"/>
      <c r="M6" s="556" t="s">
        <v>375</v>
      </c>
      <c r="N6" s="557" t="s">
        <v>376</v>
      </c>
      <c r="O6" s="558" t="s">
        <v>377</v>
      </c>
      <c r="P6" s="559" t="s">
        <v>378</v>
      </c>
      <c r="Q6" s="281"/>
      <c r="R6" s="569" t="s">
        <v>379</v>
      </c>
      <c r="S6" s="558" t="s">
        <v>380</v>
      </c>
      <c r="T6" s="570" t="s">
        <v>381</v>
      </c>
      <c r="U6" s="558" t="s">
        <v>382</v>
      </c>
      <c r="V6" s="571" t="s">
        <v>383</v>
      </c>
      <c r="X6" s="806"/>
      <c r="Y6" s="807"/>
      <c r="Z6" s="796"/>
      <c r="AA6" s="222"/>
      <c r="AB6" s="808"/>
      <c r="AC6" s="809"/>
      <c r="AD6" s="797"/>
      <c r="AE6" s="227"/>
      <c r="AF6" s="800"/>
      <c r="AG6" s="803"/>
      <c r="AH6" s="222"/>
    </row>
    <row r="7" spans="1:34" ht="18" customHeight="1" x14ac:dyDescent="0.35">
      <c r="A7" s="130">
        <v>1</v>
      </c>
      <c r="B7" s="286" t="s">
        <v>168</v>
      </c>
      <c r="C7" s="287" t="s">
        <v>344</v>
      </c>
      <c r="D7" s="332">
        <v>0.23807384073994797</v>
      </c>
      <c r="E7" s="288">
        <v>5.1045598561826597E-2</v>
      </c>
      <c r="F7" s="289">
        <f>+P7</f>
        <v>0.84109534553584286</v>
      </c>
      <c r="G7" s="289">
        <f t="shared" ref="G7:G43" si="0">U7</f>
        <v>202.71466463957043</v>
      </c>
      <c r="H7" s="289">
        <f t="shared" ref="H7:H43" si="1">V7</f>
        <v>69.97484998948714</v>
      </c>
      <c r="I7" s="289">
        <f t="shared" ref="I7:I43" si="2">Z7</f>
        <v>0.46560675411214808</v>
      </c>
      <c r="J7" s="289">
        <f t="shared" ref="J7:J43" si="3">AD7</f>
        <v>0.16695240097688788</v>
      </c>
      <c r="K7" s="290">
        <f t="shared" ref="K7:K43" si="4">AG7</f>
        <v>1.2791276366561678E-2</v>
      </c>
      <c r="L7" s="229"/>
      <c r="M7" s="298">
        <f>生産者価格評価表!AW7</f>
        <v>14581.7</v>
      </c>
      <c r="N7" s="299">
        <f>ABS(生産者価格評価表!BE7)</f>
        <v>2317.1</v>
      </c>
      <c r="O7" s="300">
        <f t="shared" ref="O7:O43" si="5">N7/M7</f>
        <v>0.15890465446415711</v>
      </c>
      <c r="P7" s="301">
        <f t="shared" ref="P7:P42" si="6">1-O7</f>
        <v>0.84109534553584286</v>
      </c>
      <c r="Q7" s="269"/>
      <c r="R7" s="308">
        <f>生産者価格評価表!BG7</f>
        <v>12365.8</v>
      </c>
      <c r="S7" s="309">
        <f>雇用表!D7</f>
        <v>2506729</v>
      </c>
      <c r="T7" s="309">
        <f>雇用表!I7</f>
        <v>865295</v>
      </c>
      <c r="U7" s="310">
        <f>S7/R7</f>
        <v>202.71466463957043</v>
      </c>
      <c r="V7" s="311">
        <f>T7/R7</f>
        <v>69.97484998948714</v>
      </c>
      <c r="W7" s="270"/>
      <c r="X7" s="329">
        <f>生産者価格評価表!BG7</f>
        <v>12365.8</v>
      </c>
      <c r="Y7" s="330" cm="1">
        <f t="array" ref="Y7:Y43">TRANSPOSE(生産者価格評価表!D51:AN51)</f>
        <v>5757.6</v>
      </c>
      <c r="Z7" s="331">
        <f>+Y7/X7</f>
        <v>0.46560675411214808</v>
      </c>
      <c r="AA7" s="230"/>
      <c r="AB7" s="308">
        <f>生産者価格評価表!BG7</f>
        <v>12365.8</v>
      </c>
      <c r="AC7" s="322" cm="1">
        <f t="array" ref="AC7:AC43">TRANSPOSE(生産者価格評価表!D46:AN46)</f>
        <v>2064.5</v>
      </c>
      <c r="AD7" s="318">
        <f>+AC7/AB7</f>
        <v>0.16695240097688788</v>
      </c>
      <c r="AE7" s="231"/>
      <c r="AF7" s="324">
        <f>生産者価格評価表!AQ7</f>
        <v>3752.5</v>
      </c>
      <c r="AG7" s="318">
        <f t="shared" ref="AG7:AG43" si="7">+AF7/AF$44</f>
        <v>1.2791276366561678E-2</v>
      </c>
      <c r="AH7" s="222"/>
    </row>
    <row r="8" spans="1:34" ht="18" customHeight="1" x14ac:dyDescent="0.35">
      <c r="A8" s="130">
        <v>2</v>
      </c>
      <c r="B8" s="291" t="s">
        <v>169</v>
      </c>
      <c r="C8" s="268" t="s">
        <v>222</v>
      </c>
      <c r="D8" s="333">
        <v>1.277017230258868E-2</v>
      </c>
      <c r="E8" s="267">
        <v>7.5257662349945367E-2</v>
      </c>
      <c r="F8" s="271">
        <f t="shared" ref="F8:F43" si="8">+P8</f>
        <v>3.396077124890684E-2</v>
      </c>
      <c r="G8" s="271">
        <f t="shared" si="0"/>
        <v>42.533070088845015</v>
      </c>
      <c r="H8" s="271">
        <f t="shared" si="1"/>
        <v>36.240868706811455</v>
      </c>
      <c r="I8" s="271">
        <f t="shared" si="2"/>
        <v>0.56426456071076014</v>
      </c>
      <c r="J8" s="271">
        <f t="shared" si="3"/>
        <v>0.19723593287265548</v>
      </c>
      <c r="K8" s="292">
        <f t="shared" si="4"/>
        <v>-1.7384546161083158E-5</v>
      </c>
      <c r="L8" s="229"/>
      <c r="M8" s="302">
        <f>生産者価格評価表!AW8</f>
        <v>14407.8</v>
      </c>
      <c r="N8" s="272">
        <f>ABS(生産者価格評価表!BE8)</f>
        <v>13918.5</v>
      </c>
      <c r="O8" s="273">
        <f t="shared" si="5"/>
        <v>0.96603922875109316</v>
      </c>
      <c r="P8" s="303">
        <f t="shared" si="6"/>
        <v>3.396077124890684E-2</v>
      </c>
      <c r="Q8" s="269"/>
      <c r="R8" s="312">
        <f>生産者価格評価表!BG8</f>
        <v>506.5</v>
      </c>
      <c r="S8" s="274">
        <f>雇用表!D8</f>
        <v>21543</v>
      </c>
      <c r="T8" s="274">
        <f>雇用表!I8</f>
        <v>18356</v>
      </c>
      <c r="U8" s="275">
        <f t="shared" ref="U8:U43" si="9">S8/R8</f>
        <v>42.533070088845015</v>
      </c>
      <c r="V8" s="313">
        <f t="shared" ref="V8:V43" si="10">T8/R8</f>
        <v>36.240868706811455</v>
      </c>
      <c r="W8" s="270"/>
      <c r="X8" s="327">
        <f>生産者価格評価表!BG8</f>
        <v>506.5</v>
      </c>
      <c r="Y8" s="285">
        <v>285.8</v>
      </c>
      <c r="Z8" s="328">
        <f t="shared" ref="Z8:Z43" si="11">+Y8/X8</f>
        <v>0.56426456071076014</v>
      </c>
      <c r="AA8" s="230"/>
      <c r="AB8" s="312">
        <f>生産者価格評価表!BG8</f>
        <v>506.5</v>
      </c>
      <c r="AC8" s="277">
        <v>99.9</v>
      </c>
      <c r="AD8" s="319">
        <f t="shared" ref="AD8:AD43" si="12">+AC8/AB8</f>
        <v>0.19723593287265548</v>
      </c>
      <c r="AE8" s="231"/>
      <c r="AF8" s="325">
        <f>生産者価格評価表!AQ8</f>
        <v>-5.0999999999999996</v>
      </c>
      <c r="AG8" s="319">
        <f t="shared" si="7"/>
        <v>-1.7384546161083158E-5</v>
      </c>
      <c r="AH8" s="222"/>
    </row>
    <row r="9" spans="1:34" ht="18" customHeight="1" x14ac:dyDescent="0.35">
      <c r="A9" s="130">
        <v>3</v>
      </c>
      <c r="B9" s="291" t="s">
        <v>170</v>
      </c>
      <c r="C9" s="268" t="s">
        <v>223</v>
      </c>
      <c r="D9" s="333">
        <v>0.31897337124918018</v>
      </c>
      <c r="E9" s="267">
        <v>3.4973973027581803E-2</v>
      </c>
      <c r="F9" s="271">
        <f t="shared" si="8"/>
        <v>0.83034801773859568</v>
      </c>
      <c r="G9" s="271">
        <f t="shared" si="0"/>
        <v>37.868137526632843</v>
      </c>
      <c r="H9" s="271">
        <f t="shared" si="1"/>
        <v>34.723399336379089</v>
      </c>
      <c r="I9" s="271">
        <f t="shared" si="2"/>
        <v>0.35747519303066683</v>
      </c>
      <c r="J9" s="271">
        <f t="shared" si="3"/>
        <v>0.12972921849836722</v>
      </c>
      <c r="K9" s="292">
        <f t="shared" si="4"/>
        <v>0.1021440940265336</v>
      </c>
      <c r="L9" s="229"/>
      <c r="M9" s="302">
        <f>生産者価格評価表!AW9</f>
        <v>45009.2</v>
      </c>
      <c r="N9" s="272">
        <f>ABS(生産者価格評価表!BE9)</f>
        <v>7635.9</v>
      </c>
      <c r="O9" s="273">
        <f t="shared" si="5"/>
        <v>0.16965198226140435</v>
      </c>
      <c r="P9" s="303">
        <f t="shared" si="6"/>
        <v>0.83034801773859568</v>
      </c>
      <c r="Q9" s="269"/>
      <c r="R9" s="312">
        <f>生産者価格評価表!BG9</f>
        <v>38063.9</v>
      </c>
      <c r="S9" s="274">
        <f>雇用表!D9</f>
        <v>1441409</v>
      </c>
      <c r="T9" s="274">
        <f>雇用表!I9</f>
        <v>1321708</v>
      </c>
      <c r="U9" s="275">
        <f t="shared" si="9"/>
        <v>37.868137526632843</v>
      </c>
      <c r="V9" s="313">
        <f t="shared" si="10"/>
        <v>34.723399336379089</v>
      </c>
      <c r="W9" s="270"/>
      <c r="X9" s="312">
        <f>生産者価格評価表!BG9</f>
        <v>38063.9</v>
      </c>
      <c r="Y9" s="276">
        <v>13606.9</v>
      </c>
      <c r="Z9" s="319">
        <f t="shared" si="11"/>
        <v>0.35747519303066683</v>
      </c>
      <c r="AA9" s="230"/>
      <c r="AB9" s="312">
        <f>生産者価格評価表!BG9</f>
        <v>38063.9</v>
      </c>
      <c r="AC9" s="277">
        <v>4938</v>
      </c>
      <c r="AD9" s="319">
        <f t="shared" si="12"/>
        <v>0.12972921849836722</v>
      </c>
      <c r="AE9" s="231"/>
      <c r="AF9" s="325">
        <f>生産者価格評価表!AQ9</f>
        <v>29965.4</v>
      </c>
      <c r="AG9" s="319">
        <f t="shared" si="7"/>
        <v>0.1021440940265336</v>
      </c>
      <c r="AH9" s="222"/>
    </row>
    <row r="10" spans="1:34" ht="18" customHeight="1" x14ac:dyDescent="0.35">
      <c r="A10" s="130">
        <v>4</v>
      </c>
      <c r="B10" s="291" t="s">
        <v>171</v>
      </c>
      <c r="C10" s="268" t="s">
        <v>224</v>
      </c>
      <c r="D10" s="333">
        <v>0.43288911114566259</v>
      </c>
      <c r="E10" s="267">
        <v>3.1827546858595429E-2</v>
      </c>
      <c r="F10" s="271">
        <f t="shared" si="8"/>
        <v>0.34395095173593782</v>
      </c>
      <c r="G10" s="271">
        <f t="shared" si="0"/>
        <v>119.53966127314575</v>
      </c>
      <c r="H10" s="271">
        <f t="shared" si="1"/>
        <v>82.527397024975087</v>
      </c>
      <c r="I10" s="271">
        <f t="shared" si="2"/>
        <v>0.43172214778934348</v>
      </c>
      <c r="J10" s="271">
        <f t="shared" si="3"/>
        <v>0.28547871792229207</v>
      </c>
      <c r="K10" s="292">
        <f t="shared" si="4"/>
        <v>1.2943646800561759E-2</v>
      </c>
      <c r="L10" s="229"/>
      <c r="M10" s="302">
        <f>生産者価格評価表!AW10</f>
        <v>7013.5</v>
      </c>
      <c r="N10" s="272">
        <f>ABS(生産者価格評価表!BE10)</f>
        <v>4601.2</v>
      </c>
      <c r="O10" s="273">
        <f t="shared" si="5"/>
        <v>0.65604904826406218</v>
      </c>
      <c r="P10" s="303">
        <f t="shared" si="6"/>
        <v>0.34395095173593782</v>
      </c>
      <c r="Q10" s="269"/>
      <c r="R10" s="312">
        <f>生産者価格評価表!BG10</f>
        <v>2910.9</v>
      </c>
      <c r="S10" s="274">
        <f>雇用表!D10</f>
        <v>347968</v>
      </c>
      <c r="T10" s="274">
        <f>雇用表!I10</f>
        <v>240229</v>
      </c>
      <c r="U10" s="275">
        <f t="shared" si="9"/>
        <v>119.53966127314575</v>
      </c>
      <c r="V10" s="313">
        <f t="shared" si="10"/>
        <v>82.527397024975087</v>
      </c>
      <c r="W10" s="270"/>
      <c r="X10" s="312">
        <f>生産者価格評価表!BG10</f>
        <v>2910.9</v>
      </c>
      <c r="Y10" s="276">
        <v>1256.7</v>
      </c>
      <c r="Z10" s="319">
        <f t="shared" si="11"/>
        <v>0.43172214778934348</v>
      </c>
      <c r="AA10" s="230"/>
      <c r="AB10" s="312">
        <f>生産者価格評価表!BG10</f>
        <v>2910.9</v>
      </c>
      <c r="AC10" s="277">
        <v>831</v>
      </c>
      <c r="AD10" s="319">
        <f t="shared" si="12"/>
        <v>0.28547871792229207</v>
      </c>
      <c r="AE10" s="231"/>
      <c r="AF10" s="325">
        <f>生産者価格評価表!AQ10</f>
        <v>3797.2</v>
      </c>
      <c r="AG10" s="319">
        <f t="shared" si="7"/>
        <v>1.2943646800561759E-2</v>
      </c>
      <c r="AH10" s="222"/>
    </row>
    <row r="11" spans="1:34" ht="18" customHeight="1" x14ac:dyDescent="0.35">
      <c r="A11" s="130">
        <v>5</v>
      </c>
      <c r="B11" s="291" t="s">
        <v>172</v>
      </c>
      <c r="C11" s="268" t="s">
        <v>225</v>
      </c>
      <c r="D11" s="333">
        <v>0.22777404050280578</v>
      </c>
      <c r="E11" s="267">
        <v>6.8733145769724807E-2</v>
      </c>
      <c r="F11" s="271">
        <f t="shared" si="8"/>
        <v>0.83521388246883643</v>
      </c>
      <c r="G11" s="271">
        <f t="shared" si="0"/>
        <v>45.738536039579728</v>
      </c>
      <c r="H11" s="271">
        <f t="shared" si="1"/>
        <v>35.949895980839493</v>
      </c>
      <c r="I11" s="271">
        <f t="shared" si="2"/>
        <v>0.37981853464100274</v>
      </c>
      <c r="J11" s="271">
        <f t="shared" si="3"/>
        <v>0.17149175713711298</v>
      </c>
      <c r="K11" s="292">
        <f t="shared" si="4"/>
        <v>1.443258204824041E-3</v>
      </c>
      <c r="L11" s="229"/>
      <c r="M11" s="302">
        <f>生産者価格評価表!AW11</f>
        <v>13196.5</v>
      </c>
      <c r="N11" s="272">
        <f>ABS(生産者価格評価表!BE11)</f>
        <v>2174.6</v>
      </c>
      <c r="O11" s="273">
        <f t="shared" si="5"/>
        <v>0.16478611753116357</v>
      </c>
      <c r="P11" s="303">
        <f t="shared" si="6"/>
        <v>0.83521388246883643</v>
      </c>
      <c r="Q11" s="269"/>
      <c r="R11" s="312">
        <f>生産者価格評価表!BG11</f>
        <v>11440.2</v>
      </c>
      <c r="S11" s="274">
        <f>雇用表!D11</f>
        <v>523258</v>
      </c>
      <c r="T11" s="274">
        <f>雇用表!I11</f>
        <v>411274</v>
      </c>
      <c r="U11" s="275">
        <f t="shared" si="9"/>
        <v>45.738536039579728</v>
      </c>
      <c r="V11" s="313">
        <f t="shared" si="10"/>
        <v>35.949895980839493</v>
      </c>
      <c r="W11" s="270"/>
      <c r="X11" s="312">
        <f>生産者価格評価表!BG11</f>
        <v>11440.2</v>
      </c>
      <c r="Y11" s="276">
        <v>4345.2</v>
      </c>
      <c r="Z11" s="319">
        <f t="shared" si="11"/>
        <v>0.37981853464100274</v>
      </c>
      <c r="AA11" s="230"/>
      <c r="AB11" s="312">
        <f>生産者価格評価表!BG11</f>
        <v>11440.2</v>
      </c>
      <c r="AC11" s="277">
        <v>1961.9</v>
      </c>
      <c r="AD11" s="319">
        <f t="shared" si="12"/>
        <v>0.17149175713711298</v>
      </c>
      <c r="AE11" s="231"/>
      <c r="AF11" s="325">
        <f>生産者価格評価表!AQ11</f>
        <v>423.4</v>
      </c>
      <c r="AG11" s="319">
        <f t="shared" si="7"/>
        <v>1.443258204824041E-3</v>
      </c>
      <c r="AH11" s="222"/>
    </row>
    <row r="12" spans="1:34" ht="18" customHeight="1" x14ac:dyDescent="0.35">
      <c r="A12" s="130">
        <v>6</v>
      </c>
      <c r="B12" s="291" t="s">
        <v>173</v>
      </c>
      <c r="C12" s="268" t="s">
        <v>226</v>
      </c>
      <c r="D12" s="333">
        <v>0.21020511769673969</v>
      </c>
      <c r="E12" s="267">
        <v>2.985913057786839E-2</v>
      </c>
      <c r="F12" s="271">
        <f t="shared" si="8"/>
        <v>0.73181910134344152</v>
      </c>
      <c r="G12" s="271">
        <f t="shared" si="0"/>
        <v>0</v>
      </c>
      <c r="H12" s="271">
        <f t="shared" si="1"/>
        <v>0</v>
      </c>
      <c r="I12" s="271">
        <f t="shared" si="2"/>
        <v>0.35327637339358853</v>
      </c>
      <c r="J12" s="271">
        <f t="shared" si="3"/>
        <v>0.10491809066516028</v>
      </c>
      <c r="K12" s="292">
        <f t="shared" si="4"/>
        <v>8.9540638933202441E-3</v>
      </c>
      <c r="L12" s="229"/>
      <c r="M12" s="302">
        <f>生産者価格評価表!AW12</f>
        <v>30153.9</v>
      </c>
      <c r="N12" s="272">
        <f>ABS(生産者価格評価表!BE12)</f>
        <v>8086.7</v>
      </c>
      <c r="O12" s="273">
        <f t="shared" si="5"/>
        <v>0.26818089865655848</v>
      </c>
      <c r="P12" s="303">
        <f t="shared" si="6"/>
        <v>0.73181910134344152</v>
      </c>
      <c r="Q12" s="269"/>
      <c r="R12" s="312">
        <f>生産者価格評価表!BG12</f>
        <v>28324</v>
      </c>
      <c r="S12" s="274">
        <f>雇用表!D12</f>
        <v>501819</v>
      </c>
      <c r="T12" s="274">
        <f>雇用表!I12</f>
        <v>486511</v>
      </c>
      <c r="U12" s="275">
        <v>0</v>
      </c>
      <c r="V12" s="313">
        <v>0</v>
      </c>
      <c r="W12" s="270"/>
      <c r="X12" s="312">
        <f>生産者価格評価表!BG12</f>
        <v>28324</v>
      </c>
      <c r="Y12" s="276">
        <v>10006.200000000001</v>
      </c>
      <c r="Z12" s="319">
        <f t="shared" si="11"/>
        <v>0.35327637339358853</v>
      </c>
      <c r="AA12" s="230"/>
      <c r="AB12" s="312">
        <f>生産者価格評価表!BG12</f>
        <v>28324</v>
      </c>
      <c r="AC12" s="277">
        <v>2971.7</v>
      </c>
      <c r="AD12" s="319">
        <f t="shared" si="12"/>
        <v>0.10491809066516028</v>
      </c>
      <c r="AE12" s="231"/>
      <c r="AF12" s="325">
        <f>生産者価格評価表!AQ12</f>
        <v>2626.8</v>
      </c>
      <c r="AG12" s="319">
        <f t="shared" si="7"/>
        <v>8.9540638933202441E-3</v>
      </c>
      <c r="AH12" s="222"/>
    </row>
    <row r="13" spans="1:34" ht="18" customHeight="1" x14ac:dyDescent="0.35">
      <c r="A13" s="130">
        <v>7</v>
      </c>
      <c r="B13" s="291" t="s">
        <v>174</v>
      </c>
      <c r="C13" s="268" t="s">
        <v>227</v>
      </c>
      <c r="D13" s="333">
        <v>0.18250341317981927</v>
      </c>
      <c r="E13" s="267">
        <v>2.3246482054168363E-2</v>
      </c>
      <c r="F13" s="271">
        <f t="shared" si="8"/>
        <v>0.84225151648649565</v>
      </c>
      <c r="G13" s="271">
        <f t="shared" si="0"/>
        <v>2.4312923527369867</v>
      </c>
      <c r="H13" s="271">
        <f t="shared" si="1"/>
        <v>2.3356826997087188</v>
      </c>
      <c r="I13" s="271">
        <f t="shared" si="2"/>
        <v>0.39959099895863209</v>
      </c>
      <c r="J13" s="271">
        <f t="shared" si="3"/>
        <v>1.528094296623855E-2</v>
      </c>
      <c r="K13" s="292">
        <f t="shared" si="4"/>
        <v>1.3781513750835139E-2</v>
      </c>
      <c r="L13" s="229"/>
      <c r="M13" s="302">
        <f>生産者価格評価表!AW13</f>
        <v>14754.5</v>
      </c>
      <c r="N13" s="272">
        <f>ABS(生産者価格評価表!BE13)</f>
        <v>2327.5</v>
      </c>
      <c r="O13" s="273">
        <f t="shared" si="5"/>
        <v>0.15774848351350435</v>
      </c>
      <c r="P13" s="303">
        <f t="shared" si="6"/>
        <v>0.84225151648649565</v>
      </c>
      <c r="Q13" s="269"/>
      <c r="R13" s="312">
        <f>生産者価格評価表!BG13</f>
        <v>13251.8</v>
      </c>
      <c r="S13" s="274">
        <f>雇用表!D13</f>
        <v>32219</v>
      </c>
      <c r="T13" s="274">
        <f>雇用表!I13</f>
        <v>30952</v>
      </c>
      <c r="U13" s="275">
        <f t="shared" si="9"/>
        <v>2.4312923527369867</v>
      </c>
      <c r="V13" s="313">
        <f t="shared" si="10"/>
        <v>2.3356826997087188</v>
      </c>
      <c r="W13" s="270"/>
      <c r="X13" s="312">
        <f>生産者価格評価表!BG13</f>
        <v>13251.8</v>
      </c>
      <c r="Y13" s="276">
        <v>5295.3</v>
      </c>
      <c r="Z13" s="319">
        <f t="shared" si="11"/>
        <v>0.39959099895863209</v>
      </c>
      <c r="AA13" s="230"/>
      <c r="AB13" s="312">
        <f>生産者価格評価表!BG13</f>
        <v>13251.8</v>
      </c>
      <c r="AC13" s="277">
        <v>202.5</v>
      </c>
      <c r="AD13" s="319">
        <f t="shared" si="12"/>
        <v>1.528094296623855E-2</v>
      </c>
      <c r="AE13" s="231"/>
      <c r="AF13" s="325">
        <f>生産者価格評価表!AQ13</f>
        <v>4043</v>
      </c>
      <c r="AG13" s="319">
        <f t="shared" si="7"/>
        <v>1.3781513750835139E-2</v>
      </c>
      <c r="AH13" s="222"/>
    </row>
    <row r="14" spans="1:34" ht="18" customHeight="1" x14ac:dyDescent="0.35">
      <c r="A14" s="130">
        <v>8</v>
      </c>
      <c r="B14" s="291" t="s">
        <v>175</v>
      </c>
      <c r="C14" s="268" t="s">
        <v>345</v>
      </c>
      <c r="D14" s="333">
        <v>0.18507748312665584</v>
      </c>
      <c r="E14" s="267">
        <v>3.2260839046717366E-2</v>
      </c>
      <c r="F14" s="271">
        <f t="shared" si="8"/>
        <v>0.85746315750399049</v>
      </c>
      <c r="G14" s="271">
        <f t="shared" si="0"/>
        <v>46.776536435309332</v>
      </c>
      <c r="H14" s="271">
        <f t="shared" si="1"/>
        <v>42.625475854711787</v>
      </c>
      <c r="I14" s="271">
        <f t="shared" si="2"/>
        <v>0.43608385272433675</v>
      </c>
      <c r="J14" s="271">
        <f t="shared" si="3"/>
        <v>0.23310852775484259</v>
      </c>
      <c r="K14" s="292">
        <f t="shared" si="4"/>
        <v>2.8077746417419997E-3</v>
      </c>
      <c r="L14" s="229"/>
      <c r="M14" s="302">
        <f>生産者価格評価表!AW14</f>
        <v>13469.5</v>
      </c>
      <c r="N14" s="272">
        <f>ABS(生産者価格評価表!BE14)</f>
        <v>1919.9</v>
      </c>
      <c r="O14" s="273">
        <f t="shared" si="5"/>
        <v>0.14253684249600951</v>
      </c>
      <c r="P14" s="303">
        <f t="shared" si="6"/>
        <v>0.85746315750399049</v>
      </c>
      <c r="Q14" s="269"/>
      <c r="R14" s="312">
        <f>生産者価格評価表!BG14</f>
        <v>13685.9</v>
      </c>
      <c r="S14" s="274">
        <f>雇用表!D14</f>
        <v>640179</v>
      </c>
      <c r="T14" s="274">
        <f>雇用表!I14</f>
        <v>583368</v>
      </c>
      <c r="U14" s="275">
        <f t="shared" si="9"/>
        <v>46.776536435309332</v>
      </c>
      <c r="V14" s="313">
        <f t="shared" si="10"/>
        <v>42.625475854711787</v>
      </c>
      <c r="W14" s="270"/>
      <c r="X14" s="312">
        <f>生産者価格評価表!BG14</f>
        <v>13685.9</v>
      </c>
      <c r="Y14" s="276">
        <v>5968.2</v>
      </c>
      <c r="Z14" s="319">
        <f t="shared" si="11"/>
        <v>0.43608385272433675</v>
      </c>
      <c r="AA14" s="230"/>
      <c r="AB14" s="312">
        <f>生産者価格評価表!BG14</f>
        <v>13685.9</v>
      </c>
      <c r="AC14" s="277">
        <v>3190.3</v>
      </c>
      <c r="AD14" s="319">
        <f t="shared" si="12"/>
        <v>0.23310852775484259</v>
      </c>
      <c r="AE14" s="231"/>
      <c r="AF14" s="325">
        <f>生産者価格評価表!AQ14</f>
        <v>823.7</v>
      </c>
      <c r="AG14" s="319">
        <f t="shared" si="7"/>
        <v>2.8077746417419997E-3</v>
      </c>
      <c r="AH14" s="222"/>
    </row>
    <row r="15" spans="1:34" ht="18" customHeight="1" x14ac:dyDescent="0.35">
      <c r="A15" s="130">
        <v>9</v>
      </c>
      <c r="B15" s="291" t="s">
        <v>176</v>
      </c>
      <c r="C15" s="268" t="s">
        <v>346</v>
      </c>
      <c r="D15" s="333">
        <v>0.17883609489207672</v>
      </c>
      <c r="E15" s="267">
        <v>6.6271205902616259E-2</v>
      </c>
      <c r="F15" s="271">
        <f t="shared" si="8"/>
        <v>0.90583709911966603</v>
      </c>
      <c r="G15" s="271">
        <f t="shared" si="0"/>
        <v>47.725828277760044</v>
      </c>
      <c r="H15" s="271">
        <f t="shared" si="1"/>
        <v>41.186121120892821</v>
      </c>
      <c r="I15" s="271">
        <f t="shared" si="2"/>
        <v>0.50047894904894408</v>
      </c>
      <c r="J15" s="271">
        <f t="shared" si="3"/>
        <v>0.2270370539311834</v>
      </c>
      <c r="K15" s="292">
        <f t="shared" si="4"/>
        <v>3.6303022865791305E-4</v>
      </c>
      <c r="L15" s="229"/>
      <c r="M15" s="302">
        <f>生産者価格評価表!AW15</f>
        <v>6395.3</v>
      </c>
      <c r="N15" s="272">
        <f>ABS(生産者価格評価表!BE15)</f>
        <v>602.20000000000005</v>
      </c>
      <c r="O15" s="273">
        <f t="shared" si="5"/>
        <v>9.4162900880333994E-2</v>
      </c>
      <c r="P15" s="303">
        <f t="shared" si="6"/>
        <v>0.90583709911966603</v>
      </c>
      <c r="Q15" s="269"/>
      <c r="R15" s="312">
        <f>生産者価格評価表!BG15</f>
        <v>6576.9</v>
      </c>
      <c r="S15" s="274">
        <f>雇用表!D15</f>
        <v>313888</v>
      </c>
      <c r="T15" s="274">
        <f>雇用表!I15</f>
        <v>270877</v>
      </c>
      <c r="U15" s="275">
        <f t="shared" si="9"/>
        <v>47.725828277760044</v>
      </c>
      <c r="V15" s="313">
        <f t="shared" si="10"/>
        <v>41.186121120892821</v>
      </c>
      <c r="W15" s="270"/>
      <c r="X15" s="312">
        <f>生産者価格評価表!BG15</f>
        <v>6576.9</v>
      </c>
      <c r="Y15" s="276">
        <v>3291.6</v>
      </c>
      <c r="Z15" s="319">
        <f t="shared" si="11"/>
        <v>0.50047894904894408</v>
      </c>
      <c r="AA15" s="230"/>
      <c r="AB15" s="312">
        <f>生産者価格評価表!BG15</f>
        <v>6576.9</v>
      </c>
      <c r="AC15" s="277">
        <v>1493.2</v>
      </c>
      <c r="AD15" s="319">
        <f t="shared" si="12"/>
        <v>0.2270370539311834</v>
      </c>
      <c r="AE15" s="231"/>
      <c r="AF15" s="325">
        <f>生産者価格評価表!AQ15</f>
        <v>106.5</v>
      </c>
      <c r="AG15" s="319">
        <f t="shared" si="7"/>
        <v>3.6303022865791305E-4</v>
      </c>
      <c r="AH15" s="222"/>
    </row>
    <row r="16" spans="1:34" ht="18" customHeight="1" x14ac:dyDescent="0.35">
      <c r="A16" s="130">
        <v>10</v>
      </c>
      <c r="B16" s="291" t="s">
        <v>177</v>
      </c>
      <c r="C16" s="268" t="s">
        <v>228</v>
      </c>
      <c r="D16" s="333">
        <v>4.4136684029070707E-2</v>
      </c>
      <c r="E16" s="267">
        <v>3.2259733117485527E-2</v>
      </c>
      <c r="F16" s="271">
        <f t="shared" si="8"/>
        <v>0.95450422125782142</v>
      </c>
      <c r="G16" s="271">
        <f t="shared" si="0"/>
        <v>13.145059352398331</v>
      </c>
      <c r="H16" s="271">
        <f t="shared" si="1"/>
        <v>12.375901690759274</v>
      </c>
      <c r="I16" s="271">
        <f t="shared" si="2"/>
        <v>0.27070681150742737</v>
      </c>
      <c r="J16" s="271">
        <f t="shared" si="3"/>
        <v>7.4549273420199777E-2</v>
      </c>
      <c r="K16" s="292">
        <f t="shared" si="4"/>
        <v>-1.1316998677410999E-4</v>
      </c>
      <c r="L16" s="229"/>
      <c r="M16" s="302">
        <f>生産者価格評価表!AW16</f>
        <v>19401.8</v>
      </c>
      <c r="N16" s="272">
        <f>ABS(生産者価格評価表!BE16)</f>
        <v>882.7</v>
      </c>
      <c r="O16" s="273">
        <f t="shared" si="5"/>
        <v>4.5495778742178562E-2</v>
      </c>
      <c r="P16" s="303">
        <f t="shared" si="6"/>
        <v>0.95450422125782142</v>
      </c>
      <c r="Q16" s="269"/>
      <c r="R16" s="312">
        <f>生産者価格評価表!BG16</f>
        <v>21043.8</v>
      </c>
      <c r="S16" s="274">
        <f>雇用表!D16</f>
        <v>276622</v>
      </c>
      <c r="T16" s="274">
        <f>雇用表!I16</f>
        <v>260436</v>
      </c>
      <c r="U16" s="275">
        <f t="shared" si="9"/>
        <v>13.145059352398331</v>
      </c>
      <c r="V16" s="313">
        <f t="shared" si="10"/>
        <v>12.375901690759274</v>
      </c>
      <c r="W16" s="270"/>
      <c r="X16" s="312">
        <f>生産者価格評価表!BG16</f>
        <v>21043.8</v>
      </c>
      <c r="Y16" s="276">
        <v>5696.7</v>
      </c>
      <c r="Z16" s="319">
        <f t="shared" si="11"/>
        <v>0.27070681150742737</v>
      </c>
      <c r="AA16" s="230"/>
      <c r="AB16" s="312">
        <f>生産者価格評価表!BG16</f>
        <v>21043.8</v>
      </c>
      <c r="AC16" s="277">
        <v>1568.8</v>
      </c>
      <c r="AD16" s="319">
        <f t="shared" si="12"/>
        <v>7.4549273420199777E-2</v>
      </c>
      <c r="AE16" s="231"/>
      <c r="AF16" s="325">
        <f>生産者価格評価表!AQ16</f>
        <v>-33.200000000000003</v>
      </c>
      <c r="AG16" s="319">
        <f t="shared" si="7"/>
        <v>-1.1316998677410999E-4</v>
      </c>
      <c r="AH16" s="222"/>
    </row>
    <row r="17" spans="1:34" ht="18" customHeight="1" x14ac:dyDescent="0.35">
      <c r="A17" s="130">
        <v>11</v>
      </c>
      <c r="B17" s="291" t="s">
        <v>178</v>
      </c>
      <c r="C17" s="268" t="s">
        <v>229</v>
      </c>
      <c r="D17" s="333">
        <v>8.3707677576120507E-2</v>
      </c>
      <c r="E17" s="267">
        <v>3.285072636067244E-2</v>
      </c>
      <c r="F17" s="271">
        <f t="shared" si="8"/>
        <v>0.58505972278408247</v>
      </c>
      <c r="G17" s="271">
        <f t="shared" si="0"/>
        <v>0</v>
      </c>
      <c r="H17" s="271">
        <f t="shared" si="1"/>
        <v>0</v>
      </c>
      <c r="I17" s="271">
        <f t="shared" si="2"/>
        <v>0.20836071558963123</v>
      </c>
      <c r="J17" s="271">
        <f t="shared" si="3"/>
        <v>0.10568333941827918</v>
      </c>
      <c r="K17" s="292">
        <f t="shared" si="4"/>
        <v>6.3879685305627142E-4</v>
      </c>
      <c r="L17" s="229"/>
      <c r="M17" s="302">
        <f>生産者価格評価表!AW17</f>
        <v>9393.4</v>
      </c>
      <c r="N17" s="272">
        <f>ABS(生産者価格評価表!BE17)</f>
        <v>3897.7</v>
      </c>
      <c r="O17" s="273">
        <f t="shared" si="5"/>
        <v>0.41494027721591753</v>
      </c>
      <c r="P17" s="303">
        <f t="shared" si="6"/>
        <v>0.58505972278408247</v>
      </c>
      <c r="Q17" s="269"/>
      <c r="R17" s="312">
        <f>生産者価格評価表!BG17</f>
        <v>8217</v>
      </c>
      <c r="S17" s="274">
        <f>雇用表!D17</f>
        <v>167879</v>
      </c>
      <c r="T17" s="274">
        <f>雇用表!I17</f>
        <v>157716</v>
      </c>
      <c r="U17" s="275">
        <v>0</v>
      </c>
      <c r="V17" s="313">
        <v>0</v>
      </c>
      <c r="W17" s="270"/>
      <c r="X17" s="312">
        <f>生産者価格評価表!BG17</f>
        <v>8217</v>
      </c>
      <c r="Y17" s="276">
        <v>1712.1</v>
      </c>
      <c r="Z17" s="319">
        <f t="shared" si="11"/>
        <v>0.20836071558963123</v>
      </c>
      <c r="AA17" s="230"/>
      <c r="AB17" s="312">
        <f>生産者価格評価表!BG17</f>
        <v>8217</v>
      </c>
      <c r="AC17" s="277">
        <v>868.4</v>
      </c>
      <c r="AD17" s="319">
        <f t="shared" si="12"/>
        <v>0.10568333941827918</v>
      </c>
      <c r="AE17" s="231"/>
      <c r="AF17" s="325">
        <f>生産者価格評価表!AQ17</f>
        <v>187.4</v>
      </c>
      <c r="AG17" s="319">
        <f t="shared" si="7"/>
        <v>6.3879685305627142E-4</v>
      </c>
      <c r="AH17" s="222"/>
    </row>
    <row r="18" spans="1:34" ht="18" customHeight="1" x14ac:dyDescent="0.35">
      <c r="A18" s="130">
        <v>12</v>
      </c>
      <c r="B18" s="291" t="s">
        <v>179</v>
      </c>
      <c r="C18" s="268" t="s">
        <v>230</v>
      </c>
      <c r="D18" s="333">
        <v>0.10045191089862339</v>
      </c>
      <c r="E18" s="267">
        <v>4.5402979811794537E-2</v>
      </c>
      <c r="F18" s="271">
        <f t="shared" si="8"/>
        <v>0.90907337148736411</v>
      </c>
      <c r="G18" s="271">
        <f t="shared" si="0"/>
        <v>67.233779386372689</v>
      </c>
      <c r="H18" s="271">
        <f t="shared" si="1"/>
        <v>54.636156860140794</v>
      </c>
      <c r="I18" s="271">
        <f t="shared" si="2"/>
        <v>0.50336200026563949</v>
      </c>
      <c r="J18" s="271">
        <f t="shared" si="3"/>
        <v>0.30339354495949</v>
      </c>
      <c r="K18" s="292">
        <f t="shared" si="4"/>
        <v>9.3194802361571284E-4</v>
      </c>
      <c r="L18" s="229"/>
      <c r="M18" s="302">
        <f>生産者価格評価表!AW18</f>
        <v>12440.8</v>
      </c>
      <c r="N18" s="272">
        <f>ABS(生産者価格評価表!BE18)</f>
        <v>1131.2</v>
      </c>
      <c r="O18" s="273">
        <f t="shared" si="5"/>
        <v>9.0926628512635846E-2</v>
      </c>
      <c r="P18" s="303">
        <f t="shared" si="6"/>
        <v>0.90907337148736411</v>
      </c>
      <c r="Q18" s="269"/>
      <c r="R18" s="312">
        <f>生産者価格評価表!BG18</f>
        <v>12046.4</v>
      </c>
      <c r="S18" s="274">
        <f>雇用表!D18</f>
        <v>809925</v>
      </c>
      <c r="T18" s="274">
        <f>雇用表!I18</f>
        <v>658169</v>
      </c>
      <c r="U18" s="275">
        <f t="shared" si="9"/>
        <v>67.233779386372689</v>
      </c>
      <c r="V18" s="313">
        <f t="shared" si="10"/>
        <v>54.636156860140794</v>
      </c>
      <c r="W18" s="270"/>
      <c r="X18" s="312">
        <f>生産者価格評価表!BG18</f>
        <v>12046.4</v>
      </c>
      <c r="Y18" s="276">
        <v>6063.7</v>
      </c>
      <c r="Z18" s="319">
        <f t="shared" si="11"/>
        <v>0.50336200026563949</v>
      </c>
      <c r="AA18" s="230"/>
      <c r="AB18" s="312">
        <f>生産者価格評価表!BG18</f>
        <v>12046.4</v>
      </c>
      <c r="AC18" s="277">
        <v>3654.8</v>
      </c>
      <c r="AD18" s="319">
        <f t="shared" si="12"/>
        <v>0.30339354495949</v>
      </c>
      <c r="AE18" s="231"/>
      <c r="AF18" s="325">
        <f>生産者価格評価表!AQ18</f>
        <v>273.39999999999998</v>
      </c>
      <c r="AG18" s="319">
        <f t="shared" si="7"/>
        <v>9.3194802361571284E-4</v>
      </c>
      <c r="AH18" s="222"/>
    </row>
    <row r="19" spans="1:34" ht="18" customHeight="1" x14ac:dyDescent="0.35">
      <c r="A19" s="130">
        <v>13</v>
      </c>
      <c r="B19" s="291" t="s">
        <v>180</v>
      </c>
      <c r="C19" s="268" t="s">
        <v>3</v>
      </c>
      <c r="D19" s="333">
        <v>0.1236190709404834</v>
      </c>
      <c r="E19" s="267">
        <v>1.5240610059349222E-2</v>
      </c>
      <c r="F19" s="271">
        <f t="shared" si="8"/>
        <v>0.83620889236773355</v>
      </c>
      <c r="G19" s="271">
        <f t="shared" si="0"/>
        <v>37.804514316502463</v>
      </c>
      <c r="H19" s="271">
        <f t="shared" si="1"/>
        <v>34.316502463054185</v>
      </c>
      <c r="I19" s="271">
        <f t="shared" si="2"/>
        <v>0.46347752463054182</v>
      </c>
      <c r="J19" s="271">
        <f t="shared" si="3"/>
        <v>0.23849291871921183</v>
      </c>
      <c r="K19" s="292">
        <f t="shared" si="4"/>
        <v>4.7040536671166197E-5</v>
      </c>
      <c r="L19" s="229"/>
      <c r="M19" s="302">
        <f>生産者価格評価表!AW19</f>
        <v>9070.7000000000007</v>
      </c>
      <c r="N19" s="272">
        <f>ABS(生産者価格評価表!BE19)</f>
        <v>1485.7</v>
      </c>
      <c r="O19" s="273">
        <f t="shared" si="5"/>
        <v>0.16379110763226651</v>
      </c>
      <c r="P19" s="303">
        <f t="shared" si="6"/>
        <v>0.83620889236773355</v>
      </c>
      <c r="Q19" s="269"/>
      <c r="R19" s="312">
        <f>生産者価格評価表!BG19</f>
        <v>10393.6</v>
      </c>
      <c r="S19" s="274">
        <f>雇用表!D19</f>
        <v>392925</v>
      </c>
      <c r="T19" s="274">
        <f>雇用表!I19</f>
        <v>356672</v>
      </c>
      <c r="U19" s="275">
        <f t="shared" si="9"/>
        <v>37.804514316502463</v>
      </c>
      <c r="V19" s="313">
        <f t="shared" si="10"/>
        <v>34.316502463054185</v>
      </c>
      <c r="W19" s="270"/>
      <c r="X19" s="312">
        <f>生産者価格評価表!BG19</f>
        <v>10393.6</v>
      </c>
      <c r="Y19" s="276">
        <v>4817.2</v>
      </c>
      <c r="Z19" s="319">
        <f t="shared" si="11"/>
        <v>0.46347752463054182</v>
      </c>
      <c r="AA19" s="230"/>
      <c r="AB19" s="312">
        <f>生産者価格評価表!BG19</f>
        <v>10393.6</v>
      </c>
      <c r="AC19" s="277">
        <v>2478.8000000000002</v>
      </c>
      <c r="AD19" s="319">
        <f t="shared" si="12"/>
        <v>0.23849291871921183</v>
      </c>
      <c r="AE19" s="231"/>
      <c r="AF19" s="325">
        <f>生産者価格評価表!AQ19</f>
        <v>13.8</v>
      </c>
      <c r="AG19" s="319">
        <f t="shared" si="7"/>
        <v>4.7040536671166197E-5</v>
      </c>
      <c r="AH19" s="222"/>
    </row>
    <row r="20" spans="1:34" ht="18" customHeight="1" x14ac:dyDescent="0.35">
      <c r="A20" s="130">
        <v>14</v>
      </c>
      <c r="B20" s="291" t="s">
        <v>181</v>
      </c>
      <c r="C20" s="268" t="s">
        <v>4</v>
      </c>
      <c r="D20" s="333">
        <v>0.13307505497583852</v>
      </c>
      <c r="E20" s="267">
        <v>1.3002631979161374E-2</v>
      </c>
      <c r="F20" s="271">
        <f t="shared" si="8"/>
        <v>0.8300150017936927</v>
      </c>
      <c r="G20" s="271">
        <f t="shared" si="0"/>
        <v>46.318275563834746</v>
      </c>
      <c r="H20" s="271">
        <f t="shared" si="1"/>
        <v>40.934371994847019</v>
      </c>
      <c r="I20" s="271">
        <f t="shared" si="2"/>
        <v>0.48528798059767397</v>
      </c>
      <c r="J20" s="271">
        <f t="shared" si="3"/>
        <v>0.27632589617820147</v>
      </c>
      <c r="K20" s="292">
        <f t="shared" si="4"/>
        <v>2.1134154156610899E-5</v>
      </c>
      <c r="L20" s="229"/>
      <c r="M20" s="302">
        <f>生産者価格評価表!AW20</f>
        <v>12265.2</v>
      </c>
      <c r="N20" s="272">
        <f>ABS(生産者価格評価表!BE20)</f>
        <v>2084.9</v>
      </c>
      <c r="O20" s="273">
        <f t="shared" si="5"/>
        <v>0.16998499820630728</v>
      </c>
      <c r="P20" s="303">
        <f t="shared" si="6"/>
        <v>0.8300150017936927</v>
      </c>
      <c r="Q20" s="269"/>
      <c r="R20" s="312">
        <f>生産者価格評価表!BG20</f>
        <v>16534.099999999999</v>
      </c>
      <c r="S20" s="274">
        <f>雇用表!D20</f>
        <v>765831</v>
      </c>
      <c r="T20" s="274">
        <f>雇用表!I20</f>
        <v>676813</v>
      </c>
      <c r="U20" s="275">
        <f t="shared" si="9"/>
        <v>46.318275563834746</v>
      </c>
      <c r="V20" s="313">
        <f t="shared" si="10"/>
        <v>40.934371994847019</v>
      </c>
      <c r="W20" s="270"/>
      <c r="X20" s="312">
        <f>生産者価格評価表!BG20</f>
        <v>16534.099999999999</v>
      </c>
      <c r="Y20" s="276">
        <v>8023.8</v>
      </c>
      <c r="Z20" s="319">
        <f t="shared" si="11"/>
        <v>0.48528798059767397</v>
      </c>
      <c r="AA20" s="230"/>
      <c r="AB20" s="312">
        <f>生産者価格評価表!BG20</f>
        <v>16534.099999999999</v>
      </c>
      <c r="AC20" s="277">
        <v>4568.8</v>
      </c>
      <c r="AD20" s="319">
        <f t="shared" si="12"/>
        <v>0.27632589617820147</v>
      </c>
      <c r="AE20" s="231"/>
      <c r="AF20" s="325">
        <f>生産者価格評価表!AQ20</f>
        <v>6.2</v>
      </c>
      <c r="AG20" s="319">
        <f t="shared" si="7"/>
        <v>2.1134154156610899E-5</v>
      </c>
      <c r="AH20" s="222"/>
    </row>
    <row r="21" spans="1:34" ht="18" customHeight="1" x14ac:dyDescent="0.35">
      <c r="A21" s="130">
        <v>15</v>
      </c>
      <c r="B21" s="291" t="s">
        <v>182</v>
      </c>
      <c r="C21" s="268" t="s">
        <v>5</v>
      </c>
      <c r="D21" s="333">
        <v>0.20693389562783923</v>
      </c>
      <c r="E21" s="267">
        <v>1.5496284781023193E-2</v>
      </c>
      <c r="F21" s="271">
        <f t="shared" si="8"/>
        <v>0.62406342568391704</v>
      </c>
      <c r="G21" s="271">
        <f t="shared" si="0"/>
        <v>46.405368469005154</v>
      </c>
      <c r="H21" s="271">
        <f t="shared" si="1"/>
        <v>43.453236149560226</v>
      </c>
      <c r="I21" s="271">
        <f t="shared" si="2"/>
        <v>0.41556575673686796</v>
      </c>
      <c r="J21" s="271">
        <f t="shared" si="3"/>
        <v>0.26994778708343559</v>
      </c>
      <c r="K21" s="292">
        <f t="shared" si="4"/>
        <v>2.4372451970930311E-4</v>
      </c>
      <c r="L21" s="229"/>
      <c r="M21" s="302">
        <f>生産者価格評価表!AW21</f>
        <v>5739</v>
      </c>
      <c r="N21" s="272">
        <f>ABS(生産者価格評価表!BE21)</f>
        <v>2157.5</v>
      </c>
      <c r="O21" s="273">
        <f t="shared" si="5"/>
        <v>0.37593657431608296</v>
      </c>
      <c r="P21" s="303">
        <f t="shared" si="6"/>
        <v>0.62406342568391704</v>
      </c>
      <c r="Q21" s="269"/>
      <c r="R21" s="312">
        <f>生産者価格評価表!BG21</f>
        <v>5707.4</v>
      </c>
      <c r="S21" s="274">
        <f>雇用表!D21</f>
        <v>264854</v>
      </c>
      <c r="T21" s="274">
        <f>雇用表!I21</f>
        <v>248005</v>
      </c>
      <c r="U21" s="275">
        <f t="shared" si="9"/>
        <v>46.405368469005154</v>
      </c>
      <c r="V21" s="313">
        <f t="shared" si="10"/>
        <v>43.453236149560226</v>
      </c>
      <c r="W21" s="270"/>
      <c r="X21" s="312">
        <f>生産者価格評価表!BG21</f>
        <v>5707.4</v>
      </c>
      <c r="Y21" s="276">
        <v>2371.8000000000002</v>
      </c>
      <c r="Z21" s="319">
        <f t="shared" si="11"/>
        <v>0.41556575673686796</v>
      </c>
      <c r="AA21" s="230"/>
      <c r="AB21" s="312">
        <f>生産者価格評価表!BG21</f>
        <v>5707.4</v>
      </c>
      <c r="AC21" s="277">
        <v>1540.7</v>
      </c>
      <c r="AD21" s="319">
        <f t="shared" si="12"/>
        <v>0.26994778708343559</v>
      </c>
      <c r="AE21" s="231"/>
      <c r="AF21" s="325">
        <f>生産者価格評価表!AQ21</f>
        <v>71.5</v>
      </c>
      <c r="AG21" s="319">
        <f t="shared" si="7"/>
        <v>2.4372451970930311E-4</v>
      </c>
      <c r="AH21" s="222"/>
    </row>
    <row r="22" spans="1:34" ht="18" customHeight="1" x14ac:dyDescent="0.35">
      <c r="A22" s="130">
        <v>16</v>
      </c>
      <c r="B22" s="291" t="s">
        <v>183</v>
      </c>
      <c r="C22" s="268" t="s">
        <v>231</v>
      </c>
      <c r="D22" s="333">
        <v>6.7976828865455044E-2</v>
      </c>
      <c r="E22" s="267">
        <v>1.0993871975732818E-2</v>
      </c>
      <c r="F22" s="271">
        <f t="shared" si="8"/>
        <v>0.64644445507149351</v>
      </c>
      <c r="G22" s="271">
        <f t="shared" si="0"/>
        <v>36.197113681519248</v>
      </c>
      <c r="H22" s="271">
        <f t="shared" si="1"/>
        <v>34.992145024412032</v>
      </c>
      <c r="I22" s="271">
        <f t="shared" si="2"/>
        <v>0.36323871424830967</v>
      </c>
      <c r="J22" s="271">
        <f t="shared" si="3"/>
        <v>0.21293144608560383</v>
      </c>
      <c r="K22" s="292">
        <f t="shared" si="4"/>
        <v>1.1930570894860992E-4</v>
      </c>
      <c r="L22" s="229"/>
      <c r="M22" s="302">
        <f>生産者価格評価表!AW22</f>
        <v>10455.5</v>
      </c>
      <c r="N22" s="272">
        <f>ABS(生産者価格評価表!BE22)</f>
        <v>3696.6</v>
      </c>
      <c r="O22" s="273">
        <f t="shared" si="5"/>
        <v>0.35355554492850649</v>
      </c>
      <c r="P22" s="303">
        <f t="shared" si="6"/>
        <v>0.64644445507149351</v>
      </c>
      <c r="Q22" s="269"/>
      <c r="R22" s="312">
        <f>生産者価格評価表!BG22</f>
        <v>12985.4</v>
      </c>
      <c r="S22" s="274">
        <f>雇用表!D22</f>
        <v>470034</v>
      </c>
      <c r="T22" s="274">
        <f>雇用表!I22</f>
        <v>454387</v>
      </c>
      <c r="U22" s="275">
        <f t="shared" si="9"/>
        <v>36.197113681519248</v>
      </c>
      <c r="V22" s="313">
        <f t="shared" si="10"/>
        <v>34.992145024412032</v>
      </c>
      <c r="W22" s="270"/>
      <c r="X22" s="312">
        <f>生産者価格評価表!BG22</f>
        <v>12985.4</v>
      </c>
      <c r="Y22" s="276">
        <v>4716.8</v>
      </c>
      <c r="Z22" s="319">
        <f t="shared" si="11"/>
        <v>0.36323871424830967</v>
      </c>
      <c r="AA22" s="230"/>
      <c r="AB22" s="312">
        <f>生産者価格評価表!BG22</f>
        <v>12985.4</v>
      </c>
      <c r="AC22" s="277">
        <v>2765</v>
      </c>
      <c r="AD22" s="319">
        <f t="shared" si="12"/>
        <v>0.21293144608560383</v>
      </c>
      <c r="AE22" s="231"/>
      <c r="AF22" s="325">
        <f>生産者価格評価表!AQ22</f>
        <v>35</v>
      </c>
      <c r="AG22" s="319">
        <f t="shared" si="7"/>
        <v>1.1930570894860992E-4</v>
      </c>
      <c r="AH22" s="222"/>
    </row>
    <row r="23" spans="1:34" ht="18" customHeight="1" x14ac:dyDescent="0.35">
      <c r="A23" s="130">
        <v>17</v>
      </c>
      <c r="B23" s="291" t="s">
        <v>184</v>
      </c>
      <c r="C23" s="268" t="s">
        <v>232</v>
      </c>
      <c r="D23" s="333">
        <v>0.18806332509313814</v>
      </c>
      <c r="E23" s="267">
        <v>1.1049325330265493E-2</v>
      </c>
      <c r="F23" s="271">
        <f t="shared" si="8"/>
        <v>0.6972645758439735</v>
      </c>
      <c r="G23" s="271">
        <f t="shared" si="0"/>
        <v>35.935701744268009</v>
      </c>
      <c r="H23" s="271">
        <f t="shared" si="1"/>
        <v>33.623745626513902</v>
      </c>
      <c r="I23" s="271">
        <f t="shared" si="2"/>
        <v>0.36080459328181269</v>
      </c>
      <c r="J23" s="271">
        <f t="shared" si="3"/>
        <v>0.19821343893780358</v>
      </c>
      <c r="K23" s="292">
        <f t="shared" si="4"/>
        <v>1.0555828254318866E-2</v>
      </c>
      <c r="L23" s="229"/>
      <c r="M23" s="302">
        <f>生産者価格評価表!AW23</f>
        <v>14520.6</v>
      </c>
      <c r="N23" s="272">
        <f>ABS(生産者価格評価表!BE23)</f>
        <v>4395.8999999999996</v>
      </c>
      <c r="O23" s="273">
        <f t="shared" si="5"/>
        <v>0.30273542415602656</v>
      </c>
      <c r="P23" s="303">
        <f t="shared" si="6"/>
        <v>0.6972645758439735</v>
      </c>
      <c r="Q23" s="269"/>
      <c r="R23" s="312">
        <f>生産者価格評価表!BG23</f>
        <v>15605.4</v>
      </c>
      <c r="S23" s="274">
        <f>雇用表!D23</f>
        <v>560791</v>
      </c>
      <c r="T23" s="274">
        <f>雇用表!I23</f>
        <v>524712</v>
      </c>
      <c r="U23" s="275">
        <f t="shared" si="9"/>
        <v>35.935701744268009</v>
      </c>
      <c r="V23" s="313">
        <f t="shared" si="10"/>
        <v>33.623745626513902</v>
      </c>
      <c r="W23" s="270"/>
      <c r="X23" s="312">
        <f>生産者価格評価表!BG23</f>
        <v>15605.4</v>
      </c>
      <c r="Y23" s="276">
        <v>5630.5</v>
      </c>
      <c r="Z23" s="319">
        <f t="shared" si="11"/>
        <v>0.36080459328181269</v>
      </c>
      <c r="AA23" s="230"/>
      <c r="AB23" s="312">
        <f>生産者価格評価表!BG23</f>
        <v>15605.4</v>
      </c>
      <c r="AC23" s="277">
        <v>3093.2</v>
      </c>
      <c r="AD23" s="319">
        <f t="shared" si="12"/>
        <v>0.19821343893780358</v>
      </c>
      <c r="AE23" s="231"/>
      <c r="AF23" s="325">
        <f>生産者価格評価表!AQ23</f>
        <v>3096.7</v>
      </c>
      <c r="AG23" s="319">
        <f t="shared" si="7"/>
        <v>1.0555828254318866E-2</v>
      </c>
      <c r="AH23" s="222"/>
    </row>
    <row r="24" spans="1:34" ht="18" customHeight="1" x14ac:dyDescent="0.35">
      <c r="A24" s="130">
        <v>18</v>
      </c>
      <c r="B24" s="291" t="s">
        <v>185</v>
      </c>
      <c r="C24" s="268" t="s">
        <v>258</v>
      </c>
      <c r="D24" s="333">
        <v>0.1934627447343559</v>
      </c>
      <c r="E24" s="267">
        <v>8.7390249027079186E-3</v>
      </c>
      <c r="F24" s="271">
        <f t="shared" si="8"/>
        <v>0.34748596128269549</v>
      </c>
      <c r="G24" s="271">
        <f t="shared" si="0"/>
        <v>28.471656749138742</v>
      </c>
      <c r="H24" s="271">
        <f t="shared" si="1"/>
        <v>27.597452761248565</v>
      </c>
      <c r="I24" s="271">
        <f t="shared" si="2"/>
        <v>0.33423113059818349</v>
      </c>
      <c r="J24" s="271">
        <f t="shared" si="3"/>
        <v>0.1822319657584299</v>
      </c>
      <c r="K24" s="292">
        <f t="shared" si="4"/>
        <v>1.2046467869268213E-2</v>
      </c>
      <c r="L24" s="229"/>
      <c r="M24" s="302">
        <f>生産者価格評価表!AW24</f>
        <v>10827.2</v>
      </c>
      <c r="N24" s="272">
        <f>ABS(生産者価格評価表!BE24)</f>
        <v>7064.9</v>
      </c>
      <c r="O24" s="273">
        <f t="shared" si="5"/>
        <v>0.65251403871730451</v>
      </c>
      <c r="P24" s="303">
        <f t="shared" si="6"/>
        <v>0.34748596128269549</v>
      </c>
      <c r="Q24" s="269"/>
      <c r="R24" s="312">
        <f>生産者価格評価表!BG24</f>
        <v>4789.5</v>
      </c>
      <c r="S24" s="274">
        <f>雇用表!D24</f>
        <v>136365</v>
      </c>
      <c r="T24" s="274">
        <f>雇用表!I24</f>
        <v>132178</v>
      </c>
      <c r="U24" s="275">
        <f t="shared" si="9"/>
        <v>28.471656749138742</v>
      </c>
      <c r="V24" s="313">
        <f t="shared" si="10"/>
        <v>27.597452761248565</v>
      </c>
      <c r="W24" s="270"/>
      <c r="X24" s="312">
        <f>生産者価格評価表!BG24</f>
        <v>4789.5</v>
      </c>
      <c r="Y24" s="276">
        <v>1600.8</v>
      </c>
      <c r="Z24" s="319">
        <f t="shared" si="11"/>
        <v>0.33423113059818349</v>
      </c>
      <c r="AA24" s="230"/>
      <c r="AB24" s="312">
        <f>生産者価格評価表!BG24</f>
        <v>4789.5</v>
      </c>
      <c r="AC24" s="277">
        <v>872.8</v>
      </c>
      <c r="AD24" s="319">
        <f t="shared" si="12"/>
        <v>0.1822319657584299</v>
      </c>
      <c r="AE24" s="231"/>
      <c r="AF24" s="325">
        <f>生産者価格評価表!AQ24</f>
        <v>3534</v>
      </c>
      <c r="AG24" s="319">
        <f t="shared" si="7"/>
        <v>1.2046467869268213E-2</v>
      </c>
      <c r="AH24" s="222"/>
    </row>
    <row r="25" spans="1:34" ht="18" customHeight="1" x14ac:dyDescent="0.35">
      <c r="A25" s="130">
        <v>19</v>
      </c>
      <c r="B25" s="291" t="s">
        <v>186</v>
      </c>
      <c r="C25" s="268" t="s">
        <v>347</v>
      </c>
      <c r="D25" s="333">
        <v>9.5805722682401659E-2</v>
      </c>
      <c r="E25" s="267">
        <v>1.8393509592828379E-2</v>
      </c>
      <c r="F25" s="271">
        <f t="shared" si="8"/>
        <v>0.89123761742507812</v>
      </c>
      <c r="G25" s="271">
        <f t="shared" si="0"/>
        <v>25.007898860745303</v>
      </c>
      <c r="H25" s="271">
        <f t="shared" si="1"/>
        <v>24.103643204124747</v>
      </c>
      <c r="I25" s="271">
        <f t="shared" si="2"/>
        <v>0.23204251638458465</v>
      </c>
      <c r="J25" s="271">
        <f t="shared" si="3"/>
        <v>0.14687439859744994</v>
      </c>
      <c r="K25" s="292">
        <f t="shared" si="4"/>
        <v>1.941274321320953E-2</v>
      </c>
      <c r="L25" s="229"/>
      <c r="M25" s="302">
        <f>生産者価格評価表!AW25</f>
        <v>36714.9</v>
      </c>
      <c r="N25" s="272">
        <f>ABS(生産者価格評価表!BE25)</f>
        <v>3993.2</v>
      </c>
      <c r="O25" s="273">
        <f t="shared" si="5"/>
        <v>0.10876238257492189</v>
      </c>
      <c r="P25" s="303">
        <f t="shared" si="6"/>
        <v>0.89123761742507812</v>
      </c>
      <c r="Q25" s="269"/>
      <c r="R25" s="312">
        <f>生産者価格評価表!BG25</f>
        <v>47285.3</v>
      </c>
      <c r="S25" s="274">
        <f>雇用表!D25</f>
        <v>1182506</v>
      </c>
      <c r="T25" s="274">
        <f>雇用表!I25</f>
        <v>1139748</v>
      </c>
      <c r="U25" s="275">
        <f t="shared" si="9"/>
        <v>25.007898860745303</v>
      </c>
      <c r="V25" s="313">
        <f t="shared" si="10"/>
        <v>24.103643204124747</v>
      </c>
      <c r="W25" s="270"/>
      <c r="X25" s="312">
        <f>生産者価格評価表!BG25</f>
        <v>47285.3</v>
      </c>
      <c r="Y25" s="276">
        <v>10972.2</v>
      </c>
      <c r="Z25" s="319">
        <f t="shared" si="11"/>
        <v>0.23204251638458465</v>
      </c>
      <c r="AA25" s="230"/>
      <c r="AB25" s="312">
        <f>生産者価格評価表!BG25</f>
        <v>47285.3</v>
      </c>
      <c r="AC25" s="277">
        <v>6945</v>
      </c>
      <c r="AD25" s="319">
        <f t="shared" si="12"/>
        <v>0.14687439859744994</v>
      </c>
      <c r="AE25" s="231"/>
      <c r="AF25" s="325">
        <f>生産者価格評価表!AQ25</f>
        <v>5695</v>
      </c>
      <c r="AG25" s="319">
        <f t="shared" si="7"/>
        <v>1.941274321320953E-2</v>
      </c>
      <c r="AH25" s="222"/>
    </row>
    <row r="26" spans="1:34" ht="18" customHeight="1" x14ac:dyDescent="0.35">
      <c r="A26" s="130">
        <v>20</v>
      </c>
      <c r="B26" s="291" t="s">
        <v>187</v>
      </c>
      <c r="C26" s="268" t="s">
        <v>6</v>
      </c>
      <c r="D26" s="333">
        <v>0.3102277989937019</v>
      </c>
      <c r="E26" s="267">
        <v>4.8667963807104558E-2</v>
      </c>
      <c r="F26" s="271">
        <f t="shared" si="8"/>
        <v>0.75805754535673886</v>
      </c>
      <c r="G26" s="271">
        <f t="shared" si="0"/>
        <v>84.939036213287707</v>
      </c>
      <c r="H26" s="271">
        <f t="shared" si="1"/>
        <v>64.581237524950097</v>
      </c>
      <c r="I26" s="271">
        <f t="shared" si="2"/>
        <v>0.487276874821785</v>
      </c>
      <c r="J26" s="271">
        <f t="shared" si="3"/>
        <v>0.27587111491303107</v>
      </c>
      <c r="K26" s="292">
        <f t="shared" si="4"/>
        <v>8.1628966062638891E-3</v>
      </c>
      <c r="L26" s="229"/>
      <c r="M26" s="302">
        <f>生産者価格評価表!AW26</f>
        <v>10874.9</v>
      </c>
      <c r="N26" s="272">
        <f>ABS(生産者価格評価表!BE26)</f>
        <v>2631.1</v>
      </c>
      <c r="O26" s="273">
        <f t="shared" si="5"/>
        <v>0.24194245464326108</v>
      </c>
      <c r="P26" s="303">
        <f t="shared" si="6"/>
        <v>0.75805754535673886</v>
      </c>
      <c r="Q26" s="269"/>
      <c r="R26" s="312">
        <f>生産者価格評価表!BG26</f>
        <v>8767.5</v>
      </c>
      <c r="S26" s="274">
        <f>雇用表!D26</f>
        <v>744703</v>
      </c>
      <c r="T26" s="274">
        <f>雇用表!I26</f>
        <v>566216</v>
      </c>
      <c r="U26" s="275">
        <f t="shared" si="9"/>
        <v>84.939036213287707</v>
      </c>
      <c r="V26" s="313">
        <f t="shared" si="10"/>
        <v>64.581237524950097</v>
      </c>
      <c r="W26" s="270"/>
      <c r="X26" s="312">
        <f>生産者価格評価表!BG26</f>
        <v>8767.5</v>
      </c>
      <c r="Y26" s="276">
        <v>4272.2</v>
      </c>
      <c r="Z26" s="319">
        <f t="shared" si="11"/>
        <v>0.487276874821785</v>
      </c>
      <c r="AA26" s="230"/>
      <c r="AB26" s="312">
        <f>生産者価格評価表!BG26</f>
        <v>8767.5</v>
      </c>
      <c r="AC26" s="277">
        <v>2418.6999999999998</v>
      </c>
      <c r="AD26" s="319">
        <f t="shared" si="12"/>
        <v>0.27587111491303107</v>
      </c>
      <c r="AE26" s="231"/>
      <c r="AF26" s="325">
        <f>生産者価格評価表!AQ26</f>
        <v>2394.6999999999998</v>
      </c>
      <c r="AG26" s="319">
        <f t="shared" si="7"/>
        <v>8.1628966062638891E-3</v>
      </c>
      <c r="AH26" s="222"/>
    </row>
    <row r="27" spans="1:34" ht="18" customHeight="1" x14ac:dyDescent="0.35">
      <c r="A27" s="130">
        <v>21</v>
      </c>
      <c r="B27" s="291" t="s">
        <v>188</v>
      </c>
      <c r="C27" s="268" t="s">
        <v>233</v>
      </c>
      <c r="D27" s="333">
        <v>0</v>
      </c>
      <c r="E27" s="267">
        <v>0</v>
      </c>
      <c r="F27" s="271">
        <f t="shared" si="8"/>
        <v>1</v>
      </c>
      <c r="G27" s="271">
        <f t="shared" si="0"/>
        <v>74.450901119958189</v>
      </c>
      <c r="H27" s="271">
        <f t="shared" si="1"/>
        <v>50.593207667685249</v>
      </c>
      <c r="I27" s="271">
        <f t="shared" si="2"/>
        <v>0.48708382629397634</v>
      </c>
      <c r="J27" s="271">
        <f t="shared" si="3"/>
        <v>0.34371320940968114</v>
      </c>
      <c r="K27" s="292">
        <f t="shared" si="4"/>
        <v>0</v>
      </c>
      <c r="L27" s="229"/>
      <c r="M27" s="302">
        <f>生産者価格評価表!AW27</f>
        <v>68886.5</v>
      </c>
      <c r="N27" s="272">
        <f>ABS(生産者価格評価表!BE27)</f>
        <v>0</v>
      </c>
      <c r="O27" s="273">
        <f t="shared" si="5"/>
        <v>0</v>
      </c>
      <c r="P27" s="303">
        <f t="shared" si="6"/>
        <v>1</v>
      </c>
      <c r="Q27" s="269"/>
      <c r="R27" s="312">
        <f>生産者価格評価表!BG27</f>
        <v>68886.5</v>
      </c>
      <c r="S27" s="274">
        <f>雇用表!D27</f>
        <v>5128662</v>
      </c>
      <c r="T27" s="274">
        <f>雇用表!I27</f>
        <v>3485189</v>
      </c>
      <c r="U27" s="275">
        <f t="shared" si="9"/>
        <v>74.450901119958189</v>
      </c>
      <c r="V27" s="313">
        <f t="shared" si="10"/>
        <v>50.593207667685249</v>
      </c>
      <c r="W27" s="270"/>
      <c r="X27" s="312">
        <f>生産者価格評価表!BG27</f>
        <v>68886.5</v>
      </c>
      <c r="Y27" s="276">
        <v>33553.5</v>
      </c>
      <c r="Z27" s="319">
        <f t="shared" si="11"/>
        <v>0.48708382629397634</v>
      </c>
      <c r="AA27" s="230"/>
      <c r="AB27" s="312">
        <f>生産者価格評価表!BG27</f>
        <v>68886.5</v>
      </c>
      <c r="AC27" s="277">
        <v>23677.200000000001</v>
      </c>
      <c r="AD27" s="319">
        <f t="shared" si="12"/>
        <v>0.34371320940968114</v>
      </c>
      <c r="AE27" s="231"/>
      <c r="AF27" s="325">
        <f>生産者価格評価表!AQ27</f>
        <v>0</v>
      </c>
      <c r="AG27" s="319">
        <f t="shared" si="7"/>
        <v>0</v>
      </c>
      <c r="AH27" s="222"/>
    </row>
    <row r="28" spans="1:34" ht="18" customHeight="1" x14ac:dyDescent="0.35">
      <c r="A28" s="130">
        <v>22</v>
      </c>
      <c r="B28" s="291" t="s">
        <v>189</v>
      </c>
      <c r="C28" s="268" t="s">
        <v>348</v>
      </c>
      <c r="D28" s="333">
        <v>0</v>
      </c>
      <c r="E28" s="267">
        <v>0</v>
      </c>
      <c r="F28" s="271">
        <f t="shared" si="8"/>
        <v>0.9998449171599163</v>
      </c>
      <c r="G28" s="271">
        <f t="shared" si="0"/>
        <v>7.6797433405296616</v>
      </c>
      <c r="H28" s="271">
        <f t="shared" si="1"/>
        <v>7.4750350498438891</v>
      </c>
      <c r="I28" s="271">
        <f t="shared" si="2"/>
        <v>0.4388498490491386</v>
      </c>
      <c r="J28" s="271">
        <f t="shared" si="3"/>
        <v>7.7969775422963461E-2</v>
      </c>
      <c r="K28" s="292">
        <f t="shared" si="4"/>
        <v>2.3513450866500321E-2</v>
      </c>
      <c r="L28" s="229"/>
      <c r="M28" s="302">
        <f>生産者価格評価表!AW28</f>
        <v>23213.4</v>
      </c>
      <c r="N28" s="272">
        <f>ABS(生産者価格評価表!BE28)</f>
        <v>3.6</v>
      </c>
      <c r="O28" s="273">
        <f t="shared" si="5"/>
        <v>1.5508284008374472E-4</v>
      </c>
      <c r="P28" s="303">
        <f t="shared" si="6"/>
        <v>0.9998449171599163</v>
      </c>
      <c r="Q28" s="269"/>
      <c r="R28" s="312">
        <f>生産者価格評価表!BG28</f>
        <v>23252.6</v>
      </c>
      <c r="S28" s="274">
        <f>雇用表!D28</f>
        <v>178574</v>
      </c>
      <c r="T28" s="274">
        <f>雇用表!I28</f>
        <v>173814</v>
      </c>
      <c r="U28" s="275">
        <f t="shared" si="9"/>
        <v>7.6797433405296616</v>
      </c>
      <c r="V28" s="313">
        <f t="shared" si="10"/>
        <v>7.4750350498438891</v>
      </c>
      <c r="W28" s="270"/>
      <c r="X28" s="312">
        <f>生産者価格評価表!BG28</f>
        <v>23252.6</v>
      </c>
      <c r="Y28" s="276">
        <v>10204.4</v>
      </c>
      <c r="Z28" s="319">
        <f t="shared" si="11"/>
        <v>0.4388498490491386</v>
      </c>
      <c r="AA28" s="230"/>
      <c r="AB28" s="312">
        <f>生産者価格評価表!BG28</f>
        <v>23252.6</v>
      </c>
      <c r="AC28" s="277">
        <v>1813</v>
      </c>
      <c r="AD28" s="319">
        <f t="shared" si="12"/>
        <v>7.7969775422963461E-2</v>
      </c>
      <c r="AE28" s="231"/>
      <c r="AF28" s="325">
        <f>生産者価格評価表!AQ28</f>
        <v>6898</v>
      </c>
      <c r="AG28" s="319">
        <f t="shared" si="7"/>
        <v>2.3513450866500321E-2</v>
      </c>
      <c r="AH28" s="222"/>
    </row>
    <row r="29" spans="1:34" ht="18" customHeight="1" x14ac:dyDescent="0.35">
      <c r="A29" s="130">
        <v>23</v>
      </c>
      <c r="B29" s="291" t="s">
        <v>190</v>
      </c>
      <c r="C29" s="268" t="s">
        <v>7</v>
      </c>
      <c r="D29" s="333">
        <v>0</v>
      </c>
      <c r="E29" s="267">
        <v>0</v>
      </c>
      <c r="F29" s="271">
        <f t="shared" si="8"/>
        <v>0.99980072624213978</v>
      </c>
      <c r="G29" s="271">
        <f t="shared" si="0"/>
        <v>18.661045382306199</v>
      </c>
      <c r="H29" s="271">
        <f t="shared" si="1"/>
        <v>18.615795514744836</v>
      </c>
      <c r="I29" s="271">
        <f t="shared" si="2"/>
        <v>0.47677909235387606</v>
      </c>
      <c r="J29" s="271">
        <f t="shared" si="3"/>
        <v>0.11983489316616634</v>
      </c>
      <c r="K29" s="292">
        <f t="shared" si="4"/>
        <v>6.6299886830013229E-3</v>
      </c>
      <c r="L29" s="229"/>
      <c r="M29" s="302">
        <f>生産者価格評価表!AW29</f>
        <v>4516.3999999999996</v>
      </c>
      <c r="N29" s="272">
        <f>ABS(生産者価格評価表!BE29)</f>
        <v>0.9</v>
      </c>
      <c r="O29" s="273">
        <f t="shared" si="5"/>
        <v>1.9927375786024269E-4</v>
      </c>
      <c r="P29" s="303">
        <f t="shared" si="6"/>
        <v>0.99980072624213978</v>
      </c>
      <c r="Q29" s="269"/>
      <c r="R29" s="312">
        <f>生産者価格評価表!BG29</f>
        <v>4530.3999999999996</v>
      </c>
      <c r="S29" s="274">
        <f>雇用表!D29</f>
        <v>84542</v>
      </c>
      <c r="T29" s="274">
        <f>雇用表!I29</f>
        <v>84337</v>
      </c>
      <c r="U29" s="275">
        <f t="shared" si="9"/>
        <v>18.661045382306199</v>
      </c>
      <c r="V29" s="313">
        <f t="shared" si="10"/>
        <v>18.615795514744836</v>
      </c>
      <c r="W29" s="270"/>
      <c r="X29" s="312">
        <f>生産者価格評価表!BG29</f>
        <v>4530.3999999999996</v>
      </c>
      <c r="Y29" s="276">
        <v>2160</v>
      </c>
      <c r="Z29" s="319">
        <f t="shared" si="11"/>
        <v>0.47677909235387606</v>
      </c>
      <c r="AA29" s="230"/>
      <c r="AB29" s="312">
        <f>生産者価格評価表!BG29</f>
        <v>4530.3999999999996</v>
      </c>
      <c r="AC29" s="277">
        <v>542.9</v>
      </c>
      <c r="AD29" s="319">
        <f t="shared" si="12"/>
        <v>0.11983489316616634</v>
      </c>
      <c r="AE29" s="231"/>
      <c r="AF29" s="325">
        <f>生産者価格評価表!AQ29</f>
        <v>1945</v>
      </c>
      <c r="AG29" s="319">
        <f t="shared" si="7"/>
        <v>6.6299886830013229E-3</v>
      </c>
      <c r="AH29" s="222"/>
    </row>
    <row r="30" spans="1:34" ht="18" customHeight="1" x14ac:dyDescent="0.35">
      <c r="A30" s="130">
        <v>24</v>
      </c>
      <c r="B30" s="291" t="s">
        <v>191</v>
      </c>
      <c r="C30" s="268" t="s">
        <v>8</v>
      </c>
      <c r="D30" s="333">
        <v>0</v>
      </c>
      <c r="E30" s="267">
        <v>0</v>
      </c>
      <c r="F30" s="271">
        <f t="shared" si="8"/>
        <v>0.99994987301162941</v>
      </c>
      <c r="G30" s="271">
        <f t="shared" si="0"/>
        <v>89.062296613987954</v>
      </c>
      <c r="H30" s="271">
        <f t="shared" si="1"/>
        <v>80.114480249653724</v>
      </c>
      <c r="I30" s="271">
        <f t="shared" si="2"/>
        <v>0.64980057740767316</v>
      </c>
      <c r="J30" s="271">
        <f t="shared" si="3"/>
        <v>0.45480032708642759</v>
      </c>
      <c r="K30" s="292">
        <f t="shared" si="4"/>
        <v>1.7633383782604544E-3</v>
      </c>
      <c r="L30" s="229"/>
      <c r="M30" s="302">
        <f>生産者価格評価表!AW30</f>
        <v>5984.8</v>
      </c>
      <c r="N30" s="272">
        <f>ABS(生産者価格評価表!BE30)</f>
        <v>0.3</v>
      </c>
      <c r="O30" s="273">
        <f t="shared" si="5"/>
        <v>5.0126988370538693E-5</v>
      </c>
      <c r="P30" s="303">
        <f t="shared" si="6"/>
        <v>0.99994987301162941</v>
      </c>
      <c r="Q30" s="269"/>
      <c r="R30" s="312">
        <f>生産者価格評価表!BG30</f>
        <v>5992.3</v>
      </c>
      <c r="S30" s="274">
        <f>雇用表!D30</f>
        <v>533688</v>
      </c>
      <c r="T30" s="274">
        <f>雇用表!I30</f>
        <v>480070</v>
      </c>
      <c r="U30" s="275">
        <f t="shared" si="9"/>
        <v>89.062296613987954</v>
      </c>
      <c r="V30" s="313">
        <f t="shared" si="10"/>
        <v>80.114480249653724</v>
      </c>
      <c r="W30" s="270"/>
      <c r="X30" s="312">
        <f>生産者価格評価表!BG30</f>
        <v>5992.3</v>
      </c>
      <c r="Y30" s="276">
        <v>3893.8</v>
      </c>
      <c r="Z30" s="319">
        <f t="shared" si="11"/>
        <v>0.64980057740767316</v>
      </c>
      <c r="AA30" s="230"/>
      <c r="AB30" s="312">
        <f>生産者価格評価表!BG30</f>
        <v>5992.3</v>
      </c>
      <c r="AC30" s="277">
        <v>2725.3</v>
      </c>
      <c r="AD30" s="319">
        <f t="shared" si="12"/>
        <v>0.45480032708642759</v>
      </c>
      <c r="AE30" s="231"/>
      <c r="AF30" s="325">
        <f>生産者価格評価表!AQ30</f>
        <v>517.29999999999995</v>
      </c>
      <c r="AG30" s="319">
        <f t="shared" si="7"/>
        <v>1.7633383782604544E-3</v>
      </c>
      <c r="AH30" s="222"/>
    </row>
    <row r="31" spans="1:34" ht="18" customHeight="1" x14ac:dyDescent="0.35">
      <c r="A31" s="130">
        <v>25</v>
      </c>
      <c r="B31" s="291" t="s">
        <v>192</v>
      </c>
      <c r="C31" s="268" t="s">
        <v>234</v>
      </c>
      <c r="D31" s="333">
        <v>-33.737110570626754</v>
      </c>
      <c r="E31" s="267">
        <v>0</v>
      </c>
      <c r="F31" s="271">
        <f t="shared" si="8"/>
        <v>0.99864443981998718</v>
      </c>
      <c r="G31" s="271">
        <f t="shared" si="0"/>
        <v>125.42482983402414</v>
      </c>
      <c r="H31" s="271">
        <f t="shared" si="1"/>
        <v>108.36638506098581</v>
      </c>
      <c r="I31" s="271">
        <f t="shared" si="2"/>
        <v>0.70379849501123293</v>
      </c>
      <c r="J31" s="271">
        <f t="shared" si="3"/>
        <v>0.43473726330185086</v>
      </c>
      <c r="K31" s="292">
        <f t="shared" si="4"/>
        <v>0.16259800111806494</v>
      </c>
      <c r="L31" s="229"/>
      <c r="M31" s="302">
        <f>生産者価格評価表!AW31</f>
        <v>86016.1</v>
      </c>
      <c r="N31" s="272">
        <f>ABS(生産者価格評価表!BE31)</f>
        <v>116.6</v>
      </c>
      <c r="O31" s="273">
        <f t="shared" si="5"/>
        <v>1.3555601800128113E-3</v>
      </c>
      <c r="P31" s="303">
        <f t="shared" si="6"/>
        <v>0.99864443981998718</v>
      </c>
      <c r="Q31" s="269"/>
      <c r="R31" s="312">
        <f>生産者価格評価表!BG31</f>
        <v>92718.3</v>
      </c>
      <c r="S31" s="274">
        <f>雇用表!D31</f>
        <v>11629177</v>
      </c>
      <c r="T31" s="274">
        <f>雇用表!I31</f>
        <v>10047547</v>
      </c>
      <c r="U31" s="275">
        <f t="shared" si="9"/>
        <v>125.42482983402414</v>
      </c>
      <c r="V31" s="313">
        <f t="shared" si="10"/>
        <v>108.36638506098581</v>
      </c>
      <c r="W31" s="270"/>
      <c r="X31" s="312">
        <f>生産者価格評価表!BG31</f>
        <v>92718.3</v>
      </c>
      <c r="Y31" s="276">
        <v>65255</v>
      </c>
      <c r="Z31" s="319">
        <f t="shared" si="11"/>
        <v>0.70379849501123293</v>
      </c>
      <c r="AA31" s="230"/>
      <c r="AB31" s="312">
        <f>生産者価格評価表!BG31</f>
        <v>92718.3</v>
      </c>
      <c r="AC31" s="277">
        <v>40308.1</v>
      </c>
      <c r="AD31" s="319">
        <f t="shared" si="12"/>
        <v>0.43473726330185086</v>
      </c>
      <c r="AE31" s="231"/>
      <c r="AF31" s="325">
        <f>生産者価格評価表!AQ31</f>
        <v>47700.4</v>
      </c>
      <c r="AG31" s="319">
        <f t="shared" si="7"/>
        <v>0.16259800111806494</v>
      </c>
      <c r="AH31" s="222"/>
    </row>
    <row r="32" spans="1:34" ht="18" customHeight="1" x14ac:dyDescent="0.35">
      <c r="A32" s="130">
        <v>26</v>
      </c>
      <c r="B32" s="291" t="s">
        <v>193</v>
      </c>
      <c r="C32" s="268" t="s">
        <v>9</v>
      </c>
      <c r="D32" s="333">
        <v>0</v>
      </c>
      <c r="E32" s="267">
        <v>0</v>
      </c>
      <c r="F32" s="271">
        <f t="shared" si="8"/>
        <v>0.93408313383640074</v>
      </c>
      <c r="G32" s="271">
        <f t="shared" si="0"/>
        <v>46.993031243807387</v>
      </c>
      <c r="H32" s="271">
        <f t="shared" si="1"/>
        <v>44.243234912037344</v>
      </c>
      <c r="I32" s="271">
        <f t="shared" si="2"/>
        <v>0.63412103397406261</v>
      </c>
      <c r="J32" s="271">
        <f t="shared" si="3"/>
        <v>0.30373263315498605</v>
      </c>
      <c r="K32" s="292">
        <f t="shared" si="4"/>
        <v>5.4962776618808037E-2</v>
      </c>
      <c r="L32" s="229"/>
      <c r="M32" s="302">
        <f>生産者価格評価表!AW32</f>
        <v>36800.9</v>
      </c>
      <c r="N32" s="272">
        <f>ABS(生産者価格評価表!BE32)</f>
        <v>2425.8000000000002</v>
      </c>
      <c r="O32" s="273">
        <f t="shared" si="5"/>
        <v>6.5916866163599264E-2</v>
      </c>
      <c r="P32" s="303">
        <f t="shared" si="6"/>
        <v>0.93408313383640074</v>
      </c>
      <c r="Q32" s="269"/>
      <c r="R32" s="312">
        <f>生産者価格評価表!BG32</f>
        <v>36333.599999999999</v>
      </c>
      <c r="S32" s="274">
        <f>雇用表!D32</f>
        <v>1707426</v>
      </c>
      <c r="T32" s="274">
        <f>雇用表!I32</f>
        <v>1607516</v>
      </c>
      <c r="U32" s="275">
        <f t="shared" si="9"/>
        <v>46.993031243807387</v>
      </c>
      <c r="V32" s="313">
        <f t="shared" si="10"/>
        <v>44.243234912037344</v>
      </c>
      <c r="W32" s="270"/>
      <c r="X32" s="312">
        <f>生産者価格評価表!BG32</f>
        <v>36333.599999999999</v>
      </c>
      <c r="Y32" s="276">
        <v>23039.9</v>
      </c>
      <c r="Z32" s="319">
        <f t="shared" si="11"/>
        <v>0.63412103397406261</v>
      </c>
      <c r="AA32" s="230"/>
      <c r="AB32" s="312">
        <f>生産者価格評価表!BG32</f>
        <v>36333.599999999999</v>
      </c>
      <c r="AC32" s="277">
        <v>11035.7</v>
      </c>
      <c r="AD32" s="319">
        <f t="shared" si="12"/>
        <v>0.30373263315498605</v>
      </c>
      <c r="AE32" s="231"/>
      <c r="AF32" s="325">
        <f>生産者価格評価表!AQ32</f>
        <v>16124.1</v>
      </c>
      <c r="AG32" s="319">
        <f t="shared" si="7"/>
        <v>5.4962776618808037E-2</v>
      </c>
      <c r="AH32" s="222"/>
    </row>
    <row r="33" spans="1:34" ht="18" customHeight="1" x14ac:dyDescent="0.35">
      <c r="A33" s="130">
        <v>27</v>
      </c>
      <c r="B33" s="291" t="s">
        <v>194</v>
      </c>
      <c r="C33" s="268" t="s">
        <v>235</v>
      </c>
      <c r="D33" s="333">
        <v>0</v>
      </c>
      <c r="E33" s="267">
        <v>0</v>
      </c>
      <c r="F33" s="271">
        <f t="shared" si="8"/>
        <v>0.99998342783152072</v>
      </c>
      <c r="G33" s="271">
        <f t="shared" si="0"/>
        <v>15.501255679270578</v>
      </c>
      <c r="H33" s="271">
        <f t="shared" si="1"/>
        <v>8.8173091577340781</v>
      </c>
      <c r="I33" s="271">
        <f t="shared" si="2"/>
        <v>0.80612069098804395</v>
      </c>
      <c r="J33" s="271">
        <f t="shared" si="3"/>
        <v>6.4697852865753858E-2</v>
      </c>
      <c r="K33" s="292">
        <f t="shared" si="4"/>
        <v>0.23035887157251742</v>
      </c>
      <c r="L33" s="229"/>
      <c r="M33" s="302">
        <f>生産者価格評価表!AW33</f>
        <v>90513.2</v>
      </c>
      <c r="N33" s="272">
        <f>ABS(生産者価格評価表!BE33)</f>
        <v>1.5</v>
      </c>
      <c r="O33" s="273">
        <f t="shared" si="5"/>
        <v>1.657216847929363E-5</v>
      </c>
      <c r="P33" s="303">
        <f t="shared" si="6"/>
        <v>0.99998342783152072</v>
      </c>
      <c r="Q33" s="269"/>
      <c r="R33" s="312">
        <f>生産者価格評価表!BG33</f>
        <v>90548.6</v>
      </c>
      <c r="S33" s="274">
        <f>雇用表!D33</f>
        <v>1403617</v>
      </c>
      <c r="T33" s="274">
        <f>雇用表!I33</f>
        <v>798395</v>
      </c>
      <c r="U33" s="275">
        <f t="shared" si="9"/>
        <v>15.501255679270578</v>
      </c>
      <c r="V33" s="313">
        <f t="shared" si="10"/>
        <v>8.8173091577340781</v>
      </c>
      <c r="W33" s="270"/>
      <c r="X33" s="312">
        <f>生産者価格評価表!BG33</f>
        <v>90548.6</v>
      </c>
      <c r="Y33" s="276">
        <v>72993.100000000006</v>
      </c>
      <c r="Z33" s="319">
        <f t="shared" si="11"/>
        <v>0.80612069098804395</v>
      </c>
      <c r="AA33" s="230"/>
      <c r="AB33" s="312">
        <f>生産者価格評価表!BG33</f>
        <v>90548.6</v>
      </c>
      <c r="AC33" s="277">
        <v>5858.3</v>
      </c>
      <c r="AD33" s="319">
        <f t="shared" si="12"/>
        <v>6.4697852865753858E-2</v>
      </c>
      <c r="AE33" s="231"/>
      <c r="AF33" s="325">
        <f>生産者価格評価表!AQ33</f>
        <v>67579</v>
      </c>
      <c r="AG33" s="319">
        <f t="shared" si="7"/>
        <v>0.23035887157251742</v>
      </c>
      <c r="AH33" s="222"/>
    </row>
    <row r="34" spans="1:34" ht="18" customHeight="1" x14ac:dyDescent="0.35">
      <c r="A34" s="130">
        <v>28</v>
      </c>
      <c r="B34" s="291" t="s">
        <v>195</v>
      </c>
      <c r="C34" s="268" t="s">
        <v>236</v>
      </c>
      <c r="D34" s="333">
        <v>0</v>
      </c>
      <c r="E34" s="267">
        <v>-0.42498377757537042</v>
      </c>
      <c r="F34" s="271">
        <f t="shared" si="8"/>
        <v>0.95689883675961296</v>
      </c>
      <c r="G34" s="271">
        <f t="shared" si="0"/>
        <v>70.3357767698853</v>
      </c>
      <c r="H34" s="271">
        <f t="shared" si="1"/>
        <v>63.78656370904433</v>
      </c>
      <c r="I34" s="271">
        <f t="shared" si="2"/>
        <v>0.50706227450413499</v>
      </c>
      <c r="J34" s="271">
        <f t="shared" si="3"/>
        <v>0.32180280242295745</v>
      </c>
      <c r="K34" s="292">
        <f t="shared" si="4"/>
        <v>3.6661621739545416E-2</v>
      </c>
      <c r="L34" s="229"/>
      <c r="M34" s="302">
        <f>生産者価格評価表!AW34</f>
        <v>46026.6</v>
      </c>
      <c r="N34" s="272">
        <f>ABS(生産者価格評価表!BE34)</f>
        <v>1983.8</v>
      </c>
      <c r="O34" s="273">
        <f t="shared" si="5"/>
        <v>4.3101163240387083E-2</v>
      </c>
      <c r="P34" s="303">
        <f t="shared" si="6"/>
        <v>0.95689883675961296</v>
      </c>
      <c r="Q34" s="269"/>
      <c r="R34" s="312">
        <f>生産者価格評価表!BG34</f>
        <v>49806.9</v>
      </c>
      <c r="S34" s="274">
        <f>雇用表!D34</f>
        <v>3503207</v>
      </c>
      <c r="T34" s="274">
        <f>雇用表!I34</f>
        <v>3177011</v>
      </c>
      <c r="U34" s="275">
        <f t="shared" si="9"/>
        <v>70.3357767698853</v>
      </c>
      <c r="V34" s="313">
        <f t="shared" si="10"/>
        <v>63.78656370904433</v>
      </c>
      <c r="W34" s="270"/>
      <c r="X34" s="312">
        <f>生産者価格評価表!BG34</f>
        <v>49806.9</v>
      </c>
      <c r="Y34" s="276">
        <v>25255.200000000001</v>
      </c>
      <c r="Z34" s="319">
        <f t="shared" si="11"/>
        <v>0.50706227450413499</v>
      </c>
      <c r="AA34" s="230"/>
      <c r="AB34" s="312">
        <f>生産者価格評価表!BG34</f>
        <v>49806.9</v>
      </c>
      <c r="AC34" s="277">
        <v>16028</v>
      </c>
      <c r="AD34" s="319">
        <f t="shared" si="12"/>
        <v>0.32180280242295745</v>
      </c>
      <c r="AE34" s="231"/>
      <c r="AF34" s="325">
        <f>生産者価格評価表!AQ34</f>
        <v>10755.2</v>
      </c>
      <c r="AG34" s="319">
        <f t="shared" si="7"/>
        <v>3.6661621739545416E-2</v>
      </c>
      <c r="AH34" s="222"/>
    </row>
    <row r="35" spans="1:34" ht="18" customHeight="1" x14ac:dyDescent="0.35">
      <c r="A35" s="130">
        <v>29</v>
      </c>
      <c r="B35" s="291" t="s">
        <v>196</v>
      </c>
      <c r="C35" s="268" t="s">
        <v>237</v>
      </c>
      <c r="D35" s="333">
        <v>3.4860271439561788E-2</v>
      </c>
      <c r="E35" s="267">
        <v>4.8155258972889942E-3</v>
      </c>
      <c r="F35" s="271">
        <f t="shared" si="8"/>
        <v>0.94469207339722161</v>
      </c>
      <c r="G35" s="271">
        <f t="shared" si="0"/>
        <v>34.874846097020438</v>
      </c>
      <c r="H35" s="271">
        <f t="shared" si="1"/>
        <v>30.226360502339325</v>
      </c>
      <c r="I35" s="271">
        <f t="shared" si="2"/>
        <v>0.53153472051218909</v>
      </c>
      <c r="J35" s="271">
        <f t="shared" si="3"/>
        <v>0.22909689731593202</v>
      </c>
      <c r="K35" s="292">
        <f t="shared" si="4"/>
        <v>5.6262867972893746E-2</v>
      </c>
      <c r="L35" s="229"/>
      <c r="M35" s="302">
        <f>生産者価格評価表!AW35</f>
        <v>67305</v>
      </c>
      <c r="N35" s="272">
        <f>ABS(生産者価格評価表!BE35)</f>
        <v>3722.5</v>
      </c>
      <c r="O35" s="273">
        <f t="shared" si="5"/>
        <v>5.5307926602778397E-2</v>
      </c>
      <c r="P35" s="303">
        <f t="shared" si="6"/>
        <v>0.94469207339722161</v>
      </c>
      <c r="Q35" s="269"/>
      <c r="R35" s="312">
        <f>生産者価格評価表!BG35</f>
        <v>64976</v>
      </c>
      <c r="S35" s="274">
        <f>雇用表!D35</f>
        <v>2266028</v>
      </c>
      <c r="T35" s="274">
        <f>雇用表!I35</f>
        <v>1963988</v>
      </c>
      <c r="U35" s="275">
        <f t="shared" si="9"/>
        <v>34.874846097020438</v>
      </c>
      <c r="V35" s="313">
        <f t="shared" si="10"/>
        <v>30.226360502339325</v>
      </c>
      <c r="W35" s="270"/>
      <c r="X35" s="312">
        <f>生産者価格評価表!BG35</f>
        <v>64976</v>
      </c>
      <c r="Y35" s="276">
        <v>34537</v>
      </c>
      <c r="Z35" s="319">
        <f t="shared" si="11"/>
        <v>0.53153472051218909</v>
      </c>
      <c r="AA35" s="230"/>
      <c r="AB35" s="312">
        <f>生産者価格評価表!BG35</f>
        <v>64976</v>
      </c>
      <c r="AC35" s="277">
        <v>14885.8</v>
      </c>
      <c r="AD35" s="319">
        <f t="shared" si="12"/>
        <v>0.22909689731593202</v>
      </c>
      <c r="AE35" s="231"/>
      <c r="AF35" s="325">
        <f>生産者価格評価表!AQ35</f>
        <v>16505.5</v>
      </c>
      <c r="AG35" s="319">
        <f t="shared" si="7"/>
        <v>5.6262867972893746E-2</v>
      </c>
      <c r="AH35" s="222"/>
    </row>
    <row r="36" spans="1:34" ht="18" customHeight="1" x14ac:dyDescent="0.35">
      <c r="A36" s="130">
        <v>30</v>
      </c>
      <c r="B36" s="291" t="s">
        <v>197</v>
      </c>
      <c r="C36" s="268" t="s">
        <v>10</v>
      </c>
      <c r="D36" s="333">
        <v>0</v>
      </c>
      <c r="E36" s="267">
        <v>0</v>
      </c>
      <c r="F36" s="271">
        <f t="shared" si="8"/>
        <v>1</v>
      </c>
      <c r="G36" s="271">
        <f t="shared" si="0"/>
        <v>47.638480955642926</v>
      </c>
      <c r="H36" s="271">
        <f t="shared" si="1"/>
        <v>47.634164422382163</v>
      </c>
      <c r="I36" s="271">
        <f t="shared" si="2"/>
        <v>0.70989142980472375</v>
      </c>
      <c r="J36" s="271">
        <f t="shared" si="3"/>
        <v>0.33946953559732373</v>
      </c>
      <c r="K36" s="292">
        <f t="shared" si="4"/>
        <v>4.2033105629865966E-3</v>
      </c>
      <c r="L36" s="229"/>
      <c r="M36" s="302">
        <f>生産者価格評価表!AW36</f>
        <v>42626.8</v>
      </c>
      <c r="N36" s="272">
        <f>ABS(生産者価格評価表!BE36)</f>
        <v>0</v>
      </c>
      <c r="O36" s="273">
        <f t="shared" si="5"/>
        <v>0</v>
      </c>
      <c r="P36" s="303">
        <f t="shared" si="6"/>
        <v>1</v>
      </c>
      <c r="Q36" s="269"/>
      <c r="R36" s="312">
        <f>生産者価格評価表!BG36</f>
        <v>42626.8</v>
      </c>
      <c r="S36" s="274">
        <f>雇用表!D36</f>
        <v>2030676</v>
      </c>
      <c r="T36" s="274">
        <f>雇用表!I36</f>
        <v>2030492</v>
      </c>
      <c r="U36" s="275">
        <f t="shared" si="9"/>
        <v>47.638480955642926</v>
      </c>
      <c r="V36" s="313">
        <f t="shared" si="10"/>
        <v>47.634164422382163</v>
      </c>
      <c r="W36" s="270"/>
      <c r="X36" s="312">
        <f>生産者価格評価表!BG36</f>
        <v>42626.8</v>
      </c>
      <c r="Y36" s="276">
        <v>30260.400000000001</v>
      </c>
      <c r="Z36" s="319">
        <f t="shared" si="11"/>
        <v>0.70989142980472375</v>
      </c>
      <c r="AA36" s="230"/>
      <c r="AB36" s="312">
        <f>生産者価格評価表!BG36</f>
        <v>42626.8</v>
      </c>
      <c r="AC36" s="277">
        <v>14470.5</v>
      </c>
      <c r="AD36" s="319">
        <f t="shared" si="12"/>
        <v>0.33946953559732373</v>
      </c>
      <c r="AE36" s="231"/>
      <c r="AF36" s="325">
        <f>生産者価格評価表!AQ36</f>
        <v>1233.0999999999999</v>
      </c>
      <c r="AG36" s="319">
        <f t="shared" si="7"/>
        <v>4.2033105629865966E-3</v>
      </c>
      <c r="AH36" s="222"/>
    </row>
    <row r="37" spans="1:34" ht="18" customHeight="1" x14ac:dyDescent="0.35">
      <c r="A37" s="130">
        <v>31</v>
      </c>
      <c r="B37" s="291" t="s">
        <v>198</v>
      </c>
      <c r="C37" s="268" t="s">
        <v>238</v>
      </c>
      <c r="D37" s="333">
        <v>0</v>
      </c>
      <c r="E37" s="267">
        <v>1.4399715311367549E-5</v>
      </c>
      <c r="F37" s="271">
        <f t="shared" si="8"/>
        <v>0.95684345031647855</v>
      </c>
      <c r="G37" s="271">
        <f t="shared" si="0"/>
        <v>76.165849746206177</v>
      </c>
      <c r="H37" s="271">
        <f t="shared" si="1"/>
        <v>75.358308070186155</v>
      </c>
      <c r="I37" s="271">
        <f t="shared" si="2"/>
        <v>0.69152879998779526</v>
      </c>
      <c r="J37" s="271">
        <f t="shared" si="3"/>
        <v>0.48708364844160351</v>
      </c>
      <c r="K37" s="292">
        <f t="shared" si="4"/>
        <v>3.2951895938151919E-2</v>
      </c>
      <c r="L37" s="229"/>
      <c r="M37" s="302">
        <f>生産者価格評価表!AW37</f>
        <v>47112.2</v>
      </c>
      <c r="N37" s="272">
        <f>ABS(生産者価格評価表!BE37)</f>
        <v>2033.2</v>
      </c>
      <c r="O37" s="273">
        <f t="shared" si="5"/>
        <v>4.3156549683521471E-2</v>
      </c>
      <c r="P37" s="303">
        <f t="shared" si="6"/>
        <v>0.95684345031647855</v>
      </c>
      <c r="Q37" s="269"/>
      <c r="R37" s="312">
        <f>生産者価格評価表!BG37</f>
        <v>45883.7</v>
      </c>
      <c r="S37" s="274">
        <f>雇用表!D37</f>
        <v>3494771</v>
      </c>
      <c r="T37" s="274">
        <f>雇用表!I37</f>
        <v>3457718</v>
      </c>
      <c r="U37" s="275">
        <f t="shared" si="9"/>
        <v>76.165849746206177</v>
      </c>
      <c r="V37" s="313">
        <f t="shared" si="10"/>
        <v>75.358308070186155</v>
      </c>
      <c r="W37" s="270"/>
      <c r="X37" s="312">
        <f>生産者価格評価表!BG37</f>
        <v>45883.7</v>
      </c>
      <c r="Y37" s="276">
        <v>31729.9</v>
      </c>
      <c r="Z37" s="319">
        <f t="shared" si="11"/>
        <v>0.69152879998779526</v>
      </c>
      <c r="AA37" s="230"/>
      <c r="AB37" s="312">
        <f>生産者価格評価表!BG37</f>
        <v>45883.7</v>
      </c>
      <c r="AC37" s="277">
        <v>22349.200000000001</v>
      </c>
      <c r="AD37" s="319">
        <f t="shared" si="12"/>
        <v>0.48708364844160351</v>
      </c>
      <c r="AE37" s="231"/>
      <c r="AF37" s="325">
        <f>生産者価格評価表!AQ37</f>
        <v>9666.9</v>
      </c>
      <c r="AG37" s="319">
        <f t="shared" si="7"/>
        <v>3.2951895938151919E-2</v>
      </c>
      <c r="AH37" s="222"/>
    </row>
    <row r="38" spans="1:34" ht="18" customHeight="1" x14ac:dyDescent="0.35">
      <c r="A38" s="130">
        <v>32</v>
      </c>
      <c r="B38" s="291" t="s">
        <v>199</v>
      </c>
      <c r="C38" s="268" t="s">
        <v>239</v>
      </c>
      <c r="D38" s="333">
        <v>0</v>
      </c>
      <c r="E38" s="267">
        <v>0</v>
      </c>
      <c r="F38" s="271">
        <f t="shared" si="8"/>
        <v>0.99993051782287323</v>
      </c>
      <c r="G38" s="271">
        <f t="shared" si="0"/>
        <v>117.90445391616372</v>
      </c>
      <c r="H38" s="271">
        <f t="shared" si="1"/>
        <v>110.06287096859371</v>
      </c>
      <c r="I38" s="271">
        <f t="shared" si="2"/>
        <v>0.59308558317548421</v>
      </c>
      <c r="J38" s="271">
        <f t="shared" si="3"/>
        <v>0.51403548513068242</v>
      </c>
      <c r="K38" s="292">
        <f t="shared" si="4"/>
        <v>5.2516327838453253E-2</v>
      </c>
      <c r="L38" s="229"/>
      <c r="M38" s="302">
        <f>生産者価格評価表!AW38</f>
        <v>71960.899999999994</v>
      </c>
      <c r="N38" s="272">
        <f>ABS(生産者価格評価表!BE38)</f>
        <v>5</v>
      </c>
      <c r="O38" s="273">
        <f t="shared" si="5"/>
        <v>6.948217712674522E-5</v>
      </c>
      <c r="P38" s="303">
        <f t="shared" si="6"/>
        <v>0.99993051782287323</v>
      </c>
      <c r="Q38" s="269"/>
      <c r="R38" s="312">
        <f>生産者価格評価表!BG38</f>
        <v>71956.899999999994</v>
      </c>
      <c r="S38" s="274">
        <f>雇用表!D38</f>
        <v>8484039</v>
      </c>
      <c r="T38" s="274">
        <f>雇用表!I38</f>
        <v>7919783</v>
      </c>
      <c r="U38" s="275">
        <f t="shared" si="9"/>
        <v>117.90445391616372</v>
      </c>
      <c r="V38" s="313">
        <f t="shared" si="10"/>
        <v>110.06287096859371</v>
      </c>
      <c r="W38" s="270"/>
      <c r="X38" s="312">
        <f>生産者価格評価表!BG38</f>
        <v>71956.899999999994</v>
      </c>
      <c r="Y38" s="276">
        <v>42676.6</v>
      </c>
      <c r="Z38" s="319">
        <f t="shared" si="11"/>
        <v>0.59308558317548421</v>
      </c>
      <c r="AA38" s="230"/>
      <c r="AB38" s="312">
        <f>生産者価格評価表!BG38</f>
        <v>71956.899999999994</v>
      </c>
      <c r="AC38" s="277">
        <v>36988.400000000001</v>
      </c>
      <c r="AD38" s="319">
        <f t="shared" si="12"/>
        <v>0.51403548513068242</v>
      </c>
      <c r="AE38" s="231"/>
      <c r="AF38" s="325">
        <f>生産者価格評価表!AQ38</f>
        <v>15406.4</v>
      </c>
      <c r="AG38" s="319">
        <f t="shared" si="7"/>
        <v>5.2516327838453253E-2</v>
      </c>
      <c r="AH38" s="222"/>
    </row>
    <row r="39" spans="1:34" ht="18" customHeight="1" x14ac:dyDescent="0.35">
      <c r="A39" s="130">
        <v>33</v>
      </c>
      <c r="B39" s="291" t="s">
        <v>200</v>
      </c>
      <c r="C39" s="268" t="s">
        <v>259</v>
      </c>
      <c r="D39" s="333">
        <v>0</v>
      </c>
      <c r="E39" s="267">
        <v>0</v>
      </c>
      <c r="F39" s="271">
        <f t="shared" si="8"/>
        <v>0.97898268799275412</v>
      </c>
      <c r="G39" s="271">
        <f t="shared" si="0"/>
        <v>128.78044693907472</v>
      </c>
      <c r="H39" s="271">
        <f t="shared" si="1"/>
        <v>91.822732318260833</v>
      </c>
      <c r="I39" s="271">
        <f t="shared" si="2"/>
        <v>0.61725344000670201</v>
      </c>
      <c r="J39" s="271">
        <f t="shared" si="3"/>
        <v>0.5320543699080571</v>
      </c>
      <c r="K39" s="292">
        <f t="shared" si="4"/>
        <v>1.2641632920194707E-2</v>
      </c>
      <c r="L39" s="229"/>
      <c r="M39" s="302">
        <f>生産者価格評価表!AW39</f>
        <v>4857.8999999999996</v>
      </c>
      <c r="N39" s="272">
        <f>ABS(生産者価格評価表!BE39)</f>
        <v>102.1</v>
      </c>
      <c r="O39" s="273">
        <f t="shared" si="5"/>
        <v>2.1017312007245929E-2</v>
      </c>
      <c r="P39" s="303">
        <f t="shared" si="6"/>
        <v>0.97898268799275412</v>
      </c>
      <c r="Q39" s="269"/>
      <c r="R39" s="312">
        <f>生産者価格評価表!BG39</f>
        <v>4774.7</v>
      </c>
      <c r="S39" s="274">
        <f>雇用表!D39</f>
        <v>614888</v>
      </c>
      <c r="T39" s="274">
        <f>雇用表!I39</f>
        <v>438426</v>
      </c>
      <c r="U39" s="275">
        <f t="shared" si="9"/>
        <v>128.78044693907472</v>
      </c>
      <c r="V39" s="313">
        <f t="shared" si="10"/>
        <v>91.822732318260833</v>
      </c>
      <c r="W39" s="270"/>
      <c r="X39" s="312">
        <f>生産者価格評価表!BG39</f>
        <v>4774.7</v>
      </c>
      <c r="Y39" s="276">
        <v>2947.2</v>
      </c>
      <c r="Z39" s="319">
        <f t="shared" si="11"/>
        <v>0.61725344000670201</v>
      </c>
      <c r="AA39" s="230"/>
      <c r="AB39" s="312">
        <f>生産者価格評価表!BG39</f>
        <v>4774.7</v>
      </c>
      <c r="AC39" s="277">
        <v>2540.4</v>
      </c>
      <c r="AD39" s="319">
        <f t="shared" si="12"/>
        <v>0.5320543699080571</v>
      </c>
      <c r="AE39" s="231"/>
      <c r="AF39" s="325">
        <f>生産者価格評価表!AQ39</f>
        <v>3708.6</v>
      </c>
      <c r="AG39" s="319">
        <f t="shared" si="7"/>
        <v>1.2641632920194707E-2</v>
      </c>
      <c r="AH39" s="222"/>
    </row>
    <row r="40" spans="1:34" ht="18" customHeight="1" x14ac:dyDescent="0.35">
      <c r="A40" s="130">
        <v>34</v>
      </c>
      <c r="B40" s="291" t="s">
        <v>201</v>
      </c>
      <c r="C40" s="268" t="s">
        <v>240</v>
      </c>
      <c r="D40" s="333">
        <v>0</v>
      </c>
      <c r="E40" s="267">
        <v>0</v>
      </c>
      <c r="F40" s="271">
        <f t="shared" si="8"/>
        <v>0.95182201059920479</v>
      </c>
      <c r="G40" s="271">
        <f t="shared" si="0"/>
        <v>96.695109160288183</v>
      </c>
      <c r="H40" s="271">
        <f t="shared" si="1"/>
        <v>80.064196631598364</v>
      </c>
      <c r="I40" s="271">
        <f t="shared" si="2"/>
        <v>0.59603775882925403</v>
      </c>
      <c r="J40" s="271">
        <f t="shared" si="3"/>
        <v>0.3512167088613582</v>
      </c>
      <c r="K40" s="292">
        <f t="shared" si="4"/>
        <v>1.4256009598996469E-2</v>
      </c>
      <c r="L40" s="229"/>
      <c r="M40" s="302">
        <f>生産者価格評価表!AW40</f>
        <v>84930.9</v>
      </c>
      <c r="N40" s="272">
        <f>ABS(生産者価格評価表!BE40)</f>
        <v>4091.8</v>
      </c>
      <c r="O40" s="273">
        <f t="shared" si="5"/>
        <v>4.8177989400795242E-2</v>
      </c>
      <c r="P40" s="303">
        <f t="shared" si="6"/>
        <v>0.95182201059920479</v>
      </c>
      <c r="Q40" s="269"/>
      <c r="R40" s="312">
        <f>生産者価格評価表!BG40</f>
        <v>84568.3</v>
      </c>
      <c r="S40" s="274">
        <f>雇用表!D40</f>
        <v>8177341</v>
      </c>
      <c r="T40" s="274">
        <f>雇用表!I40</f>
        <v>6770893</v>
      </c>
      <c r="U40" s="275">
        <f t="shared" si="9"/>
        <v>96.695109160288183</v>
      </c>
      <c r="V40" s="313">
        <f t="shared" si="10"/>
        <v>80.064196631598364</v>
      </c>
      <c r="W40" s="270"/>
      <c r="X40" s="312">
        <f>生産者価格評価表!BG40</f>
        <v>84568.3</v>
      </c>
      <c r="Y40" s="276">
        <v>50405.9</v>
      </c>
      <c r="Z40" s="319">
        <f t="shared" si="11"/>
        <v>0.59603775882925403</v>
      </c>
      <c r="AA40" s="230"/>
      <c r="AB40" s="312">
        <f>生産者価格評価表!BG40</f>
        <v>84568.3</v>
      </c>
      <c r="AC40" s="277">
        <v>29701.8</v>
      </c>
      <c r="AD40" s="319">
        <f t="shared" si="12"/>
        <v>0.3512167088613582</v>
      </c>
      <c r="AE40" s="231"/>
      <c r="AF40" s="325">
        <f>生産者価格評価表!AQ40</f>
        <v>4182.2</v>
      </c>
      <c r="AG40" s="319">
        <f t="shared" si="7"/>
        <v>1.4256009598996469E-2</v>
      </c>
      <c r="AH40" s="222"/>
    </row>
    <row r="41" spans="1:34" ht="18" customHeight="1" x14ac:dyDescent="0.35">
      <c r="A41" s="130">
        <v>35</v>
      </c>
      <c r="B41" s="291" t="s">
        <v>202</v>
      </c>
      <c r="C41" s="268" t="s">
        <v>241</v>
      </c>
      <c r="D41" s="333">
        <v>2.4065710635694622E-5</v>
      </c>
      <c r="E41" s="267">
        <v>9.9211704282147083E-6</v>
      </c>
      <c r="F41" s="271">
        <f t="shared" si="8"/>
        <v>0.98892913730824683</v>
      </c>
      <c r="G41" s="271">
        <f t="shared" si="0"/>
        <v>185.85282785280259</v>
      </c>
      <c r="H41" s="271">
        <f t="shared" si="1"/>
        <v>143.54461274144444</v>
      </c>
      <c r="I41" s="271">
        <f t="shared" si="2"/>
        <v>0.55254866787099377</v>
      </c>
      <c r="J41" s="271">
        <f t="shared" si="3"/>
        <v>0.3125178438332975</v>
      </c>
      <c r="K41" s="292">
        <f t="shared" si="4"/>
        <v>0.10339578135013157</v>
      </c>
      <c r="L41" s="229"/>
      <c r="M41" s="302">
        <f>生産者価格評価表!AW41</f>
        <v>39256.199999999997</v>
      </c>
      <c r="N41" s="272">
        <f>ABS(生産者価格評価表!BE41)</f>
        <v>434.6</v>
      </c>
      <c r="O41" s="273">
        <f t="shared" si="5"/>
        <v>1.1070862691753152E-2</v>
      </c>
      <c r="P41" s="303">
        <f t="shared" si="6"/>
        <v>0.98892913730824683</v>
      </c>
      <c r="Q41" s="269"/>
      <c r="R41" s="312">
        <f>生産者価格評価表!BG41</f>
        <v>39579.5</v>
      </c>
      <c r="S41" s="274">
        <f>雇用表!D41</f>
        <v>7355962</v>
      </c>
      <c r="T41" s="274">
        <f>雇用表!I41</f>
        <v>5681424</v>
      </c>
      <c r="U41" s="275">
        <f t="shared" si="9"/>
        <v>185.85282785280259</v>
      </c>
      <c r="V41" s="313">
        <f t="shared" si="10"/>
        <v>143.54461274144444</v>
      </c>
      <c r="W41" s="270"/>
      <c r="X41" s="312">
        <f>生産者価格評価表!BG41</f>
        <v>39579.5</v>
      </c>
      <c r="Y41" s="276">
        <v>21869.599999999999</v>
      </c>
      <c r="Z41" s="319">
        <f t="shared" si="11"/>
        <v>0.55254866787099377</v>
      </c>
      <c r="AA41" s="230"/>
      <c r="AB41" s="312">
        <f>生産者価格評価表!BG41</f>
        <v>39579.5</v>
      </c>
      <c r="AC41" s="277">
        <v>12369.3</v>
      </c>
      <c r="AD41" s="319">
        <f t="shared" si="12"/>
        <v>0.3125178438332975</v>
      </c>
      <c r="AE41" s="231"/>
      <c r="AF41" s="325">
        <f>生産者価格評価表!AQ41</f>
        <v>30332.6</v>
      </c>
      <c r="AG41" s="319">
        <f t="shared" si="7"/>
        <v>0.10339578135013157</v>
      </c>
      <c r="AH41" s="222"/>
    </row>
    <row r="42" spans="1:34" ht="18" customHeight="1" x14ac:dyDescent="0.35">
      <c r="A42" s="130">
        <v>36</v>
      </c>
      <c r="B42" s="291" t="s">
        <v>203</v>
      </c>
      <c r="C42" s="268" t="s">
        <v>349</v>
      </c>
      <c r="D42" s="333">
        <v>0</v>
      </c>
      <c r="E42" s="267">
        <v>0</v>
      </c>
      <c r="F42" s="271">
        <f t="shared" si="8"/>
        <v>1</v>
      </c>
      <c r="G42" s="271">
        <f t="shared" si="0"/>
        <v>0</v>
      </c>
      <c r="H42" s="271">
        <f t="shared" si="1"/>
        <v>0</v>
      </c>
      <c r="I42" s="271">
        <f t="shared" si="2"/>
        <v>0</v>
      </c>
      <c r="J42" s="271">
        <f t="shared" si="3"/>
        <v>0</v>
      </c>
      <c r="K42" s="292">
        <f t="shared" si="4"/>
        <v>0</v>
      </c>
      <c r="L42" s="229"/>
      <c r="M42" s="302">
        <f>生産者価格評価表!AW42</f>
        <v>1482.1</v>
      </c>
      <c r="N42" s="272">
        <f>ABS(生産者価格評価表!BE42)</f>
        <v>0</v>
      </c>
      <c r="O42" s="273">
        <f t="shared" si="5"/>
        <v>0</v>
      </c>
      <c r="P42" s="303">
        <f t="shared" si="6"/>
        <v>1</v>
      </c>
      <c r="Q42" s="269"/>
      <c r="R42" s="312">
        <f>生産者価格評価表!BG42</f>
        <v>1482.1</v>
      </c>
      <c r="S42" s="274">
        <f>雇用表!D42</f>
        <v>0</v>
      </c>
      <c r="T42" s="274">
        <f>雇用表!I42</f>
        <v>0</v>
      </c>
      <c r="U42" s="275">
        <f t="shared" si="9"/>
        <v>0</v>
      </c>
      <c r="V42" s="313">
        <f t="shared" si="10"/>
        <v>0</v>
      </c>
      <c r="W42" s="270"/>
      <c r="X42" s="312">
        <f>生産者価格評価表!BG42</f>
        <v>1482.1</v>
      </c>
      <c r="Y42" s="276">
        <v>0</v>
      </c>
      <c r="Z42" s="319">
        <f t="shared" si="11"/>
        <v>0</v>
      </c>
      <c r="AA42" s="230"/>
      <c r="AB42" s="312">
        <f>生産者価格評価表!BG42</f>
        <v>1482.1</v>
      </c>
      <c r="AC42" s="277">
        <v>0</v>
      </c>
      <c r="AD42" s="319">
        <f t="shared" si="12"/>
        <v>0</v>
      </c>
      <c r="AE42" s="231"/>
      <c r="AF42" s="325">
        <f>生産者価格評価表!AQ42</f>
        <v>0</v>
      </c>
      <c r="AG42" s="319">
        <f t="shared" si="7"/>
        <v>0</v>
      </c>
      <c r="AH42" s="222"/>
    </row>
    <row r="43" spans="1:34" ht="18" customHeight="1" thickBot="1" x14ac:dyDescent="0.4">
      <c r="A43" s="130">
        <v>37</v>
      </c>
      <c r="B43" s="293" t="s">
        <v>204</v>
      </c>
      <c r="C43" s="294" t="s">
        <v>350</v>
      </c>
      <c r="D43" s="334">
        <v>1.5753233448746726E-2</v>
      </c>
      <c r="E43" s="295">
        <v>3.6043000647173973E-2</v>
      </c>
      <c r="F43" s="296">
        <f t="shared" si="8"/>
        <v>0.72952405246264052</v>
      </c>
      <c r="G43" s="296">
        <f t="shared" si="0"/>
        <v>1.7832533967654778</v>
      </c>
      <c r="H43" s="296">
        <f t="shared" si="1"/>
        <v>1.6917249492585937</v>
      </c>
      <c r="I43" s="296">
        <f t="shared" si="2"/>
        <v>0.65003296575439862</v>
      </c>
      <c r="J43" s="296">
        <f t="shared" si="3"/>
        <v>7.4205266764055689E-3</v>
      </c>
      <c r="K43" s="297">
        <f t="shared" si="4"/>
        <v>6.1357221744999389E-6</v>
      </c>
      <c r="L43" s="229"/>
      <c r="M43" s="304">
        <f>生産者価格評価表!AW43</f>
        <v>4704.3</v>
      </c>
      <c r="N43" s="305">
        <f>ABS(生産者価格評価表!BE43)</f>
        <v>1272.4000000000001</v>
      </c>
      <c r="O43" s="306">
        <f t="shared" si="5"/>
        <v>0.27047594753735943</v>
      </c>
      <c r="P43" s="307">
        <f>1-O43</f>
        <v>0.72952405246264052</v>
      </c>
      <c r="Q43" s="269"/>
      <c r="R43" s="314">
        <f>生産者価格評価表!BG43</f>
        <v>7735.3</v>
      </c>
      <c r="S43" s="315">
        <f>雇用表!D43</f>
        <v>13794</v>
      </c>
      <c r="T43" s="315">
        <f>雇用表!I43</f>
        <v>13086</v>
      </c>
      <c r="U43" s="316">
        <f t="shared" si="9"/>
        <v>1.7832533967654778</v>
      </c>
      <c r="V43" s="317">
        <f t="shared" si="10"/>
        <v>1.6917249492585937</v>
      </c>
      <c r="W43" s="270"/>
      <c r="X43" s="314">
        <f>生産者価格評価表!BG43</f>
        <v>7735.3</v>
      </c>
      <c r="Y43" s="320">
        <v>5028.2</v>
      </c>
      <c r="Z43" s="321">
        <f t="shared" si="11"/>
        <v>0.65003296575439862</v>
      </c>
      <c r="AA43" s="230"/>
      <c r="AB43" s="314">
        <f>生産者価格評価表!BG43</f>
        <v>7735.3</v>
      </c>
      <c r="AC43" s="323">
        <v>57.4</v>
      </c>
      <c r="AD43" s="321">
        <f t="shared" si="12"/>
        <v>7.4205266764055689E-3</v>
      </c>
      <c r="AE43" s="231"/>
      <c r="AF43" s="326">
        <f>生産者価格評価表!AQ43</f>
        <v>1.8</v>
      </c>
      <c r="AG43" s="321">
        <f t="shared" si="7"/>
        <v>6.1357221744999389E-6</v>
      </c>
      <c r="AH43" s="222"/>
    </row>
    <row r="44" spans="1:34" ht="25.5" customHeight="1" thickBot="1" x14ac:dyDescent="0.4">
      <c r="M44" s="270"/>
      <c r="N44" s="270"/>
      <c r="O44" s="270"/>
      <c r="P44" s="270"/>
      <c r="Q44" s="270"/>
      <c r="R44" s="270"/>
      <c r="S44" s="270"/>
      <c r="T44" s="270"/>
      <c r="U44" s="270"/>
      <c r="V44" s="270"/>
      <c r="W44" s="270"/>
      <c r="AF44" s="326">
        <f>生産者価格評価表!AQ44</f>
        <v>293364</v>
      </c>
      <c r="AG44" s="221" t="s">
        <v>267</v>
      </c>
    </row>
    <row r="45" spans="1:34" ht="18" customHeight="1" x14ac:dyDescent="0.35">
      <c r="C45" s="223" t="s">
        <v>25</v>
      </c>
      <c r="D45" s="223" t="s">
        <v>450</v>
      </c>
      <c r="M45" s="270"/>
      <c r="N45" s="270"/>
      <c r="O45" s="270"/>
      <c r="P45" s="270"/>
      <c r="Q45" s="270"/>
      <c r="R45" s="270"/>
      <c r="S45" s="270"/>
      <c r="T45" s="270"/>
      <c r="U45" s="270"/>
      <c r="V45" s="270"/>
      <c r="W45" s="270"/>
    </row>
    <row r="46" spans="1:34" ht="18" customHeight="1" x14ac:dyDescent="0.35">
      <c r="C46" s="223" t="s">
        <v>26</v>
      </c>
      <c r="D46" s="223" t="s">
        <v>451</v>
      </c>
      <c r="M46" s="270"/>
      <c r="N46" s="270"/>
      <c r="O46" s="270"/>
      <c r="P46" s="270"/>
      <c r="Q46" s="270"/>
      <c r="R46" s="270"/>
      <c r="S46" s="270"/>
      <c r="T46" s="270"/>
      <c r="U46" s="270"/>
      <c r="V46" s="270"/>
      <c r="W46" s="270"/>
    </row>
    <row r="47" spans="1:34" ht="18" customHeight="1" x14ac:dyDescent="0.35">
      <c r="C47" s="223" t="s">
        <v>449</v>
      </c>
      <c r="D47" s="223" t="s">
        <v>456</v>
      </c>
      <c r="M47" s="270"/>
      <c r="N47" s="270"/>
      <c r="O47" s="270"/>
      <c r="P47" s="270"/>
      <c r="Q47" s="270"/>
      <c r="R47" s="270"/>
      <c r="S47" s="270"/>
      <c r="T47" s="270"/>
      <c r="U47" s="270"/>
      <c r="V47" s="270"/>
      <c r="W47" s="270"/>
    </row>
    <row r="48" spans="1:34" ht="18" customHeight="1" x14ac:dyDescent="0.35">
      <c r="C48" s="223" t="s">
        <v>29</v>
      </c>
      <c r="D48" s="223" t="s">
        <v>452</v>
      </c>
      <c r="M48" s="270"/>
      <c r="N48" s="270"/>
      <c r="O48" s="270"/>
      <c r="P48" s="270"/>
      <c r="Q48" s="270"/>
      <c r="R48" s="270"/>
      <c r="S48" s="270"/>
      <c r="T48" s="270"/>
      <c r="U48" s="270"/>
      <c r="V48" s="270"/>
      <c r="W48" s="270"/>
    </row>
    <row r="49" spans="3:23" ht="18" customHeight="1" x14ac:dyDescent="0.35">
      <c r="C49" s="223" t="s">
        <v>27</v>
      </c>
      <c r="D49" s="223" t="s">
        <v>455</v>
      </c>
      <c r="M49" s="270"/>
      <c r="N49" s="270"/>
      <c r="O49" s="270"/>
      <c r="P49" s="270"/>
      <c r="Q49" s="270"/>
      <c r="R49" s="270"/>
      <c r="S49" s="270"/>
      <c r="T49" s="270"/>
      <c r="U49" s="270"/>
      <c r="V49" s="270"/>
      <c r="W49" s="270"/>
    </row>
    <row r="50" spans="3:23" ht="18" customHeight="1" x14ac:dyDescent="0.35">
      <c r="C50" s="223" t="s">
        <v>31</v>
      </c>
      <c r="D50" s="223" t="s">
        <v>453</v>
      </c>
      <c r="M50" s="270"/>
      <c r="N50" s="270"/>
      <c r="O50" s="270"/>
      <c r="P50" s="270"/>
      <c r="Q50" s="270"/>
      <c r="R50" s="270"/>
      <c r="S50" s="270"/>
      <c r="T50" s="270"/>
      <c r="U50" s="270"/>
      <c r="V50" s="270"/>
      <c r="W50" s="270"/>
    </row>
    <row r="51" spans="3:23" ht="18" customHeight="1" x14ac:dyDescent="0.35">
      <c r="C51" s="223" t="s">
        <v>33</v>
      </c>
      <c r="D51" s="223" t="s">
        <v>454</v>
      </c>
      <c r="M51" s="270"/>
      <c r="N51" s="270"/>
      <c r="O51" s="270"/>
      <c r="P51" s="270"/>
      <c r="Q51" s="270"/>
      <c r="R51" s="270"/>
      <c r="S51" s="270"/>
      <c r="T51" s="270"/>
      <c r="U51" s="270"/>
      <c r="V51" s="270"/>
      <c r="W51" s="270"/>
    </row>
    <row r="52" spans="3:23" ht="18" customHeight="1" x14ac:dyDescent="0.35">
      <c r="C52" s="223" t="s">
        <v>335</v>
      </c>
      <c r="D52" s="223" t="s">
        <v>334</v>
      </c>
      <c r="W52" s="270"/>
    </row>
    <row r="53" spans="3:23" ht="18" customHeight="1" x14ac:dyDescent="0.35">
      <c r="W53" s="270"/>
    </row>
    <row r="54" spans="3:23" x14ac:dyDescent="0.35">
      <c r="W54" s="270"/>
    </row>
    <row r="55" spans="3:23" x14ac:dyDescent="0.35">
      <c r="W55" s="270"/>
    </row>
    <row r="56" spans="3:23" x14ac:dyDescent="0.35">
      <c r="W56" s="270"/>
    </row>
    <row r="57" spans="3:23" x14ac:dyDescent="0.35">
      <c r="W57" s="270"/>
    </row>
    <row r="58" spans="3:23" x14ac:dyDescent="0.35">
      <c r="W58" s="270"/>
    </row>
    <row r="59" spans="3:23" x14ac:dyDescent="0.35">
      <c r="W59" s="270"/>
    </row>
    <row r="60" spans="3:23" x14ac:dyDescent="0.35">
      <c r="W60" s="270"/>
    </row>
    <row r="61" spans="3:23" x14ac:dyDescent="0.35">
      <c r="W61" s="270"/>
    </row>
    <row r="62" spans="3:23" x14ac:dyDescent="0.35">
      <c r="W62" s="270"/>
    </row>
    <row r="63" spans="3:23" x14ac:dyDescent="0.35">
      <c r="W63" s="270"/>
    </row>
    <row r="64" spans="3:23" x14ac:dyDescent="0.35">
      <c r="W64" s="270"/>
    </row>
    <row r="65" spans="23:23" x14ac:dyDescent="0.35">
      <c r="W65" s="270"/>
    </row>
    <row r="66" spans="23:23" x14ac:dyDescent="0.35">
      <c r="W66" s="270"/>
    </row>
    <row r="67" spans="23:23" x14ac:dyDescent="0.35">
      <c r="W67" s="270"/>
    </row>
    <row r="68" spans="23:23" x14ac:dyDescent="0.35">
      <c r="W68" s="270"/>
    </row>
    <row r="69" spans="23:23" x14ac:dyDescent="0.35">
      <c r="W69" s="270"/>
    </row>
    <row r="70" spans="23:23" x14ac:dyDescent="0.35">
      <c r="W70" s="270"/>
    </row>
    <row r="71" spans="23:23" x14ac:dyDescent="0.35">
      <c r="W71" s="270"/>
    </row>
    <row r="72" spans="23:23" x14ac:dyDescent="0.35">
      <c r="W72" s="270"/>
    </row>
    <row r="73" spans="23:23" x14ac:dyDescent="0.35">
      <c r="W73" s="270"/>
    </row>
    <row r="74" spans="23:23" x14ac:dyDescent="0.35">
      <c r="W74" s="270"/>
    </row>
    <row r="75" spans="23:23" x14ac:dyDescent="0.35">
      <c r="W75" s="270"/>
    </row>
    <row r="76" spans="23:23" x14ac:dyDescent="0.35">
      <c r="W76" s="270"/>
    </row>
    <row r="77" spans="23:23" x14ac:dyDescent="0.35">
      <c r="W77" s="270"/>
    </row>
    <row r="78" spans="23:23" x14ac:dyDescent="0.35">
      <c r="W78" s="270"/>
    </row>
    <row r="79" spans="23:23" x14ac:dyDescent="0.35">
      <c r="W79" s="270"/>
    </row>
    <row r="80" spans="23:23" x14ac:dyDescent="0.35">
      <c r="W80" s="270"/>
    </row>
    <row r="81" spans="23:23" x14ac:dyDescent="0.35">
      <c r="W81" s="270"/>
    </row>
    <row r="82" spans="23:23" x14ac:dyDescent="0.35">
      <c r="W82" s="270"/>
    </row>
    <row r="83" spans="23:23" x14ac:dyDescent="0.35">
      <c r="W83" s="270"/>
    </row>
    <row r="84" spans="23:23" x14ac:dyDescent="0.35">
      <c r="W84" s="270"/>
    </row>
    <row r="85" spans="23:23" x14ac:dyDescent="0.35">
      <c r="W85" s="270"/>
    </row>
    <row r="86" spans="23:23" x14ac:dyDescent="0.35">
      <c r="W86" s="270"/>
    </row>
    <row r="87" spans="23:23" x14ac:dyDescent="0.35">
      <c r="W87" s="270"/>
    </row>
    <row r="88" spans="23:23" x14ac:dyDescent="0.35">
      <c r="W88" s="270"/>
    </row>
    <row r="89" spans="23:23" x14ac:dyDescent="0.35">
      <c r="W89" s="270"/>
    </row>
    <row r="90" spans="23:23" x14ac:dyDescent="0.35">
      <c r="W90" s="270"/>
    </row>
    <row r="91" spans="23:23" x14ac:dyDescent="0.35">
      <c r="W91" s="270"/>
    </row>
    <row r="92" spans="23:23" x14ac:dyDescent="0.35">
      <c r="W92" s="270"/>
    </row>
    <row r="93" spans="23:23" x14ac:dyDescent="0.35">
      <c r="W93" s="270"/>
    </row>
    <row r="94" spans="23:23" x14ac:dyDescent="0.35">
      <c r="W94" s="270"/>
    </row>
    <row r="95" spans="23:23" x14ac:dyDescent="0.35">
      <c r="W95" s="270"/>
    </row>
    <row r="96" spans="23:23" x14ac:dyDescent="0.35">
      <c r="W96" s="270"/>
    </row>
    <row r="97" spans="23:23" x14ac:dyDescent="0.35">
      <c r="W97" s="270"/>
    </row>
    <row r="98" spans="23:23" x14ac:dyDescent="0.35">
      <c r="W98" s="270"/>
    </row>
    <row r="99" spans="23:23" x14ac:dyDescent="0.35">
      <c r="W99" s="270"/>
    </row>
    <row r="100" spans="23:23" x14ac:dyDescent="0.35">
      <c r="W100" s="270"/>
    </row>
    <row r="101" spans="23:23" x14ac:dyDescent="0.35">
      <c r="W101" s="270"/>
    </row>
    <row r="102" spans="23:23" x14ac:dyDescent="0.35">
      <c r="W102" s="270"/>
    </row>
    <row r="103" spans="23:23" x14ac:dyDescent="0.35">
      <c r="W103" s="270"/>
    </row>
    <row r="104" spans="23:23" x14ac:dyDescent="0.35">
      <c r="W104" s="270"/>
    </row>
    <row r="105" spans="23:23" x14ac:dyDescent="0.35">
      <c r="W105" s="270"/>
    </row>
    <row r="106" spans="23:23" x14ac:dyDescent="0.35">
      <c r="W106" s="270"/>
    </row>
    <row r="107" spans="23:23" x14ac:dyDescent="0.35">
      <c r="W107" s="270"/>
    </row>
    <row r="108" spans="23:23" x14ac:dyDescent="0.35">
      <c r="W108" s="270"/>
    </row>
    <row r="109" spans="23:23" x14ac:dyDescent="0.35">
      <c r="W109" s="270"/>
    </row>
    <row r="110" spans="23:23" x14ac:dyDescent="0.35">
      <c r="W110" s="270"/>
    </row>
    <row r="111" spans="23:23" x14ac:dyDescent="0.35">
      <c r="W111" s="270"/>
    </row>
    <row r="112" spans="23:23" x14ac:dyDescent="0.35">
      <c r="W112" s="270"/>
    </row>
    <row r="113" spans="23:23" x14ac:dyDescent="0.35">
      <c r="W113" s="270"/>
    </row>
    <row r="114" spans="23:23" x14ac:dyDescent="0.35">
      <c r="W114" s="270"/>
    </row>
    <row r="115" spans="23:23" x14ac:dyDescent="0.35">
      <c r="W115" s="270"/>
    </row>
    <row r="116" spans="23:23" x14ac:dyDescent="0.35">
      <c r="W116" s="270"/>
    </row>
    <row r="117" spans="23:23" x14ac:dyDescent="0.35">
      <c r="W117" s="270"/>
    </row>
    <row r="118" spans="23:23" x14ac:dyDescent="0.35">
      <c r="W118" s="270"/>
    </row>
    <row r="119" spans="23:23" x14ac:dyDescent="0.35">
      <c r="W119" s="270"/>
    </row>
    <row r="120" spans="23:23" x14ac:dyDescent="0.35">
      <c r="W120" s="270"/>
    </row>
    <row r="121" spans="23:23" x14ac:dyDescent="0.35">
      <c r="W121" s="270"/>
    </row>
    <row r="122" spans="23:23" x14ac:dyDescent="0.35">
      <c r="W122" s="270"/>
    </row>
    <row r="123" spans="23:23" x14ac:dyDescent="0.35">
      <c r="W123" s="270"/>
    </row>
    <row r="124" spans="23:23" x14ac:dyDescent="0.35">
      <c r="W124" s="270"/>
    </row>
    <row r="125" spans="23:23" x14ac:dyDescent="0.35">
      <c r="W125" s="270"/>
    </row>
    <row r="126" spans="23:23" x14ac:dyDescent="0.35">
      <c r="W126" s="270"/>
    </row>
    <row r="127" spans="23:23" x14ac:dyDescent="0.35">
      <c r="W127" s="270"/>
    </row>
    <row r="128" spans="23:23" x14ac:dyDescent="0.35">
      <c r="W128" s="270"/>
    </row>
    <row r="129" spans="23:23" x14ac:dyDescent="0.35">
      <c r="W129" s="270"/>
    </row>
    <row r="130" spans="23:23" x14ac:dyDescent="0.35">
      <c r="W130" s="270"/>
    </row>
    <row r="131" spans="23:23" x14ac:dyDescent="0.35">
      <c r="W131" s="270"/>
    </row>
    <row r="132" spans="23:23" x14ac:dyDescent="0.35">
      <c r="W132" s="270"/>
    </row>
    <row r="133" spans="23:23" x14ac:dyDescent="0.35">
      <c r="W133" s="270"/>
    </row>
    <row r="134" spans="23:23" x14ac:dyDescent="0.35">
      <c r="W134" s="270"/>
    </row>
    <row r="135" spans="23:23" x14ac:dyDescent="0.35">
      <c r="W135" s="270"/>
    </row>
    <row r="136" spans="23:23" x14ac:dyDescent="0.35">
      <c r="W136" s="270"/>
    </row>
    <row r="137" spans="23:23" x14ac:dyDescent="0.35">
      <c r="W137" s="270"/>
    </row>
    <row r="138" spans="23:23" x14ac:dyDescent="0.35">
      <c r="W138" s="270"/>
    </row>
    <row r="139" spans="23:23" x14ac:dyDescent="0.35">
      <c r="W139" s="270"/>
    </row>
    <row r="140" spans="23:23" x14ac:dyDescent="0.35">
      <c r="W140" s="270"/>
    </row>
  </sheetData>
  <mergeCells count="18">
    <mergeCell ref="AD3:AD6"/>
    <mergeCell ref="AF3:AF6"/>
    <mergeCell ref="AG3:AG6"/>
    <mergeCell ref="H3:H5"/>
    <mergeCell ref="I3:I5"/>
    <mergeCell ref="J3:J5"/>
    <mergeCell ref="K3:K5"/>
    <mergeCell ref="X3:X6"/>
    <mergeCell ref="Y3:Y6"/>
    <mergeCell ref="Z3:Z6"/>
    <mergeCell ref="AB3:AB6"/>
    <mergeCell ref="AC3:AC6"/>
    <mergeCell ref="U3:V3"/>
    <mergeCell ref="F3:F5"/>
    <mergeCell ref="D3:E3"/>
    <mergeCell ref="G3:G5"/>
    <mergeCell ref="D4:D5"/>
    <mergeCell ref="E4:E5"/>
  </mergeCells>
  <phoneticPr fontId="2"/>
  <pageMargins left="0.25" right="0.25" top="0.75" bottom="0.75" header="0.3" footer="0.3"/>
  <pageSetup paperSize="9" scale="3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9" tint="0.79998168889431442"/>
    <pageSetUpPr fitToPage="1"/>
  </sheetPr>
  <dimension ref="A1:BH53"/>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3.36328125" style="234" customWidth="1"/>
    <col min="2" max="2" width="4.7265625" style="232" customWidth="1"/>
    <col min="3" max="3" width="31.6328125" style="233" customWidth="1"/>
    <col min="4" max="40" width="11.6328125" style="234" customWidth="1"/>
    <col min="41" max="56" width="12.6328125" style="234" customWidth="1"/>
    <col min="57" max="57" width="14.453125" style="234" customWidth="1"/>
    <col min="58" max="59" width="12.6328125" style="234" customWidth="1"/>
    <col min="60" max="60" width="2.453125" style="234" customWidth="1"/>
    <col min="61" max="16384" width="12.6328125" style="234"/>
  </cols>
  <sheetData>
    <row r="1" spans="1:60" ht="19.5" customHeight="1" x14ac:dyDescent="0.2">
      <c r="B1" s="235"/>
      <c r="C1" s="444" t="s">
        <v>459</v>
      </c>
      <c r="D1" s="235"/>
    </row>
    <row r="2" spans="1:60" ht="11.25" customHeight="1" x14ac:dyDescent="0.2">
      <c r="B2" s="235"/>
      <c r="C2" s="235"/>
      <c r="D2" s="235"/>
    </row>
    <row r="3" spans="1:60" s="237" customFormat="1" ht="18.5" x14ac:dyDescent="0.2">
      <c r="B3" s="235"/>
      <c r="C3" s="390" t="s">
        <v>431</v>
      </c>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row>
    <row r="4" spans="1:60" ht="22.5" customHeight="1" thickBot="1" x14ac:dyDescent="0.25">
      <c r="B4" s="238"/>
      <c r="C4" s="440" t="s">
        <v>315</v>
      </c>
      <c r="D4" s="239"/>
      <c r="E4" s="239"/>
      <c r="F4" s="239"/>
      <c r="G4" s="239"/>
      <c r="H4" s="239"/>
      <c r="I4" s="239"/>
      <c r="J4" s="239"/>
      <c r="K4" s="239"/>
      <c r="L4" s="239"/>
      <c r="M4" s="239"/>
      <c r="N4" s="239"/>
      <c r="O4" s="239"/>
      <c r="P4" s="239"/>
      <c r="Q4" s="239"/>
      <c r="R4" s="239"/>
      <c r="S4" s="239"/>
      <c r="T4" s="239"/>
      <c r="U4" s="239"/>
      <c r="V4" s="239"/>
      <c r="W4" s="239"/>
      <c r="X4" s="239"/>
      <c r="Y4" s="239"/>
      <c r="Z4" s="239"/>
      <c r="AA4" s="239"/>
      <c r="AB4" s="240"/>
      <c r="AC4" s="239"/>
      <c r="AD4" s="239"/>
      <c r="AE4" s="239"/>
      <c r="AF4" s="239"/>
      <c r="AG4" s="239"/>
      <c r="AH4" s="239"/>
      <c r="AI4" s="239"/>
      <c r="AJ4" s="239"/>
      <c r="AK4" s="239"/>
      <c r="AL4" s="239"/>
      <c r="AM4" s="239"/>
      <c r="AN4" s="239"/>
      <c r="AO4" s="239"/>
      <c r="AP4" s="239"/>
      <c r="AQ4" s="239"/>
      <c r="AR4" s="239"/>
      <c r="AS4" s="239"/>
      <c r="AT4" s="239"/>
      <c r="AU4" s="240"/>
      <c r="AV4" s="239"/>
      <c r="AW4" s="239"/>
      <c r="AX4" s="239"/>
      <c r="AY4" s="239"/>
      <c r="AZ4" s="239"/>
      <c r="BA4" s="239"/>
      <c r="BB4" s="239"/>
      <c r="BC4" s="239"/>
      <c r="BD4" s="239"/>
      <c r="BE4" s="239"/>
      <c r="BF4" s="239"/>
      <c r="BG4" s="442" t="s">
        <v>420</v>
      </c>
      <c r="BH4" s="239"/>
    </row>
    <row r="5" spans="1:60" s="242" customFormat="1" ht="15" customHeight="1" x14ac:dyDescent="0.2">
      <c r="B5" s="388"/>
      <c r="C5" s="389"/>
      <c r="D5" s="452" t="s">
        <v>168</v>
      </c>
      <c r="E5" s="452" t="s">
        <v>169</v>
      </c>
      <c r="F5" s="452" t="s">
        <v>170</v>
      </c>
      <c r="G5" s="452" t="s">
        <v>171</v>
      </c>
      <c r="H5" s="452" t="s">
        <v>172</v>
      </c>
      <c r="I5" s="452" t="s">
        <v>173</v>
      </c>
      <c r="J5" s="452" t="s">
        <v>174</v>
      </c>
      <c r="K5" s="452" t="s">
        <v>175</v>
      </c>
      <c r="L5" s="452" t="s">
        <v>176</v>
      </c>
      <c r="M5" s="452" t="s">
        <v>177</v>
      </c>
      <c r="N5" s="452" t="s">
        <v>178</v>
      </c>
      <c r="O5" s="452" t="s">
        <v>179</v>
      </c>
      <c r="P5" s="452" t="s">
        <v>180</v>
      </c>
      <c r="Q5" s="452" t="s">
        <v>181</v>
      </c>
      <c r="R5" s="452" t="s">
        <v>182</v>
      </c>
      <c r="S5" s="452" t="s">
        <v>183</v>
      </c>
      <c r="T5" s="452" t="s">
        <v>184</v>
      </c>
      <c r="U5" s="452" t="s">
        <v>185</v>
      </c>
      <c r="V5" s="452" t="s">
        <v>186</v>
      </c>
      <c r="W5" s="452" t="s">
        <v>187</v>
      </c>
      <c r="X5" s="452" t="s">
        <v>188</v>
      </c>
      <c r="Y5" s="452" t="s">
        <v>189</v>
      </c>
      <c r="Z5" s="452" t="s">
        <v>190</v>
      </c>
      <c r="AA5" s="452" t="s">
        <v>191</v>
      </c>
      <c r="AB5" s="452" t="s">
        <v>192</v>
      </c>
      <c r="AC5" s="452" t="s">
        <v>193</v>
      </c>
      <c r="AD5" s="452" t="s">
        <v>194</v>
      </c>
      <c r="AE5" s="452" t="s">
        <v>195</v>
      </c>
      <c r="AF5" s="452" t="s">
        <v>196</v>
      </c>
      <c r="AG5" s="452" t="s">
        <v>197</v>
      </c>
      <c r="AH5" s="452" t="s">
        <v>198</v>
      </c>
      <c r="AI5" s="452" t="s">
        <v>199</v>
      </c>
      <c r="AJ5" s="452" t="s">
        <v>200</v>
      </c>
      <c r="AK5" s="452" t="s">
        <v>201</v>
      </c>
      <c r="AL5" s="452" t="s">
        <v>202</v>
      </c>
      <c r="AM5" s="452" t="s">
        <v>203</v>
      </c>
      <c r="AN5" s="452" t="s">
        <v>204</v>
      </c>
      <c r="AO5" s="453" t="s">
        <v>205</v>
      </c>
      <c r="AP5" s="452" t="s">
        <v>206</v>
      </c>
      <c r="AQ5" s="452" t="s">
        <v>207</v>
      </c>
      <c r="AR5" s="452" t="s">
        <v>208</v>
      </c>
      <c r="AS5" s="452" t="s">
        <v>209</v>
      </c>
      <c r="AT5" s="452" t="s">
        <v>210</v>
      </c>
      <c r="AU5" s="452" t="s">
        <v>211</v>
      </c>
      <c r="AV5" s="453" t="s">
        <v>212</v>
      </c>
      <c r="AW5" s="453" t="s">
        <v>213</v>
      </c>
      <c r="AX5" s="454" t="s">
        <v>214</v>
      </c>
      <c r="AY5" s="453" t="s">
        <v>215</v>
      </c>
      <c r="AZ5" s="455" t="s">
        <v>216</v>
      </c>
      <c r="BA5" s="455" t="s">
        <v>217</v>
      </c>
      <c r="BB5" s="452" t="s">
        <v>218</v>
      </c>
      <c r="BC5" s="452" t="s">
        <v>219</v>
      </c>
      <c r="BD5" s="454" t="s">
        <v>351</v>
      </c>
      <c r="BE5" s="453" t="s">
        <v>352</v>
      </c>
      <c r="BF5" s="455" t="s">
        <v>220</v>
      </c>
      <c r="BG5" s="455" t="s">
        <v>221</v>
      </c>
      <c r="BH5" s="241"/>
    </row>
    <row r="6" spans="1:60" s="244" customFormat="1" ht="35.5" customHeight="1" thickBot="1" x14ac:dyDescent="0.25">
      <c r="B6" s="246"/>
      <c r="C6" s="430" t="s">
        <v>399</v>
      </c>
      <c r="D6" s="456" t="s">
        <v>344</v>
      </c>
      <c r="E6" s="456" t="s">
        <v>222</v>
      </c>
      <c r="F6" s="456" t="s">
        <v>223</v>
      </c>
      <c r="G6" s="456" t="s">
        <v>224</v>
      </c>
      <c r="H6" s="456" t="s">
        <v>225</v>
      </c>
      <c r="I6" s="456" t="s">
        <v>226</v>
      </c>
      <c r="J6" s="456" t="s">
        <v>227</v>
      </c>
      <c r="K6" s="456" t="s">
        <v>345</v>
      </c>
      <c r="L6" s="456" t="s">
        <v>346</v>
      </c>
      <c r="M6" s="456" t="s">
        <v>228</v>
      </c>
      <c r="N6" s="456" t="s">
        <v>229</v>
      </c>
      <c r="O6" s="456" t="s">
        <v>230</v>
      </c>
      <c r="P6" s="456" t="s">
        <v>3</v>
      </c>
      <c r="Q6" s="456" t="s">
        <v>4</v>
      </c>
      <c r="R6" s="456" t="s">
        <v>5</v>
      </c>
      <c r="S6" s="456" t="s">
        <v>231</v>
      </c>
      <c r="T6" s="456" t="s">
        <v>232</v>
      </c>
      <c r="U6" s="456" t="s">
        <v>258</v>
      </c>
      <c r="V6" s="456" t="s">
        <v>347</v>
      </c>
      <c r="W6" s="456" t="s">
        <v>6</v>
      </c>
      <c r="X6" s="456" t="s">
        <v>233</v>
      </c>
      <c r="Y6" s="456" t="s">
        <v>348</v>
      </c>
      <c r="Z6" s="456" t="s">
        <v>7</v>
      </c>
      <c r="AA6" s="456" t="s">
        <v>8</v>
      </c>
      <c r="AB6" s="456" t="s">
        <v>234</v>
      </c>
      <c r="AC6" s="456" t="s">
        <v>9</v>
      </c>
      <c r="AD6" s="456" t="s">
        <v>235</v>
      </c>
      <c r="AE6" s="456" t="s">
        <v>236</v>
      </c>
      <c r="AF6" s="456" t="s">
        <v>237</v>
      </c>
      <c r="AG6" s="456" t="s">
        <v>10</v>
      </c>
      <c r="AH6" s="456" t="s">
        <v>238</v>
      </c>
      <c r="AI6" s="456" t="s">
        <v>239</v>
      </c>
      <c r="AJ6" s="456" t="s">
        <v>259</v>
      </c>
      <c r="AK6" s="456" t="s">
        <v>240</v>
      </c>
      <c r="AL6" s="456" t="s">
        <v>241</v>
      </c>
      <c r="AM6" s="456" t="s">
        <v>349</v>
      </c>
      <c r="AN6" s="456" t="s">
        <v>350</v>
      </c>
      <c r="AO6" s="457" t="s">
        <v>39</v>
      </c>
      <c r="AP6" s="456" t="s">
        <v>353</v>
      </c>
      <c r="AQ6" s="456" t="s">
        <v>53</v>
      </c>
      <c r="AR6" s="456" t="s">
        <v>354</v>
      </c>
      <c r="AS6" s="456" t="s">
        <v>416</v>
      </c>
      <c r="AT6" s="456" t="s">
        <v>417</v>
      </c>
      <c r="AU6" s="456" t="s">
        <v>36</v>
      </c>
      <c r="AV6" s="457" t="s">
        <v>418</v>
      </c>
      <c r="AW6" s="457" t="s">
        <v>419</v>
      </c>
      <c r="AX6" s="458" t="s">
        <v>37</v>
      </c>
      <c r="AY6" s="457" t="s">
        <v>355</v>
      </c>
      <c r="AZ6" s="459" t="s">
        <v>38</v>
      </c>
      <c r="BA6" s="459" t="s">
        <v>47</v>
      </c>
      <c r="BB6" s="456" t="s">
        <v>264</v>
      </c>
      <c r="BC6" s="456" t="s">
        <v>356</v>
      </c>
      <c r="BD6" s="458" t="s">
        <v>357</v>
      </c>
      <c r="BE6" s="457" t="s">
        <v>358</v>
      </c>
      <c r="BF6" s="459" t="s">
        <v>359</v>
      </c>
      <c r="BG6" s="459" t="s">
        <v>360</v>
      </c>
      <c r="BH6" s="243"/>
    </row>
    <row r="7" spans="1:60" ht="17.149999999999999" customHeight="1" x14ac:dyDescent="0.2">
      <c r="A7" s="130">
        <v>1</v>
      </c>
      <c r="B7" s="446" t="s">
        <v>168</v>
      </c>
      <c r="C7" s="447" t="s">
        <v>344</v>
      </c>
      <c r="D7" s="462">
        <v>1602.8</v>
      </c>
      <c r="E7" s="462">
        <v>0.1</v>
      </c>
      <c r="F7" s="462">
        <v>7253.6</v>
      </c>
      <c r="G7" s="462">
        <v>16.600000000000001</v>
      </c>
      <c r="H7" s="462">
        <v>289.60000000000002</v>
      </c>
      <c r="I7" s="462">
        <v>41.8</v>
      </c>
      <c r="J7" s="462">
        <v>0</v>
      </c>
      <c r="K7" s="462">
        <v>103.6</v>
      </c>
      <c r="L7" s="462">
        <v>0.8</v>
      </c>
      <c r="M7" s="462">
        <v>0</v>
      </c>
      <c r="N7" s="462">
        <v>0</v>
      </c>
      <c r="O7" s="462">
        <v>0</v>
      </c>
      <c r="P7" s="462">
        <v>0</v>
      </c>
      <c r="Q7" s="462">
        <v>0</v>
      </c>
      <c r="R7" s="462">
        <v>0</v>
      </c>
      <c r="S7" s="462">
        <v>0</v>
      </c>
      <c r="T7" s="462">
        <v>0</v>
      </c>
      <c r="U7" s="462">
        <v>0</v>
      </c>
      <c r="V7" s="462">
        <v>0</v>
      </c>
      <c r="W7" s="462">
        <v>39.700000000000003</v>
      </c>
      <c r="X7" s="462">
        <v>63.4</v>
      </c>
      <c r="Y7" s="462">
        <v>0</v>
      </c>
      <c r="Z7" s="462">
        <v>0</v>
      </c>
      <c r="AA7" s="462">
        <v>0</v>
      </c>
      <c r="AB7" s="462">
        <v>11.5</v>
      </c>
      <c r="AC7" s="462">
        <v>0</v>
      </c>
      <c r="AD7" s="462">
        <v>0.4</v>
      </c>
      <c r="AE7" s="462">
        <v>2</v>
      </c>
      <c r="AF7" s="462">
        <v>0</v>
      </c>
      <c r="AG7" s="462">
        <v>1.3</v>
      </c>
      <c r="AH7" s="462">
        <v>63.4</v>
      </c>
      <c r="AI7" s="462">
        <v>140.69999999999999</v>
      </c>
      <c r="AJ7" s="462">
        <v>10.6</v>
      </c>
      <c r="AK7" s="462">
        <v>0.7</v>
      </c>
      <c r="AL7" s="462">
        <v>656.6</v>
      </c>
      <c r="AM7" s="462">
        <v>0</v>
      </c>
      <c r="AN7" s="462">
        <v>0</v>
      </c>
      <c r="AO7" s="463">
        <v>10299.299999999999</v>
      </c>
      <c r="AP7" s="462">
        <v>64.599999999999994</v>
      </c>
      <c r="AQ7" s="462">
        <v>3752.5</v>
      </c>
      <c r="AR7" s="462">
        <v>0</v>
      </c>
      <c r="AS7" s="462">
        <v>0</v>
      </c>
      <c r="AT7" s="462">
        <v>263.10000000000002</v>
      </c>
      <c r="AU7" s="462">
        <v>202.2</v>
      </c>
      <c r="AV7" s="463">
        <v>4282.3999999999996</v>
      </c>
      <c r="AW7" s="463">
        <v>14581.7</v>
      </c>
      <c r="AX7" s="462">
        <v>101.2</v>
      </c>
      <c r="AY7" s="463">
        <v>101.2</v>
      </c>
      <c r="AZ7" s="464">
        <v>4383.6000000000004</v>
      </c>
      <c r="BA7" s="464">
        <v>14682.9</v>
      </c>
      <c r="BB7" s="462">
        <v>-2101.9</v>
      </c>
      <c r="BC7" s="462">
        <v>-35.1</v>
      </c>
      <c r="BD7" s="462">
        <v>-180.1</v>
      </c>
      <c r="BE7" s="463">
        <v>-2317.1</v>
      </c>
      <c r="BF7" s="464">
        <v>2066.6</v>
      </c>
      <c r="BG7" s="464">
        <v>12365.8</v>
      </c>
      <c r="BH7" s="445"/>
    </row>
    <row r="8" spans="1:60" ht="17.149999999999999" customHeight="1" x14ac:dyDescent="0.2">
      <c r="A8" s="130">
        <v>2</v>
      </c>
      <c r="B8" s="446" t="s">
        <v>169</v>
      </c>
      <c r="C8" s="447" t="s">
        <v>222</v>
      </c>
      <c r="D8" s="462">
        <v>0.4</v>
      </c>
      <c r="E8" s="462">
        <v>1.3</v>
      </c>
      <c r="F8" s="462">
        <v>7.1</v>
      </c>
      <c r="G8" s="462">
        <v>0.6</v>
      </c>
      <c r="H8" s="462">
        <v>24.9</v>
      </c>
      <c r="I8" s="462">
        <v>121.3</v>
      </c>
      <c r="J8" s="462">
        <v>6363.8</v>
      </c>
      <c r="K8" s="462">
        <v>1.2</v>
      </c>
      <c r="L8" s="462">
        <v>290.60000000000002</v>
      </c>
      <c r="M8" s="462">
        <v>1234.5999999999999</v>
      </c>
      <c r="N8" s="462">
        <v>1423.7</v>
      </c>
      <c r="O8" s="462">
        <v>1.1000000000000001</v>
      </c>
      <c r="P8" s="462">
        <v>0.4</v>
      </c>
      <c r="Q8" s="462">
        <v>0.7</v>
      </c>
      <c r="R8" s="462">
        <v>0.5</v>
      </c>
      <c r="S8" s="462">
        <v>1.1000000000000001</v>
      </c>
      <c r="T8" s="462">
        <v>0.3</v>
      </c>
      <c r="U8" s="462">
        <v>0</v>
      </c>
      <c r="V8" s="462">
        <v>3.3</v>
      </c>
      <c r="W8" s="462">
        <v>3.9</v>
      </c>
      <c r="X8" s="462">
        <v>128.4</v>
      </c>
      <c r="Y8" s="462">
        <v>4815.7</v>
      </c>
      <c r="Z8" s="462">
        <v>0</v>
      </c>
      <c r="AA8" s="462">
        <v>0</v>
      </c>
      <c r="AB8" s="462">
        <v>0.2</v>
      </c>
      <c r="AC8" s="462">
        <v>0</v>
      </c>
      <c r="AD8" s="462">
        <v>0.1</v>
      </c>
      <c r="AE8" s="462">
        <v>0.2</v>
      </c>
      <c r="AF8" s="462">
        <v>0</v>
      </c>
      <c r="AG8" s="462">
        <v>0.3</v>
      </c>
      <c r="AH8" s="462">
        <v>1.9</v>
      </c>
      <c r="AI8" s="462">
        <v>0.4</v>
      </c>
      <c r="AJ8" s="462">
        <v>0.2</v>
      </c>
      <c r="AK8" s="462">
        <v>0.3</v>
      </c>
      <c r="AL8" s="462">
        <v>0.3</v>
      </c>
      <c r="AM8" s="462">
        <v>0</v>
      </c>
      <c r="AN8" s="462">
        <v>1</v>
      </c>
      <c r="AO8" s="463">
        <v>14429.8</v>
      </c>
      <c r="AP8" s="462">
        <v>-4.5</v>
      </c>
      <c r="AQ8" s="462">
        <v>-5.0999999999999996</v>
      </c>
      <c r="AR8" s="462">
        <v>0</v>
      </c>
      <c r="AS8" s="462">
        <v>0</v>
      </c>
      <c r="AT8" s="462">
        <v>-5</v>
      </c>
      <c r="AU8" s="462">
        <v>-7.4</v>
      </c>
      <c r="AV8" s="463">
        <v>-22</v>
      </c>
      <c r="AW8" s="463">
        <v>14407.8</v>
      </c>
      <c r="AX8" s="462">
        <v>17.2</v>
      </c>
      <c r="AY8" s="463">
        <v>17.2</v>
      </c>
      <c r="AZ8" s="464">
        <v>-4.8</v>
      </c>
      <c r="BA8" s="464">
        <v>14425</v>
      </c>
      <c r="BB8" s="462">
        <v>-12015.4</v>
      </c>
      <c r="BC8" s="462">
        <v>0</v>
      </c>
      <c r="BD8" s="462">
        <v>-1903.1</v>
      </c>
      <c r="BE8" s="463">
        <v>-13918.5</v>
      </c>
      <c r="BF8" s="464">
        <v>-13923.3</v>
      </c>
      <c r="BG8" s="464">
        <v>506.5</v>
      </c>
      <c r="BH8" s="445"/>
    </row>
    <row r="9" spans="1:60" ht="17.149999999999999" customHeight="1" x14ac:dyDescent="0.2">
      <c r="A9" s="130">
        <v>3</v>
      </c>
      <c r="B9" s="446" t="s">
        <v>170</v>
      </c>
      <c r="C9" s="447" t="s">
        <v>223</v>
      </c>
      <c r="D9" s="462">
        <v>1410.2</v>
      </c>
      <c r="E9" s="462">
        <v>0</v>
      </c>
      <c r="F9" s="462">
        <v>7720.6</v>
      </c>
      <c r="G9" s="462">
        <v>7.7</v>
      </c>
      <c r="H9" s="462">
        <v>17.3</v>
      </c>
      <c r="I9" s="462">
        <v>261.60000000000002</v>
      </c>
      <c r="J9" s="462">
        <v>0.1</v>
      </c>
      <c r="K9" s="462">
        <v>0.2</v>
      </c>
      <c r="L9" s="462">
        <v>3</v>
      </c>
      <c r="M9" s="462">
        <v>0</v>
      </c>
      <c r="N9" s="462">
        <v>0</v>
      </c>
      <c r="O9" s="462">
        <v>0</v>
      </c>
      <c r="P9" s="462">
        <v>0</v>
      </c>
      <c r="Q9" s="462">
        <v>0</v>
      </c>
      <c r="R9" s="462">
        <v>0</v>
      </c>
      <c r="S9" s="462">
        <v>0</v>
      </c>
      <c r="T9" s="462">
        <v>0</v>
      </c>
      <c r="U9" s="462">
        <v>0</v>
      </c>
      <c r="V9" s="462">
        <v>0</v>
      </c>
      <c r="W9" s="462">
        <v>15</v>
      </c>
      <c r="X9" s="462">
        <v>1.9</v>
      </c>
      <c r="Y9" s="462">
        <v>0</v>
      </c>
      <c r="Z9" s="462">
        <v>0</v>
      </c>
      <c r="AA9" s="462">
        <v>0</v>
      </c>
      <c r="AB9" s="462">
        <v>13.1</v>
      </c>
      <c r="AC9" s="462">
        <v>0</v>
      </c>
      <c r="AD9" s="462">
        <v>0</v>
      </c>
      <c r="AE9" s="462">
        <v>5.5</v>
      </c>
      <c r="AF9" s="462">
        <v>0</v>
      </c>
      <c r="AG9" s="462">
        <v>29.6</v>
      </c>
      <c r="AH9" s="462">
        <v>244</v>
      </c>
      <c r="AI9" s="462">
        <v>498.7</v>
      </c>
      <c r="AJ9" s="462">
        <v>7.8</v>
      </c>
      <c r="AK9" s="462">
        <v>0.3</v>
      </c>
      <c r="AL9" s="462">
        <v>4069.8</v>
      </c>
      <c r="AM9" s="462">
        <v>0</v>
      </c>
      <c r="AN9" s="462">
        <v>30</v>
      </c>
      <c r="AO9" s="463">
        <v>14336.2</v>
      </c>
      <c r="AP9" s="462">
        <v>839.1</v>
      </c>
      <c r="AQ9" s="462">
        <v>29965.4</v>
      </c>
      <c r="AR9" s="462">
        <v>0</v>
      </c>
      <c r="AS9" s="462">
        <v>0</v>
      </c>
      <c r="AT9" s="462">
        <v>0</v>
      </c>
      <c r="AU9" s="462">
        <v>-131.5</v>
      </c>
      <c r="AV9" s="463">
        <v>30673</v>
      </c>
      <c r="AW9" s="463">
        <v>45009.2</v>
      </c>
      <c r="AX9" s="462">
        <v>690.6</v>
      </c>
      <c r="AY9" s="463">
        <v>690.6</v>
      </c>
      <c r="AZ9" s="464">
        <v>31363.599999999999</v>
      </c>
      <c r="BA9" s="464">
        <v>45699.8</v>
      </c>
      <c r="BB9" s="462">
        <v>-5622</v>
      </c>
      <c r="BC9" s="462">
        <v>-343.7</v>
      </c>
      <c r="BD9" s="462">
        <v>-1670.2</v>
      </c>
      <c r="BE9" s="463">
        <v>-7635.9</v>
      </c>
      <c r="BF9" s="464">
        <v>23727.7</v>
      </c>
      <c r="BG9" s="464">
        <v>38063.9</v>
      </c>
      <c r="BH9" s="445"/>
    </row>
    <row r="10" spans="1:60" ht="17.149999999999999" customHeight="1" x14ac:dyDescent="0.2">
      <c r="A10" s="130">
        <v>4</v>
      </c>
      <c r="B10" s="446" t="s">
        <v>171</v>
      </c>
      <c r="C10" s="447" t="s">
        <v>224</v>
      </c>
      <c r="D10" s="462">
        <v>56.7</v>
      </c>
      <c r="E10" s="462">
        <v>1.4</v>
      </c>
      <c r="F10" s="462">
        <v>33.4</v>
      </c>
      <c r="G10" s="462">
        <v>599.20000000000005</v>
      </c>
      <c r="H10" s="462">
        <v>47.5</v>
      </c>
      <c r="I10" s="462">
        <v>34.5</v>
      </c>
      <c r="J10" s="462">
        <v>0.6</v>
      </c>
      <c r="K10" s="462">
        <v>52.6</v>
      </c>
      <c r="L10" s="462">
        <v>20.9</v>
      </c>
      <c r="M10" s="462">
        <v>7.1</v>
      </c>
      <c r="N10" s="462">
        <v>8.8000000000000007</v>
      </c>
      <c r="O10" s="462">
        <v>14</v>
      </c>
      <c r="P10" s="462">
        <v>11.6</v>
      </c>
      <c r="Q10" s="462">
        <v>25.5</v>
      </c>
      <c r="R10" s="462">
        <v>9.4</v>
      </c>
      <c r="S10" s="462">
        <v>43.2</v>
      </c>
      <c r="T10" s="462">
        <v>31.1</v>
      </c>
      <c r="U10" s="462">
        <v>6.9</v>
      </c>
      <c r="V10" s="462">
        <v>82.1</v>
      </c>
      <c r="W10" s="462">
        <v>54.8</v>
      </c>
      <c r="X10" s="462">
        <v>255.3</v>
      </c>
      <c r="Y10" s="462">
        <v>4</v>
      </c>
      <c r="Z10" s="462">
        <v>3.6</v>
      </c>
      <c r="AA10" s="462">
        <v>16.3</v>
      </c>
      <c r="AB10" s="462">
        <v>395.5</v>
      </c>
      <c r="AC10" s="462">
        <v>51.3</v>
      </c>
      <c r="AD10" s="462">
        <v>4.9000000000000004</v>
      </c>
      <c r="AE10" s="462">
        <v>83.8</v>
      </c>
      <c r="AF10" s="462">
        <v>59.7</v>
      </c>
      <c r="AG10" s="462">
        <v>175.8</v>
      </c>
      <c r="AH10" s="462">
        <v>23.4</v>
      </c>
      <c r="AI10" s="462">
        <v>251.2</v>
      </c>
      <c r="AJ10" s="462">
        <v>102.3</v>
      </c>
      <c r="AK10" s="462">
        <v>152.30000000000001</v>
      </c>
      <c r="AL10" s="462">
        <v>158.69999999999999</v>
      </c>
      <c r="AM10" s="462">
        <v>29.7</v>
      </c>
      <c r="AN10" s="462">
        <v>1.6</v>
      </c>
      <c r="AO10" s="463">
        <v>2911</v>
      </c>
      <c r="AP10" s="462">
        <v>115.5</v>
      </c>
      <c r="AQ10" s="462">
        <v>3797.2</v>
      </c>
      <c r="AR10" s="462">
        <v>0</v>
      </c>
      <c r="AS10" s="462">
        <v>0.8</v>
      </c>
      <c r="AT10" s="462">
        <v>262.39999999999998</v>
      </c>
      <c r="AU10" s="462">
        <v>-73.400000000000006</v>
      </c>
      <c r="AV10" s="463">
        <v>4102.5</v>
      </c>
      <c r="AW10" s="463">
        <v>7013.5</v>
      </c>
      <c r="AX10" s="462">
        <v>498.5</v>
      </c>
      <c r="AY10" s="463">
        <v>498.5</v>
      </c>
      <c r="AZ10" s="464">
        <v>4601</v>
      </c>
      <c r="BA10" s="464">
        <v>7512.1</v>
      </c>
      <c r="BB10" s="462">
        <v>-3988.7</v>
      </c>
      <c r="BC10" s="462">
        <v>-198.8</v>
      </c>
      <c r="BD10" s="462">
        <v>-413.7</v>
      </c>
      <c r="BE10" s="463">
        <v>-4601.2</v>
      </c>
      <c r="BF10" s="464">
        <v>-0.1</v>
      </c>
      <c r="BG10" s="464">
        <v>2910.9</v>
      </c>
      <c r="BH10" s="445"/>
    </row>
    <row r="11" spans="1:60" ht="17.149999999999999" customHeight="1" x14ac:dyDescent="0.2">
      <c r="A11" s="130">
        <v>5</v>
      </c>
      <c r="B11" s="446" t="s">
        <v>172</v>
      </c>
      <c r="C11" s="447" t="s">
        <v>225</v>
      </c>
      <c r="D11" s="462">
        <v>319.10000000000002</v>
      </c>
      <c r="E11" s="462">
        <v>0.7</v>
      </c>
      <c r="F11" s="462">
        <v>557</v>
      </c>
      <c r="G11" s="462">
        <v>14.5</v>
      </c>
      <c r="H11" s="462">
        <v>3136.2</v>
      </c>
      <c r="I11" s="462">
        <v>497.4</v>
      </c>
      <c r="J11" s="462">
        <v>0.6</v>
      </c>
      <c r="K11" s="462">
        <v>76.599999999999994</v>
      </c>
      <c r="L11" s="462">
        <v>107.9</v>
      </c>
      <c r="M11" s="462">
        <v>7</v>
      </c>
      <c r="N11" s="462">
        <v>19.100000000000001</v>
      </c>
      <c r="O11" s="462">
        <v>48.4</v>
      </c>
      <c r="P11" s="462">
        <v>16.399999999999999</v>
      </c>
      <c r="Q11" s="462">
        <v>18.7</v>
      </c>
      <c r="R11" s="462">
        <v>30.1</v>
      </c>
      <c r="S11" s="462">
        <v>53.3</v>
      </c>
      <c r="T11" s="462">
        <v>95.8</v>
      </c>
      <c r="U11" s="462">
        <v>26.1</v>
      </c>
      <c r="V11" s="462">
        <v>69.900000000000006</v>
      </c>
      <c r="W11" s="462">
        <v>590.6</v>
      </c>
      <c r="X11" s="462">
        <v>2828.7</v>
      </c>
      <c r="Y11" s="462">
        <v>90.9</v>
      </c>
      <c r="Z11" s="462">
        <v>14.7</v>
      </c>
      <c r="AA11" s="462">
        <v>27.3</v>
      </c>
      <c r="AB11" s="462">
        <v>700</v>
      </c>
      <c r="AC11" s="462">
        <v>164.7</v>
      </c>
      <c r="AD11" s="462">
        <v>51.9</v>
      </c>
      <c r="AE11" s="462">
        <v>296.5</v>
      </c>
      <c r="AF11" s="462">
        <v>548.6</v>
      </c>
      <c r="AG11" s="462">
        <v>49.4</v>
      </c>
      <c r="AH11" s="462">
        <v>385.1</v>
      </c>
      <c r="AI11" s="462">
        <v>445.9</v>
      </c>
      <c r="AJ11" s="462">
        <v>89.1</v>
      </c>
      <c r="AK11" s="462">
        <v>320.3</v>
      </c>
      <c r="AL11" s="462">
        <v>196.4</v>
      </c>
      <c r="AM11" s="462">
        <v>640.9</v>
      </c>
      <c r="AN11" s="462">
        <v>4.7</v>
      </c>
      <c r="AO11" s="463">
        <v>12540.7</v>
      </c>
      <c r="AP11" s="462">
        <v>89.6</v>
      </c>
      <c r="AQ11" s="462">
        <v>423.4</v>
      </c>
      <c r="AR11" s="462">
        <v>2.2000000000000002</v>
      </c>
      <c r="AS11" s="462">
        <v>9.6</v>
      </c>
      <c r="AT11" s="462">
        <v>309.89999999999998</v>
      </c>
      <c r="AU11" s="462">
        <v>-179</v>
      </c>
      <c r="AV11" s="463">
        <v>655.7</v>
      </c>
      <c r="AW11" s="463">
        <v>13196.5</v>
      </c>
      <c r="AX11" s="462">
        <v>418.3</v>
      </c>
      <c r="AY11" s="463">
        <v>418.3</v>
      </c>
      <c r="AZ11" s="464">
        <v>1074</v>
      </c>
      <c r="BA11" s="464">
        <v>13614.8</v>
      </c>
      <c r="BB11" s="462">
        <v>-1958.3</v>
      </c>
      <c r="BC11" s="462">
        <v>-18.899999999999999</v>
      </c>
      <c r="BD11" s="462">
        <v>-197.4</v>
      </c>
      <c r="BE11" s="463">
        <v>-2174.6</v>
      </c>
      <c r="BF11" s="464">
        <v>-1100.5999999999999</v>
      </c>
      <c r="BG11" s="464">
        <v>11440.2</v>
      </c>
      <c r="BH11" s="445"/>
    </row>
    <row r="12" spans="1:60" ht="17.149999999999999" customHeight="1" x14ac:dyDescent="0.2">
      <c r="A12" s="130">
        <v>6</v>
      </c>
      <c r="B12" s="446" t="s">
        <v>173</v>
      </c>
      <c r="C12" s="447" t="s">
        <v>226</v>
      </c>
      <c r="D12" s="462">
        <v>547.20000000000005</v>
      </c>
      <c r="E12" s="462">
        <v>4.4000000000000004</v>
      </c>
      <c r="F12" s="462">
        <v>370.7</v>
      </c>
      <c r="G12" s="462">
        <v>321.89999999999998</v>
      </c>
      <c r="H12" s="462">
        <v>416.8</v>
      </c>
      <c r="I12" s="462">
        <v>8727.2000000000007</v>
      </c>
      <c r="J12" s="462">
        <v>34.299999999999997</v>
      </c>
      <c r="K12" s="462">
        <v>2220.6</v>
      </c>
      <c r="L12" s="462">
        <v>194.6</v>
      </c>
      <c r="M12" s="462">
        <v>93.1</v>
      </c>
      <c r="N12" s="462">
        <v>69.2</v>
      </c>
      <c r="O12" s="462">
        <v>105.2</v>
      </c>
      <c r="P12" s="462">
        <v>44</v>
      </c>
      <c r="Q12" s="462">
        <v>63.2</v>
      </c>
      <c r="R12" s="462">
        <v>94.1</v>
      </c>
      <c r="S12" s="462">
        <v>203.8</v>
      </c>
      <c r="T12" s="462">
        <v>182.1</v>
      </c>
      <c r="U12" s="462">
        <v>49.8</v>
      </c>
      <c r="V12" s="462">
        <v>535.1</v>
      </c>
      <c r="W12" s="462">
        <v>308.39999999999998</v>
      </c>
      <c r="X12" s="462">
        <v>342.1</v>
      </c>
      <c r="Y12" s="462">
        <v>26.8</v>
      </c>
      <c r="Z12" s="462">
        <v>37.9</v>
      </c>
      <c r="AA12" s="462">
        <v>92.6</v>
      </c>
      <c r="AB12" s="462">
        <v>0.8</v>
      </c>
      <c r="AC12" s="462">
        <v>1</v>
      </c>
      <c r="AD12" s="462">
        <v>3</v>
      </c>
      <c r="AE12" s="462">
        <v>27.2</v>
      </c>
      <c r="AF12" s="462">
        <v>53.3</v>
      </c>
      <c r="AG12" s="462">
        <v>40.799999999999997</v>
      </c>
      <c r="AH12" s="462">
        <v>468.2</v>
      </c>
      <c r="AI12" s="462">
        <v>10858.9</v>
      </c>
      <c r="AJ12" s="462">
        <v>10.7</v>
      </c>
      <c r="AK12" s="462">
        <v>330.8</v>
      </c>
      <c r="AL12" s="462">
        <v>343.1</v>
      </c>
      <c r="AM12" s="462">
        <v>13.8</v>
      </c>
      <c r="AN12" s="462">
        <v>28.4</v>
      </c>
      <c r="AO12" s="463">
        <v>27265.1</v>
      </c>
      <c r="AP12" s="462">
        <v>195.5</v>
      </c>
      <c r="AQ12" s="462">
        <v>2626.8</v>
      </c>
      <c r="AR12" s="462">
        <v>0</v>
      </c>
      <c r="AS12" s="462">
        <v>0</v>
      </c>
      <c r="AT12" s="462">
        <v>0</v>
      </c>
      <c r="AU12" s="462">
        <v>66.599999999999994</v>
      </c>
      <c r="AV12" s="463">
        <v>2888.8</v>
      </c>
      <c r="AW12" s="463">
        <v>30153.9</v>
      </c>
      <c r="AX12" s="462">
        <v>6256.8</v>
      </c>
      <c r="AY12" s="463">
        <v>6256.8</v>
      </c>
      <c r="AZ12" s="464">
        <v>9145.6</v>
      </c>
      <c r="BA12" s="464">
        <v>36410.699999999997</v>
      </c>
      <c r="BB12" s="462">
        <v>-7299.6</v>
      </c>
      <c r="BC12" s="462">
        <v>-53.1</v>
      </c>
      <c r="BD12" s="462">
        <v>-734</v>
      </c>
      <c r="BE12" s="463">
        <v>-8086.7</v>
      </c>
      <c r="BF12" s="464">
        <v>1058.9000000000001</v>
      </c>
      <c r="BG12" s="464">
        <v>28324</v>
      </c>
      <c r="BH12" s="445"/>
    </row>
    <row r="13" spans="1:60" ht="17.149999999999999" customHeight="1" x14ac:dyDescent="0.2">
      <c r="A13" s="130">
        <v>7</v>
      </c>
      <c r="B13" s="446" t="s">
        <v>174</v>
      </c>
      <c r="C13" s="447" t="s">
        <v>227</v>
      </c>
      <c r="D13" s="462">
        <v>132.80000000000001</v>
      </c>
      <c r="E13" s="462">
        <v>6.7</v>
      </c>
      <c r="F13" s="462">
        <v>103.7</v>
      </c>
      <c r="G13" s="462">
        <v>11</v>
      </c>
      <c r="H13" s="462">
        <v>41.3</v>
      </c>
      <c r="I13" s="462">
        <v>1437.4</v>
      </c>
      <c r="J13" s="462">
        <v>869.2</v>
      </c>
      <c r="K13" s="462">
        <v>17.100000000000001</v>
      </c>
      <c r="L13" s="462">
        <v>115.4</v>
      </c>
      <c r="M13" s="462">
        <v>592.29999999999995</v>
      </c>
      <c r="N13" s="462">
        <v>27.8</v>
      </c>
      <c r="O13" s="462">
        <v>42</v>
      </c>
      <c r="P13" s="462">
        <v>10.3</v>
      </c>
      <c r="Q13" s="462">
        <v>13.3</v>
      </c>
      <c r="R13" s="462">
        <v>5</v>
      </c>
      <c r="S13" s="462">
        <v>13</v>
      </c>
      <c r="T13" s="462">
        <v>12.4</v>
      </c>
      <c r="U13" s="462">
        <v>1.5</v>
      </c>
      <c r="V13" s="462">
        <v>76.8</v>
      </c>
      <c r="W13" s="462">
        <v>15.4</v>
      </c>
      <c r="X13" s="462">
        <v>734.5</v>
      </c>
      <c r="Y13" s="462">
        <v>746.2</v>
      </c>
      <c r="Z13" s="462">
        <v>47.9</v>
      </c>
      <c r="AA13" s="462">
        <v>72.7</v>
      </c>
      <c r="AB13" s="462">
        <v>121.1</v>
      </c>
      <c r="AC13" s="462">
        <v>13.7</v>
      </c>
      <c r="AD13" s="462">
        <v>38.4</v>
      </c>
      <c r="AE13" s="462">
        <v>4224</v>
      </c>
      <c r="AF13" s="462">
        <v>46.2</v>
      </c>
      <c r="AG13" s="462">
        <v>413.4</v>
      </c>
      <c r="AH13" s="462">
        <v>150</v>
      </c>
      <c r="AI13" s="462">
        <v>142.80000000000001</v>
      </c>
      <c r="AJ13" s="462">
        <v>15.1</v>
      </c>
      <c r="AK13" s="462">
        <v>159.6</v>
      </c>
      <c r="AL13" s="462">
        <v>145.4</v>
      </c>
      <c r="AM13" s="462">
        <v>0</v>
      </c>
      <c r="AN13" s="462">
        <v>69</v>
      </c>
      <c r="AO13" s="463">
        <v>10684.3</v>
      </c>
      <c r="AP13" s="462">
        <v>15</v>
      </c>
      <c r="AQ13" s="462">
        <v>4043</v>
      </c>
      <c r="AR13" s="462">
        <v>0</v>
      </c>
      <c r="AS13" s="462">
        <v>0</v>
      </c>
      <c r="AT13" s="462">
        <v>0</v>
      </c>
      <c r="AU13" s="462">
        <v>12.2</v>
      </c>
      <c r="AV13" s="463">
        <v>4070.2</v>
      </c>
      <c r="AW13" s="463">
        <v>14754.5</v>
      </c>
      <c r="AX13" s="462">
        <v>824.8</v>
      </c>
      <c r="AY13" s="463">
        <v>824.8</v>
      </c>
      <c r="AZ13" s="464">
        <v>4895</v>
      </c>
      <c r="BA13" s="464">
        <v>15579.3</v>
      </c>
      <c r="BB13" s="462">
        <v>-2032.3</v>
      </c>
      <c r="BC13" s="462">
        <v>-7.4</v>
      </c>
      <c r="BD13" s="462">
        <v>-287.8</v>
      </c>
      <c r="BE13" s="463">
        <v>-2327.5</v>
      </c>
      <c r="BF13" s="464">
        <v>2567.5</v>
      </c>
      <c r="BG13" s="464">
        <v>13251.8</v>
      </c>
      <c r="BH13" s="445"/>
    </row>
    <row r="14" spans="1:60" ht="17.149999999999999" customHeight="1" x14ac:dyDescent="0.2">
      <c r="A14" s="130">
        <v>8</v>
      </c>
      <c r="B14" s="446" t="s">
        <v>175</v>
      </c>
      <c r="C14" s="447" t="s">
        <v>345</v>
      </c>
      <c r="D14" s="462">
        <v>120.8</v>
      </c>
      <c r="E14" s="462">
        <v>2.5</v>
      </c>
      <c r="F14" s="462">
        <v>666.4</v>
      </c>
      <c r="G14" s="462">
        <v>23.2</v>
      </c>
      <c r="H14" s="462">
        <v>257.5</v>
      </c>
      <c r="I14" s="462">
        <v>896</v>
      </c>
      <c r="J14" s="462">
        <v>1.6</v>
      </c>
      <c r="K14" s="462">
        <v>2658.3</v>
      </c>
      <c r="L14" s="462">
        <v>48.4</v>
      </c>
      <c r="M14" s="462">
        <v>14.9</v>
      </c>
      <c r="N14" s="462">
        <v>51</v>
      </c>
      <c r="O14" s="462">
        <v>58.3</v>
      </c>
      <c r="P14" s="462">
        <v>130.4</v>
      </c>
      <c r="Q14" s="462">
        <v>330.9</v>
      </c>
      <c r="R14" s="462">
        <v>252.1</v>
      </c>
      <c r="S14" s="462">
        <v>210</v>
      </c>
      <c r="T14" s="462">
        <v>594.6</v>
      </c>
      <c r="U14" s="462">
        <v>208.2</v>
      </c>
      <c r="V14" s="462">
        <v>2112.6</v>
      </c>
      <c r="W14" s="462">
        <v>470.7</v>
      </c>
      <c r="X14" s="462">
        <v>975</v>
      </c>
      <c r="Y14" s="462">
        <v>0</v>
      </c>
      <c r="Z14" s="462">
        <v>166.5</v>
      </c>
      <c r="AA14" s="462">
        <v>122.6</v>
      </c>
      <c r="AB14" s="462">
        <v>453.5</v>
      </c>
      <c r="AC14" s="462">
        <v>92.2</v>
      </c>
      <c r="AD14" s="462">
        <v>66.8</v>
      </c>
      <c r="AE14" s="462">
        <v>175.4</v>
      </c>
      <c r="AF14" s="462">
        <v>254.8</v>
      </c>
      <c r="AG14" s="462">
        <v>77</v>
      </c>
      <c r="AH14" s="462">
        <v>206.4</v>
      </c>
      <c r="AI14" s="462">
        <v>162.6</v>
      </c>
      <c r="AJ14" s="462">
        <v>35.4</v>
      </c>
      <c r="AK14" s="462">
        <v>665.3</v>
      </c>
      <c r="AL14" s="462">
        <v>107.1</v>
      </c>
      <c r="AM14" s="462">
        <v>68.3</v>
      </c>
      <c r="AN14" s="462">
        <v>15.9</v>
      </c>
      <c r="AO14" s="463">
        <v>12753.1</v>
      </c>
      <c r="AP14" s="462">
        <v>23.5</v>
      </c>
      <c r="AQ14" s="462">
        <v>823.7</v>
      </c>
      <c r="AR14" s="462">
        <v>3.3</v>
      </c>
      <c r="AS14" s="462">
        <v>0</v>
      </c>
      <c r="AT14" s="462">
        <v>-0.6</v>
      </c>
      <c r="AU14" s="462">
        <v>-133.6</v>
      </c>
      <c r="AV14" s="463">
        <v>716.4</v>
      </c>
      <c r="AW14" s="463">
        <v>13469.5</v>
      </c>
      <c r="AX14" s="462">
        <v>2136.3000000000002</v>
      </c>
      <c r="AY14" s="463">
        <v>2136.3000000000002</v>
      </c>
      <c r="AZ14" s="464">
        <v>2852.7</v>
      </c>
      <c r="BA14" s="464">
        <v>15605.8</v>
      </c>
      <c r="BB14" s="462">
        <v>-1700.1</v>
      </c>
      <c r="BC14" s="462">
        <v>-45.3</v>
      </c>
      <c r="BD14" s="462">
        <v>-174.5</v>
      </c>
      <c r="BE14" s="463">
        <v>-1919.9</v>
      </c>
      <c r="BF14" s="464">
        <v>932.8</v>
      </c>
      <c r="BG14" s="464">
        <v>13685.9</v>
      </c>
      <c r="BH14" s="445"/>
    </row>
    <row r="15" spans="1:60" ht="17.149999999999999" customHeight="1" x14ac:dyDescent="0.2">
      <c r="A15" s="130">
        <v>9</v>
      </c>
      <c r="B15" s="446" t="s">
        <v>176</v>
      </c>
      <c r="C15" s="447" t="s">
        <v>346</v>
      </c>
      <c r="D15" s="462">
        <v>28.9</v>
      </c>
      <c r="E15" s="462">
        <v>0.4</v>
      </c>
      <c r="F15" s="462">
        <v>66.599999999999994</v>
      </c>
      <c r="G15" s="462">
        <v>1.3</v>
      </c>
      <c r="H15" s="462">
        <v>20.2</v>
      </c>
      <c r="I15" s="462">
        <v>227.6</v>
      </c>
      <c r="J15" s="462">
        <v>12.8</v>
      </c>
      <c r="K15" s="462">
        <v>36.700000000000003</v>
      </c>
      <c r="L15" s="462">
        <v>573.5</v>
      </c>
      <c r="M15" s="462">
        <v>80.7</v>
      </c>
      <c r="N15" s="462">
        <v>70.8</v>
      </c>
      <c r="O15" s="462">
        <v>68.3</v>
      </c>
      <c r="P15" s="462">
        <v>66.3</v>
      </c>
      <c r="Q15" s="462">
        <v>79.7</v>
      </c>
      <c r="R15" s="462">
        <v>79.2</v>
      </c>
      <c r="S15" s="462">
        <v>453.1</v>
      </c>
      <c r="T15" s="462">
        <v>115.3</v>
      </c>
      <c r="U15" s="462">
        <v>14.2</v>
      </c>
      <c r="V15" s="462">
        <v>397.8</v>
      </c>
      <c r="W15" s="462">
        <v>37.799999999999997</v>
      </c>
      <c r="X15" s="462">
        <v>3556.5</v>
      </c>
      <c r="Y15" s="462">
        <v>1.2</v>
      </c>
      <c r="Z15" s="462">
        <v>21.7</v>
      </c>
      <c r="AA15" s="462">
        <v>3</v>
      </c>
      <c r="AB15" s="462">
        <v>18.100000000000001</v>
      </c>
      <c r="AC15" s="462">
        <v>0.4</v>
      </c>
      <c r="AD15" s="462">
        <v>5.8</v>
      </c>
      <c r="AE15" s="462">
        <v>2.2000000000000002</v>
      </c>
      <c r="AF15" s="462">
        <v>0.6</v>
      </c>
      <c r="AG15" s="462">
        <v>8.3000000000000007</v>
      </c>
      <c r="AH15" s="462">
        <v>88.9</v>
      </c>
      <c r="AI15" s="462">
        <v>51.9</v>
      </c>
      <c r="AJ15" s="462">
        <v>2.1</v>
      </c>
      <c r="AK15" s="462">
        <v>59.9</v>
      </c>
      <c r="AL15" s="462">
        <v>41.1</v>
      </c>
      <c r="AM15" s="462">
        <v>8</v>
      </c>
      <c r="AN15" s="462">
        <v>21.3</v>
      </c>
      <c r="AO15" s="463">
        <v>6322.3</v>
      </c>
      <c r="AP15" s="462">
        <v>9.4</v>
      </c>
      <c r="AQ15" s="462">
        <v>106.5</v>
      </c>
      <c r="AR15" s="462">
        <v>0</v>
      </c>
      <c r="AS15" s="462">
        <v>0</v>
      </c>
      <c r="AT15" s="462">
        <v>0</v>
      </c>
      <c r="AU15" s="462">
        <v>-43</v>
      </c>
      <c r="AV15" s="463">
        <v>73</v>
      </c>
      <c r="AW15" s="463">
        <v>6395.3</v>
      </c>
      <c r="AX15" s="462">
        <v>783.8</v>
      </c>
      <c r="AY15" s="463">
        <v>783.8</v>
      </c>
      <c r="AZ15" s="464">
        <v>856.8</v>
      </c>
      <c r="BA15" s="464">
        <v>7179.1</v>
      </c>
      <c r="BB15" s="462">
        <v>-544.5</v>
      </c>
      <c r="BC15" s="462">
        <v>-2.9</v>
      </c>
      <c r="BD15" s="462">
        <v>-54.7</v>
      </c>
      <c r="BE15" s="463">
        <v>-602.20000000000005</v>
      </c>
      <c r="BF15" s="464">
        <v>254.7</v>
      </c>
      <c r="BG15" s="464">
        <v>6576.9</v>
      </c>
      <c r="BH15" s="445"/>
    </row>
    <row r="16" spans="1:60" ht="17.149999999999999" customHeight="1" x14ac:dyDescent="0.2">
      <c r="A16" s="130">
        <v>10</v>
      </c>
      <c r="B16" s="446" t="s">
        <v>177</v>
      </c>
      <c r="C16" s="447" t="s">
        <v>228</v>
      </c>
      <c r="D16" s="462">
        <v>0.6</v>
      </c>
      <c r="E16" s="462">
        <v>2</v>
      </c>
      <c r="F16" s="462">
        <v>0</v>
      </c>
      <c r="G16" s="462">
        <v>0.5</v>
      </c>
      <c r="H16" s="462">
        <v>103.6</v>
      </c>
      <c r="I16" s="462">
        <v>0.8</v>
      </c>
      <c r="J16" s="462">
        <v>0</v>
      </c>
      <c r="K16" s="462">
        <v>25.2</v>
      </c>
      <c r="L16" s="462">
        <v>47.9</v>
      </c>
      <c r="M16" s="462">
        <v>10414.1</v>
      </c>
      <c r="N16" s="462">
        <v>8.4</v>
      </c>
      <c r="O16" s="462">
        <v>2339.6999999999998</v>
      </c>
      <c r="P16" s="462">
        <v>1002.8</v>
      </c>
      <c r="Q16" s="462">
        <v>1280.5999999999999</v>
      </c>
      <c r="R16" s="462">
        <v>117.9</v>
      </c>
      <c r="S16" s="462">
        <v>82.2</v>
      </c>
      <c r="T16" s="462">
        <v>668.9</v>
      </c>
      <c r="U16" s="462">
        <v>43.6</v>
      </c>
      <c r="V16" s="462">
        <v>2438</v>
      </c>
      <c r="W16" s="462">
        <v>29.7</v>
      </c>
      <c r="X16" s="462">
        <v>1330.9</v>
      </c>
      <c r="Y16" s="462">
        <v>0</v>
      </c>
      <c r="Z16" s="462">
        <v>0.1</v>
      </c>
      <c r="AA16" s="462">
        <v>0</v>
      </c>
      <c r="AB16" s="462">
        <v>0</v>
      </c>
      <c r="AC16" s="462">
        <v>0</v>
      </c>
      <c r="AD16" s="462">
        <v>0</v>
      </c>
      <c r="AE16" s="462">
        <v>13.5</v>
      </c>
      <c r="AF16" s="462">
        <v>0</v>
      </c>
      <c r="AG16" s="462">
        <v>1.7</v>
      </c>
      <c r="AH16" s="462">
        <v>0</v>
      </c>
      <c r="AI16" s="462">
        <v>0.2</v>
      </c>
      <c r="AJ16" s="462">
        <v>0</v>
      </c>
      <c r="AK16" s="462">
        <v>11.9</v>
      </c>
      <c r="AL16" s="462">
        <v>1.8</v>
      </c>
      <c r="AM16" s="462">
        <v>0</v>
      </c>
      <c r="AN16" s="462">
        <v>19.399999999999999</v>
      </c>
      <c r="AO16" s="463">
        <v>19986.099999999999</v>
      </c>
      <c r="AP16" s="462">
        <v>0</v>
      </c>
      <c r="AQ16" s="462">
        <v>-33.200000000000003</v>
      </c>
      <c r="AR16" s="462">
        <v>0</v>
      </c>
      <c r="AS16" s="462">
        <v>-27</v>
      </c>
      <c r="AT16" s="462">
        <v>-161.9</v>
      </c>
      <c r="AU16" s="462">
        <v>-362.2</v>
      </c>
      <c r="AV16" s="463">
        <v>-584.29999999999995</v>
      </c>
      <c r="AW16" s="463">
        <v>19401.8</v>
      </c>
      <c r="AX16" s="462">
        <v>2524.6999999999998</v>
      </c>
      <c r="AY16" s="463">
        <v>2524.6999999999998</v>
      </c>
      <c r="AZ16" s="464">
        <v>1940.5</v>
      </c>
      <c r="BA16" s="464">
        <v>21926.5</v>
      </c>
      <c r="BB16" s="462">
        <v>-801.3</v>
      </c>
      <c r="BC16" s="462">
        <v>-1.1000000000000001</v>
      </c>
      <c r="BD16" s="462">
        <v>-80.2</v>
      </c>
      <c r="BE16" s="463">
        <v>-882.7</v>
      </c>
      <c r="BF16" s="464">
        <v>1057.8</v>
      </c>
      <c r="BG16" s="464">
        <v>21043.8</v>
      </c>
      <c r="BH16" s="445"/>
    </row>
    <row r="17" spans="1:60" ht="17.149999999999999" customHeight="1" x14ac:dyDescent="0.2">
      <c r="A17" s="130">
        <v>11</v>
      </c>
      <c r="B17" s="446" t="s">
        <v>178</v>
      </c>
      <c r="C17" s="447" t="s">
        <v>229</v>
      </c>
      <c r="D17" s="462">
        <v>0</v>
      </c>
      <c r="E17" s="462">
        <v>0.5</v>
      </c>
      <c r="F17" s="462">
        <v>46.5</v>
      </c>
      <c r="G17" s="462">
        <v>0</v>
      </c>
      <c r="H17" s="462">
        <v>26.6</v>
      </c>
      <c r="I17" s="462">
        <v>145.80000000000001</v>
      </c>
      <c r="J17" s="462">
        <v>0.2</v>
      </c>
      <c r="K17" s="462">
        <v>34.200000000000003</v>
      </c>
      <c r="L17" s="462">
        <v>55.3</v>
      </c>
      <c r="M17" s="462">
        <v>202.5</v>
      </c>
      <c r="N17" s="462">
        <v>3399.1</v>
      </c>
      <c r="O17" s="462">
        <v>640</v>
      </c>
      <c r="P17" s="462">
        <v>328.9</v>
      </c>
      <c r="Q17" s="462">
        <v>296.3</v>
      </c>
      <c r="R17" s="462">
        <v>254.9</v>
      </c>
      <c r="S17" s="462">
        <v>638.1</v>
      </c>
      <c r="T17" s="462">
        <v>1005.9</v>
      </c>
      <c r="U17" s="462">
        <v>194.5</v>
      </c>
      <c r="V17" s="462">
        <v>1085.8</v>
      </c>
      <c r="W17" s="462">
        <v>105.6</v>
      </c>
      <c r="X17" s="462">
        <v>613.6</v>
      </c>
      <c r="Y17" s="462">
        <v>13.7</v>
      </c>
      <c r="Z17" s="462">
        <v>1</v>
      </c>
      <c r="AA17" s="462">
        <v>0</v>
      </c>
      <c r="AB17" s="462">
        <v>1.3</v>
      </c>
      <c r="AC17" s="462">
        <v>0</v>
      </c>
      <c r="AD17" s="462">
        <v>0</v>
      </c>
      <c r="AE17" s="462">
        <v>0.8</v>
      </c>
      <c r="AF17" s="462">
        <v>3.4</v>
      </c>
      <c r="AG17" s="462">
        <v>10.1</v>
      </c>
      <c r="AH17" s="462">
        <v>4.4000000000000004</v>
      </c>
      <c r="AI17" s="462">
        <v>115.2</v>
      </c>
      <c r="AJ17" s="462">
        <v>1</v>
      </c>
      <c r="AK17" s="462">
        <v>27.7</v>
      </c>
      <c r="AL17" s="462">
        <v>13.8</v>
      </c>
      <c r="AM17" s="462">
        <v>1.4</v>
      </c>
      <c r="AN17" s="462">
        <v>16.899999999999999</v>
      </c>
      <c r="AO17" s="463">
        <v>9285</v>
      </c>
      <c r="AP17" s="462">
        <v>1.3</v>
      </c>
      <c r="AQ17" s="462">
        <v>187.4</v>
      </c>
      <c r="AR17" s="462">
        <v>0</v>
      </c>
      <c r="AS17" s="462">
        <v>0</v>
      </c>
      <c r="AT17" s="462">
        <v>-68.900000000000006</v>
      </c>
      <c r="AU17" s="462">
        <v>-11.4</v>
      </c>
      <c r="AV17" s="463">
        <v>108.4</v>
      </c>
      <c r="AW17" s="463">
        <v>9393.4</v>
      </c>
      <c r="AX17" s="462">
        <v>2721.3</v>
      </c>
      <c r="AY17" s="463">
        <v>2721.3</v>
      </c>
      <c r="AZ17" s="464">
        <v>2829.7</v>
      </c>
      <c r="BA17" s="464">
        <v>12114.7</v>
      </c>
      <c r="BB17" s="462">
        <v>-3535.6</v>
      </c>
      <c r="BC17" s="462">
        <v>-7.8</v>
      </c>
      <c r="BD17" s="462">
        <v>-354.3</v>
      </c>
      <c r="BE17" s="463">
        <v>-3897.7</v>
      </c>
      <c r="BF17" s="464">
        <v>-1068</v>
      </c>
      <c r="BG17" s="464">
        <v>8217</v>
      </c>
      <c r="BH17" s="445"/>
    </row>
    <row r="18" spans="1:60" ht="17.149999999999999" customHeight="1" x14ac:dyDescent="0.2">
      <c r="A18" s="130">
        <v>12</v>
      </c>
      <c r="B18" s="446" t="s">
        <v>179</v>
      </c>
      <c r="C18" s="447" t="s">
        <v>230</v>
      </c>
      <c r="D18" s="462">
        <v>29.4</v>
      </c>
      <c r="E18" s="462">
        <v>5.7</v>
      </c>
      <c r="F18" s="462">
        <v>414.9</v>
      </c>
      <c r="G18" s="462">
        <v>3.8</v>
      </c>
      <c r="H18" s="462">
        <v>137.1</v>
      </c>
      <c r="I18" s="462">
        <v>358.4</v>
      </c>
      <c r="J18" s="462">
        <v>6.2</v>
      </c>
      <c r="K18" s="462">
        <v>88.1</v>
      </c>
      <c r="L18" s="462">
        <v>62.5</v>
      </c>
      <c r="M18" s="462">
        <v>21.6</v>
      </c>
      <c r="N18" s="462">
        <v>17.3</v>
      </c>
      <c r="O18" s="462">
        <v>878</v>
      </c>
      <c r="P18" s="462">
        <v>332.4</v>
      </c>
      <c r="Q18" s="462">
        <v>498.4</v>
      </c>
      <c r="R18" s="462">
        <v>198.9</v>
      </c>
      <c r="S18" s="462">
        <v>263.3</v>
      </c>
      <c r="T18" s="462">
        <v>451.7</v>
      </c>
      <c r="U18" s="462">
        <v>148.69999999999999</v>
      </c>
      <c r="V18" s="462">
        <v>491.8</v>
      </c>
      <c r="W18" s="462">
        <v>100.6</v>
      </c>
      <c r="X18" s="462">
        <v>6462.6</v>
      </c>
      <c r="Y18" s="462">
        <v>13.1</v>
      </c>
      <c r="Z18" s="462">
        <v>3.3</v>
      </c>
      <c r="AA18" s="462">
        <v>0.9</v>
      </c>
      <c r="AB18" s="462">
        <v>270.10000000000002</v>
      </c>
      <c r="AC18" s="462">
        <v>4.2</v>
      </c>
      <c r="AD18" s="462">
        <v>25.5</v>
      </c>
      <c r="AE18" s="462">
        <v>77.2</v>
      </c>
      <c r="AF18" s="462">
        <v>24.2</v>
      </c>
      <c r="AG18" s="462">
        <v>175.3</v>
      </c>
      <c r="AH18" s="462">
        <v>9.9</v>
      </c>
      <c r="AI18" s="462">
        <v>27.7</v>
      </c>
      <c r="AJ18" s="462">
        <v>10.7</v>
      </c>
      <c r="AK18" s="462">
        <v>95.7</v>
      </c>
      <c r="AL18" s="462">
        <v>99.8</v>
      </c>
      <c r="AM18" s="462">
        <v>0.6</v>
      </c>
      <c r="AN18" s="462">
        <v>23.5</v>
      </c>
      <c r="AO18" s="463">
        <v>11833</v>
      </c>
      <c r="AP18" s="462">
        <v>30.3</v>
      </c>
      <c r="AQ18" s="462">
        <v>273.39999999999998</v>
      </c>
      <c r="AR18" s="462">
        <v>0.5</v>
      </c>
      <c r="AS18" s="462">
        <v>27.7</v>
      </c>
      <c r="AT18" s="462">
        <v>417.2</v>
      </c>
      <c r="AU18" s="462">
        <v>-141.4</v>
      </c>
      <c r="AV18" s="463">
        <v>607.70000000000005</v>
      </c>
      <c r="AW18" s="463">
        <v>12440.8</v>
      </c>
      <c r="AX18" s="462">
        <v>736.8</v>
      </c>
      <c r="AY18" s="463">
        <v>736.8</v>
      </c>
      <c r="AZ18" s="464">
        <v>1344.6</v>
      </c>
      <c r="BA18" s="464">
        <v>13177.6</v>
      </c>
      <c r="BB18" s="462">
        <v>-1020.7</v>
      </c>
      <c r="BC18" s="462">
        <v>-7.7</v>
      </c>
      <c r="BD18" s="462">
        <v>-102.7</v>
      </c>
      <c r="BE18" s="463">
        <v>-1131.2</v>
      </c>
      <c r="BF18" s="464">
        <v>213.4</v>
      </c>
      <c r="BG18" s="464">
        <v>12046.4</v>
      </c>
      <c r="BH18" s="445"/>
    </row>
    <row r="19" spans="1:60" ht="17.149999999999999" customHeight="1" x14ac:dyDescent="0.2">
      <c r="A19" s="130">
        <v>13</v>
      </c>
      <c r="B19" s="446" t="s">
        <v>180</v>
      </c>
      <c r="C19" s="447" t="s">
        <v>3</v>
      </c>
      <c r="D19" s="462">
        <v>0</v>
      </c>
      <c r="E19" s="462">
        <v>1.2</v>
      </c>
      <c r="F19" s="462">
        <v>0</v>
      </c>
      <c r="G19" s="462">
        <v>0</v>
      </c>
      <c r="H19" s="462">
        <v>1.2</v>
      </c>
      <c r="I19" s="462">
        <v>0.5</v>
      </c>
      <c r="J19" s="462">
        <v>0</v>
      </c>
      <c r="K19" s="462">
        <v>4.8</v>
      </c>
      <c r="L19" s="462">
        <v>10.3</v>
      </c>
      <c r="M19" s="462">
        <v>2.2999999999999998</v>
      </c>
      <c r="N19" s="462">
        <v>0.1</v>
      </c>
      <c r="O19" s="462">
        <v>10.6</v>
      </c>
      <c r="P19" s="462">
        <v>1666.2</v>
      </c>
      <c r="Q19" s="462">
        <v>618.6</v>
      </c>
      <c r="R19" s="462">
        <v>73.5</v>
      </c>
      <c r="S19" s="462">
        <v>26.6</v>
      </c>
      <c r="T19" s="462">
        <v>221.6</v>
      </c>
      <c r="U19" s="462">
        <v>8.8000000000000007</v>
      </c>
      <c r="V19" s="462">
        <v>367.3</v>
      </c>
      <c r="W19" s="462">
        <v>2.7</v>
      </c>
      <c r="X19" s="462">
        <v>453.8</v>
      </c>
      <c r="Y19" s="462">
        <v>0</v>
      </c>
      <c r="Z19" s="462">
        <v>46.8</v>
      </c>
      <c r="AA19" s="462">
        <v>0</v>
      </c>
      <c r="AB19" s="462">
        <v>0.4</v>
      </c>
      <c r="AC19" s="462">
        <v>0</v>
      </c>
      <c r="AD19" s="462">
        <v>0</v>
      </c>
      <c r="AE19" s="462">
        <v>4</v>
      </c>
      <c r="AF19" s="462">
        <v>0.2</v>
      </c>
      <c r="AG19" s="462">
        <v>14.8</v>
      </c>
      <c r="AH19" s="462">
        <v>0</v>
      </c>
      <c r="AI19" s="462">
        <v>0</v>
      </c>
      <c r="AJ19" s="462">
        <v>0</v>
      </c>
      <c r="AK19" s="462">
        <v>618.1</v>
      </c>
      <c r="AL19" s="462">
        <v>0.9</v>
      </c>
      <c r="AM19" s="462">
        <v>0</v>
      </c>
      <c r="AN19" s="462">
        <v>0</v>
      </c>
      <c r="AO19" s="463">
        <v>4155.2</v>
      </c>
      <c r="AP19" s="462">
        <v>0</v>
      </c>
      <c r="AQ19" s="462">
        <v>13.8</v>
      </c>
      <c r="AR19" s="462">
        <v>0</v>
      </c>
      <c r="AS19" s="462">
        <v>323</v>
      </c>
      <c r="AT19" s="462">
        <v>4617.8999999999996</v>
      </c>
      <c r="AU19" s="462">
        <v>-39.1</v>
      </c>
      <c r="AV19" s="463">
        <v>4915.5</v>
      </c>
      <c r="AW19" s="463">
        <v>9070.7000000000007</v>
      </c>
      <c r="AX19" s="462">
        <v>2808.5</v>
      </c>
      <c r="AY19" s="463">
        <v>2808.5</v>
      </c>
      <c r="AZ19" s="464">
        <v>7724</v>
      </c>
      <c r="BA19" s="464">
        <v>11879.2</v>
      </c>
      <c r="BB19" s="462">
        <v>-1350.6</v>
      </c>
      <c r="BC19" s="462">
        <v>0</v>
      </c>
      <c r="BD19" s="462">
        <v>-135.1</v>
      </c>
      <c r="BE19" s="463">
        <v>-1485.7</v>
      </c>
      <c r="BF19" s="464">
        <v>6238.4</v>
      </c>
      <c r="BG19" s="464">
        <v>10393.6</v>
      </c>
      <c r="BH19" s="445"/>
    </row>
    <row r="20" spans="1:60" ht="17.149999999999999" customHeight="1" x14ac:dyDescent="0.2">
      <c r="A20" s="130">
        <v>14</v>
      </c>
      <c r="B20" s="446" t="s">
        <v>181</v>
      </c>
      <c r="C20" s="447" t="s">
        <v>4</v>
      </c>
      <c r="D20" s="462">
        <v>0.1</v>
      </c>
      <c r="E20" s="462">
        <v>0.5</v>
      </c>
      <c r="F20" s="462">
        <v>0</v>
      </c>
      <c r="G20" s="462">
        <v>0</v>
      </c>
      <c r="H20" s="462">
        <v>1.1000000000000001</v>
      </c>
      <c r="I20" s="462">
        <v>0</v>
      </c>
      <c r="J20" s="462">
        <v>0.2</v>
      </c>
      <c r="K20" s="462">
        <v>37.200000000000003</v>
      </c>
      <c r="L20" s="462">
        <v>8.3000000000000007</v>
      </c>
      <c r="M20" s="462">
        <v>3.2</v>
      </c>
      <c r="N20" s="462">
        <v>0.9</v>
      </c>
      <c r="O20" s="462">
        <v>5.8</v>
      </c>
      <c r="P20" s="462">
        <v>45.8</v>
      </c>
      <c r="Q20" s="462">
        <v>2458.6</v>
      </c>
      <c r="R20" s="462">
        <v>9.3000000000000007</v>
      </c>
      <c r="S20" s="462">
        <v>37.5</v>
      </c>
      <c r="T20" s="462">
        <v>34.5</v>
      </c>
      <c r="U20" s="462">
        <v>4.0999999999999996</v>
      </c>
      <c r="V20" s="462">
        <v>41.5</v>
      </c>
      <c r="W20" s="462">
        <v>0.8</v>
      </c>
      <c r="X20" s="462">
        <v>4.2</v>
      </c>
      <c r="Y20" s="462">
        <v>0.1</v>
      </c>
      <c r="Z20" s="462">
        <v>1.3</v>
      </c>
      <c r="AA20" s="462">
        <v>0</v>
      </c>
      <c r="AB20" s="462">
        <v>0.3</v>
      </c>
      <c r="AC20" s="462">
        <v>0</v>
      </c>
      <c r="AD20" s="462">
        <v>0</v>
      </c>
      <c r="AE20" s="462">
        <v>2.6</v>
      </c>
      <c r="AF20" s="462">
        <v>0.2</v>
      </c>
      <c r="AG20" s="462">
        <v>0.9</v>
      </c>
      <c r="AH20" s="462">
        <v>0</v>
      </c>
      <c r="AI20" s="462">
        <v>0</v>
      </c>
      <c r="AJ20" s="462">
        <v>0</v>
      </c>
      <c r="AK20" s="462">
        <v>966.9</v>
      </c>
      <c r="AL20" s="462">
        <v>0.4</v>
      </c>
      <c r="AM20" s="462">
        <v>0</v>
      </c>
      <c r="AN20" s="462">
        <v>0</v>
      </c>
      <c r="AO20" s="463">
        <v>3666.2</v>
      </c>
      <c r="AP20" s="462">
        <v>0</v>
      </c>
      <c r="AQ20" s="462">
        <v>6.2</v>
      </c>
      <c r="AR20" s="462">
        <v>0</v>
      </c>
      <c r="AS20" s="462">
        <v>57.8</v>
      </c>
      <c r="AT20" s="462">
        <v>8637.4</v>
      </c>
      <c r="AU20" s="462">
        <v>-102.4</v>
      </c>
      <c r="AV20" s="463">
        <v>8598.9</v>
      </c>
      <c r="AW20" s="463">
        <v>12265.2</v>
      </c>
      <c r="AX20" s="462">
        <v>6353.9</v>
      </c>
      <c r="AY20" s="463">
        <v>6353.9</v>
      </c>
      <c r="AZ20" s="464">
        <v>14952.8</v>
      </c>
      <c r="BA20" s="464">
        <v>18619</v>
      </c>
      <c r="BB20" s="462">
        <v>-1895.4</v>
      </c>
      <c r="BC20" s="462">
        <v>0</v>
      </c>
      <c r="BD20" s="462">
        <v>-189.5</v>
      </c>
      <c r="BE20" s="463">
        <v>-2084.9</v>
      </c>
      <c r="BF20" s="464">
        <v>12867.9</v>
      </c>
      <c r="BG20" s="464">
        <v>16534.099999999999</v>
      </c>
      <c r="BH20" s="445"/>
    </row>
    <row r="21" spans="1:60" ht="17.149999999999999" customHeight="1" x14ac:dyDescent="0.2">
      <c r="A21" s="130">
        <v>15</v>
      </c>
      <c r="B21" s="446" t="s">
        <v>182</v>
      </c>
      <c r="C21" s="447" t="s">
        <v>5</v>
      </c>
      <c r="D21" s="462">
        <v>0.2</v>
      </c>
      <c r="E21" s="462">
        <v>0</v>
      </c>
      <c r="F21" s="462">
        <v>0</v>
      </c>
      <c r="G21" s="462">
        <v>0</v>
      </c>
      <c r="H21" s="462">
        <v>0</v>
      </c>
      <c r="I21" s="462">
        <v>0</v>
      </c>
      <c r="J21" s="462">
        <v>0</v>
      </c>
      <c r="K21" s="462">
        <v>0</v>
      </c>
      <c r="L21" s="462">
        <v>0</v>
      </c>
      <c r="M21" s="462">
        <v>0</v>
      </c>
      <c r="N21" s="462">
        <v>0</v>
      </c>
      <c r="O21" s="462">
        <v>0.2</v>
      </c>
      <c r="P21" s="462">
        <v>24.2</v>
      </c>
      <c r="Q21" s="462">
        <v>72.900000000000006</v>
      </c>
      <c r="R21" s="462">
        <v>486.8</v>
      </c>
      <c r="S21" s="462">
        <v>0.5</v>
      </c>
      <c r="T21" s="462">
        <v>10.8</v>
      </c>
      <c r="U21" s="462">
        <v>2.9</v>
      </c>
      <c r="V21" s="462">
        <v>14.5</v>
      </c>
      <c r="W21" s="462">
        <v>0.8</v>
      </c>
      <c r="X21" s="462">
        <v>12.1</v>
      </c>
      <c r="Y21" s="462">
        <v>0</v>
      </c>
      <c r="Z21" s="462">
        <v>0.4</v>
      </c>
      <c r="AA21" s="462">
        <v>0.1</v>
      </c>
      <c r="AB21" s="462">
        <v>97.5</v>
      </c>
      <c r="AC21" s="462">
        <v>0.5</v>
      </c>
      <c r="AD21" s="462">
        <v>0</v>
      </c>
      <c r="AE21" s="462">
        <v>1.5</v>
      </c>
      <c r="AF21" s="462">
        <v>10.4</v>
      </c>
      <c r="AG21" s="462">
        <v>173.8</v>
      </c>
      <c r="AH21" s="462">
        <v>0</v>
      </c>
      <c r="AI21" s="462">
        <v>828.9</v>
      </c>
      <c r="AJ21" s="462">
        <v>0</v>
      </c>
      <c r="AK21" s="462">
        <v>302.2</v>
      </c>
      <c r="AL21" s="462">
        <v>37.1</v>
      </c>
      <c r="AM21" s="462">
        <v>34.799999999999997</v>
      </c>
      <c r="AN21" s="462">
        <v>0</v>
      </c>
      <c r="AO21" s="463">
        <v>2113.1</v>
      </c>
      <c r="AP21" s="462">
        <v>2.2000000000000002</v>
      </c>
      <c r="AQ21" s="462">
        <v>71.5</v>
      </c>
      <c r="AR21" s="462">
        <v>0.2</v>
      </c>
      <c r="AS21" s="462">
        <v>506.2</v>
      </c>
      <c r="AT21" s="462">
        <v>3118.7</v>
      </c>
      <c r="AU21" s="462">
        <v>-73</v>
      </c>
      <c r="AV21" s="463">
        <v>3625.9</v>
      </c>
      <c r="AW21" s="463">
        <v>5739</v>
      </c>
      <c r="AX21" s="462">
        <v>2126</v>
      </c>
      <c r="AY21" s="463">
        <v>2126</v>
      </c>
      <c r="AZ21" s="464">
        <v>5751.9</v>
      </c>
      <c r="BA21" s="464">
        <v>7864.9</v>
      </c>
      <c r="BB21" s="462">
        <v>-1960.8</v>
      </c>
      <c r="BC21" s="462">
        <v>-0.6</v>
      </c>
      <c r="BD21" s="462">
        <v>-196.1</v>
      </c>
      <c r="BE21" s="463">
        <v>-2157.5</v>
      </c>
      <c r="BF21" s="464">
        <v>3594.4</v>
      </c>
      <c r="BG21" s="464">
        <v>5707.4</v>
      </c>
      <c r="BH21" s="445"/>
    </row>
    <row r="22" spans="1:60" ht="17.149999999999999" customHeight="1" x14ac:dyDescent="0.2">
      <c r="A22" s="130">
        <v>16</v>
      </c>
      <c r="B22" s="446" t="s">
        <v>183</v>
      </c>
      <c r="C22" s="447" t="s">
        <v>231</v>
      </c>
      <c r="D22" s="462">
        <v>0</v>
      </c>
      <c r="E22" s="462">
        <v>0</v>
      </c>
      <c r="F22" s="462">
        <v>0</v>
      </c>
      <c r="G22" s="462">
        <v>0</v>
      </c>
      <c r="H22" s="462">
        <v>0.1</v>
      </c>
      <c r="I22" s="462">
        <v>0.1</v>
      </c>
      <c r="J22" s="462">
        <v>0</v>
      </c>
      <c r="K22" s="462">
        <v>0</v>
      </c>
      <c r="L22" s="462">
        <v>0</v>
      </c>
      <c r="M22" s="462">
        <v>0</v>
      </c>
      <c r="N22" s="462">
        <v>1.3</v>
      </c>
      <c r="O22" s="462">
        <v>29.6</v>
      </c>
      <c r="P22" s="462">
        <v>90.4</v>
      </c>
      <c r="Q22" s="462">
        <v>177.1</v>
      </c>
      <c r="R22" s="462">
        <v>694.8</v>
      </c>
      <c r="S22" s="462">
        <v>3924.9</v>
      </c>
      <c r="T22" s="462">
        <v>2125.6999999999998</v>
      </c>
      <c r="U22" s="462">
        <v>1497.5</v>
      </c>
      <c r="V22" s="462">
        <v>476.1</v>
      </c>
      <c r="W22" s="462">
        <v>44.2</v>
      </c>
      <c r="X22" s="462">
        <v>23.6</v>
      </c>
      <c r="Y22" s="462">
        <v>0.1</v>
      </c>
      <c r="Z22" s="462">
        <v>0.1</v>
      </c>
      <c r="AA22" s="462">
        <v>0</v>
      </c>
      <c r="AB22" s="462">
        <v>2.2999999999999998</v>
      </c>
      <c r="AC22" s="462">
        <v>1.7</v>
      </c>
      <c r="AD22" s="462">
        <v>0</v>
      </c>
      <c r="AE22" s="462">
        <v>0.3</v>
      </c>
      <c r="AF22" s="462">
        <v>53.3</v>
      </c>
      <c r="AG22" s="462">
        <v>86.2</v>
      </c>
      <c r="AH22" s="462">
        <v>48.2</v>
      </c>
      <c r="AI22" s="462">
        <v>0.2</v>
      </c>
      <c r="AJ22" s="462">
        <v>0</v>
      </c>
      <c r="AK22" s="462">
        <v>986.8</v>
      </c>
      <c r="AL22" s="462">
        <v>1</v>
      </c>
      <c r="AM22" s="462">
        <v>47.5</v>
      </c>
      <c r="AN22" s="462">
        <v>0</v>
      </c>
      <c r="AO22" s="463">
        <v>10313</v>
      </c>
      <c r="AP22" s="462">
        <v>0.4</v>
      </c>
      <c r="AQ22" s="462">
        <v>35</v>
      </c>
      <c r="AR22" s="462">
        <v>0</v>
      </c>
      <c r="AS22" s="462">
        <v>0</v>
      </c>
      <c r="AT22" s="462">
        <v>0</v>
      </c>
      <c r="AU22" s="462">
        <v>107.1</v>
      </c>
      <c r="AV22" s="463">
        <v>142.5</v>
      </c>
      <c r="AW22" s="463">
        <v>10455.5</v>
      </c>
      <c r="AX22" s="462">
        <v>6226.5</v>
      </c>
      <c r="AY22" s="463">
        <v>6226.5</v>
      </c>
      <c r="AZ22" s="464">
        <v>6369</v>
      </c>
      <c r="BA22" s="464">
        <v>16682</v>
      </c>
      <c r="BB22" s="462">
        <v>-3360.6</v>
      </c>
      <c r="BC22" s="462">
        <v>0</v>
      </c>
      <c r="BD22" s="462">
        <v>-336.1</v>
      </c>
      <c r="BE22" s="463">
        <v>-3696.6</v>
      </c>
      <c r="BF22" s="464">
        <v>2672.3</v>
      </c>
      <c r="BG22" s="464">
        <v>12985.4</v>
      </c>
      <c r="BH22" s="445"/>
    </row>
    <row r="23" spans="1:60" ht="17.149999999999999" customHeight="1" x14ac:dyDescent="0.2">
      <c r="A23" s="130">
        <v>17</v>
      </c>
      <c r="B23" s="446" t="s">
        <v>184</v>
      </c>
      <c r="C23" s="447" t="s">
        <v>232</v>
      </c>
      <c r="D23" s="462">
        <v>1.9</v>
      </c>
      <c r="E23" s="462">
        <v>0.3</v>
      </c>
      <c r="F23" s="462">
        <v>0</v>
      </c>
      <c r="G23" s="462">
        <v>0</v>
      </c>
      <c r="H23" s="462">
        <v>1</v>
      </c>
      <c r="I23" s="462">
        <v>0.1</v>
      </c>
      <c r="J23" s="462">
        <v>0</v>
      </c>
      <c r="K23" s="462">
        <v>0.4</v>
      </c>
      <c r="L23" s="462">
        <v>0.2</v>
      </c>
      <c r="M23" s="462">
        <v>0</v>
      </c>
      <c r="N23" s="462">
        <v>0.3</v>
      </c>
      <c r="O23" s="462">
        <v>5.9</v>
      </c>
      <c r="P23" s="462">
        <v>242</v>
      </c>
      <c r="Q23" s="462">
        <v>331.1</v>
      </c>
      <c r="R23" s="462">
        <v>100.7</v>
      </c>
      <c r="S23" s="462">
        <v>113.6</v>
      </c>
      <c r="T23" s="462">
        <v>1999.4</v>
      </c>
      <c r="U23" s="462">
        <v>88.5</v>
      </c>
      <c r="V23" s="462">
        <v>2074.6</v>
      </c>
      <c r="W23" s="462">
        <v>8.6999999999999993</v>
      </c>
      <c r="X23" s="462">
        <v>544.4</v>
      </c>
      <c r="Y23" s="462">
        <v>0.1</v>
      </c>
      <c r="Z23" s="462">
        <v>1</v>
      </c>
      <c r="AA23" s="462">
        <v>0</v>
      </c>
      <c r="AB23" s="462">
        <v>19</v>
      </c>
      <c r="AC23" s="462">
        <v>0.1</v>
      </c>
      <c r="AD23" s="462">
        <v>2.1</v>
      </c>
      <c r="AE23" s="462">
        <v>8.8000000000000007</v>
      </c>
      <c r="AF23" s="462">
        <v>11.6</v>
      </c>
      <c r="AG23" s="462">
        <v>77.8</v>
      </c>
      <c r="AH23" s="462">
        <v>30.7</v>
      </c>
      <c r="AI23" s="462">
        <v>4.4000000000000004</v>
      </c>
      <c r="AJ23" s="462">
        <v>0</v>
      </c>
      <c r="AK23" s="462">
        <v>457.4</v>
      </c>
      <c r="AL23" s="462">
        <v>5.5</v>
      </c>
      <c r="AM23" s="462">
        <v>0</v>
      </c>
      <c r="AN23" s="462">
        <v>1.8</v>
      </c>
      <c r="AO23" s="463">
        <v>6133.3</v>
      </c>
      <c r="AP23" s="462">
        <v>68.900000000000006</v>
      </c>
      <c r="AQ23" s="462">
        <v>3096.7</v>
      </c>
      <c r="AR23" s="462">
        <v>0</v>
      </c>
      <c r="AS23" s="462">
        <v>512.9</v>
      </c>
      <c r="AT23" s="462">
        <v>4771.7</v>
      </c>
      <c r="AU23" s="462">
        <v>-63</v>
      </c>
      <c r="AV23" s="463">
        <v>8387.2000000000007</v>
      </c>
      <c r="AW23" s="463">
        <v>14520.6</v>
      </c>
      <c r="AX23" s="462">
        <v>5480.7</v>
      </c>
      <c r="AY23" s="463">
        <v>5480.7</v>
      </c>
      <c r="AZ23" s="464">
        <v>13868</v>
      </c>
      <c r="BA23" s="464">
        <v>20001.3</v>
      </c>
      <c r="BB23" s="462">
        <v>-3996.3</v>
      </c>
      <c r="BC23" s="462">
        <v>-0.1</v>
      </c>
      <c r="BD23" s="462">
        <v>-399.5</v>
      </c>
      <c r="BE23" s="463">
        <v>-4395.8999999999996</v>
      </c>
      <c r="BF23" s="464">
        <v>9472.1</v>
      </c>
      <c r="BG23" s="464">
        <v>15605.4</v>
      </c>
      <c r="BH23" s="445"/>
    </row>
    <row r="24" spans="1:60" ht="17.149999999999999" customHeight="1" x14ac:dyDescent="0.2">
      <c r="A24" s="130">
        <v>18</v>
      </c>
      <c r="B24" s="446" t="s">
        <v>185</v>
      </c>
      <c r="C24" s="447" t="s">
        <v>258</v>
      </c>
      <c r="D24" s="462">
        <v>0.1</v>
      </c>
      <c r="E24" s="462">
        <v>0</v>
      </c>
      <c r="F24" s="462">
        <v>0.6</v>
      </c>
      <c r="G24" s="462">
        <v>0</v>
      </c>
      <c r="H24" s="462">
        <v>0.1</v>
      </c>
      <c r="I24" s="462">
        <v>1.1000000000000001</v>
      </c>
      <c r="J24" s="462">
        <v>0.2</v>
      </c>
      <c r="K24" s="462">
        <v>0.1</v>
      </c>
      <c r="L24" s="462">
        <v>0.2</v>
      </c>
      <c r="M24" s="462">
        <v>0.1</v>
      </c>
      <c r="N24" s="462">
        <v>0</v>
      </c>
      <c r="O24" s="462">
        <v>0.5</v>
      </c>
      <c r="P24" s="462">
        <v>9.6999999999999993</v>
      </c>
      <c r="Q24" s="462">
        <v>2.8</v>
      </c>
      <c r="R24" s="462">
        <v>0.2</v>
      </c>
      <c r="S24" s="462">
        <v>0.6</v>
      </c>
      <c r="T24" s="462">
        <v>0.5</v>
      </c>
      <c r="U24" s="462">
        <v>117.8</v>
      </c>
      <c r="V24" s="462">
        <v>296.2</v>
      </c>
      <c r="W24" s="462">
        <v>0.2</v>
      </c>
      <c r="X24" s="462">
        <v>121.2</v>
      </c>
      <c r="Y24" s="462">
        <v>0.3</v>
      </c>
      <c r="Z24" s="462">
        <v>0</v>
      </c>
      <c r="AA24" s="462">
        <v>0.2</v>
      </c>
      <c r="AB24" s="462">
        <v>21</v>
      </c>
      <c r="AC24" s="462">
        <v>4</v>
      </c>
      <c r="AD24" s="462">
        <v>5.8</v>
      </c>
      <c r="AE24" s="462">
        <v>4.4000000000000004</v>
      </c>
      <c r="AF24" s="462">
        <v>10.9</v>
      </c>
      <c r="AG24" s="462">
        <v>92.5</v>
      </c>
      <c r="AH24" s="462">
        <v>4.9000000000000004</v>
      </c>
      <c r="AI24" s="462">
        <v>1.3</v>
      </c>
      <c r="AJ24" s="462">
        <v>0.2</v>
      </c>
      <c r="AK24" s="462">
        <v>99</v>
      </c>
      <c r="AL24" s="462">
        <v>3.6</v>
      </c>
      <c r="AM24" s="462">
        <v>0</v>
      </c>
      <c r="AN24" s="462">
        <v>0</v>
      </c>
      <c r="AO24" s="463">
        <v>800.2</v>
      </c>
      <c r="AP24" s="462">
        <v>34.700000000000003</v>
      </c>
      <c r="AQ24" s="462">
        <v>3534</v>
      </c>
      <c r="AR24" s="462">
        <v>0</v>
      </c>
      <c r="AS24" s="462">
        <v>1534.4</v>
      </c>
      <c r="AT24" s="462">
        <v>4956.8999999999996</v>
      </c>
      <c r="AU24" s="462">
        <v>-32.9</v>
      </c>
      <c r="AV24" s="463">
        <v>10027</v>
      </c>
      <c r="AW24" s="463">
        <v>10827.2</v>
      </c>
      <c r="AX24" s="462">
        <v>1027.2</v>
      </c>
      <c r="AY24" s="463">
        <v>1027.2</v>
      </c>
      <c r="AZ24" s="464">
        <v>11054.2</v>
      </c>
      <c r="BA24" s="464">
        <v>11854.4</v>
      </c>
      <c r="BB24" s="462">
        <v>-6423.4</v>
      </c>
      <c r="BC24" s="462">
        <v>0</v>
      </c>
      <c r="BD24" s="462">
        <v>-641.5</v>
      </c>
      <c r="BE24" s="463">
        <v>-7064.9</v>
      </c>
      <c r="BF24" s="464">
        <v>3989.2</v>
      </c>
      <c r="BG24" s="464">
        <v>4789.5</v>
      </c>
      <c r="BH24" s="445"/>
    </row>
    <row r="25" spans="1:60" ht="17.149999999999999" customHeight="1" x14ac:dyDescent="0.2">
      <c r="A25" s="130">
        <v>19</v>
      </c>
      <c r="B25" s="446" t="s">
        <v>186</v>
      </c>
      <c r="C25" s="447" t="s">
        <v>347</v>
      </c>
      <c r="D25" s="462">
        <v>52.8</v>
      </c>
      <c r="E25" s="462">
        <v>0</v>
      </c>
      <c r="F25" s="462">
        <v>0</v>
      </c>
      <c r="G25" s="462">
        <v>0</v>
      </c>
      <c r="H25" s="462">
        <v>0</v>
      </c>
      <c r="I25" s="462">
        <v>0</v>
      </c>
      <c r="J25" s="462">
        <v>0</v>
      </c>
      <c r="K25" s="462">
        <v>0</v>
      </c>
      <c r="L25" s="462">
        <v>0</v>
      </c>
      <c r="M25" s="462">
        <v>0</v>
      </c>
      <c r="N25" s="462">
        <v>0</v>
      </c>
      <c r="O25" s="462">
        <v>0</v>
      </c>
      <c r="P25" s="462">
        <v>0</v>
      </c>
      <c r="Q25" s="462">
        <v>7.8</v>
      </c>
      <c r="R25" s="462">
        <v>0</v>
      </c>
      <c r="S25" s="462">
        <v>0</v>
      </c>
      <c r="T25" s="462">
        <v>0</v>
      </c>
      <c r="U25" s="462">
        <v>0</v>
      </c>
      <c r="V25" s="462">
        <v>20478.7</v>
      </c>
      <c r="W25" s="462">
        <v>0</v>
      </c>
      <c r="X25" s="462">
        <v>0</v>
      </c>
      <c r="Y25" s="462">
        <v>0</v>
      </c>
      <c r="Z25" s="462">
        <v>0</v>
      </c>
      <c r="AA25" s="462">
        <v>0</v>
      </c>
      <c r="AB25" s="462">
        <v>0</v>
      </c>
      <c r="AC25" s="462">
        <v>0</v>
      </c>
      <c r="AD25" s="462">
        <v>0</v>
      </c>
      <c r="AE25" s="462">
        <v>768.6</v>
      </c>
      <c r="AF25" s="462">
        <v>0</v>
      </c>
      <c r="AG25" s="462">
        <v>380.8</v>
      </c>
      <c r="AH25" s="462">
        <v>6.2</v>
      </c>
      <c r="AI25" s="462">
        <v>0</v>
      </c>
      <c r="AJ25" s="462">
        <v>0</v>
      </c>
      <c r="AK25" s="462">
        <v>1660.6</v>
      </c>
      <c r="AL25" s="462">
        <v>3.3</v>
      </c>
      <c r="AM25" s="462">
        <v>0</v>
      </c>
      <c r="AN25" s="462">
        <v>0</v>
      </c>
      <c r="AO25" s="463">
        <v>23358.9</v>
      </c>
      <c r="AP25" s="462">
        <v>0</v>
      </c>
      <c r="AQ25" s="462">
        <v>5695</v>
      </c>
      <c r="AR25" s="462">
        <v>0</v>
      </c>
      <c r="AS25" s="462">
        <v>836.4</v>
      </c>
      <c r="AT25" s="462">
        <v>6892.5</v>
      </c>
      <c r="AU25" s="462">
        <v>-67.8</v>
      </c>
      <c r="AV25" s="463">
        <v>13356</v>
      </c>
      <c r="AW25" s="463">
        <v>36714.9</v>
      </c>
      <c r="AX25" s="462">
        <v>14563.6</v>
      </c>
      <c r="AY25" s="463">
        <v>14563.6</v>
      </c>
      <c r="AZ25" s="464">
        <v>27919.7</v>
      </c>
      <c r="BA25" s="464">
        <v>51278.6</v>
      </c>
      <c r="BB25" s="462">
        <v>-3656.4</v>
      </c>
      <c r="BC25" s="462">
        <v>0</v>
      </c>
      <c r="BD25" s="462">
        <v>-336.8</v>
      </c>
      <c r="BE25" s="463">
        <v>-3993.2</v>
      </c>
      <c r="BF25" s="464">
        <v>23926.400000000001</v>
      </c>
      <c r="BG25" s="464">
        <v>47285.3</v>
      </c>
      <c r="BH25" s="445"/>
    </row>
    <row r="26" spans="1:60" ht="17.149999999999999" customHeight="1" x14ac:dyDescent="0.2">
      <c r="A26" s="130">
        <v>20</v>
      </c>
      <c r="B26" s="446" t="s">
        <v>187</v>
      </c>
      <c r="C26" s="447" t="s">
        <v>6</v>
      </c>
      <c r="D26" s="462">
        <v>22.3</v>
      </c>
      <c r="E26" s="462">
        <v>1.4</v>
      </c>
      <c r="F26" s="462">
        <v>248.6</v>
      </c>
      <c r="G26" s="462">
        <v>45.3</v>
      </c>
      <c r="H26" s="462">
        <v>138</v>
      </c>
      <c r="I26" s="462">
        <v>114.5</v>
      </c>
      <c r="J26" s="462">
        <v>16.3</v>
      </c>
      <c r="K26" s="462">
        <v>65.3</v>
      </c>
      <c r="L26" s="462">
        <v>50.5</v>
      </c>
      <c r="M26" s="462">
        <v>176.9</v>
      </c>
      <c r="N26" s="462">
        <v>297.8</v>
      </c>
      <c r="O26" s="462">
        <v>22.6</v>
      </c>
      <c r="P26" s="462">
        <v>10.3</v>
      </c>
      <c r="Q26" s="462">
        <v>40.1</v>
      </c>
      <c r="R26" s="462">
        <v>32.1</v>
      </c>
      <c r="S26" s="462">
        <v>31.9</v>
      </c>
      <c r="T26" s="462">
        <v>54.6</v>
      </c>
      <c r="U26" s="462">
        <v>23.9</v>
      </c>
      <c r="V26" s="462">
        <v>60</v>
      </c>
      <c r="W26" s="462">
        <v>347.6</v>
      </c>
      <c r="X26" s="462">
        <v>214.9</v>
      </c>
      <c r="Y26" s="462">
        <v>181.6</v>
      </c>
      <c r="Z26" s="462">
        <v>14.4</v>
      </c>
      <c r="AA26" s="462">
        <v>32.6</v>
      </c>
      <c r="AB26" s="462">
        <v>463</v>
      </c>
      <c r="AC26" s="462">
        <v>512.70000000000005</v>
      </c>
      <c r="AD26" s="462">
        <v>6</v>
      </c>
      <c r="AE26" s="462">
        <v>84.1</v>
      </c>
      <c r="AF26" s="462">
        <v>1304.0999999999999</v>
      </c>
      <c r="AG26" s="462">
        <v>288.10000000000002</v>
      </c>
      <c r="AH26" s="462">
        <v>779.6</v>
      </c>
      <c r="AI26" s="462">
        <v>256.2</v>
      </c>
      <c r="AJ26" s="462">
        <v>185.7</v>
      </c>
      <c r="AK26" s="462">
        <v>615.1</v>
      </c>
      <c r="AL26" s="462">
        <v>219.2</v>
      </c>
      <c r="AM26" s="462">
        <v>191.1</v>
      </c>
      <c r="AN26" s="462">
        <v>5.8</v>
      </c>
      <c r="AO26" s="463">
        <v>7154.4</v>
      </c>
      <c r="AP26" s="462">
        <v>200.9</v>
      </c>
      <c r="AQ26" s="462">
        <v>2394.6999999999998</v>
      </c>
      <c r="AR26" s="462">
        <v>0</v>
      </c>
      <c r="AS26" s="462">
        <v>98.5</v>
      </c>
      <c r="AT26" s="462">
        <v>1116</v>
      </c>
      <c r="AU26" s="462">
        <v>-89.6</v>
      </c>
      <c r="AV26" s="463">
        <v>3720.5</v>
      </c>
      <c r="AW26" s="463">
        <v>10874.9</v>
      </c>
      <c r="AX26" s="462">
        <v>523.70000000000005</v>
      </c>
      <c r="AY26" s="463">
        <v>523.70000000000005</v>
      </c>
      <c r="AZ26" s="464">
        <v>4244.2</v>
      </c>
      <c r="BA26" s="464">
        <v>11398.6</v>
      </c>
      <c r="BB26" s="462">
        <v>-2324.6999999999998</v>
      </c>
      <c r="BC26" s="462">
        <v>-75.3</v>
      </c>
      <c r="BD26" s="462">
        <v>-231.2</v>
      </c>
      <c r="BE26" s="463">
        <v>-2631.1</v>
      </c>
      <c r="BF26" s="464">
        <v>1613.1</v>
      </c>
      <c r="BG26" s="464">
        <v>8767.5</v>
      </c>
      <c r="BH26" s="445"/>
    </row>
    <row r="27" spans="1:60" ht="17.149999999999999" customHeight="1" x14ac:dyDescent="0.2">
      <c r="A27" s="130">
        <v>21</v>
      </c>
      <c r="B27" s="446" t="s">
        <v>188</v>
      </c>
      <c r="C27" s="447" t="s">
        <v>233</v>
      </c>
      <c r="D27" s="462">
        <v>41.2</v>
      </c>
      <c r="E27" s="462">
        <v>1.5</v>
      </c>
      <c r="F27" s="462">
        <v>25.8</v>
      </c>
      <c r="G27" s="462">
        <v>9.4</v>
      </c>
      <c r="H27" s="462">
        <v>62.6</v>
      </c>
      <c r="I27" s="462">
        <v>108.8</v>
      </c>
      <c r="J27" s="462">
        <v>8.1999999999999993</v>
      </c>
      <c r="K27" s="462">
        <v>67.2</v>
      </c>
      <c r="L27" s="462">
        <v>42.9</v>
      </c>
      <c r="M27" s="462">
        <v>99.1</v>
      </c>
      <c r="N27" s="462">
        <v>32.700000000000003</v>
      </c>
      <c r="O27" s="462">
        <v>60.2</v>
      </c>
      <c r="P27" s="462">
        <v>23.2</v>
      </c>
      <c r="Q27" s="462">
        <v>34.200000000000003</v>
      </c>
      <c r="R27" s="462">
        <v>10.5</v>
      </c>
      <c r="S27" s="462">
        <v>55.6</v>
      </c>
      <c r="T27" s="462">
        <v>38.700000000000003</v>
      </c>
      <c r="U27" s="462">
        <v>12.5</v>
      </c>
      <c r="V27" s="462">
        <v>41</v>
      </c>
      <c r="W27" s="462">
        <v>17.600000000000001</v>
      </c>
      <c r="X27" s="462">
        <v>59.4</v>
      </c>
      <c r="Y27" s="462">
        <v>514.70000000000005</v>
      </c>
      <c r="Z27" s="462">
        <v>220.4</v>
      </c>
      <c r="AA27" s="462">
        <v>18</v>
      </c>
      <c r="AB27" s="462">
        <v>347.2</v>
      </c>
      <c r="AC27" s="462">
        <v>126.5</v>
      </c>
      <c r="AD27" s="462">
        <v>1204.2</v>
      </c>
      <c r="AE27" s="462">
        <v>473.9</v>
      </c>
      <c r="AF27" s="462">
        <v>271.5</v>
      </c>
      <c r="AG27" s="462">
        <v>344.1</v>
      </c>
      <c r="AH27" s="462">
        <v>366.6</v>
      </c>
      <c r="AI27" s="462">
        <v>210.1</v>
      </c>
      <c r="AJ27" s="462">
        <v>7.4</v>
      </c>
      <c r="AK27" s="462">
        <v>124</v>
      </c>
      <c r="AL27" s="462">
        <v>124</v>
      </c>
      <c r="AM27" s="462">
        <v>0</v>
      </c>
      <c r="AN27" s="462">
        <v>112.9</v>
      </c>
      <c r="AO27" s="463">
        <v>5317.8</v>
      </c>
      <c r="AP27" s="462">
        <v>0</v>
      </c>
      <c r="AQ27" s="462">
        <v>0</v>
      </c>
      <c r="AR27" s="462">
        <v>0</v>
      </c>
      <c r="AS27" s="462">
        <v>22773.3</v>
      </c>
      <c r="AT27" s="462">
        <v>40795.4</v>
      </c>
      <c r="AU27" s="462">
        <v>0</v>
      </c>
      <c r="AV27" s="463">
        <v>63568.7</v>
      </c>
      <c r="AW27" s="463">
        <v>68886.5</v>
      </c>
      <c r="AX27" s="462">
        <v>0</v>
      </c>
      <c r="AY27" s="463">
        <v>0</v>
      </c>
      <c r="AZ27" s="464">
        <v>63568.7</v>
      </c>
      <c r="BA27" s="464">
        <v>68886.5</v>
      </c>
      <c r="BB27" s="462">
        <v>0</v>
      </c>
      <c r="BC27" s="462">
        <v>0</v>
      </c>
      <c r="BD27" s="462">
        <v>0</v>
      </c>
      <c r="BE27" s="463">
        <v>0</v>
      </c>
      <c r="BF27" s="464">
        <v>63568.7</v>
      </c>
      <c r="BG27" s="464">
        <v>68886.5</v>
      </c>
      <c r="BH27" s="445"/>
    </row>
    <row r="28" spans="1:60" ht="17.149999999999999" customHeight="1" x14ac:dyDescent="0.2">
      <c r="A28" s="130">
        <v>22</v>
      </c>
      <c r="B28" s="446" t="s">
        <v>189</v>
      </c>
      <c r="C28" s="447" t="s">
        <v>348</v>
      </c>
      <c r="D28" s="462">
        <v>139.4</v>
      </c>
      <c r="E28" s="462">
        <v>20.6</v>
      </c>
      <c r="F28" s="462">
        <v>495</v>
      </c>
      <c r="G28" s="462">
        <v>76.3</v>
      </c>
      <c r="H28" s="462">
        <v>489</v>
      </c>
      <c r="I28" s="462">
        <v>801.7</v>
      </c>
      <c r="J28" s="462">
        <v>86.9</v>
      </c>
      <c r="K28" s="462">
        <v>378.3</v>
      </c>
      <c r="L28" s="462">
        <v>330.8</v>
      </c>
      <c r="M28" s="462">
        <v>926.2</v>
      </c>
      <c r="N28" s="462">
        <v>292.3</v>
      </c>
      <c r="O28" s="462">
        <v>230.2</v>
      </c>
      <c r="P28" s="462">
        <v>134.80000000000001</v>
      </c>
      <c r="Q28" s="462">
        <v>167.5</v>
      </c>
      <c r="R28" s="462">
        <v>63</v>
      </c>
      <c r="S28" s="462">
        <v>391.8</v>
      </c>
      <c r="T28" s="462">
        <v>134.6</v>
      </c>
      <c r="U28" s="462">
        <v>26.8</v>
      </c>
      <c r="V28" s="462">
        <v>553.20000000000005</v>
      </c>
      <c r="W28" s="462">
        <v>172</v>
      </c>
      <c r="X28" s="462">
        <v>192.5</v>
      </c>
      <c r="Y28" s="462">
        <v>2406.6</v>
      </c>
      <c r="Z28" s="462">
        <v>237.7</v>
      </c>
      <c r="AA28" s="462">
        <v>414.2</v>
      </c>
      <c r="AB28" s="462">
        <v>2011.9</v>
      </c>
      <c r="AC28" s="462">
        <v>183.7</v>
      </c>
      <c r="AD28" s="462">
        <v>443.1</v>
      </c>
      <c r="AE28" s="462">
        <v>550.20000000000005</v>
      </c>
      <c r="AF28" s="462">
        <v>349</v>
      </c>
      <c r="AG28" s="462">
        <v>458.8</v>
      </c>
      <c r="AH28" s="462">
        <v>641.5</v>
      </c>
      <c r="AI28" s="462">
        <v>895.8</v>
      </c>
      <c r="AJ28" s="462">
        <v>19</v>
      </c>
      <c r="AK28" s="462">
        <v>434.3</v>
      </c>
      <c r="AL28" s="462">
        <v>1139.7</v>
      </c>
      <c r="AM28" s="462">
        <v>0</v>
      </c>
      <c r="AN28" s="462">
        <v>21.3</v>
      </c>
      <c r="AO28" s="463">
        <v>16309.7</v>
      </c>
      <c r="AP28" s="462">
        <v>5.7</v>
      </c>
      <c r="AQ28" s="462">
        <v>6898</v>
      </c>
      <c r="AR28" s="462">
        <v>0</v>
      </c>
      <c r="AS28" s="462">
        <v>0</v>
      </c>
      <c r="AT28" s="462">
        <v>0</v>
      </c>
      <c r="AU28" s="462">
        <v>0</v>
      </c>
      <c r="AV28" s="463">
        <v>6903.7</v>
      </c>
      <c r="AW28" s="463">
        <v>23213.4</v>
      </c>
      <c r="AX28" s="462">
        <v>42.8</v>
      </c>
      <c r="AY28" s="463">
        <v>42.8</v>
      </c>
      <c r="AZ28" s="464">
        <v>6946.5</v>
      </c>
      <c r="BA28" s="464">
        <v>23256.2</v>
      </c>
      <c r="BB28" s="462">
        <v>-3.6</v>
      </c>
      <c r="BC28" s="462">
        <v>0</v>
      </c>
      <c r="BD28" s="462">
        <v>0</v>
      </c>
      <c r="BE28" s="463">
        <v>-3.6</v>
      </c>
      <c r="BF28" s="464">
        <v>6942.9</v>
      </c>
      <c r="BG28" s="464">
        <v>23252.6</v>
      </c>
      <c r="BH28" s="445"/>
    </row>
    <row r="29" spans="1:60" ht="17.149999999999999" customHeight="1" x14ac:dyDescent="0.2">
      <c r="A29" s="130">
        <v>23</v>
      </c>
      <c r="B29" s="446" t="s">
        <v>190</v>
      </c>
      <c r="C29" s="447" t="s">
        <v>7</v>
      </c>
      <c r="D29" s="462">
        <v>7.3</v>
      </c>
      <c r="E29" s="462">
        <v>1.2</v>
      </c>
      <c r="F29" s="462">
        <v>63.4</v>
      </c>
      <c r="G29" s="462">
        <v>5.2</v>
      </c>
      <c r="H29" s="462">
        <v>27.4</v>
      </c>
      <c r="I29" s="462">
        <v>79.599999999999994</v>
      </c>
      <c r="J29" s="462">
        <v>8.9</v>
      </c>
      <c r="K29" s="462">
        <v>9</v>
      </c>
      <c r="L29" s="462">
        <v>6</v>
      </c>
      <c r="M29" s="462">
        <v>38.1</v>
      </c>
      <c r="N29" s="462">
        <v>5.3</v>
      </c>
      <c r="O29" s="462">
        <v>6.3</v>
      </c>
      <c r="P29" s="462">
        <v>5.0999999999999996</v>
      </c>
      <c r="Q29" s="462">
        <v>7.7</v>
      </c>
      <c r="R29" s="462">
        <v>3.1</v>
      </c>
      <c r="S29" s="462">
        <v>16.399999999999999</v>
      </c>
      <c r="T29" s="462">
        <v>6.7</v>
      </c>
      <c r="U29" s="462">
        <v>1.3</v>
      </c>
      <c r="V29" s="462">
        <v>18</v>
      </c>
      <c r="W29" s="462">
        <v>4.2</v>
      </c>
      <c r="X29" s="462">
        <v>61.5</v>
      </c>
      <c r="Y29" s="462">
        <v>20.100000000000001</v>
      </c>
      <c r="Z29" s="462">
        <v>381</v>
      </c>
      <c r="AA29" s="462">
        <v>49.5</v>
      </c>
      <c r="AB29" s="462">
        <v>208.9</v>
      </c>
      <c r="AC29" s="462">
        <v>42.8</v>
      </c>
      <c r="AD29" s="462">
        <v>49.2</v>
      </c>
      <c r="AE29" s="462">
        <v>213.4</v>
      </c>
      <c r="AF29" s="462">
        <v>104.3</v>
      </c>
      <c r="AG29" s="462">
        <v>158.4</v>
      </c>
      <c r="AH29" s="462">
        <v>380.3</v>
      </c>
      <c r="AI29" s="462">
        <v>319.8</v>
      </c>
      <c r="AJ29" s="462">
        <v>10.199999999999999</v>
      </c>
      <c r="AK29" s="462">
        <v>64</v>
      </c>
      <c r="AL29" s="462">
        <v>315.3</v>
      </c>
      <c r="AM29" s="462">
        <v>0</v>
      </c>
      <c r="AN29" s="462">
        <v>6.2</v>
      </c>
      <c r="AO29" s="463">
        <v>2705</v>
      </c>
      <c r="AP29" s="462">
        <v>2.6</v>
      </c>
      <c r="AQ29" s="462">
        <v>1945</v>
      </c>
      <c r="AR29" s="462">
        <v>-136.30000000000001</v>
      </c>
      <c r="AS29" s="462">
        <v>0</v>
      </c>
      <c r="AT29" s="462">
        <v>0</v>
      </c>
      <c r="AU29" s="462">
        <v>0</v>
      </c>
      <c r="AV29" s="463">
        <v>1811.3</v>
      </c>
      <c r="AW29" s="463">
        <v>4516.3999999999996</v>
      </c>
      <c r="AX29" s="462">
        <v>14.9</v>
      </c>
      <c r="AY29" s="463">
        <v>14.9</v>
      </c>
      <c r="AZ29" s="464">
        <v>1826.3</v>
      </c>
      <c r="BA29" s="464">
        <v>4531.3</v>
      </c>
      <c r="BB29" s="462">
        <v>-0.9</v>
      </c>
      <c r="BC29" s="462">
        <v>0</v>
      </c>
      <c r="BD29" s="462">
        <v>0</v>
      </c>
      <c r="BE29" s="463">
        <v>-0.9</v>
      </c>
      <c r="BF29" s="464">
        <v>1825.4</v>
      </c>
      <c r="BG29" s="464">
        <v>4530.3999999999996</v>
      </c>
      <c r="BH29" s="445"/>
    </row>
    <row r="30" spans="1:60" ht="17.149999999999999" customHeight="1" x14ac:dyDescent="0.2">
      <c r="A30" s="130">
        <v>24</v>
      </c>
      <c r="B30" s="446" t="s">
        <v>191</v>
      </c>
      <c r="C30" s="447" t="s">
        <v>8</v>
      </c>
      <c r="D30" s="462">
        <v>2.9</v>
      </c>
      <c r="E30" s="462">
        <v>1.2</v>
      </c>
      <c r="F30" s="462">
        <v>48.6</v>
      </c>
      <c r="G30" s="462">
        <v>1.1000000000000001</v>
      </c>
      <c r="H30" s="462">
        <v>13.3</v>
      </c>
      <c r="I30" s="462">
        <v>94.4</v>
      </c>
      <c r="J30" s="462">
        <v>0.3</v>
      </c>
      <c r="K30" s="462">
        <v>1.5</v>
      </c>
      <c r="L30" s="462">
        <v>20.8</v>
      </c>
      <c r="M30" s="462">
        <v>3.8</v>
      </c>
      <c r="N30" s="462">
        <v>1.6</v>
      </c>
      <c r="O30" s="462">
        <v>1.4</v>
      </c>
      <c r="P30" s="462">
        <v>3.9</v>
      </c>
      <c r="Q30" s="462">
        <v>0.5</v>
      </c>
      <c r="R30" s="462">
        <v>3.6</v>
      </c>
      <c r="S30" s="462">
        <v>15.1</v>
      </c>
      <c r="T30" s="462">
        <v>4.5</v>
      </c>
      <c r="U30" s="462">
        <v>1.4</v>
      </c>
      <c r="V30" s="462">
        <v>24.1</v>
      </c>
      <c r="W30" s="462">
        <v>3.7</v>
      </c>
      <c r="X30" s="462">
        <v>168</v>
      </c>
      <c r="Y30" s="462">
        <v>375.1</v>
      </c>
      <c r="Z30" s="462">
        <v>13.3</v>
      </c>
      <c r="AA30" s="462">
        <v>0</v>
      </c>
      <c r="AB30" s="462">
        <v>139.1</v>
      </c>
      <c r="AC30" s="462">
        <v>167.9</v>
      </c>
      <c r="AD30" s="462">
        <v>2.2000000000000002</v>
      </c>
      <c r="AE30" s="462">
        <v>419</v>
      </c>
      <c r="AF30" s="462">
        <v>316.39999999999998</v>
      </c>
      <c r="AG30" s="462">
        <v>1224.4000000000001</v>
      </c>
      <c r="AH30" s="462">
        <v>338.2</v>
      </c>
      <c r="AI30" s="462">
        <v>362.9</v>
      </c>
      <c r="AJ30" s="462">
        <v>0.3</v>
      </c>
      <c r="AK30" s="462">
        <v>121.7</v>
      </c>
      <c r="AL30" s="462">
        <v>817</v>
      </c>
      <c r="AM30" s="462">
        <v>0</v>
      </c>
      <c r="AN30" s="462">
        <v>97.2</v>
      </c>
      <c r="AO30" s="463">
        <v>4810.2</v>
      </c>
      <c r="AP30" s="462">
        <v>0</v>
      </c>
      <c r="AQ30" s="462">
        <v>517.29999999999995</v>
      </c>
      <c r="AR30" s="462">
        <v>657.3</v>
      </c>
      <c r="AS30" s="462">
        <v>0</v>
      </c>
      <c r="AT30" s="462">
        <v>0</v>
      </c>
      <c r="AU30" s="462">
        <v>0</v>
      </c>
      <c r="AV30" s="463">
        <v>1174.5</v>
      </c>
      <c r="AW30" s="463">
        <v>5984.8</v>
      </c>
      <c r="AX30" s="462">
        <v>7.9</v>
      </c>
      <c r="AY30" s="463">
        <v>7.9</v>
      </c>
      <c r="AZ30" s="464">
        <v>1182.4000000000001</v>
      </c>
      <c r="BA30" s="464">
        <v>5992.6</v>
      </c>
      <c r="BB30" s="462">
        <v>-0.3</v>
      </c>
      <c r="BC30" s="462">
        <v>0</v>
      </c>
      <c r="BD30" s="462">
        <v>0</v>
      </c>
      <c r="BE30" s="463">
        <v>-0.3</v>
      </c>
      <c r="BF30" s="464">
        <v>1182.0999999999999</v>
      </c>
      <c r="BG30" s="464">
        <v>5992.3</v>
      </c>
      <c r="BH30" s="445"/>
    </row>
    <row r="31" spans="1:60" ht="17.149999999999999" customHeight="1" x14ac:dyDescent="0.2">
      <c r="A31" s="130">
        <v>25</v>
      </c>
      <c r="B31" s="446" t="s">
        <v>192</v>
      </c>
      <c r="C31" s="447" t="s">
        <v>234</v>
      </c>
      <c r="D31" s="462">
        <v>689.6</v>
      </c>
      <c r="E31" s="462">
        <v>6.2</v>
      </c>
      <c r="F31" s="462">
        <v>2424.4</v>
      </c>
      <c r="G31" s="462">
        <v>229.6</v>
      </c>
      <c r="H31" s="462">
        <v>812.4</v>
      </c>
      <c r="I31" s="462">
        <v>1259.8</v>
      </c>
      <c r="J31" s="462">
        <v>94.6</v>
      </c>
      <c r="K31" s="462">
        <v>769.6</v>
      </c>
      <c r="L31" s="462">
        <v>212.3</v>
      </c>
      <c r="M31" s="462">
        <v>359.5</v>
      </c>
      <c r="N31" s="462">
        <v>202.8</v>
      </c>
      <c r="O31" s="462">
        <v>347.1</v>
      </c>
      <c r="P31" s="462">
        <v>414.6</v>
      </c>
      <c r="Q31" s="462">
        <v>610.1</v>
      </c>
      <c r="R31" s="462">
        <v>300.89999999999998</v>
      </c>
      <c r="S31" s="462">
        <v>589.1</v>
      </c>
      <c r="T31" s="462">
        <v>806.6</v>
      </c>
      <c r="U31" s="462">
        <v>231</v>
      </c>
      <c r="V31" s="462">
        <v>1735</v>
      </c>
      <c r="W31" s="462">
        <v>499.7</v>
      </c>
      <c r="X31" s="462">
        <v>3413.2</v>
      </c>
      <c r="Y31" s="462">
        <v>116.1</v>
      </c>
      <c r="Z31" s="462">
        <v>80.900000000000006</v>
      </c>
      <c r="AA31" s="462">
        <v>106.1</v>
      </c>
      <c r="AB31" s="462">
        <v>891.9</v>
      </c>
      <c r="AC31" s="462">
        <v>190.8</v>
      </c>
      <c r="AD31" s="462">
        <v>137</v>
      </c>
      <c r="AE31" s="462">
        <v>1183.4000000000001</v>
      </c>
      <c r="AF31" s="462">
        <v>586.5</v>
      </c>
      <c r="AG31" s="462">
        <v>390</v>
      </c>
      <c r="AH31" s="462">
        <v>850</v>
      </c>
      <c r="AI31" s="462">
        <v>3008.7</v>
      </c>
      <c r="AJ31" s="462">
        <v>169</v>
      </c>
      <c r="AK31" s="462">
        <v>1498.9</v>
      </c>
      <c r="AL31" s="462">
        <v>2401.6</v>
      </c>
      <c r="AM31" s="462">
        <v>354</v>
      </c>
      <c r="AN31" s="462">
        <v>31.5</v>
      </c>
      <c r="AO31" s="463">
        <v>28004.5</v>
      </c>
      <c r="AP31" s="462">
        <v>1637.7</v>
      </c>
      <c r="AQ31" s="462">
        <v>47700.4</v>
      </c>
      <c r="AR31" s="462">
        <v>9.6999999999999993</v>
      </c>
      <c r="AS31" s="462">
        <v>614.5</v>
      </c>
      <c r="AT31" s="462">
        <v>7885.5</v>
      </c>
      <c r="AU31" s="462">
        <v>163.9</v>
      </c>
      <c r="AV31" s="463">
        <v>58011.6</v>
      </c>
      <c r="AW31" s="463">
        <v>86016.1</v>
      </c>
      <c r="AX31" s="462">
        <v>6818.8</v>
      </c>
      <c r="AY31" s="463">
        <v>6818.8</v>
      </c>
      <c r="AZ31" s="464">
        <v>64830.5</v>
      </c>
      <c r="BA31" s="464">
        <v>92834.9</v>
      </c>
      <c r="BB31" s="462">
        <v>-116.6</v>
      </c>
      <c r="BC31" s="462">
        <v>0</v>
      </c>
      <c r="BD31" s="462">
        <v>0</v>
      </c>
      <c r="BE31" s="463">
        <v>-116.6</v>
      </c>
      <c r="BF31" s="464">
        <v>64713.8</v>
      </c>
      <c r="BG31" s="464">
        <v>92718.3</v>
      </c>
      <c r="BH31" s="445"/>
    </row>
    <row r="32" spans="1:60" ht="17.149999999999999" customHeight="1" x14ac:dyDescent="0.2">
      <c r="A32" s="130">
        <v>26</v>
      </c>
      <c r="B32" s="446" t="s">
        <v>193</v>
      </c>
      <c r="C32" s="447" t="s">
        <v>9</v>
      </c>
      <c r="D32" s="462">
        <v>86.3</v>
      </c>
      <c r="E32" s="462">
        <v>22.4</v>
      </c>
      <c r="F32" s="462">
        <v>267.10000000000002</v>
      </c>
      <c r="G32" s="462">
        <v>57.3</v>
      </c>
      <c r="H32" s="462">
        <v>116.8</v>
      </c>
      <c r="I32" s="462">
        <v>238.6</v>
      </c>
      <c r="J32" s="462">
        <v>52.7</v>
      </c>
      <c r="K32" s="462">
        <v>66.900000000000006</v>
      </c>
      <c r="L32" s="462">
        <v>77.3</v>
      </c>
      <c r="M32" s="462">
        <v>107.8</v>
      </c>
      <c r="N32" s="462">
        <v>70.3</v>
      </c>
      <c r="O32" s="462">
        <v>142.19999999999999</v>
      </c>
      <c r="P32" s="462">
        <v>68.900000000000006</v>
      </c>
      <c r="Q32" s="462">
        <v>118.6</v>
      </c>
      <c r="R32" s="462">
        <v>72.400000000000006</v>
      </c>
      <c r="S32" s="462">
        <v>98</v>
      </c>
      <c r="T32" s="462">
        <v>117</v>
      </c>
      <c r="U32" s="462">
        <v>38.4</v>
      </c>
      <c r="V32" s="462">
        <v>267.10000000000002</v>
      </c>
      <c r="W32" s="462">
        <v>176</v>
      </c>
      <c r="X32" s="462">
        <v>736.4</v>
      </c>
      <c r="Y32" s="462">
        <v>474.8</v>
      </c>
      <c r="Z32" s="462">
        <v>79.7</v>
      </c>
      <c r="AA32" s="462">
        <v>162.4</v>
      </c>
      <c r="AB32" s="462">
        <v>1799</v>
      </c>
      <c r="AC32" s="462">
        <v>2805.2</v>
      </c>
      <c r="AD32" s="462">
        <v>7182.2</v>
      </c>
      <c r="AE32" s="462">
        <v>1342.9</v>
      </c>
      <c r="AF32" s="462">
        <v>341</v>
      </c>
      <c r="AG32" s="462">
        <v>773.4</v>
      </c>
      <c r="AH32" s="462">
        <v>385.7</v>
      </c>
      <c r="AI32" s="462">
        <v>567.1</v>
      </c>
      <c r="AJ32" s="462">
        <v>121.2</v>
      </c>
      <c r="AK32" s="462">
        <v>894.6</v>
      </c>
      <c r="AL32" s="462">
        <v>481</v>
      </c>
      <c r="AM32" s="462">
        <v>0</v>
      </c>
      <c r="AN32" s="462">
        <v>267.7</v>
      </c>
      <c r="AO32" s="463">
        <v>20676.5</v>
      </c>
      <c r="AP32" s="462">
        <v>0.3</v>
      </c>
      <c r="AQ32" s="462">
        <v>16124.1</v>
      </c>
      <c r="AR32" s="462">
        <v>0</v>
      </c>
      <c r="AS32" s="462">
        <v>0</v>
      </c>
      <c r="AT32" s="462">
        <v>0</v>
      </c>
      <c r="AU32" s="462">
        <v>0</v>
      </c>
      <c r="AV32" s="463">
        <v>16124.4</v>
      </c>
      <c r="AW32" s="463">
        <v>36800.9</v>
      </c>
      <c r="AX32" s="462">
        <v>1958.5</v>
      </c>
      <c r="AY32" s="463">
        <v>1958.5</v>
      </c>
      <c r="AZ32" s="464">
        <v>18082.900000000001</v>
      </c>
      <c r="BA32" s="464">
        <v>38759.4</v>
      </c>
      <c r="BB32" s="462">
        <v>-2425.8000000000002</v>
      </c>
      <c r="BC32" s="462">
        <v>0</v>
      </c>
      <c r="BD32" s="462">
        <v>0</v>
      </c>
      <c r="BE32" s="463">
        <v>-2425.8000000000002</v>
      </c>
      <c r="BF32" s="464">
        <v>15657.1</v>
      </c>
      <c r="BG32" s="464">
        <v>36333.599999999999</v>
      </c>
      <c r="BH32" s="445"/>
    </row>
    <row r="33" spans="1:60" ht="17.149999999999999" customHeight="1" x14ac:dyDescent="0.2">
      <c r="A33" s="130">
        <v>27</v>
      </c>
      <c r="B33" s="446" t="s">
        <v>194</v>
      </c>
      <c r="C33" s="447" t="s">
        <v>235</v>
      </c>
      <c r="D33" s="462">
        <v>6.4</v>
      </c>
      <c r="E33" s="462">
        <v>5.5</v>
      </c>
      <c r="F33" s="462">
        <v>130.9</v>
      </c>
      <c r="G33" s="462">
        <v>14.5</v>
      </c>
      <c r="H33" s="462">
        <v>31.2</v>
      </c>
      <c r="I33" s="462">
        <v>100.8</v>
      </c>
      <c r="J33" s="462">
        <v>7.4</v>
      </c>
      <c r="K33" s="462">
        <v>57.9</v>
      </c>
      <c r="L33" s="462">
        <v>28</v>
      </c>
      <c r="M33" s="462">
        <v>28.1</v>
      </c>
      <c r="N33" s="462">
        <v>10.199999999999999</v>
      </c>
      <c r="O33" s="462">
        <v>53.6</v>
      </c>
      <c r="P33" s="462">
        <v>36.200000000000003</v>
      </c>
      <c r="Q33" s="462">
        <v>47.5</v>
      </c>
      <c r="R33" s="462">
        <v>14.8</v>
      </c>
      <c r="S33" s="462">
        <v>23.8</v>
      </c>
      <c r="T33" s="462">
        <v>39.799999999999997</v>
      </c>
      <c r="U33" s="462">
        <v>13.6</v>
      </c>
      <c r="V33" s="462">
        <v>44.6</v>
      </c>
      <c r="W33" s="462">
        <v>32.9</v>
      </c>
      <c r="X33" s="462">
        <v>358.6</v>
      </c>
      <c r="Y33" s="462">
        <v>182.6</v>
      </c>
      <c r="Z33" s="462">
        <v>5.6</v>
      </c>
      <c r="AA33" s="462">
        <v>9.4</v>
      </c>
      <c r="AB33" s="462">
        <v>3266</v>
      </c>
      <c r="AC33" s="462">
        <v>651.9</v>
      </c>
      <c r="AD33" s="462">
        <v>4731.8999999999996</v>
      </c>
      <c r="AE33" s="462">
        <v>1337.9</v>
      </c>
      <c r="AF33" s="462">
        <v>1947.6</v>
      </c>
      <c r="AG33" s="462">
        <v>154.1</v>
      </c>
      <c r="AH33" s="462">
        <v>422.1</v>
      </c>
      <c r="AI33" s="462">
        <v>1341.3</v>
      </c>
      <c r="AJ33" s="462">
        <v>81.5</v>
      </c>
      <c r="AK33" s="462">
        <v>892.2</v>
      </c>
      <c r="AL33" s="462">
        <v>1337.3</v>
      </c>
      <c r="AM33" s="462">
        <v>0</v>
      </c>
      <c r="AN33" s="462">
        <v>147.80000000000001</v>
      </c>
      <c r="AO33" s="463">
        <v>17595.5</v>
      </c>
      <c r="AP33" s="462">
        <v>0</v>
      </c>
      <c r="AQ33" s="462">
        <v>67579</v>
      </c>
      <c r="AR33" s="462">
        <v>4.0999999999999996</v>
      </c>
      <c r="AS33" s="462">
        <v>0</v>
      </c>
      <c r="AT33" s="462">
        <v>5334.6</v>
      </c>
      <c r="AU33" s="462">
        <v>0</v>
      </c>
      <c r="AV33" s="463">
        <v>72917.7</v>
      </c>
      <c r="AW33" s="463">
        <v>90513.2</v>
      </c>
      <c r="AX33" s="462">
        <v>36.9</v>
      </c>
      <c r="AY33" s="463">
        <v>36.9</v>
      </c>
      <c r="AZ33" s="464">
        <v>72954.600000000006</v>
      </c>
      <c r="BA33" s="464">
        <v>90550.1</v>
      </c>
      <c r="BB33" s="462">
        <v>-1.5</v>
      </c>
      <c r="BC33" s="462">
        <v>0</v>
      </c>
      <c r="BD33" s="462">
        <v>0</v>
      </c>
      <c r="BE33" s="463">
        <v>-1.5</v>
      </c>
      <c r="BF33" s="464">
        <v>72953.100000000006</v>
      </c>
      <c r="BG33" s="464">
        <v>90548.6</v>
      </c>
      <c r="BH33" s="445"/>
    </row>
    <row r="34" spans="1:60" ht="17.149999999999999" customHeight="1" x14ac:dyDescent="0.2">
      <c r="A34" s="130">
        <v>28</v>
      </c>
      <c r="B34" s="446" t="s">
        <v>195</v>
      </c>
      <c r="C34" s="447" t="s">
        <v>236</v>
      </c>
      <c r="D34" s="462">
        <v>815.5</v>
      </c>
      <c r="E34" s="462">
        <v>95.3</v>
      </c>
      <c r="F34" s="462">
        <v>1493.9</v>
      </c>
      <c r="G34" s="462">
        <v>80.8</v>
      </c>
      <c r="H34" s="462">
        <v>500.4</v>
      </c>
      <c r="I34" s="462">
        <v>721.1</v>
      </c>
      <c r="J34" s="462">
        <v>284.2</v>
      </c>
      <c r="K34" s="462">
        <v>253.8</v>
      </c>
      <c r="L34" s="462">
        <v>473.4</v>
      </c>
      <c r="M34" s="462">
        <v>497.3</v>
      </c>
      <c r="N34" s="462">
        <v>283.7</v>
      </c>
      <c r="O34" s="462">
        <v>332.7</v>
      </c>
      <c r="P34" s="462">
        <v>216.3</v>
      </c>
      <c r="Q34" s="462">
        <v>296.8</v>
      </c>
      <c r="R34" s="462">
        <v>145.6</v>
      </c>
      <c r="S34" s="462">
        <v>216</v>
      </c>
      <c r="T34" s="462">
        <v>324.89999999999998</v>
      </c>
      <c r="U34" s="462">
        <v>96.6</v>
      </c>
      <c r="V34" s="462">
        <v>876.8</v>
      </c>
      <c r="W34" s="462">
        <v>958.1</v>
      </c>
      <c r="X34" s="462">
        <v>2926.5</v>
      </c>
      <c r="Y34" s="462">
        <v>707.7</v>
      </c>
      <c r="Z34" s="462">
        <v>99.2</v>
      </c>
      <c r="AA34" s="462">
        <v>458</v>
      </c>
      <c r="AB34" s="462">
        <v>4759.8</v>
      </c>
      <c r="AC34" s="462">
        <v>1237.5999999999999</v>
      </c>
      <c r="AD34" s="462">
        <v>258.60000000000002</v>
      </c>
      <c r="AE34" s="462">
        <v>5683.7</v>
      </c>
      <c r="AF34" s="462">
        <v>1440.3</v>
      </c>
      <c r="AG34" s="462">
        <v>1440.3</v>
      </c>
      <c r="AH34" s="462">
        <v>1328.7</v>
      </c>
      <c r="AI34" s="462">
        <v>1202.7</v>
      </c>
      <c r="AJ34" s="462">
        <v>187.5</v>
      </c>
      <c r="AK34" s="462">
        <v>1223.2</v>
      </c>
      <c r="AL34" s="462">
        <v>1435.3</v>
      </c>
      <c r="AM34" s="462">
        <v>91.2</v>
      </c>
      <c r="AN34" s="462">
        <v>394.3</v>
      </c>
      <c r="AO34" s="463">
        <v>33837.5</v>
      </c>
      <c r="AP34" s="462">
        <v>367.7</v>
      </c>
      <c r="AQ34" s="462">
        <v>10755.2</v>
      </c>
      <c r="AR34" s="462">
        <v>85.6</v>
      </c>
      <c r="AS34" s="462">
        <v>77.7</v>
      </c>
      <c r="AT34" s="462">
        <v>834.5</v>
      </c>
      <c r="AU34" s="462">
        <v>68.5</v>
      </c>
      <c r="AV34" s="463">
        <v>12189.2</v>
      </c>
      <c r="AW34" s="463">
        <v>46026.6</v>
      </c>
      <c r="AX34" s="462">
        <v>5764</v>
      </c>
      <c r="AY34" s="463">
        <v>5764</v>
      </c>
      <c r="AZ34" s="464">
        <v>17953.2</v>
      </c>
      <c r="BA34" s="464">
        <v>51790.7</v>
      </c>
      <c r="BB34" s="462">
        <v>-1983.8</v>
      </c>
      <c r="BC34" s="462">
        <v>0</v>
      </c>
      <c r="BD34" s="462">
        <v>0</v>
      </c>
      <c r="BE34" s="463">
        <v>-1983.8</v>
      </c>
      <c r="BF34" s="464">
        <v>15969.4</v>
      </c>
      <c r="BG34" s="464">
        <v>49806.9</v>
      </c>
      <c r="BH34" s="445"/>
    </row>
    <row r="35" spans="1:60" ht="17.149999999999999" customHeight="1" x14ac:dyDescent="0.2">
      <c r="A35" s="130">
        <v>29</v>
      </c>
      <c r="B35" s="446" t="s">
        <v>196</v>
      </c>
      <c r="C35" s="447" t="s">
        <v>237</v>
      </c>
      <c r="D35" s="462">
        <v>48.6</v>
      </c>
      <c r="E35" s="462">
        <v>4.8</v>
      </c>
      <c r="F35" s="462">
        <v>171.6</v>
      </c>
      <c r="G35" s="462">
        <v>13.2</v>
      </c>
      <c r="H35" s="462">
        <v>49.6</v>
      </c>
      <c r="I35" s="462">
        <v>308.60000000000002</v>
      </c>
      <c r="J35" s="462">
        <v>10.6</v>
      </c>
      <c r="K35" s="462">
        <v>50.6</v>
      </c>
      <c r="L35" s="462">
        <v>37.200000000000003</v>
      </c>
      <c r="M35" s="462">
        <v>50.6</v>
      </c>
      <c r="N35" s="462">
        <v>16.100000000000001</v>
      </c>
      <c r="O35" s="462">
        <v>84.5</v>
      </c>
      <c r="P35" s="462">
        <v>75.400000000000006</v>
      </c>
      <c r="Q35" s="462">
        <v>145.5</v>
      </c>
      <c r="R35" s="462">
        <v>35.4</v>
      </c>
      <c r="S35" s="462">
        <v>73</v>
      </c>
      <c r="T35" s="462">
        <v>148.4</v>
      </c>
      <c r="U35" s="462">
        <v>102.7</v>
      </c>
      <c r="V35" s="462">
        <v>127.1</v>
      </c>
      <c r="W35" s="462">
        <v>49</v>
      </c>
      <c r="X35" s="462">
        <v>579.20000000000005</v>
      </c>
      <c r="Y35" s="462">
        <v>280.2</v>
      </c>
      <c r="Z35" s="462">
        <v>154.30000000000001</v>
      </c>
      <c r="AA35" s="462">
        <v>58.8</v>
      </c>
      <c r="AB35" s="462">
        <v>3641.5</v>
      </c>
      <c r="AC35" s="462">
        <v>2036.8</v>
      </c>
      <c r="AD35" s="462">
        <v>303.3</v>
      </c>
      <c r="AE35" s="462">
        <v>465.6</v>
      </c>
      <c r="AF35" s="462">
        <v>10685.7</v>
      </c>
      <c r="AG35" s="462">
        <v>1251.3</v>
      </c>
      <c r="AH35" s="462">
        <v>1479.9</v>
      </c>
      <c r="AI35" s="462">
        <v>975.2</v>
      </c>
      <c r="AJ35" s="462">
        <v>303</v>
      </c>
      <c r="AK35" s="462">
        <v>7752</v>
      </c>
      <c r="AL35" s="462">
        <v>948.6</v>
      </c>
      <c r="AM35" s="462">
        <v>0</v>
      </c>
      <c r="AN35" s="462">
        <v>336.1</v>
      </c>
      <c r="AO35" s="463">
        <v>32854.1</v>
      </c>
      <c r="AP35" s="462">
        <v>181.3</v>
      </c>
      <c r="AQ35" s="462">
        <v>16505.5</v>
      </c>
      <c r="AR35" s="462">
        <v>41.2</v>
      </c>
      <c r="AS35" s="462">
        <v>1540.1</v>
      </c>
      <c r="AT35" s="462">
        <v>16220.6</v>
      </c>
      <c r="AU35" s="462">
        <v>-37.700000000000003</v>
      </c>
      <c r="AV35" s="463">
        <v>34450.9</v>
      </c>
      <c r="AW35" s="463">
        <v>67305</v>
      </c>
      <c r="AX35" s="462">
        <v>1393.4</v>
      </c>
      <c r="AY35" s="463">
        <v>1393.4</v>
      </c>
      <c r="AZ35" s="464">
        <v>35844.400000000001</v>
      </c>
      <c r="BA35" s="464">
        <v>68698.5</v>
      </c>
      <c r="BB35" s="462">
        <v>-3716.3</v>
      </c>
      <c r="BC35" s="462">
        <v>0</v>
      </c>
      <c r="BD35" s="462">
        <v>-6.2</v>
      </c>
      <c r="BE35" s="463">
        <v>-3722.5</v>
      </c>
      <c r="BF35" s="464">
        <v>32121.9</v>
      </c>
      <c r="BG35" s="464">
        <v>64976</v>
      </c>
      <c r="BH35" s="445"/>
    </row>
    <row r="36" spans="1:60" ht="17.149999999999999" customHeight="1" x14ac:dyDescent="0.2">
      <c r="A36" s="130">
        <v>30</v>
      </c>
      <c r="B36" s="446" t="s">
        <v>197</v>
      </c>
      <c r="C36" s="447" t="s">
        <v>10</v>
      </c>
      <c r="D36" s="462">
        <v>0</v>
      </c>
      <c r="E36" s="462">
        <v>0</v>
      </c>
      <c r="F36" s="462">
        <v>0</v>
      </c>
      <c r="G36" s="462">
        <v>0</v>
      </c>
      <c r="H36" s="462">
        <v>0</v>
      </c>
      <c r="I36" s="462">
        <v>0</v>
      </c>
      <c r="J36" s="462">
        <v>0</v>
      </c>
      <c r="K36" s="462">
        <v>0</v>
      </c>
      <c r="L36" s="462">
        <v>0</v>
      </c>
      <c r="M36" s="462">
        <v>0</v>
      </c>
      <c r="N36" s="462">
        <v>0</v>
      </c>
      <c r="O36" s="462">
        <v>0</v>
      </c>
      <c r="P36" s="462">
        <v>0</v>
      </c>
      <c r="Q36" s="462">
        <v>0</v>
      </c>
      <c r="R36" s="462">
        <v>0</v>
      </c>
      <c r="S36" s="462">
        <v>0</v>
      </c>
      <c r="T36" s="462">
        <v>0</v>
      </c>
      <c r="U36" s="462">
        <v>0</v>
      </c>
      <c r="V36" s="462">
        <v>0</v>
      </c>
      <c r="W36" s="462">
        <v>0</v>
      </c>
      <c r="X36" s="462">
        <v>0</v>
      </c>
      <c r="Y36" s="462">
        <v>0</v>
      </c>
      <c r="Z36" s="462">
        <v>0</v>
      </c>
      <c r="AA36" s="462">
        <v>0</v>
      </c>
      <c r="AB36" s="462">
        <v>0</v>
      </c>
      <c r="AC36" s="462">
        <v>0</v>
      </c>
      <c r="AD36" s="462">
        <v>0</v>
      </c>
      <c r="AE36" s="462">
        <v>0</v>
      </c>
      <c r="AF36" s="462">
        <v>0</v>
      </c>
      <c r="AG36" s="462">
        <v>0</v>
      </c>
      <c r="AH36" s="462">
        <v>0</v>
      </c>
      <c r="AI36" s="462">
        <v>0</v>
      </c>
      <c r="AJ36" s="462">
        <v>0</v>
      </c>
      <c r="AK36" s="462">
        <v>0</v>
      </c>
      <c r="AL36" s="462">
        <v>0</v>
      </c>
      <c r="AM36" s="462">
        <v>0</v>
      </c>
      <c r="AN36" s="462">
        <v>785.1</v>
      </c>
      <c r="AO36" s="463">
        <v>785.1</v>
      </c>
      <c r="AP36" s="462">
        <v>0</v>
      </c>
      <c r="AQ36" s="462">
        <v>1233.0999999999999</v>
      </c>
      <c r="AR36" s="462">
        <v>40608.6</v>
      </c>
      <c r="AS36" s="462">
        <v>0</v>
      </c>
      <c r="AT36" s="462">
        <v>0</v>
      </c>
      <c r="AU36" s="462">
        <v>0</v>
      </c>
      <c r="AV36" s="463">
        <v>41841.699999999997</v>
      </c>
      <c r="AW36" s="463">
        <v>42626.8</v>
      </c>
      <c r="AX36" s="462">
        <v>0</v>
      </c>
      <c r="AY36" s="463">
        <v>0</v>
      </c>
      <c r="AZ36" s="464">
        <v>41841.699999999997</v>
      </c>
      <c r="BA36" s="464">
        <v>42626.8</v>
      </c>
      <c r="BB36" s="462">
        <v>0</v>
      </c>
      <c r="BC36" s="462">
        <v>0</v>
      </c>
      <c r="BD36" s="462">
        <v>0</v>
      </c>
      <c r="BE36" s="463">
        <v>0</v>
      </c>
      <c r="BF36" s="464">
        <v>41841.699999999997</v>
      </c>
      <c r="BG36" s="464">
        <v>42626.8</v>
      </c>
      <c r="BH36" s="445"/>
    </row>
    <row r="37" spans="1:60" ht="17.149999999999999" customHeight="1" x14ac:dyDescent="0.2">
      <c r="A37" s="130">
        <v>31</v>
      </c>
      <c r="B37" s="446" t="s">
        <v>198</v>
      </c>
      <c r="C37" s="447" t="s">
        <v>238</v>
      </c>
      <c r="D37" s="462">
        <v>0.4</v>
      </c>
      <c r="E37" s="462">
        <v>0.2</v>
      </c>
      <c r="F37" s="462">
        <v>8.5</v>
      </c>
      <c r="G37" s="462">
        <v>0.1</v>
      </c>
      <c r="H37" s="462">
        <v>2</v>
      </c>
      <c r="I37" s="462">
        <v>9.5</v>
      </c>
      <c r="J37" s="462">
        <v>0.2</v>
      </c>
      <c r="K37" s="462">
        <v>2.2000000000000002</v>
      </c>
      <c r="L37" s="462">
        <v>2.7</v>
      </c>
      <c r="M37" s="462">
        <v>1.6</v>
      </c>
      <c r="N37" s="462">
        <v>0.2</v>
      </c>
      <c r="O37" s="462">
        <v>5.5</v>
      </c>
      <c r="P37" s="462">
        <v>7.3</v>
      </c>
      <c r="Q37" s="462">
        <v>7.1</v>
      </c>
      <c r="R37" s="462">
        <v>2.1</v>
      </c>
      <c r="S37" s="462">
        <v>17.7</v>
      </c>
      <c r="T37" s="462">
        <v>19.8</v>
      </c>
      <c r="U37" s="462">
        <v>9.6</v>
      </c>
      <c r="V37" s="462">
        <v>9.9</v>
      </c>
      <c r="W37" s="462">
        <v>0.5</v>
      </c>
      <c r="X37" s="462">
        <v>11.3</v>
      </c>
      <c r="Y37" s="462">
        <v>16.2</v>
      </c>
      <c r="Z37" s="462">
        <v>0.5</v>
      </c>
      <c r="AA37" s="462">
        <v>1.5</v>
      </c>
      <c r="AB37" s="462">
        <v>20</v>
      </c>
      <c r="AC37" s="462">
        <v>7.7</v>
      </c>
      <c r="AD37" s="462">
        <v>0.1</v>
      </c>
      <c r="AE37" s="462">
        <v>44.3</v>
      </c>
      <c r="AF37" s="462">
        <v>327.8</v>
      </c>
      <c r="AG37" s="462">
        <v>6.8</v>
      </c>
      <c r="AH37" s="462">
        <v>0.1</v>
      </c>
      <c r="AI37" s="462">
        <v>7.5</v>
      </c>
      <c r="AJ37" s="462">
        <v>0</v>
      </c>
      <c r="AK37" s="462">
        <v>44</v>
      </c>
      <c r="AL37" s="462">
        <v>21.2</v>
      </c>
      <c r="AM37" s="462">
        <v>0</v>
      </c>
      <c r="AN37" s="462">
        <v>19</v>
      </c>
      <c r="AO37" s="463">
        <v>635.20000000000005</v>
      </c>
      <c r="AP37" s="462">
        <v>0</v>
      </c>
      <c r="AQ37" s="462">
        <v>9666.9</v>
      </c>
      <c r="AR37" s="462">
        <v>18081.900000000001</v>
      </c>
      <c r="AS37" s="462">
        <v>2676.7</v>
      </c>
      <c r="AT37" s="462">
        <v>16051.4</v>
      </c>
      <c r="AU37" s="462">
        <v>0</v>
      </c>
      <c r="AV37" s="463">
        <v>46476.9</v>
      </c>
      <c r="AW37" s="463">
        <v>47112.2</v>
      </c>
      <c r="AX37" s="462">
        <v>804.8</v>
      </c>
      <c r="AY37" s="463">
        <v>804.8</v>
      </c>
      <c r="AZ37" s="464">
        <v>47281.7</v>
      </c>
      <c r="BA37" s="464">
        <v>47916.9</v>
      </c>
      <c r="BB37" s="462">
        <v>-2033.2</v>
      </c>
      <c r="BC37" s="462">
        <v>0</v>
      </c>
      <c r="BD37" s="462">
        <v>0</v>
      </c>
      <c r="BE37" s="463">
        <v>-2033.2</v>
      </c>
      <c r="BF37" s="464">
        <v>45248.5</v>
      </c>
      <c r="BG37" s="464">
        <v>45883.7</v>
      </c>
      <c r="BH37" s="445"/>
    </row>
    <row r="38" spans="1:60" ht="17.149999999999999" customHeight="1" x14ac:dyDescent="0.2">
      <c r="A38" s="130">
        <v>32</v>
      </c>
      <c r="B38" s="446" t="s">
        <v>199</v>
      </c>
      <c r="C38" s="447" t="s">
        <v>239</v>
      </c>
      <c r="D38" s="462">
        <v>0</v>
      </c>
      <c r="E38" s="462">
        <v>0</v>
      </c>
      <c r="F38" s="462">
        <v>0</v>
      </c>
      <c r="G38" s="462">
        <v>0</v>
      </c>
      <c r="H38" s="462">
        <v>0</v>
      </c>
      <c r="I38" s="462">
        <v>0.2</v>
      </c>
      <c r="J38" s="462">
        <v>0</v>
      </c>
      <c r="K38" s="462">
        <v>0</v>
      </c>
      <c r="L38" s="462">
        <v>0</v>
      </c>
      <c r="M38" s="462">
        <v>0</v>
      </c>
      <c r="N38" s="462">
        <v>0</v>
      </c>
      <c r="O38" s="462">
        <v>0</v>
      </c>
      <c r="P38" s="462">
        <v>0</v>
      </c>
      <c r="Q38" s="462">
        <v>0</v>
      </c>
      <c r="R38" s="462">
        <v>0</v>
      </c>
      <c r="S38" s="462">
        <v>0</v>
      </c>
      <c r="T38" s="462">
        <v>0</v>
      </c>
      <c r="U38" s="462">
        <v>0</v>
      </c>
      <c r="V38" s="462">
        <v>0</v>
      </c>
      <c r="W38" s="462">
        <v>0</v>
      </c>
      <c r="X38" s="462">
        <v>0.1</v>
      </c>
      <c r="Y38" s="462">
        <v>0.5</v>
      </c>
      <c r="Z38" s="462">
        <v>0.6</v>
      </c>
      <c r="AA38" s="462">
        <v>0</v>
      </c>
      <c r="AB38" s="462">
        <v>1.8</v>
      </c>
      <c r="AC38" s="462">
        <v>3.9</v>
      </c>
      <c r="AD38" s="462">
        <v>1.1000000000000001</v>
      </c>
      <c r="AE38" s="462">
        <v>39.200000000000003</v>
      </c>
      <c r="AF38" s="462">
        <v>17.8</v>
      </c>
      <c r="AG38" s="462">
        <v>0.8</v>
      </c>
      <c r="AH38" s="462">
        <v>0.6</v>
      </c>
      <c r="AI38" s="462">
        <v>1036.9000000000001</v>
      </c>
      <c r="AJ38" s="462">
        <v>0</v>
      </c>
      <c r="AK38" s="462">
        <v>2</v>
      </c>
      <c r="AL38" s="462">
        <v>10.5</v>
      </c>
      <c r="AM38" s="462">
        <v>0</v>
      </c>
      <c r="AN38" s="462">
        <v>1</v>
      </c>
      <c r="AO38" s="463">
        <v>1116.9000000000001</v>
      </c>
      <c r="AP38" s="462">
        <v>629.4</v>
      </c>
      <c r="AQ38" s="462">
        <v>15406.4</v>
      </c>
      <c r="AR38" s="462">
        <v>54808.2</v>
      </c>
      <c r="AS38" s="462">
        <v>0</v>
      </c>
      <c r="AT38" s="462">
        <v>0</v>
      </c>
      <c r="AU38" s="462">
        <v>0</v>
      </c>
      <c r="AV38" s="463">
        <v>70844</v>
      </c>
      <c r="AW38" s="463">
        <v>71960.899999999994</v>
      </c>
      <c r="AX38" s="462">
        <v>1</v>
      </c>
      <c r="AY38" s="463">
        <v>1</v>
      </c>
      <c r="AZ38" s="464">
        <v>70845</v>
      </c>
      <c r="BA38" s="464">
        <v>71961.899999999994</v>
      </c>
      <c r="BB38" s="462">
        <v>-5</v>
      </c>
      <c r="BC38" s="462">
        <v>0</v>
      </c>
      <c r="BD38" s="462">
        <v>0</v>
      </c>
      <c r="BE38" s="463">
        <v>-5</v>
      </c>
      <c r="BF38" s="464">
        <v>70840</v>
      </c>
      <c r="BG38" s="464">
        <v>71956.899999999994</v>
      </c>
      <c r="BH38" s="445"/>
    </row>
    <row r="39" spans="1:60" ht="17.149999999999999" customHeight="1" x14ac:dyDescent="0.2">
      <c r="A39" s="130">
        <v>33</v>
      </c>
      <c r="B39" s="446" t="s">
        <v>200</v>
      </c>
      <c r="C39" s="447" t="s">
        <v>259</v>
      </c>
      <c r="D39" s="462">
        <v>39.299999999999997</v>
      </c>
      <c r="E39" s="462">
        <v>1.6</v>
      </c>
      <c r="F39" s="462">
        <v>46.7</v>
      </c>
      <c r="G39" s="462">
        <v>3.2</v>
      </c>
      <c r="H39" s="462">
        <v>7.1</v>
      </c>
      <c r="I39" s="462">
        <v>31</v>
      </c>
      <c r="J39" s="462">
        <v>2.5</v>
      </c>
      <c r="K39" s="462">
        <v>6.3</v>
      </c>
      <c r="L39" s="462">
        <v>5.6</v>
      </c>
      <c r="M39" s="462">
        <v>13.5</v>
      </c>
      <c r="N39" s="462">
        <v>8.6999999999999993</v>
      </c>
      <c r="O39" s="462">
        <v>2.9</v>
      </c>
      <c r="P39" s="462">
        <v>20.7</v>
      </c>
      <c r="Q39" s="462">
        <v>8</v>
      </c>
      <c r="R39" s="462">
        <v>3.2</v>
      </c>
      <c r="S39" s="462">
        <v>4.7</v>
      </c>
      <c r="T39" s="462">
        <v>5.5</v>
      </c>
      <c r="U39" s="462">
        <v>1.3</v>
      </c>
      <c r="V39" s="462">
        <v>5.4</v>
      </c>
      <c r="W39" s="462">
        <v>7.1</v>
      </c>
      <c r="X39" s="462">
        <v>65.400000000000006</v>
      </c>
      <c r="Y39" s="462">
        <v>42.5</v>
      </c>
      <c r="Z39" s="462">
        <v>38.799999999999997</v>
      </c>
      <c r="AA39" s="462">
        <v>11.3</v>
      </c>
      <c r="AB39" s="462">
        <v>52.4</v>
      </c>
      <c r="AC39" s="462">
        <v>110.6</v>
      </c>
      <c r="AD39" s="462">
        <v>21.9</v>
      </c>
      <c r="AE39" s="462">
        <v>64</v>
      </c>
      <c r="AF39" s="462">
        <v>58.8</v>
      </c>
      <c r="AG39" s="462">
        <v>0.1</v>
      </c>
      <c r="AH39" s="462">
        <v>112.9</v>
      </c>
      <c r="AI39" s="462">
        <v>75.900000000000006</v>
      </c>
      <c r="AJ39" s="462">
        <v>0</v>
      </c>
      <c r="AK39" s="462">
        <v>151.4</v>
      </c>
      <c r="AL39" s="462">
        <v>116.9</v>
      </c>
      <c r="AM39" s="462">
        <v>0</v>
      </c>
      <c r="AN39" s="462">
        <v>1.8</v>
      </c>
      <c r="AO39" s="463">
        <v>1149.2</v>
      </c>
      <c r="AP39" s="462">
        <v>0</v>
      </c>
      <c r="AQ39" s="462">
        <v>3708.6</v>
      </c>
      <c r="AR39" s="462">
        <v>0</v>
      </c>
      <c r="AS39" s="462">
        <v>0</v>
      </c>
      <c r="AT39" s="462">
        <v>0</v>
      </c>
      <c r="AU39" s="462">
        <v>0</v>
      </c>
      <c r="AV39" s="463">
        <v>3708.6</v>
      </c>
      <c r="AW39" s="463">
        <v>4857.8999999999996</v>
      </c>
      <c r="AX39" s="462">
        <v>18.899999999999999</v>
      </c>
      <c r="AY39" s="463">
        <v>18.899999999999999</v>
      </c>
      <c r="AZ39" s="464">
        <v>3727.5</v>
      </c>
      <c r="BA39" s="464">
        <v>4876.7</v>
      </c>
      <c r="BB39" s="462">
        <v>-102.1</v>
      </c>
      <c r="BC39" s="462">
        <v>0</v>
      </c>
      <c r="BD39" s="462">
        <v>0</v>
      </c>
      <c r="BE39" s="463">
        <v>-102.1</v>
      </c>
      <c r="BF39" s="464">
        <v>3625.5</v>
      </c>
      <c r="BG39" s="464">
        <v>4774.7</v>
      </c>
      <c r="BH39" s="445"/>
    </row>
    <row r="40" spans="1:60" ht="17.149999999999999" customHeight="1" x14ac:dyDescent="0.2">
      <c r="A40" s="130">
        <v>34</v>
      </c>
      <c r="B40" s="446" t="s">
        <v>201</v>
      </c>
      <c r="C40" s="447" t="s">
        <v>240</v>
      </c>
      <c r="D40" s="462">
        <v>304.3</v>
      </c>
      <c r="E40" s="462">
        <v>25.9</v>
      </c>
      <c r="F40" s="462">
        <v>1574.5</v>
      </c>
      <c r="G40" s="462">
        <v>105.6</v>
      </c>
      <c r="H40" s="462">
        <v>274.7</v>
      </c>
      <c r="I40" s="462">
        <v>1650.3</v>
      </c>
      <c r="J40" s="462">
        <v>80.400000000000006</v>
      </c>
      <c r="K40" s="462">
        <v>598.5</v>
      </c>
      <c r="L40" s="462">
        <v>383.9</v>
      </c>
      <c r="M40" s="462">
        <v>250.1</v>
      </c>
      <c r="N40" s="462">
        <v>141.9</v>
      </c>
      <c r="O40" s="462">
        <v>376.9</v>
      </c>
      <c r="P40" s="462">
        <v>451.6</v>
      </c>
      <c r="Q40" s="462">
        <v>640.5</v>
      </c>
      <c r="R40" s="462">
        <v>221.6</v>
      </c>
      <c r="S40" s="462">
        <v>641.20000000000005</v>
      </c>
      <c r="T40" s="462">
        <v>666</v>
      </c>
      <c r="U40" s="462">
        <v>197.6</v>
      </c>
      <c r="V40" s="462">
        <v>1429.5</v>
      </c>
      <c r="W40" s="462">
        <v>360.1</v>
      </c>
      <c r="X40" s="462">
        <v>7009.1</v>
      </c>
      <c r="Y40" s="462">
        <v>1937.1</v>
      </c>
      <c r="Z40" s="462">
        <v>660.4</v>
      </c>
      <c r="AA40" s="462">
        <v>377.8</v>
      </c>
      <c r="AB40" s="462">
        <v>7074.1</v>
      </c>
      <c r="AC40" s="462">
        <v>4396.3999999999996</v>
      </c>
      <c r="AD40" s="462">
        <v>2558.8000000000002</v>
      </c>
      <c r="AE40" s="462">
        <v>6654.2</v>
      </c>
      <c r="AF40" s="462">
        <v>10609.7</v>
      </c>
      <c r="AG40" s="462">
        <v>3919.2</v>
      </c>
      <c r="AH40" s="462">
        <v>4472.3</v>
      </c>
      <c r="AI40" s="462">
        <v>3439.1</v>
      </c>
      <c r="AJ40" s="462">
        <v>363.7</v>
      </c>
      <c r="AK40" s="462">
        <v>12776.7</v>
      </c>
      <c r="AL40" s="462">
        <v>1520.7</v>
      </c>
      <c r="AM40" s="462">
        <v>0</v>
      </c>
      <c r="AN40" s="462">
        <v>218.8</v>
      </c>
      <c r="AO40" s="463">
        <v>78363</v>
      </c>
      <c r="AP40" s="462">
        <v>78.8</v>
      </c>
      <c r="AQ40" s="462">
        <v>4182.2</v>
      </c>
      <c r="AR40" s="462">
        <v>12.9</v>
      </c>
      <c r="AS40" s="462">
        <v>202.8</v>
      </c>
      <c r="AT40" s="462">
        <v>2091.1999999999998</v>
      </c>
      <c r="AU40" s="462">
        <v>0</v>
      </c>
      <c r="AV40" s="463">
        <v>6567.8</v>
      </c>
      <c r="AW40" s="463">
        <v>84930.9</v>
      </c>
      <c r="AX40" s="462">
        <v>3729.2</v>
      </c>
      <c r="AY40" s="463">
        <v>3729.2</v>
      </c>
      <c r="AZ40" s="464">
        <v>10297.1</v>
      </c>
      <c r="BA40" s="464">
        <v>88660.1</v>
      </c>
      <c r="BB40" s="462">
        <v>-4091.8</v>
      </c>
      <c r="BC40" s="462">
        <v>0</v>
      </c>
      <c r="BD40" s="462">
        <v>0</v>
      </c>
      <c r="BE40" s="463">
        <v>-4091.8</v>
      </c>
      <c r="BF40" s="464">
        <v>6205.3</v>
      </c>
      <c r="BG40" s="464">
        <v>84568.3</v>
      </c>
      <c r="BH40" s="445"/>
    </row>
    <row r="41" spans="1:60" ht="17.149999999999999" customHeight="1" x14ac:dyDescent="0.2">
      <c r="A41" s="130">
        <v>35</v>
      </c>
      <c r="B41" s="446" t="s">
        <v>202</v>
      </c>
      <c r="C41" s="447" t="s">
        <v>241</v>
      </c>
      <c r="D41" s="462">
        <v>24.9</v>
      </c>
      <c r="E41" s="462">
        <v>0.1</v>
      </c>
      <c r="F41" s="462">
        <v>11</v>
      </c>
      <c r="G41" s="462">
        <v>0.6</v>
      </c>
      <c r="H41" s="462">
        <v>1.3</v>
      </c>
      <c r="I41" s="462">
        <v>6.1</v>
      </c>
      <c r="J41" s="462">
        <v>0.7</v>
      </c>
      <c r="K41" s="462">
        <v>1.3</v>
      </c>
      <c r="L41" s="462">
        <v>2.2999999999999998</v>
      </c>
      <c r="M41" s="462">
        <v>1.3</v>
      </c>
      <c r="N41" s="462">
        <v>0.5</v>
      </c>
      <c r="O41" s="462">
        <v>1.2</v>
      </c>
      <c r="P41" s="462">
        <v>1.5</v>
      </c>
      <c r="Q41" s="462">
        <v>2.4</v>
      </c>
      <c r="R41" s="462">
        <v>0.8</v>
      </c>
      <c r="S41" s="462">
        <v>3.8</v>
      </c>
      <c r="T41" s="462">
        <v>2.2999999999999998</v>
      </c>
      <c r="U41" s="462">
        <v>0.9</v>
      </c>
      <c r="V41" s="462">
        <v>5.3</v>
      </c>
      <c r="W41" s="462">
        <v>9.5</v>
      </c>
      <c r="X41" s="462">
        <v>21.5</v>
      </c>
      <c r="Y41" s="462">
        <v>2.5</v>
      </c>
      <c r="Z41" s="462">
        <v>1.7</v>
      </c>
      <c r="AA41" s="462">
        <v>0.4</v>
      </c>
      <c r="AB41" s="462">
        <v>62.9</v>
      </c>
      <c r="AC41" s="462">
        <v>9.6999999999999993</v>
      </c>
      <c r="AD41" s="462">
        <v>73.5</v>
      </c>
      <c r="AE41" s="462">
        <v>28.9</v>
      </c>
      <c r="AF41" s="462">
        <v>610.20000000000005</v>
      </c>
      <c r="AG41" s="462">
        <v>19.5</v>
      </c>
      <c r="AH41" s="462">
        <v>427.9</v>
      </c>
      <c r="AI41" s="462">
        <v>1662.5</v>
      </c>
      <c r="AJ41" s="462">
        <v>11.3</v>
      </c>
      <c r="AK41" s="462">
        <v>235.6</v>
      </c>
      <c r="AL41" s="462">
        <v>695.7</v>
      </c>
      <c r="AM41" s="462">
        <v>0</v>
      </c>
      <c r="AN41" s="462">
        <v>26.4</v>
      </c>
      <c r="AO41" s="463">
        <v>3967.9</v>
      </c>
      <c r="AP41" s="462">
        <v>4738.8999999999996</v>
      </c>
      <c r="AQ41" s="462">
        <v>30332.6</v>
      </c>
      <c r="AR41" s="462">
        <v>0</v>
      </c>
      <c r="AS41" s="462">
        <v>0</v>
      </c>
      <c r="AT41" s="462">
        <v>216.7</v>
      </c>
      <c r="AU41" s="462">
        <v>0</v>
      </c>
      <c r="AV41" s="463">
        <v>35288.300000000003</v>
      </c>
      <c r="AW41" s="463">
        <v>39256.199999999997</v>
      </c>
      <c r="AX41" s="462">
        <v>757.9</v>
      </c>
      <c r="AY41" s="463">
        <v>757.9</v>
      </c>
      <c r="AZ41" s="464">
        <v>36046.199999999997</v>
      </c>
      <c r="BA41" s="464">
        <v>40014.1</v>
      </c>
      <c r="BB41" s="462">
        <v>-433.6</v>
      </c>
      <c r="BC41" s="462">
        <v>0</v>
      </c>
      <c r="BD41" s="462">
        <v>-1</v>
      </c>
      <c r="BE41" s="463">
        <v>-434.6</v>
      </c>
      <c r="BF41" s="464">
        <v>35611.599999999999</v>
      </c>
      <c r="BG41" s="464">
        <v>39579.5</v>
      </c>
      <c r="BH41" s="445"/>
    </row>
    <row r="42" spans="1:60" ht="17.149999999999999" customHeight="1" x14ac:dyDescent="0.2">
      <c r="A42" s="130">
        <v>36</v>
      </c>
      <c r="B42" s="446" t="s">
        <v>203</v>
      </c>
      <c r="C42" s="447" t="s">
        <v>349</v>
      </c>
      <c r="D42" s="462">
        <v>7.2</v>
      </c>
      <c r="E42" s="462">
        <v>0.5</v>
      </c>
      <c r="F42" s="462">
        <v>27.3</v>
      </c>
      <c r="G42" s="462">
        <v>3.4</v>
      </c>
      <c r="H42" s="462">
        <v>8.1999999999999993</v>
      </c>
      <c r="I42" s="462">
        <v>17.3</v>
      </c>
      <c r="J42" s="462">
        <v>0.3</v>
      </c>
      <c r="K42" s="462">
        <v>2.2999999999999998</v>
      </c>
      <c r="L42" s="462">
        <v>6.6</v>
      </c>
      <c r="M42" s="462">
        <v>3.2</v>
      </c>
      <c r="N42" s="462">
        <v>2.7</v>
      </c>
      <c r="O42" s="462">
        <v>7</v>
      </c>
      <c r="P42" s="462">
        <v>8.3000000000000007</v>
      </c>
      <c r="Q42" s="462">
        <v>15.7</v>
      </c>
      <c r="R42" s="462">
        <v>5.0999999999999996</v>
      </c>
      <c r="S42" s="462">
        <v>16.8</v>
      </c>
      <c r="T42" s="462">
        <v>13.2</v>
      </c>
      <c r="U42" s="462">
        <v>4.3</v>
      </c>
      <c r="V42" s="462">
        <v>15.7</v>
      </c>
      <c r="W42" s="462">
        <v>9.8000000000000007</v>
      </c>
      <c r="X42" s="462">
        <v>50</v>
      </c>
      <c r="Y42" s="462">
        <v>1.3</v>
      </c>
      <c r="Z42" s="462">
        <v>4</v>
      </c>
      <c r="AA42" s="462">
        <v>17.2</v>
      </c>
      <c r="AB42" s="462">
        <v>179.8</v>
      </c>
      <c r="AC42" s="462">
        <v>124.3</v>
      </c>
      <c r="AD42" s="462">
        <v>34.1</v>
      </c>
      <c r="AE42" s="462">
        <v>104</v>
      </c>
      <c r="AF42" s="462">
        <v>105.9</v>
      </c>
      <c r="AG42" s="462">
        <v>111.2</v>
      </c>
      <c r="AH42" s="462">
        <v>183.2</v>
      </c>
      <c r="AI42" s="462">
        <v>173.7</v>
      </c>
      <c r="AJ42" s="462">
        <v>21.6</v>
      </c>
      <c r="AK42" s="462">
        <v>126.4</v>
      </c>
      <c r="AL42" s="462">
        <v>69.7</v>
      </c>
      <c r="AM42" s="462">
        <v>0</v>
      </c>
      <c r="AN42" s="462">
        <v>0.9</v>
      </c>
      <c r="AO42" s="463">
        <v>1482.1</v>
      </c>
      <c r="AP42" s="462">
        <v>0</v>
      </c>
      <c r="AQ42" s="462">
        <v>0</v>
      </c>
      <c r="AR42" s="462">
        <v>0</v>
      </c>
      <c r="AS42" s="462">
        <v>0</v>
      </c>
      <c r="AT42" s="462">
        <v>0</v>
      </c>
      <c r="AU42" s="462">
        <v>0</v>
      </c>
      <c r="AV42" s="463">
        <v>0</v>
      </c>
      <c r="AW42" s="463">
        <v>1482.1</v>
      </c>
      <c r="AX42" s="462">
        <v>0</v>
      </c>
      <c r="AY42" s="463">
        <v>0</v>
      </c>
      <c r="AZ42" s="464">
        <v>0</v>
      </c>
      <c r="BA42" s="464">
        <v>1482.1</v>
      </c>
      <c r="BB42" s="462">
        <v>0</v>
      </c>
      <c r="BC42" s="462">
        <v>0</v>
      </c>
      <c r="BD42" s="462">
        <v>0</v>
      </c>
      <c r="BE42" s="463">
        <v>0</v>
      </c>
      <c r="BF42" s="464">
        <v>0</v>
      </c>
      <c r="BG42" s="464">
        <v>1482.1</v>
      </c>
      <c r="BH42" s="445"/>
    </row>
    <row r="43" spans="1:60" ht="17.149999999999999" customHeight="1" thickBot="1" x14ac:dyDescent="0.25">
      <c r="A43" s="130">
        <v>37</v>
      </c>
      <c r="B43" s="446" t="s">
        <v>204</v>
      </c>
      <c r="C43" s="447" t="s">
        <v>350</v>
      </c>
      <c r="D43" s="462">
        <v>68.8</v>
      </c>
      <c r="E43" s="462">
        <v>4.7</v>
      </c>
      <c r="F43" s="462">
        <v>178.5</v>
      </c>
      <c r="G43" s="462">
        <v>8.5</v>
      </c>
      <c r="H43" s="462">
        <v>38.9</v>
      </c>
      <c r="I43" s="462">
        <v>23.8</v>
      </c>
      <c r="J43" s="462">
        <v>12.6</v>
      </c>
      <c r="K43" s="462">
        <v>30.2</v>
      </c>
      <c r="L43" s="462">
        <v>65</v>
      </c>
      <c r="M43" s="462">
        <v>116.6</v>
      </c>
      <c r="N43" s="462">
        <v>40.4</v>
      </c>
      <c r="O43" s="462">
        <v>60.9</v>
      </c>
      <c r="P43" s="462">
        <v>76.400000000000006</v>
      </c>
      <c r="Q43" s="462">
        <v>91.8</v>
      </c>
      <c r="R43" s="462">
        <v>14</v>
      </c>
      <c r="S43" s="462">
        <v>8.9</v>
      </c>
      <c r="T43" s="462">
        <v>41.5</v>
      </c>
      <c r="U43" s="462">
        <v>13.5</v>
      </c>
      <c r="V43" s="462">
        <v>58.4</v>
      </c>
      <c r="W43" s="462">
        <v>18</v>
      </c>
      <c r="X43" s="462">
        <v>1013.3</v>
      </c>
      <c r="Y43" s="462">
        <v>76.400000000000006</v>
      </c>
      <c r="Z43" s="462">
        <v>31.5</v>
      </c>
      <c r="AA43" s="462">
        <v>45.7</v>
      </c>
      <c r="AB43" s="462">
        <v>418.6</v>
      </c>
      <c r="AC43" s="462">
        <v>351.4</v>
      </c>
      <c r="AD43" s="462">
        <v>343.6</v>
      </c>
      <c r="AE43" s="462">
        <v>164.6</v>
      </c>
      <c r="AF43" s="462">
        <v>285</v>
      </c>
      <c r="AG43" s="462">
        <v>16.100000000000001</v>
      </c>
      <c r="AH43" s="462">
        <v>248.7</v>
      </c>
      <c r="AI43" s="462">
        <v>213.9</v>
      </c>
      <c r="AJ43" s="462">
        <v>60.6</v>
      </c>
      <c r="AK43" s="462">
        <v>290.39999999999998</v>
      </c>
      <c r="AL43" s="462">
        <v>170.9</v>
      </c>
      <c r="AM43" s="462">
        <v>0.7</v>
      </c>
      <c r="AN43" s="462">
        <v>0</v>
      </c>
      <c r="AO43" s="463">
        <v>4702.5</v>
      </c>
      <c r="AP43" s="462">
        <v>0</v>
      </c>
      <c r="AQ43" s="462">
        <v>1.8</v>
      </c>
      <c r="AR43" s="462">
        <v>0</v>
      </c>
      <c r="AS43" s="462">
        <v>0</v>
      </c>
      <c r="AT43" s="462">
        <v>0</v>
      </c>
      <c r="AU43" s="462">
        <v>0</v>
      </c>
      <c r="AV43" s="463">
        <v>1.8</v>
      </c>
      <c r="AW43" s="463">
        <v>4704.3</v>
      </c>
      <c r="AX43" s="462">
        <v>4303.3999999999996</v>
      </c>
      <c r="AY43" s="463">
        <v>4303.3999999999996</v>
      </c>
      <c r="AZ43" s="464">
        <v>4305.3</v>
      </c>
      <c r="BA43" s="464">
        <v>9007.7000000000007</v>
      </c>
      <c r="BB43" s="462">
        <v>-1158.9000000000001</v>
      </c>
      <c r="BC43" s="462">
        <v>-1.4</v>
      </c>
      <c r="BD43" s="462">
        <v>-112.1</v>
      </c>
      <c r="BE43" s="463">
        <v>-1272.4000000000001</v>
      </c>
      <c r="BF43" s="464">
        <v>3032.9</v>
      </c>
      <c r="BG43" s="464">
        <v>7735.3</v>
      </c>
      <c r="BH43" s="445"/>
    </row>
    <row r="44" spans="1:60" ht="17.149999999999999" customHeight="1" thickBot="1" x14ac:dyDescent="0.25">
      <c r="B44" s="448" t="s">
        <v>205</v>
      </c>
      <c r="C44" s="449" t="s">
        <v>39</v>
      </c>
      <c r="D44" s="465">
        <v>6608.2</v>
      </c>
      <c r="E44" s="465">
        <v>220.8</v>
      </c>
      <c r="F44" s="465">
        <v>24457</v>
      </c>
      <c r="G44" s="465">
        <v>1654.2</v>
      </c>
      <c r="H44" s="465">
        <v>7095</v>
      </c>
      <c r="I44" s="465">
        <v>18317.8</v>
      </c>
      <c r="J44" s="465">
        <v>7956.5</v>
      </c>
      <c r="K44" s="465">
        <v>7717.7</v>
      </c>
      <c r="L44" s="465">
        <v>3285.3</v>
      </c>
      <c r="M44" s="465">
        <v>15347.1</v>
      </c>
      <c r="N44" s="465">
        <v>6505</v>
      </c>
      <c r="O44" s="465">
        <v>5982.8</v>
      </c>
      <c r="P44" s="465">
        <v>5576.4</v>
      </c>
      <c r="Q44" s="465">
        <v>8510.2999999999993</v>
      </c>
      <c r="R44" s="465">
        <v>3335.6</v>
      </c>
      <c r="S44" s="465">
        <v>8268.6</v>
      </c>
      <c r="T44" s="465">
        <v>9974.9</v>
      </c>
      <c r="U44" s="465">
        <v>3188.6</v>
      </c>
      <c r="V44" s="465">
        <v>36313.199999999997</v>
      </c>
      <c r="W44" s="465">
        <v>4495.3</v>
      </c>
      <c r="X44" s="465">
        <v>35333</v>
      </c>
      <c r="Y44" s="465">
        <v>13048.2</v>
      </c>
      <c r="Z44" s="465">
        <v>2370.4</v>
      </c>
      <c r="AA44" s="465">
        <v>2098.5</v>
      </c>
      <c r="AB44" s="465">
        <v>27463.3</v>
      </c>
      <c r="AC44" s="465">
        <v>13293.6</v>
      </c>
      <c r="AD44" s="465">
        <v>17555.5</v>
      </c>
      <c r="AE44" s="465">
        <v>24551.7</v>
      </c>
      <c r="AF44" s="465">
        <v>30439</v>
      </c>
      <c r="AG44" s="465">
        <v>12366.4</v>
      </c>
      <c r="AH44" s="465">
        <v>14153.8</v>
      </c>
      <c r="AI44" s="465">
        <v>29280.3</v>
      </c>
      <c r="AJ44" s="465">
        <v>1827.5</v>
      </c>
      <c r="AK44" s="465">
        <v>34162.400000000001</v>
      </c>
      <c r="AL44" s="465">
        <v>17709.900000000001</v>
      </c>
      <c r="AM44" s="465">
        <v>1482.1</v>
      </c>
      <c r="AN44" s="465">
        <v>2707.2</v>
      </c>
      <c r="AO44" s="466">
        <v>464652.9</v>
      </c>
      <c r="AP44" s="465">
        <v>9328.9</v>
      </c>
      <c r="AQ44" s="465">
        <v>293364</v>
      </c>
      <c r="AR44" s="465">
        <v>114179.4</v>
      </c>
      <c r="AS44" s="465">
        <v>31765.200000000001</v>
      </c>
      <c r="AT44" s="465">
        <v>124557.2</v>
      </c>
      <c r="AU44" s="465">
        <v>-967.8</v>
      </c>
      <c r="AV44" s="466">
        <v>572226.9</v>
      </c>
      <c r="AW44" s="466">
        <v>1036879.8</v>
      </c>
      <c r="AX44" s="465">
        <v>82473.100000000006</v>
      </c>
      <c r="AY44" s="466">
        <v>82473.100000000006</v>
      </c>
      <c r="AZ44" s="467">
        <v>654699.9</v>
      </c>
      <c r="BA44" s="467">
        <v>1119352.8999999999</v>
      </c>
      <c r="BB44" s="465">
        <v>-83661.899999999994</v>
      </c>
      <c r="BC44" s="465">
        <v>-799.1</v>
      </c>
      <c r="BD44" s="465">
        <v>-8737.9</v>
      </c>
      <c r="BE44" s="466">
        <v>-93198.9</v>
      </c>
      <c r="BF44" s="467">
        <v>561501</v>
      </c>
      <c r="BG44" s="467">
        <v>1026154</v>
      </c>
      <c r="BH44" s="445"/>
    </row>
    <row r="45" spans="1:60" ht="17.149999999999999" customHeight="1" x14ac:dyDescent="0.2">
      <c r="B45" s="446" t="s">
        <v>206</v>
      </c>
      <c r="C45" s="447" t="s">
        <v>40</v>
      </c>
      <c r="D45" s="462">
        <v>67.7</v>
      </c>
      <c r="E45" s="462">
        <v>11.2</v>
      </c>
      <c r="F45" s="462">
        <v>199</v>
      </c>
      <c r="G45" s="462">
        <v>25.5</v>
      </c>
      <c r="H45" s="462">
        <v>116</v>
      </c>
      <c r="I45" s="462">
        <v>234</v>
      </c>
      <c r="J45" s="462">
        <v>26.9</v>
      </c>
      <c r="K45" s="462">
        <v>182.3</v>
      </c>
      <c r="L45" s="462">
        <v>78.5</v>
      </c>
      <c r="M45" s="462">
        <v>101.3</v>
      </c>
      <c r="N45" s="462">
        <v>52.2</v>
      </c>
      <c r="O45" s="462">
        <v>125.8</v>
      </c>
      <c r="P45" s="462">
        <v>109.6</v>
      </c>
      <c r="Q45" s="462">
        <v>171.8</v>
      </c>
      <c r="R45" s="462">
        <v>69.2</v>
      </c>
      <c r="S45" s="462">
        <v>140.19999999999999</v>
      </c>
      <c r="T45" s="462">
        <v>163.6</v>
      </c>
      <c r="U45" s="462">
        <v>61.6</v>
      </c>
      <c r="V45" s="462">
        <v>248.6</v>
      </c>
      <c r="W45" s="462">
        <v>111.8</v>
      </c>
      <c r="X45" s="462">
        <v>835.6</v>
      </c>
      <c r="Y45" s="462">
        <v>124.3</v>
      </c>
      <c r="Z45" s="462">
        <v>39.4</v>
      </c>
      <c r="AA45" s="462">
        <v>103.5</v>
      </c>
      <c r="AB45" s="462">
        <v>1318.1</v>
      </c>
      <c r="AC45" s="462">
        <v>876.4</v>
      </c>
      <c r="AD45" s="462">
        <v>174</v>
      </c>
      <c r="AE45" s="462">
        <v>390.8</v>
      </c>
      <c r="AF45" s="462">
        <v>465.3</v>
      </c>
      <c r="AG45" s="462">
        <v>419.4</v>
      </c>
      <c r="AH45" s="462">
        <v>170.6</v>
      </c>
      <c r="AI45" s="462">
        <v>615.1</v>
      </c>
      <c r="AJ45" s="462">
        <v>167.3</v>
      </c>
      <c r="AK45" s="462">
        <v>746.2</v>
      </c>
      <c r="AL45" s="462">
        <v>570.6</v>
      </c>
      <c r="AM45" s="462">
        <v>0</v>
      </c>
      <c r="AN45" s="462">
        <v>15.5</v>
      </c>
      <c r="AO45" s="463">
        <v>9328.9</v>
      </c>
      <c r="AP45" s="460"/>
      <c r="AQ45" s="460"/>
      <c r="AR45" s="460"/>
      <c r="AS45" s="460"/>
      <c r="AT45" s="460"/>
      <c r="AU45" s="460"/>
      <c r="AV45" s="460"/>
      <c r="AW45" s="460"/>
      <c r="AX45" s="460"/>
      <c r="AY45" s="460"/>
      <c r="AZ45" s="460"/>
      <c r="BA45" s="460"/>
      <c r="BB45" s="460"/>
      <c r="BC45" s="460"/>
      <c r="BD45" s="460"/>
      <c r="BE45" s="460"/>
      <c r="BF45" s="460"/>
      <c r="BG45" s="460"/>
      <c r="BH45" s="445"/>
    </row>
    <row r="46" spans="1:60" ht="17.149999999999999" customHeight="1" x14ac:dyDescent="0.2">
      <c r="B46" s="446" t="s">
        <v>242</v>
      </c>
      <c r="C46" s="447" t="s">
        <v>41</v>
      </c>
      <c r="D46" s="462">
        <v>2064.5</v>
      </c>
      <c r="E46" s="462">
        <v>99.9</v>
      </c>
      <c r="F46" s="462">
        <v>4938</v>
      </c>
      <c r="G46" s="462">
        <v>831</v>
      </c>
      <c r="H46" s="462">
        <v>1961.9</v>
      </c>
      <c r="I46" s="462">
        <v>2971.7</v>
      </c>
      <c r="J46" s="462">
        <v>202.5</v>
      </c>
      <c r="K46" s="462">
        <v>3190.3</v>
      </c>
      <c r="L46" s="462">
        <v>1493.2</v>
      </c>
      <c r="M46" s="462">
        <v>1568.8</v>
      </c>
      <c r="N46" s="462">
        <v>868.4</v>
      </c>
      <c r="O46" s="462">
        <v>3654.8</v>
      </c>
      <c r="P46" s="462">
        <v>2478.8000000000002</v>
      </c>
      <c r="Q46" s="462">
        <v>4568.8</v>
      </c>
      <c r="R46" s="462">
        <v>1540.7</v>
      </c>
      <c r="S46" s="462">
        <v>2765</v>
      </c>
      <c r="T46" s="462">
        <v>3093.2</v>
      </c>
      <c r="U46" s="462">
        <v>872.8</v>
      </c>
      <c r="V46" s="462">
        <v>6945</v>
      </c>
      <c r="W46" s="462">
        <v>2418.6999999999998</v>
      </c>
      <c r="X46" s="462">
        <v>23677.200000000001</v>
      </c>
      <c r="Y46" s="462">
        <v>1813</v>
      </c>
      <c r="Z46" s="462">
        <v>542.9</v>
      </c>
      <c r="AA46" s="462">
        <v>2725.3</v>
      </c>
      <c r="AB46" s="462">
        <v>40308.1</v>
      </c>
      <c r="AC46" s="462">
        <v>11035.7</v>
      </c>
      <c r="AD46" s="462">
        <v>5858.3</v>
      </c>
      <c r="AE46" s="462">
        <v>16028</v>
      </c>
      <c r="AF46" s="462">
        <v>14885.8</v>
      </c>
      <c r="AG46" s="462">
        <v>14470.5</v>
      </c>
      <c r="AH46" s="462">
        <v>22349.200000000001</v>
      </c>
      <c r="AI46" s="462">
        <v>36988.400000000001</v>
      </c>
      <c r="AJ46" s="462">
        <v>2540.4</v>
      </c>
      <c r="AK46" s="462">
        <v>29701.8</v>
      </c>
      <c r="AL46" s="462">
        <v>12369.3</v>
      </c>
      <c r="AM46" s="462">
        <v>0</v>
      </c>
      <c r="AN46" s="462">
        <v>57.4</v>
      </c>
      <c r="AO46" s="463">
        <v>283879.40000000002</v>
      </c>
      <c r="AP46" s="460"/>
      <c r="AQ46" s="461"/>
      <c r="AR46" s="460"/>
      <c r="AS46" s="460"/>
      <c r="AT46" s="460"/>
      <c r="AU46" s="460"/>
      <c r="AV46" s="460"/>
      <c r="AW46" s="460"/>
      <c r="AX46" s="460"/>
      <c r="AY46" s="460"/>
      <c r="AZ46" s="460"/>
      <c r="BA46" s="460"/>
      <c r="BB46" s="460"/>
      <c r="BC46" s="460"/>
      <c r="BD46" s="460"/>
      <c r="BE46" s="460"/>
      <c r="BF46" s="460"/>
      <c r="BG46" s="460"/>
      <c r="BH46" s="445"/>
    </row>
    <row r="47" spans="1:60" ht="17.149999999999999" customHeight="1" x14ac:dyDescent="0.2">
      <c r="B47" s="446" t="s">
        <v>243</v>
      </c>
      <c r="C47" s="447" t="s">
        <v>42</v>
      </c>
      <c r="D47" s="462">
        <v>2067.1</v>
      </c>
      <c r="E47" s="462">
        <v>66.8</v>
      </c>
      <c r="F47" s="462">
        <v>3233.1</v>
      </c>
      <c r="G47" s="462">
        <v>-2.1</v>
      </c>
      <c r="H47" s="462">
        <v>1050.3</v>
      </c>
      <c r="I47" s="462">
        <v>1923.4</v>
      </c>
      <c r="J47" s="462">
        <v>1164.3</v>
      </c>
      <c r="K47" s="462">
        <v>854.8</v>
      </c>
      <c r="L47" s="462">
        <v>702.2</v>
      </c>
      <c r="M47" s="462">
        <v>2505.9</v>
      </c>
      <c r="N47" s="462">
        <v>356</v>
      </c>
      <c r="O47" s="462">
        <v>732.7</v>
      </c>
      <c r="P47" s="462">
        <v>1067.8</v>
      </c>
      <c r="Q47" s="462">
        <v>1247.4000000000001</v>
      </c>
      <c r="R47" s="462">
        <v>16.3</v>
      </c>
      <c r="S47" s="462">
        <v>-311.89999999999998</v>
      </c>
      <c r="T47" s="462">
        <v>-143.9</v>
      </c>
      <c r="U47" s="462">
        <v>-33.700000000000003</v>
      </c>
      <c r="V47" s="462">
        <v>-92.2</v>
      </c>
      <c r="W47" s="462">
        <v>517.29999999999995</v>
      </c>
      <c r="X47" s="462">
        <v>2676.4</v>
      </c>
      <c r="Y47" s="462">
        <v>1843.4</v>
      </c>
      <c r="Z47" s="462">
        <v>595.5</v>
      </c>
      <c r="AA47" s="462">
        <v>342.5</v>
      </c>
      <c r="AB47" s="462">
        <v>9451.7999999999993</v>
      </c>
      <c r="AC47" s="462">
        <v>8196.5</v>
      </c>
      <c r="AD47" s="462">
        <v>30543.4</v>
      </c>
      <c r="AE47" s="462">
        <v>54.5</v>
      </c>
      <c r="AF47" s="462">
        <v>8630.2999999999993</v>
      </c>
      <c r="AG47" s="462">
        <v>0</v>
      </c>
      <c r="AH47" s="462">
        <v>832.7</v>
      </c>
      <c r="AI47" s="462">
        <v>996.6</v>
      </c>
      <c r="AJ47" s="462">
        <v>-42.1</v>
      </c>
      <c r="AK47" s="462">
        <v>6002.1</v>
      </c>
      <c r="AL47" s="462">
        <v>1300.8</v>
      </c>
      <c r="AM47" s="462">
        <v>0</v>
      </c>
      <c r="AN47" s="462">
        <v>4451.8999999999996</v>
      </c>
      <c r="AO47" s="463">
        <v>92798.2</v>
      </c>
      <c r="AP47" s="460"/>
      <c r="AQ47" s="460"/>
      <c r="AR47" s="460"/>
      <c r="AS47" s="460"/>
      <c r="AT47" s="460"/>
      <c r="AU47" s="460"/>
      <c r="AV47" s="460"/>
      <c r="AW47" s="460"/>
      <c r="AX47" s="460"/>
      <c r="AY47" s="460"/>
      <c r="AZ47" s="460"/>
      <c r="BA47" s="460"/>
      <c r="BB47" s="460"/>
      <c r="BC47" s="460"/>
      <c r="BD47" s="460"/>
      <c r="BE47" s="460"/>
      <c r="BF47" s="460"/>
      <c r="BG47" s="460"/>
      <c r="BH47" s="445"/>
    </row>
    <row r="48" spans="1:60" ht="17.149999999999999" customHeight="1" x14ac:dyDescent="0.2">
      <c r="B48" s="446" t="s">
        <v>244</v>
      </c>
      <c r="C48" s="447" t="s">
        <v>43</v>
      </c>
      <c r="D48" s="462">
        <v>1958.7</v>
      </c>
      <c r="E48" s="462">
        <v>75.5</v>
      </c>
      <c r="F48" s="462">
        <v>2391.8000000000002</v>
      </c>
      <c r="G48" s="462">
        <v>373.3</v>
      </c>
      <c r="H48" s="462">
        <v>797.3</v>
      </c>
      <c r="I48" s="462">
        <v>4815.7</v>
      </c>
      <c r="J48" s="462">
        <v>405.2</v>
      </c>
      <c r="K48" s="462">
        <v>1421.7</v>
      </c>
      <c r="L48" s="462">
        <v>759.9</v>
      </c>
      <c r="M48" s="462">
        <v>1149.3</v>
      </c>
      <c r="N48" s="462">
        <v>410.2</v>
      </c>
      <c r="O48" s="462">
        <v>1069.5</v>
      </c>
      <c r="P48" s="462">
        <v>1080.5999999999999</v>
      </c>
      <c r="Q48" s="462">
        <v>1962.2</v>
      </c>
      <c r="R48" s="462">
        <v>912.6</v>
      </c>
      <c r="S48" s="462">
        <v>2561.9</v>
      </c>
      <c r="T48" s="462">
        <v>2767.5</v>
      </c>
      <c r="U48" s="462">
        <v>947.8</v>
      </c>
      <c r="V48" s="462">
        <v>4718.6000000000004</v>
      </c>
      <c r="W48" s="462">
        <v>979.2</v>
      </c>
      <c r="X48" s="462">
        <v>3304.5</v>
      </c>
      <c r="Y48" s="462">
        <v>5516.9</v>
      </c>
      <c r="Z48" s="462">
        <v>995.1</v>
      </c>
      <c r="AA48" s="462">
        <v>461</v>
      </c>
      <c r="AB48" s="462">
        <v>8898.2999999999993</v>
      </c>
      <c r="AC48" s="462">
        <v>2703</v>
      </c>
      <c r="AD48" s="462">
        <v>29974.400000000001</v>
      </c>
      <c r="AE48" s="462">
        <v>7134</v>
      </c>
      <c r="AF48" s="462">
        <v>8210.5</v>
      </c>
      <c r="AG48" s="462">
        <v>15295.8</v>
      </c>
      <c r="AH48" s="462">
        <v>8056.7</v>
      </c>
      <c r="AI48" s="462">
        <v>4184.1000000000004</v>
      </c>
      <c r="AJ48" s="462">
        <v>210.2</v>
      </c>
      <c r="AK48" s="462">
        <v>9596.6</v>
      </c>
      <c r="AL48" s="462">
        <v>5087.6000000000004</v>
      </c>
      <c r="AM48" s="462">
        <v>0</v>
      </c>
      <c r="AN48" s="462">
        <v>272</v>
      </c>
      <c r="AO48" s="463">
        <v>141459</v>
      </c>
      <c r="AP48" s="460"/>
      <c r="AQ48" s="460"/>
      <c r="AR48" s="460"/>
      <c r="AS48" s="460"/>
      <c r="AT48" s="460"/>
      <c r="AU48" s="460"/>
      <c r="AV48" s="460"/>
      <c r="AW48" s="460"/>
      <c r="AX48" s="460"/>
      <c r="AY48" s="460"/>
      <c r="AZ48" s="460"/>
      <c r="BA48" s="460"/>
      <c r="BB48" s="460"/>
      <c r="BC48" s="460"/>
      <c r="BD48" s="460"/>
      <c r="BE48" s="460"/>
      <c r="BF48" s="460"/>
      <c r="BG48" s="460"/>
      <c r="BH48" s="445"/>
    </row>
    <row r="49" spans="2:60" ht="17.149999999999999" customHeight="1" x14ac:dyDescent="0.2">
      <c r="B49" s="446" t="s">
        <v>245</v>
      </c>
      <c r="C49" s="447" t="s">
        <v>361</v>
      </c>
      <c r="D49" s="462">
        <v>323.89999999999998</v>
      </c>
      <c r="E49" s="462">
        <v>32.6</v>
      </c>
      <c r="F49" s="462">
        <v>2926.3</v>
      </c>
      <c r="G49" s="462">
        <v>29</v>
      </c>
      <c r="H49" s="462">
        <v>419.8</v>
      </c>
      <c r="I49" s="462">
        <v>61.4</v>
      </c>
      <c r="J49" s="462">
        <v>3562</v>
      </c>
      <c r="K49" s="462">
        <v>319.10000000000002</v>
      </c>
      <c r="L49" s="462">
        <v>257.8</v>
      </c>
      <c r="M49" s="462">
        <v>371.4</v>
      </c>
      <c r="N49" s="462">
        <v>25.3</v>
      </c>
      <c r="O49" s="462">
        <v>480.9</v>
      </c>
      <c r="P49" s="462">
        <v>80.400000000000006</v>
      </c>
      <c r="Q49" s="462">
        <v>73.7</v>
      </c>
      <c r="R49" s="462">
        <v>-166.8</v>
      </c>
      <c r="S49" s="462">
        <v>-438.4</v>
      </c>
      <c r="T49" s="462">
        <v>-249.8</v>
      </c>
      <c r="U49" s="462">
        <v>-247.6</v>
      </c>
      <c r="V49" s="462">
        <v>-847.6</v>
      </c>
      <c r="W49" s="462">
        <v>245.2</v>
      </c>
      <c r="X49" s="462">
        <v>3318.9</v>
      </c>
      <c r="Y49" s="462">
        <v>910</v>
      </c>
      <c r="Z49" s="462">
        <v>165.6</v>
      </c>
      <c r="AA49" s="462">
        <v>261.60000000000002</v>
      </c>
      <c r="AB49" s="462">
        <v>5343.7</v>
      </c>
      <c r="AC49" s="462">
        <v>638.79999999999995</v>
      </c>
      <c r="AD49" s="462">
        <v>6465.3</v>
      </c>
      <c r="AE49" s="462">
        <v>1800.7</v>
      </c>
      <c r="AF49" s="462">
        <v>2345.5</v>
      </c>
      <c r="AG49" s="462">
        <v>74.7</v>
      </c>
      <c r="AH49" s="462">
        <v>468.2</v>
      </c>
      <c r="AI49" s="462">
        <v>796.4</v>
      </c>
      <c r="AJ49" s="462">
        <v>153.30000000000001</v>
      </c>
      <c r="AK49" s="462">
        <v>4362.3</v>
      </c>
      <c r="AL49" s="462">
        <v>2541.5</v>
      </c>
      <c r="AM49" s="462">
        <v>0</v>
      </c>
      <c r="AN49" s="462">
        <v>254.4</v>
      </c>
      <c r="AO49" s="463">
        <v>37159.599999999999</v>
      </c>
      <c r="AP49" s="460"/>
      <c r="AQ49" s="460"/>
      <c r="AR49" s="460"/>
      <c r="AS49" s="460"/>
      <c r="AT49" s="460"/>
      <c r="AU49" s="460"/>
      <c r="AV49" s="460"/>
      <c r="AW49" s="460"/>
      <c r="AX49" s="460"/>
      <c r="AY49" s="460"/>
      <c r="AZ49" s="460"/>
      <c r="BA49" s="460"/>
      <c r="BB49" s="460"/>
      <c r="BC49" s="460"/>
      <c r="BD49" s="460"/>
      <c r="BE49" s="460"/>
      <c r="BF49" s="460"/>
      <c r="BG49" s="460"/>
      <c r="BH49" s="445"/>
    </row>
    <row r="50" spans="2:60" ht="17.149999999999999" customHeight="1" thickBot="1" x14ac:dyDescent="0.25">
      <c r="B50" s="446" t="s">
        <v>246</v>
      </c>
      <c r="C50" s="447" t="s">
        <v>44</v>
      </c>
      <c r="D50" s="462">
        <v>-724.3</v>
      </c>
      <c r="E50" s="462">
        <v>-0.2</v>
      </c>
      <c r="F50" s="462">
        <v>-81.2</v>
      </c>
      <c r="G50" s="462">
        <v>0</v>
      </c>
      <c r="H50" s="462">
        <v>0</v>
      </c>
      <c r="I50" s="462">
        <v>-0.1</v>
      </c>
      <c r="J50" s="462">
        <v>-65.599999999999994</v>
      </c>
      <c r="K50" s="462">
        <v>0</v>
      </c>
      <c r="L50" s="462">
        <v>0</v>
      </c>
      <c r="M50" s="462">
        <v>-0.1</v>
      </c>
      <c r="N50" s="462">
        <v>0</v>
      </c>
      <c r="O50" s="462">
        <v>-0.1</v>
      </c>
      <c r="P50" s="462">
        <v>-0.1</v>
      </c>
      <c r="Q50" s="462">
        <v>-0.1</v>
      </c>
      <c r="R50" s="462">
        <v>0</v>
      </c>
      <c r="S50" s="462">
        <v>-0.1</v>
      </c>
      <c r="T50" s="462">
        <v>-0.1</v>
      </c>
      <c r="U50" s="462">
        <v>0</v>
      </c>
      <c r="V50" s="462">
        <v>-0.3</v>
      </c>
      <c r="W50" s="462">
        <v>0</v>
      </c>
      <c r="X50" s="462">
        <v>-259.2</v>
      </c>
      <c r="Y50" s="462">
        <v>-3.2</v>
      </c>
      <c r="Z50" s="462">
        <v>-178.5</v>
      </c>
      <c r="AA50" s="462">
        <v>0</v>
      </c>
      <c r="AB50" s="462">
        <v>-65.099999999999994</v>
      </c>
      <c r="AC50" s="462">
        <v>-410.4</v>
      </c>
      <c r="AD50" s="462">
        <v>-22.3</v>
      </c>
      <c r="AE50" s="462">
        <v>-152.9</v>
      </c>
      <c r="AF50" s="462">
        <v>-0.4</v>
      </c>
      <c r="AG50" s="462">
        <v>0</v>
      </c>
      <c r="AH50" s="462">
        <v>-147.5</v>
      </c>
      <c r="AI50" s="462">
        <v>-904</v>
      </c>
      <c r="AJ50" s="462">
        <v>-82</v>
      </c>
      <c r="AK50" s="462">
        <v>-3.1</v>
      </c>
      <c r="AL50" s="462">
        <v>-0.2</v>
      </c>
      <c r="AM50" s="462">
        <v>0</v>
      </c>
      <c r="AN50" s="462">
        <v>-22.9</v>
      </c>
      <c r="AO50" s="463">
        <v>-3124</v>
      </c>
      <c r="AP50" s="460"/>
      <c r="AQ50" s="460"/>
      <c r="AR50" s="460"/>
      <c r="AS50" s="460"/>
      <c r="AT50" s="460"/>
      <c r="AU50" s="460"/>
      <c r="AV50" s="460"/>
      <c r="AW50" s="460"/>
      <c r="AX50" s="460"/>
      <c r="AY50" s="460"/>
      <c r="AZ50" s="460"/>
      <c r="BA50" s="460"/>
      <c r="BB50" s="460"/>
      <c r="BC50" s="460"/>
      <c r="BD50" s="460"/>
      <c r="BE50" s="460"/>
      <c r="BF50" s="460"/>
      <c r="BG50" s="460"/>
      <c r="BH50" s="445"/>
    </row>
    <row r="51" spans="2:60" ht="17.149999999999999" customHeight="1" thickBot="1" x14ac:dyDescent="0.25">
      <c r="B51" s="448" t="s">
        <v>247</v>
      </c>
      <c r="C51" s="449" t="s">
        <v>433</v>
      </c>
      <c r="D51" s="465">
        <v>5757.6</v>
      </c>
      <c r="E51" s="465">
        <v>285.8</v>
      </c>
      <c r="F51" s="465">
        <v>13606.9</v>
      </c>
      <c r="G51" s="465">
        <v>1256.7</v>
      </c>
      <c r="H51" s="465">
        <v>4345.2</v>
      </c>
      <c r="I51" s="465">
        <v>10006.200000000001</v>
      </c>
      <c r="J51" s="465">
        <v>5295.3</v>
      </c>
      <c r="K51" s="465">
        <v>5968.2</v>
      </c>
      <c r="L51" s="465">
        <v>3291.6</v>
      </c>
      <c r="M51" s="465">
        <v>5696.7</v>
      </c>
      <c r="N51" s="465">
        <v>1712.1</v>
      </c>
      <c r="O51" s="465">
        <v>6063.7</v>
      </c>
      <c r="P51" s="465">
        <v>4817.2</v>
      </c>
      <c r="Q51" s="465">
        <v>8023.8</v>
      </c>
      <c r="R51" s="465">
        <v>2371.8000000000002</v>
      </c>
      <c r="S51" s="465">
        <v>4716.8</v>
      </c>
      <c r="T51" s="465">
        <v>5630.5</v>
      </c>
      <c r="U51" s="465">
        <v>1600.8</v>
      </c>
      <c r="V51" s="465">
        <v>10972.2</v>
      </c>
      <c r="W51" s="465">
        <v>4272.2</v>
      </c>
      <c r="X51" s="465">
        <v>33553.5</v>
      </c>
      <c r="Y51" s="465">
        <v>10204.4</v>
      </c>
      <c r="Z51" s="465">
        <v>2160</v>
      </c>
      <c r="AA51" s="465">
        <v>3893.8</v>
      </c>
      <c r="AB51" s="465">
        <v>65255</v>
      </c>
      <c r="AC51" s="465">
        <v>23039.9</v>
      </c>
      <c r="AD51" s="465">
        <v>72993.100000000006</v>
      </c>
      <c r="AE51" s="465">
        <v>25255.200000000001</v>
      </c>
      <c r="AF51" s="465">
        <v>34537</v>
      </c>
      <c r="AG51" s="465">
        <v>30260.400000000001</v>
      </c>
      <c r="AH51" s="465">
        <v>31729.9</v>
      </c>
      <c r="AI51" s="465">
        <v>42676.6</v>
      </c>
      <c r="AJ51" s="465">
        <v>2947.2</v>
      </c>
      <c r="AK51" s="465">
        <v>50405.9</v>
      </c>
      <c r="AL51" s="465">
        <v>21869.599999999999</v>
      </c>
      <c r="AM51" s="465">
        <v>0</v>
      </c>
      <c r="AN51" s="465">
        <v>5028.2</v>
      </c>
      <c r="AO51" s="466">
        <v>561501</v>
      </c>
      <c r="AP51" s="587">
        <f>$AO$51</f>
        <v>561501</v>
      </c>
      <c r="AQ51" s="460"/>
      <c r="AR51" s="460"/>
      <c r="AS51" s="460"/>
      <c r="AT51" s="460"/>
      <c r="AU51" s="460"/>
      <c r="AV51" s="460"/>
      <c r="AW51" s="460"/>
      <c r="AX51" s="460"/>
      <c r="AY51" s="460"/>
      <c r="AZ51" s="460"/>
      <c r="BA51" s="460"/>
      <c r="BB51" s="460"/>
      <c r="BC51" s="460"/>
      <c r="BD51" s="460"/>
      <c r="BE51" s="460"/>
      <c r="BF51" s="460"/>
      <c r="BG51" s="460"/>
      <c r="BH51" s="445"/>
    </row>
    <row r="52" spans="2:60" ht="17.149999999999999" customHeight="1" thickBot="1" x14ac:dyDescent="0.25">
      <c r="B52" s="450" t="s">
        <v>221</v>
      </c>
      <c r="C52" s="451" t="s">
        <v>360</v>
      </c>
      <c r="D52" s="468">
        <v>12365.8</v>
      </c>
      <c r="E52" s="468">
        <v>506.5</v>
      </c>
      <c r="F52" s="468">
        <v>38063.9</v>
      </c>
      <c r="G52" s="468">
        <v>2910.9</v>
      </c>
      <c r="H52" s="468">
        <v>11440.2</v>
      </c>
      <c r="I52" s="468">
        <v>28324</v>
      </c>
      <c r="J52" s="468">
        <v>13251.8</v>
      </c>
      <c r="K52" s="468">
        <v>13685.9</v>
      </c>
      <c r="L52" s="468">
        <v>6576.9</v>
      </c>
      <c r="M52" s="468">
        <v>21043.8</v>
      </c>
      <c r="N52" s="468">
        <v>8217</v>
      </c>
      <c r="O52" s="468">
        <v>12046.4</v>
      </c>
      <c r="P52" s="468">
        <v>10393.6</v>
      </c>
      <c r="Q52" s="468">
        <v>16534.099999999999</v>
      </c>
      <c r="R52" s="468">
        <v>5707.4</v>
      </c>
      <c r="S52" s="468">
        <v>12985.4</v>
      </c>
      <c r="T52" s="468">
        <v>15605.4</v>
      </c>
      <c r="U52" s="468">
        <v>4789.5</v>
      </c>
      <c r="V52" s="468">
        <v>47285.3</v>
      </c>
      <c r="W52" s="468">
        <v>8767.5</v>
      </c>
      <c r="X52" s="468">
        <v>68886.5</v>
      </c>
      <c r="Y52" s="468">
        <v>23252.6</v>
      </c>
      <c r="Z52" s="468">
        <v>4530.3999999999996</v>
      </c>
      <c r="AA52" s="468">
        <v>5992.3</v>
      </c>
      <c r="AB52" s="468">
        <v>92718.3</v>
      </c>
      <c r="AC52" s="468">
        <v>36333.599999999999</v>
      </c>
      <c r="AD52" s="468">
        <v>90548.6</v>
      </c>
      <c r="AE52" s="468">
        <v>49806.9</v>
      </c>
      <c r="AF52" s="468">
        <v>64976</v>
      </c>
      <c r="AG52" s="468">
        <v>42626.8</v>
      </c>
      <c r="AH52" s="468">
        <v>45883.7</v>
      </c>
      <c r="AI52" s="468">
        <v>71956.899999999994</v>
      </c>
      <c r="AJ52" s="468">
        <v>4774.7</v>
      </c>
      <c r="AK52" s="468">
        <v>84568.3</v>
      </c>
      <c r="AL52" s="468">
        <v>39579.5</v>
      </c>
      <c r="AM52" s="468">
        <v>1482.1</v>
      </c>
      <c r="AN52" s="468">
        <v>7735.3</v>
      </c>
      <c r="AO52" s="469">
        <v>1026154</v>
      </c>
      <c r="AP52" s="460"/>
      <c r="AQ52" s="460"/>
      <c r="AR52" s="460"/>
      <c r="AS52" s="460"/>
      <c r="AT52" s="460"/>
      <c r="AU52" s="460"/>
      <c r="AV52" s="460"/>
      <c r="AW52" s="460"/>
      <c r="AX52" s="460"/>
      <c r="AY52" s="460"/>
      <c r="AZ52" s="460"/>
      <c r="BA52" s="460"/>
      <c r="BB52" s="460"/>
      <c r="BC52" s="460"/>
      <c r="BD52" s="460"/>
      <c r="BE52" s="460"/>
      <c r="BF52" s="460"/>
      <c r="BG52" s="460"/>
      <c r="BH52" s="445"/>
    </row>
    <row r="53" spans="2:60" ht="16" customHeight="1" x14ac:dyDescent="0.2">
      <c r="B53" s="238"/>
      <c r="C53" s="247"/>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row>
  </sheetData>
  <phoneticPr fontId="6"/>
  <pageMargins left="0.7" right="0.7" top="0.75" bottom="0.75" header="0.3" footer="0.3"/>
  <pageSetup paperSize="9" scale="51"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9" tint="0.79998168889431442"/>
    <pageSetUpPr fitToPage="1"/>
  </sheetPr>
  <dimension ref="A3:AO53"/>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3.26953125" style="234" customWidth="1"/>
    <col min="2" max="2" width="4.81640625" style="234" customWidth="1"/>
    <col min="3" max="3" width="28.6328125" style="233" customWidth="1"/>
    <col min="4" max="38" width="11.6328125" style="234" customWidth="1"/>
    <col min="39" max="39" width="12.453125" style="234" customWidth="1"/>
    <col min="40" max="40" width="11.6328125" style="234" customWidth="1"/>
    <col min="41" max="41" width="13.453125" style="263" customWidth="1"/>
    <col min="42" max="16384" width="12.6328125" style="234"/>
  </cols>
  <sheetData>
    <row r="3" spans="1:41" s="237" customFormat="1" ht="16" x14ac:dyDescent="0.2">
      <c r="B3" s="236"/>
      <c r="C3" s="248" t="s">
        <v>432</v>
      </c>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row>
    <row r="4" spans="1:41" ht="23" customHeight="1" x14ac:dyDescent="0.2">
      <c r="B4" s="239"/>
      <c r="C4" s="440" t="s">
        <v>410</v>
      </c>
      <c r="D4" s="239"/>
      <c r="E4" s="239"/>
      <c r="F4" s="239"/>
      <c r="G4" s="239"/>
      <c r="H4" s="239"/>
      <c r="I4" s="239"/>
      <c r="J4" s="239"/>
      <c r="K4" s="239"/>
      <c r="L4" s="239"/>
      <c r="M4" s="239"/>
      <c r="N4" s="239"/>
      <c r="O4" s="239"/>
      <c r="P4" s="239"/>
      <c r="Q4" s="239"/>
      <c r="R4" s="239"/>
      <c r="S4" s="239"/>
      <c r="T4" s="239"/>
      <c r="U4" s="239"/>
      <c r="V4" s="239"/>
      <c r="W4" s="239"/>
      <c r="X4" s="239"/>
      <c r="Y4" s="240"/>
      <c r="Z4" s="239"/>
      <c r="AA4" s="239"/>
      <c r="AB4" s="239"/>
      <c r="AC4" s="239"/>
      <c r="AD4" s="239"/>
      <c r="AE4" s="239"/>
      <c r="AF4" s="239"/>
      <c r="AG4" s="239"/>
      <c r="AH4" s="239"/>
      <c r="AI4" s="239"/>
      <c r="AJ4" s="239"/>
      <c r="AK4" s="239"/>
      <c r="AL4" s="239"/>
      <c r="AM4" s="239"/>
      <c r="AN4" s="239"/>
    </row>
    <row r="5" spans="1:41" s="242" customFormat="1" ht="15" customHeight="1" x14ac:dyDescent="0.2">
      <c r="B5" s="421"/>
      <c r="C5" s="422"/>
      <c r="D5" s="470" t="s">
        <v>168</v>
      </c>
      <c r="E5" s="470" t="s">
        <v>169</v>
      </c>
      <c r="F5" s="470" t="s">
        <v>170</v>
      </c>
      <c r="G5" s="470" t="s">
        <v>171</v>
      </c>
      <c r="H5" s="470" t="s">
        <v>172</v>
      </c>
      <c r="I5" s="470" t="s">
        <v>173</v>
      </c>
      <c r="J5" s="470" t="s">
        <v>174</v>
      </c>
      <c r="K5" s="470" t="s">
        <v>175</v>
      </c>
      <c r="L5" s="470" t="s">
        <v>176</v>
      </c>
      <c r="M5" s="470" t="s">
        <v>177</v>
      </c>
      <c r="N5" s="470" t="s">
        <v>178</v>
      </c>
      <c r="O5" s="470" t="s">
        <v>179</v>
      </c>
      <c r="P5" s="470" t="s">
        <v>180</v>
      </c>
      <c r="Q5" s="470" t="s">
        <v>181</v>
      </c>
      <c r="R5" s="470" t="s">
        <v>182</v>
      </c>
      <c r="S5" s="470" t="s">
        <v>183</v>
      </c>
      <c r="T5" s="470" t="s">
        <v>184</v>
      </c>
      <c r="U5" s="470" t="s">
        <v>185</v>
      </c>
      <c r="V5" s="470" t="s">
        <v>186</v>
      </c>
      <c r="W5" s="470" t="s">
        <v>187</v>
      </c>
      <c r="X5" s="470" t="s">
        <v>188</v>
      </c>
      <c r="Y5" s="470" t="s">
        <v>189</v>
      </c>
      <c r="Z5" s="470" t="s">
        <v>190</v>
      </c>
      <c r="AA5" s="470" t="s">
        <v>191</v>
      </c>
      <c r="AB5" s="470" t="s">
        <v>192</v>
      </c>
      <c r="AC5" s="470" t="s">
        <v>193</v>
      </c>
      <c r="AD5" s="470" t="s">
        <v>194</v>
      </c>
      <c r="AE5" s="470" t="s">
        <v>195</v>
      </c>
      <c r="AF5" s="470" t="s">
        <v>196</v>
      </c>
      <c r="AG5" s="470" t="s">
        <v>197</v>
      </c>
      <c r="AH5" s="470" t="s">
        <v>198</v>
      </c>
      <c r="AI5" s="470" t="s">
        <v>199</v>
      </c>
      <c r="AJ5" s="470" t="s">
        <v>200</v>
      </c>
      <c r="AK5" s="470" t="s">
        <v>201</v>
      </c>
      <c r="AL5" s="470" t="s">
        <v>202</v>
      </c>
      <c r="AM5" s="470" t="s">
        <v>203</v>
      </c>
      <c r="AN5" s="470" t="s">
        <v>204</v>
      </c>
      <c r="AO5" s="583"/>
    </row>
    <row r="6" spans="1:41" s="244" customFormat="1" ht="39" customHeight="1" thickBot="1" x14ac:dyDescent="0.25">
      <c r="B6" s="423"/>
      <c r="C6" s="431" t="s">
        <v>400</v>
      </c>
      <c r="D6" s="471" t="s">
        <v>344</v>
      </c>
      <c r="E6" s="471" t="s">
        <v>222</v>
      </c>
      <c r="F6" s="471" t="s">
        <v>223</v>
      </c>
      <c r="G6" s="471" t="s">
        <v>224</v>
      </c>
      <c r="H6" s="471" t="s">
        <v>225</v>
      </c>
      <c r="I6" s="471" t="s">
        <v>226</v>
      </c>
      <c r="J6" s="471" t="s">
        <v>227</v>
      </c>
      <c r="K6" s="471" t="s">
        <v>345</v>
      </c>
      <c r="L6" s="471" t="s">
        <v>346</v>
      </c>
      <c r="M6" s="471" t="s">
        <v>228</v>
      </c>
      <c r="N6" s="471" t="s">
        <v>229</v>
      </c>
      <c r="O6" s="471" t="s">
        <v>230</v>
      </c>
      <c r="P6" s="471" t="s">
        <v>3</v>
      </c>
      <c r="Q6" s="471" t="s">
        <v>4</v>
      </c>
      <c r="R6" s="471" t="s">
        <v>5</v>
      </c>
      <c r="S6" s="471" t="s">
        <v>231</v>
      </c>
      <c r="T6" s="471" t="s">
        <v>232</v>
      </c>
      <c r="U6" s="471" t="s">
        <v>258</v>
      </c>
      <c r="V6" s="471" t="s">
        <v>347</v>
      </c>
      <c r="W6" s="471" t="s">
        <v>6</v>
      </c>
      <c r="X6" s="471" t="s">
        <v>233</v>
      </c>
      <c r="Y6" s="471" t="s">
        <v>348</v>
      </c>
      <c r="Z6" s="471" t="s">
        <v>7</v>
      </c>
      <c r="AA6" s="471" t="s">
        <v>8</v>
      </c>
      <c r="AB6" s="471" t="s">
        <v>234</v>
      </c>
      <c r="AC6" s="471" t="s">
        <v>9</v>
      </c>
      <c r="AD6" s="471" t="s">
        <v>235</v>
      </c>
      <c r="AE6" s="471" t="s">
        <v>236</v>
      </c>
      <c r="AF6" s="471" t="s">
        <v>237</v>
      </c>
      <c r="AG6" s="471" t="s">
        <v>10</v>
      </c>
      <c r="AH6" s="471" t="s">
        <v>238</v>
      </c>
      <c r="AI6" s="471" t="s">
        <v>239</v>
      </c>
      <c r="AJ6" s="471" t="s">
        <v>259</v>
      </c>
      <c r="AK6" s="471" t="s">
        <v>240</v>
      </c>
      <c r="AL6" s="471" t="s">
        <v>241</v>
      </c>
      <c r="AM6" s="471" t="s">
        <v>349</v>
      </c>
      <c r="AN6" s="471" t="s">
        <v>350</v>
      </c>
      <c r="AO6" s="584" t="s">
        <v>421</v>
      </c>
    </row>
    <row r="7" spans="1:41" ht="17.149999999999999" customHeight="1" x14ac:dyDescent="0.2">
      <c r="A7" s="130">
        <v>1</v>
      </c>
      <c r="B7" s="472" t="s">
        <v>168</v>
      </c>
      <c r="C7" s="471" t="s">
        <v>344</v>
      </c>
      <c r="D7" s="496">
        <v>0.12961204081155697</v>
      </c>
      <c r="E7" s="497">
        <v>1.0068326426987853E-4</v>
      </c>
      <c r="F7" s="497">
        <v>0.19056280667654776</v>
      </c>
      <c r="G7" s="497">
        <v>5.7116081065946983E-3</v>
      </c>
      <c r="H7" s="497">
        <v>2.5314340119138235E-2</v>
      </c>
      <c r="I7" s="497">
        <v>1.4742271164158557E-3</v>
      </c>
      <c r="J7" s="497">
        <v>0</v>
      </c>
      <c r="K7" s="497">
        <v>7.5688061663418803E-3</v>
      </c>
      <c r="L7" s="497">
        <v>1.2817510878919376E-4</v>
      </c>
      <c r="M7" s="497">
        <v>4.7519893966009399E-8</v>
      </c>
      <c r="N7" s="497">
        <v>4.62455152498846E-6</v>
      </c>
      <c r="O7" s="497">
        <v>0</v>
      </c>
      <c r="P7" s="497">
        <v>0</v>
      </c>
      <c r="Q7" s="497">
        <v>0</v>
      </c>
      <c r="R7" s="497">
        <v>0</v>
      </c>
      <c r="S7" s="497">
        <v>0</v>
      </c>
      <c r="T7" s="497">
        <v>0</v>
      </c>
      <c r="U7" s="497">
        <v>0</v>
      </c>
      <c r="V7" s="497">
        <v>2.326301958773742E-7</v>
      </c>
      <c r="W7" s="497">
        <v>4.5325364810504072E-3</v>
      </c>
      <c r="X7" s="497">
        <v>9.2007894727673704E-4</v>
      </c>
      <c r="Y7" s="497">
        <v>0</v>
      </c>
      <c r="Z7" s="497">
        <v>0</v>
      </c>
      <c r="AA7" s="497">
        <v>0</v>
      </c>
      <c r="AB7" s="497">
        <v>1.2362176347880055E-4</v>
      </c>
      <c r="AC7" s="497">
        <v>0</v>
      </c>
      <c r="AD7" s="497">
        <v>4.4506489460305581E-6</v>
      </c>
      <c r="AE7" s="497">
        <v>4.1138889085760368E-5</v>
      </c>
      <c r="AF7" s="497">
        <v>0</v>
      </c>
      <c r="AG7" s="497">
        <v>3.0567622689593275E-5</v>
      </c>
      <c r="AH7" s="497">
        <v>1.3824726106617749E-3</v>
      </c>
      <c r="AI7" s="497">
        <v>1.9559487934540367E-3</v>
      </c>
      <c r="AJ7" s="497">
        <v>2.2238139519297627E-3</v>
      </c>
      <c r="AK7" s="497">
        <v>7.9580661705279488E-6</v>
      </c>
      <c r="AL7" s="497">
        <v>1.658974513353639E-2</v>
      </c>
      <c r="AM7" s="497">
        <v>0</v>
      </c>
      <c r="AN7" s="574">
        <v>0</v>
      </c>
      <c r="AO7" s="580">
        <v>1.0036755818793111E-2</v>
      </c>
    </row>
    <row r="8" spans="1:41" ht="17.149999999999999" customHeight="1" x14ac:dyDescent="0.2">
      <c r="A8" s="130">
        <v>2</v>
      </c>
      <c r="B8" s="472" t="s">
        <v>169</v>
      </c>
      <c r="C8" s="471" t="s">
        <v>222</v>
      </c>
      <c r="D8" s="498">
        <v>3.0972493433710091E-5</v>
      </c>
      <c r="E8" s="499">
        <v>2.5190557883993138E-3</v>
      </c>
      <c r="F8" s="499">
        <v>1.8521475046069213E-4</v>
      </c>
      <c r="G8" s="499">
        <v>2.0474668781008301E-4</v>
      </c>
      <c r="H8" s="499">
        <v>2.1790786768991614E-3</v>
      </c>
      <c r="I8" s="499">
        <v>4.282305666354823E-3</v>
      </c>
      <c r="J8" s="499">
        <v>0.48022319023917748</v>
      </c>
      <c r="K8" s="499">
        <v>9.0092657338825113E-5</v>
      </c>
      <c r="L8" s="499">
        <v>4.4181336609426268E-2</v>
      </c>
      <c r="M8" s="499">
        <v>5.8670104445875747E-2</v>
      </c>
      <c r="N8" s="499">
        <v>0.17325991817221173</v>
      </c>
      <c r="O8" s="499">
        <v>9.305656103958374E-5</v>
      </c>
      <c r="P8" s="499">
        <v>3.8870092590677237E-5</v>
      </c>
      <c r="Q8" s="499">
        <v>4.3062545323026544E-5</v>
      </c>
      <c r="R8" s="499">
        <v>8.3049871623120384E-5</v>
      </c>
      <c r="S8" s="499">
        <v>8.6481840931169928E-5</v>
      </c>
      <c r="T8" s="499">
        <v>2.0441623657020571E-5</v>
      </c>
      <c r="U8" s="499">
        <v>1.670334791466009E-6</v>
      </c>
      <c r="V8" s="499">
        <v>7.0613838548595669E-5</v>
      </c>
      <c r="W8" s="499">
        <v>4.4288580880039082E-4</v>
      </c>
      <c r="X8" s="499">
        <v>1.8639071121067589E-3</v>
      </c>
      <c r="Y8" s="499">
        <v>0.2071047790694564</v>
      </c>
      <c r="Z8" s="499">
        <v>0</v>
      </c>
      <c r="AA8" s="499">
        <v>1.3350428557100701E-6</v>
      </c>
      <c r="AB8" s="499">
        <v>1.7472278558336842E-6</v>
      </c>
      <c r="AC8" s="499">
        <v>8.8072784449979273E-7</v>
      </c>
      <c r="AD8" s="499">
        <v>7.5097798593071458E-7</v>
      </c>
      <c r="AE8" s="499">
        <v>3.6340355902989882E-6</v>
      </c>
      <c r="AF8" s="499">
        <v>1.692933087835463E-7</v>
      </c>
      <c r="AG8" s="499">
        <v>7.6008516895074607E-6</v>
      </c>
      <c r="AH8" s="499">
        <v>4.143080782665228E-5</v>
      </c>
      <c r="AI8" s="499">
        <v>5.2809394468860759E-6</v>
      </c>
      <c r="AJ8" s="499">
        <v>3.4976165942010775E-5</v>
      </c>
      <c r="AK8" s="499">
        <v>3.50013014335256E-6</v>
      </c>
      <c r="AL8" s="499">
        <v>7.0743673412235942E-6</v>
      </c>
      <c r="AM8" s="499">
        <v>0</v>
      </c>
      <c r="AN8" s="575">
        <v>1.3237935735251627E-4</v>
      </c>
      <c r="AO8" s="581">
        <v>1.4062058114870435E-2</v>
      </c>
    </row>
    <row r="9" spans="1:41" ht="17.149999999999999" customHeight="1" x14ac:dyDescent="0.2">
      <c r="A9" s="130">
        <v>3</v>
      </c>
      <c r="B9" s="472" t="s">
        <v>170</v>
      </c>
      <c r="C9" s="471" t="s">
        <v>223</v>
      </c>
      <c r="D9" s="498">
        <v>0.11404185297672753</v>
      </c>
      <c r="E9" s="499">
        <v>0</v>
      </c>
      <c r="F9" s="499">
        <v>0.20283214108015088</v>
      </c>
      <c r="G9" s="499">
        <v>2.6562103861536273E-3</v>
      </c>
      <c r="H9" s="499">
        <v>1.5144024259809044E-3</v>
      </c>
      <c r="I9" s="499">
        <v>9.2354559883044748E-3</v>
      </c>
      <c r="J9" s="499">
        <v>5.4332102258449662E-6</v>
      </c>
      <c r="K9" s="499">
        <v>1.6951740878027111E-5</v>
      </c>
      <c r="L9" s="499">
        <v>4.486889039583758E-4</v>
      </c>
      <c r="M9" s="499">
        <v>8.5535809138816917E-7</v>
      </c>
      <c r="N9" s="499">
        <v>0</v>
      </c>
      <c r="O9" s="499">
        <v>0</v>
      </c>
      <c r="P9" s="499">
        <v>0</v>
      </c>
      <c r="Q9" s="499">
        <v>0</v>
      </c>
      <c r="R9" s="499">
        <v>0</v>
      </c>
      <c r="S9" s="499">
        <v>0</v>
      </c>
      <c r="T9" s="499">
        <v>0</v>
      </c>
      <c r="U9" s="499">
        <v>0</v>
      </c>
      <c r="V9" s="499">
        <v>0</v>
      </c>
      <c r="W9" s="499">
        <v>1.7128035515723587E-3</v>
      </c>
      <c r="X9" s="499">
        <v>2.7088043981925045E-5</v>
      </c>
      <c r="Y9" s="499">
        <v>0</v>
      </c>
      <c r="Z9" s="499">
        <v>0</v>
      </c>
      <c r="AA9" s="499">
        <v>0</v>
      </c>
      <c r="AB9" s="499">
        <v>1.4075969596595935E-4</v>
      </c>
      <c r="AC9" s="499">
        <v>0</v>
      </c>
      <c r="AD9" s="499">
        <v>0</v>
      </c>
      <c r="AE9" s="499">
        <v>1.1034618565902342E-4</v>
      </c>
      <c r="AF9" s="499">
        <v>2.0007391038055474E-7</v>
      </c>
      <c r="AG9" s="499">
        <v>6.941407427186304E-4</v>
      </c>
      <c r="AH9" s="499">
        <v>5.3171134953500943E-3</v>
      </c>
      <c r="AI9" s="499">
        <v>6.930607649629791E-3</v>
      </c>
      <c r="AJ9" s="499">
        <v>1.6415759799609608E-3</v>
      </c>
      <c r="AK9" s="499">
        <v>3.2045110434072423E-6</v>
      </c>
      <c r="AL9" s="499">
        <v>0.10282476708719317</v>
      </c>
      <c r="AM9" s="499">
        <v>0</v>
      </c>
      <c r="AN9" s="575">
        <v>3.8726133094257593E-3</v>
      </c>
      <c r="AO9" s="581">
        <v>1.397085347971269E-2</v>
      </c>
    </row>
    <row r="10" spans="1:41" ht="17.149999999999999" customHeight="1" x14ac:dyDescent="0.2">
      <c r="A10" s="130">
        <v>4</v>
      </c>
      <c r="B10" s="472" t="s">
        <v>171</v>
      </c>
      <c r="C10" s="471" t="s">
        <v>224</v>
      </c>
      <c r="D10" s="498">
        <v>4.5859507314158368E-3</v>
      </c>
      <c r="E10" s="499">
        <v>2.8033379463377945E-3</v>
      </c>
      <c r="F10" s="499">
        <v>8.7710349771356986E-4</v>
      </c>
      <c r="G10" s="499">
        <v>0.20583088335828539</v>
      </c>
      <c r="H10" s="499">
        <v>4.15195387195769E-3</v>
      </c>
      <c r="I10" s="499">
        <v>1.2197785382951289E-3</v>
      </c>
      <c r="J10" s="499">
        <v>4.776697323555366E-5</v>
      </c>
      <c r="K10" s="499">
        <v>3.846072347399625E-3</v>
      </c>
      <c r="L10" s="499">
        <v>3.1826350856173236E-3</v>
      </c>
      <c r="M10" s="499">
        <v>3.3900692355351105E-4</v>
      </c>
      <c r="N10" s="499">
        <v>1.0733827486946899E-3</v>
      </c>
      <c r="O10" s="499">
        <v>1.1626674343625423E-3</v>
      </c>
      <c r="P10" s="499">
        <v>1.1172265226805547E-3</v>
      </c>
      <c r="Q10" s="499">
        <v>1.5402117685339805E-3</v>
      </c>
      <c r="R10" s="499">
        <v>1.6513608439829317E-3</v>
      </c>
      <c r="S10" s="499">
        <v>3.3305134965193562E-3</v>
      </c>
      <c r="T10" s="499">
        <v>1.9955253990698355E-3</v>
      </c>
      <c r="U10" s="499">
        <v>1.446718721258497E-3</v>
      </c>
      <c r="V10" s="499">
        <v>1.7359499662358419E-3</v>
      </c>
      <c r="W10" s="499">
        <v>6.2452259749846504E-3</v>
      </c>
      <c r="X10" s="499">
        <v>3.7059957193341857E-3</v>
      </c>
      <c r="Y10" s="499">
        <v>1.7120664603471043E-4</v>
      </c>
      <c r="Z10" s="499">
        <v>8.0213472905659106E-4</v>
      </c>
      <c r="AA10" s="499">
        <v>2.7236543060055068E-3</v>
      </c>
      <c r="AB10" s="499">
        <v>4.265144976447045E-3</v>
      </c>
      <c r="AC10" s="499">
        <v>1.4118342574783083E-3</v>
      </c>
      <c r="AD10" s="499">
        <v>5.3717013581867585E-5</v>
      </c>
      <c r="AE10" s="499">
        <v>1.682518323219036E-3</v>
      </c>
      <c r="AF10" s="499">
        <v>9.1915493458906699E-4</v>
      </c>
      <c r="AG10" s="499">
        <v>4.124681931335126E-3</v>
      </c>
      <c r="AH10" s="499">
        <v>5.1031160718625099E-4</v>
      </c>
      <c r="AI10" s="499">
        <v>3.4904369274193518E-3</v>
      </c>
      <c r="AJ10" s="499">
        <v>2.1424262987257785E-2</v>
      </c>
      <c r="AK10" s="499">
        <v>1.8014200217187806E-3</v>
      </c>
      <c r="AL10" s="499">
        <v>4.0100040649820052E-3</v>
      </c>
      <c r="AM10" s="499">
        <v>2.0060941215207774E-2</v>
      </c>
      <c r="AN10" s="575">
        <v>2.1227236794221847E-4</v>
      </c>
      <c r="AO10" s="581">
        <v>2.8368412897858768E-3</v>
      </c>
    </row>
    <row r="11" spans="1:41" ht="17.149999999999999" customHeight="1" x14ac:dyDescent="0.2">
      <c r="A11" s="130">
        <v>5</v>
      </c>
      <c r="B11" s="472" t="s">
        <v>172</v>
      </c>
      <c r="C11" s="471" t="s">
        <v>225</v>
      </c>
      <c r="D11" s="498">
        <v>2.5801785260990969E-2</v>
      </c>
      <c r="E11" s="499">
        <v>1.4589202410870633E-3</v>
      </c>
      <c r="F11" s="499">
        <v>1.463372548331395E-2</v>
      </c>
      <c r="G11" s="499">
        <v>4.9980865116592242E-3</v>
      </c>
      <c r="H11" s="499">
        <v>0.27413585968582949</v>
      </c>
      <c r="I11" s="499">
        <v>1.7561859390310561E-2</v>
      </c>
      <c r="J11" s="499">
        <v>4.6257748172818947E-5</v>
      </c>
      <c r="K11" s="499">
        <v>5.5955358467211901E-3</v>
      </c>
      <c r="L11" s="499">
        <v>1.6410367131219076E-2</v>
      </c>
      <c r="M11" s="499">
        <v>3.3140374051894957E-4</v>
      </c>
      <c r="N11" s="499">
        <v>2.3302871736968168E-3</v>
      </c>
      <c r="O11" s="499">
        <v>4.0152121328489079E-3</v>
      </c>
      <c r="P11" s="499">
        <v>1.5801077490512185E-3</v>
      </c>
      <c r="Q11" s="499">
        <v>1.1331739454666088E-3</v>
      </c>
      <c r="R11" s="499">
        <v>5.2694617912770999E-3</v>
      </c>
      <c r="S11" s="499">
        <v>4.1069248235612579E-3</v>
      </c>
      <c r="T11" s="499">
        <v>6.1401767360994078E-3</v>
      </c>
      <c r="U11" s="499">
        <v>5.4559398044747853E-3</v>
      </c>
      <c r="V11" s="499">
        <v>1.4789147479909687E-3</v>
      </c>
      <c r="W11" s="499">
        <v>6.735913339919021E-2</v>
      </c>
      <c r="X11" s="499">
        <v>4.1063413314194601E-2</v>
      </c>
      <c r="Y11" s="499">
        <v>3.9082937900885243E-3</v>
      </c>
      <c r="Z11" s="499">
        <v>3.2542301349700944E-3</v>
      </c>
      <c r="AA11" s="499">
        <v>4.5615076772473817E-3</v>
      </c>
      <c r="AB11" s="499">
        <v>7.5494911457718453E-3</v>
      </c>
      <c r="AC11" s="499">
        <v>4.5339318979946515E-3</v>
      </c>
      <c r="AD11" s="499">
        <v>5.7305142223468893E-4</v>
      </c>
      <c r="AE11" s="499">
        <v>5.9531124681612806E-3</v>
      </c>
      <c r="AF11" s="499">
        <v>8.4429651150514252E-3</v>
      </c>
      <c r="AG11" s="499">
        <v>1.158989126137119E-3</v>
      </c>
      <c r="AH11" s="499">
        <v>8.3923429939109142E-3</v>
      </c>
      <c r="AI11" s="499">
        <v>6.1967933190668293E-3</v>
      </c>
      <c r="AJ11" s="499">
        <v>1.866470632586896E-2</v>
      </c>
      <c r="AK11" s="499">
        <v>3.7876492799593757E-3</v>
      </c>
      <c r="AL11" s="499">
        <v>4.9620623155248178E-3</v>
      </c>
      <c r="AM11" s="499">
        <v>0.43243028060487798</v>
      </c>
      <c r="AN11" s="575">
        <v>6.0359298777236175E-4</v>
      </c>
      <c r="AO11" s="581">
        <v>1.2221082955262152E-2</v>
      </c>
    </row>
    <row r="12" spans="1:41" ht="17.149999999999999" customHeight="1" x14ac:dyDescent="0.2">
      <c r="A12" s="130">
        <v>6</v>
      </c>
      <c r="B12" s="472" t="s">
        <v>173</v>
      </c>
      <c r="C12" s="471" t="s">
        <v>226</v>
      </c>
      <c r="D12" s="498">
        <v>4.4250635886315906E-2</v>
      </c>
      <c r="E12" s="499">
        <v>8.6133545492054903E-3</v>
      </c>
      <c r="F12" s="499">
        <v>9.7401153317801734E-3</v>
      </c>
      <c r="G12" s="499">
        <v>0.11057454806291082</v>
      </c>
      <c r="H12" s="499">
        <v>3.6433594087353353E-2</v>
      </c>
      <c r="I12" s="499">
        <v>0.30812052848196481</v>
      </c>
      <c r="J12" s="499">
        <v>2.5852270712114264E-3</v>
      </c>
      <c r="K12" s="499">
        <v>0.16225497610316011</v>
      </c>
      <c r="L12" s="499">
        <v>2.9591725027140282E-2</v>
      </c>
      <c r="M12" s="499">
        <v>4.4219162131130391E-3</v>
      </c>
      <c r="N12" s="499">
        <v>8.421430025728328E-3</v>
      </c>
      <c r="O12" s="499">
        <v>8.7359440803948911E-3</v>
      </c>
      <c r="P12" s="499">
        <v>4.2341461255706037E-3</v>
      </c>
      <c r="Q12" s="499">
        <v>3.8250063958766402E-3</v>
      </c>
      <c r="R12" s="499">
        <v>1.6485749938588649E-2</v>
      </c>
      <c r="S12" s="499">
        <v>1.5697647778637292E-2</v>
      </c>
      <c r="T12" s="499">
        <v>1.1666912521513367E-2</v>
      </c>
      <c r="U12" s="499">
        <v>1.0405559375286436E-2</v>
      </c>
      <c r="V12" s="499">
        <v>1.1316338174854118E-2</v>
      </c>
      <c r="W12" s="499">
        <v>3.5175945882844326E-2</v>
      </c>
      <c r="X12" s="499">
        <v>4.9659091304999183E-3</v>
      </c>
      <c r="Y12" s="499">
        <v>1.1527742142578279E-3</v>
      </c>
      <c r="Z12" s="499">
        <v>8.3601686469505741E-3</v>
      </c>
      <c r="AA12" s="499">
        <v>1.5445444558423728E-2</v>
      </c>
      <c r="AB12" s="499">
        <v>8.800851421977076E-6</v>
      </c>
      <c r="AC12" s="499">
        <v>2.7522745140618521E-5</v>
      </c>
      <c r="AD12" s="499">
        <v>3.3252863465255615E-5</v>
      </c>
      <c r="AE12" s="499">
        <v>5.4683200738885767E-4</v>
      </c>
      <c r="AF12" s="499">
        <v>8.1961046902434174E-4</v>
      </c>
      <c r="AG12" s="499">
        <v>9.5679239554494373E-4</v>
      </c>
      <c r="AH12" s="499">
        <v>1.0204270664133016E-2</v>
      </c>
      <c r="AI12" s="499">
        <v>0.15090870931699749</v>
      </c>
      <c r="AJ12" s="499">
        <v>2.243291697035194E-3</v>
      </c>
      <c r="AK12" s="499">
        <v>3.9110406922765514E-3</v>
      </c>
      <c r="AL12" s="499">
        <v>8.6680201784200914E-3</v>
      </c>
      <c r="AM12" s="499">
        <v>9.3294307205259615E-3</v>
      </c>
      <c r="AN12" s="575">
        <v>3.6746906569778076E-3</v>
      </c>
      <c r="AO12" s="581">
        <v>2.6570180835832E-2</v>
      </c>
    </row>
    <row r="13" spans="1:41" ht="17.149999999999999" customHeight="1" x14ac:dyDescent="0.2">
      <c r="A13" s="130">
        <v>7</v>
      </c>
      <c r="B13" s="472" t="s">
        <v>174</v>
      </c>
      <c r="C13" s="471" t="s">
        <v>227</v>
      </c>
      <c r="D13" s="498">
        <v>1.0735810210911358E-2</v>
      </c>
      <c r="E13" s="499">
        <v>1.3252681432229305E-2</v>
      </c>
      <c r="F13" s="499">
        <v>2.7240492263501058E-3</v>
      </c>
      <c r="G13" s="499">
        <v>3.7733852666207248E-3</v>
      </c>
      <c r="H13" s="499">
        <v>3.6135870874488074E-3</v>
      </c>
      <c r="I13" s="499">
        <v>5.0748880966434325E-2</v>
      </c>
      <c r="J13" s="499">
        <v>6.5592430451513348E-2</v>
      </c>
      <c r="K13" s="499">
        <v>1.2484372613878068E-3</v>
      </c>
      <c r="L13" s="499">
        <v>1.7540375919500559E-2</v>
      </c>
      <c r="M13" s="499">
        <v>2.8146650954688927E-2</v>
      </c>
      <c r="N13" s="499">
        <v>3.3857802099132618E-3</v>
      </c>
      <c r="O13" s="499">
        <v>3.4844327829050199E-3</v>
      </c>
      <c r="P13" s="499">
        <v>9.9330404927265299E-4</v>
      </c>
      <c r="Q13" s="499">
        <v>8.0433818855467701E-4</v>
      </c>
      <c r="R13" s="499">
        <v>8.7605349813418127E-4</v>
      </c>
      <c r="S13" s="499">
        <v>9.9981633197629492E-4</v>
      </c>
      <c r="T13" s="499">
        <v>7.9177649500359302E-4</v>
      </c>
      <c r="U13" s="499">
        <v>3.1485810819134271E-4</v>
      </c>
      <c r="V13" s="499">
        <v>1.623293506832317E-3</v>
      </c>
      <c r="W13" s="499">
        <v>1.7571719727990781E-3</v>
      </c>
      <c r="X13" s="499">
        <v>1.0662106700763343E-2</v>
      </c>
      <c r="Y13" s="499">
        <v>3.2088924929777753E-2</v>
      </c>
      <c r="Z13" s="499">
        <v>1.0572550702353495E-2</v>
      </c>
      <c r="AA13" s="499">
        <v>1.2137041481617211E-2</v>
      </c>
      <c r="AB13" s="499">
        <v>1.3057939736644444E-3</v>
      </c>
      <c r="AC13" s="499">
        <v>3.7659372175908321E-4</v>
      </c>
      <c r="AD13" s="499">
        <v>4.2382767891269168E-4</v>
      </c>
      <c r="AE13" s="499">
        <v>8.4807468493262789E-2</v>
      </c>
      <c r="AF13" s="499">
        <v>7.1147821561405112E-4</v>
      </c>
      <c r="AG13" s="499">
        <v>9.6982644862732142E-3</v>
      </c>
      <c r="AH13" s="499">
        <v>3.2693505955161011E-3</v>
      </c>
      <c r="AI13" s="499">
        <v>1.9850217548300513E-3</v>
      </c>
      <c r="AJ13" s="499">
        <v>3.1662854892893348E-3</v>
      </c>
      <c r="AK13" s="499">
        <v>1.8872914578708963E-3</v>
      </c>
      <c r="AL13" s="499">
        <v>3.6734157731256457E-3</v>
      </c>
      <c r="AM13" s="499">
        <v>0</v>
      </c>
      <c r="AN13" s="575">
        <v>8.9211276290844174E-3</v>
      </c>
      <c r="AO13" s="581">
        <v>1.0411973383484013E-2</v>
      </c>
    </row>
    <row r="14" spans="1:41" ht="17.149999999999999" customHeight="1" x14ac:dyDescent="0.2">
      <c r="A14" s="130">
        <v>8</v>
      </c>
      <c r="B14" s="472" t="s">
        <v>175</v>
      </c>
      <c r="C14" s="471" t="s">
        <v>345</v>
      </c>
      <c r="D14" s="498">
        <v>9.7677378378175118E-3</v>
      </c>
      <c r="E14" s="499">
        <v>5.0262664868845246E-3</v>
      </c>
      <c r="F14" s="499">
        <v>1.750628804077814E-2</v>
      </c>
      <c r="G14" s="499">
        <v>7.9772195262381509E-3</v>
      </c>
      <c r="H14" s="499">
        <v>2.2508958793918545E-2</v>
      </c>
      <c r="I14" s="499">
        <v>3.1632650395279703E-2</v>
      </c>
      <c r="J14" s="499">
        <v>1.1696494236194025E-4</v>
      </c>
      <c r="K14" s="499">
        <v>0.19423538515159022</v>
      </c>
      <c r="L14" s="499">
        <v>7.3628465517398666E-3</v>
      </c>
      <c r="M14" s="499">
        <v>7.0861665882113222E-4</v>
      </c>
      <c r="N14" s="499">
        <v>6.2010368001121571E-3</v>
      </c>
      <c r="O14" s="499">
        <v>4.8355376780702874E-3</v>
      </c>
      <c r="P14" s="499">
        <v>1.2550517891066565E-2</v>
      </c>
      <c r="Q14" s="499">
        <v>2.001337841997957E-2</v>
      </c>
      <c r="R14" s="499">
        <v>4.4170792586625048E-2</v>
      </c>
      <c r="S14" s="499">
        <v>1.6172874350664227E-2</v>
      </c>
      <c r="T14" s="499">
        <v>3.8102673854086791E-2</v>
      </c>
      <c r="U14" s="499">
        <v>4.3464407984283818E-2</v>
      </c>
      <c r="V14" s="499">
        <v>4.4677242416038848E-2</v>
      </c>
      <c r="W14" s="499">
        <v>5.3685903741968771E-2</v>
      </c>
      <c r="X14" s="499">
        <v>1.4154069129385041E-2</v>
      </c>
      <c r="Y14" s="499">
        <v>0</v>
      </c>
      <c r="Z14" s="499">
        <v>3.6743686168870769E-2</v>
      </c>
      <c r="AA14" s="499">
        <v>2.0451521506622564E-2</v>
      </c>
      <c r="AB14" s="499">
        <v>4.8907819731211213E-3</v>
      </c>
      <c r="AC14" s="499">
        <v>2.5373769200039025E-3</v>
      </c>
      <c r="AD14" s="499">
        <v>7.3811196602469574E-4</v>
      </c>
      <c r="AE14" s="499">
        <v>3.5221434336982355E-3</v>
      </c>
      <c r="AF14" s="499">
        <v>3.9215102046620673E-3</v>
      </c>
      <c r="AG14" s="499">
        <v>1.8053430327707905E-3</v>
      </c>
      <c r="AH14" s="499">
        <v>4.4985662673893336E-3</v>
      </c>
      <c r="AI14" s="499">
        <v>2.259324867468571E-3</v>
      </c>
      <c r="AJ14" s="499">
        <v>7.4235341426022268E-3</v>
      </c>
      <c r="AK14" s="499">
        <v>7.8673820554287233E-3</v>
      </c>
      <c r="AL14" s="499">
        <v>2.7063244919827332E-3</v>
      </c>
      <c r="AM14" s="499">
        <v>4.610197532663466E-2</v>
      </c>
      <c r="AN14" s="575">
        <v>2.0580853213399016E-3</v>
      </c>
      <c r="AO14" s="581">
        <v>1.2428067484573346E-2</v>
      </c>
    </row>
    <row r="15" spans="1:41" ht="17.149999999999999" customHeight="1" x14ac:dyDescent="0.2">
      <c r="A15" s="130">
        <v>9</v>
      </c>
      <c r="B15" s="472" t="s">
        <v>176</v>
      </c>
      <c r="C15" s="471" t="s">
        <v>346</v>
      </c>
      <c r="D15" s="498">
        <v>2.3344202818561598E-3</v>
      </c>
      <c r="E15" s="499">
        <v>7.462406645885114E-4</v>
      </c>
      <c r="F15" s="499">
        <v>1.7495306513729549E-3</v>
      </c>
      <c r="G15" s="499">
        <v>4.3835029135178846E-4</v>
      </c>
      <c r="H15" s="499">
        <v>1.7656227764726285E-3</v>
      </c>
      <c r="I15" s="499">
        <v>8.0370727376937023E-3</v>
      </c>
      <c r="J15" s="499">
        <v>9.6296105127788355E-4</v>
      </c>
      <c r="K15" s="499">
        <v>2.681443908369995E-3</v>
      </c>
      <c r="L15" s="499">
        <v>8.7202255152092012E-2</v>
      </c>
      <c r="M15" s="499">
        <v>3.8329546472983182E-3</v>
      </c>
      <c r="N15" s="499">
        <v>8.6188253566107289E-3</v>
      </c>
      <c r="O15" s="499">
        <v>5.6680660015903462E-3</v>
      </c>
      <c r="P15" s="499">
        <v>6.380371757798914E-3</v>
      </c>
      <c r="Q15" s="499">
        <v>4.8200415021328663E-3</v>
      </c>
      <c r="R15" s="499">
        <v>1.3882294152833491E-2</v>
      </c>
      <c r="S15" s="499">
        <v>3.4896308426742836E-2</v>
      </c>
      <c r="T15" s="499">
        <v>7.3903197954248443E-3</v>
      </c>
      <c r="U15" s="499">
        <v>2.9750750554498953E-3</v>
      </c>
      <c r="V15" s="499">
        <v>8.4131767749033633E-3</v>
      </c>
      <c r="W15" s="499">
        <v>4.3116068360217292E-3</v>
      </c>
      <c r="X15" s="499">
        <v>5.1627953700058418E-2</v>
      </c>
      <c r="Y15" s="499">
        <v>5.328435931600257E-5</v>
      </c>
      <c r="Z15" s="499">
        <v>4.8006681954462851E-3</v>
      </c>
      <c r="AA15" s="499">
        <v>4.9680282268110983E-4</v>
      </c>
      <c r="AB15" s="499">
        <v>1.9496690092534266E-4</v>
      </c>
      <c r="AC15" s="499">
        <v>1.2137530607012767E-5</v>
      </c>
      <c r="AD15" s="499">
        <v>6.4120267445790126E-5</v>
      </c>
      <c r="AE15" s="499">
        <v>4.3247031279027736E-5</v>
      </c>
      <c r="AF15" s="499">
        <v>8.5416169431698367E-6</v>
      </c>
      <c r="AG15" s="499">
        <v>1.9511198611615294E-4</v>
      </c>
      <c r="AH15" s="499">
        <v>1.9378328658110403E-3</v>
      </c>
      <c r="AI15" s="499">
        <v>7.2073705682738334E-4</v>
      </c>
      <c r="AJ15" s="499">
        <v>4.4568431811137081E-4</v>
      </c>
      <c r="AK15" s="499">
        <v>7.0887095214087592E-4</v>
      </c>
      <c r="AL15" s="499">
        <v>1.0375822985786763E-3</v>
      </c>
      <c r="AM15" s="499">
        <v>5.3910574569322658E-3</v>
      </c>
      <c r="AN15" s="575">
        <v>2.7534647775891057E-3</v>
      </c>
      <c r="AO15" s="581">
        <v>6.1611376850792274E-3</v>
      </c>
    </row>
    <row r="16" spans="1:41" ht="17.149999999999999" customHeight="1" x14ac:dyDescent="0.2">
      <c r="A16" s="130">
        <v>10</v>
      </c>
      <c r="B16" s="472" t="s">
        <v>177</v>
      </c>
      <c r="C16" s="471" t="s">
        <v>228</v>
      </c>
      <c r="D16" s="498">
        <v>5.2240811379051486E-5</v>
      </c>
      <c r="E16" s="499">
        <v>3.9542858496581703E-3</v>
      </c>
      <c r="F16" s="499">
        <v>0</v>
      </c>
      <c r="G16" s="499">
        <v>1.7245442496755314E-4</v>
      </c>
      <c r="H16" s="499">
        <v>9.0550338649228214E-3</v>
      </c>
      <c r="I16" s="499">
        <v>2.7044208525111255E-5</v>
      </c>
      <c r="J16" s="499">
        <v>-4.5276751882041382E-7</v>
      </c>
      <c r="K16" s="499">
        <v>1.8435018204854482E-3</v>
      </c>
      <c r="L16" s="499">
        <v>7.2886479122509862E-3</v>
      </c>
      <c r="M16" s="499">
        <v>0.49487840086813145</v>
      </c>
      <c r="N16" s="499">
        <v>1.0164277457027269E-3</v>
      </c>
      <c r="O16" s="499">
        <v>0.1942240680792171</v>
      </c>
      <c r="P16" s="499">
        <v>9.6478744842376479E-2</v>
      </c>
      <c r="Q16" s="499">
        <v>7.7454640684791243E-2</v>
      </c>
      <c r="R16" s="499">
        <v>2.0657867118102875E-2</v>
      </c>
      <c r="S16" s="499">
        <v>6.3306555793301474E-3</v>
      </c>
      <c r="T16" s="499">
        <v>4.2865059523573036E-2</v>
      </c>
      <c r="U16" s="499">
        <v>9.1058301156769477E-3</v>
      </c>
      <c r="V16" s="499">
        <v>5.155912035247958E-2</v>
      </c>
      <c r="W16" s="499">
        <v>3.3846604110614464E-3</v>
      </c>
      <c r="X16" s="499">
        <v>1.9320307845603374E-2</v>
      </c>
      <c r="Y16" s="499">
        <v>0</v>
      </c>
      <c r="Z16" s="499">
        <v>2.9357159869159774E-5</v>
      </c>
      <c r="AA16" s="499">
        <v>0</v>
      </c>
      <c r="AB16" s="499">
        <v>0</v>
      </c>
      <c r="AC16" s="499">
        <v>0</v>
      </c>
      <c r="AD16" s="499">
        <v>0</v>
      </c>
      <c r="AE16" s="499">
        <v>2.7050475971325012E-4</v>
      </c>
      <c r="AF16" s="499">
        <v>0</v>
      </c>
      <c r="AG16" s="499">
        <v>3.9341445318839545E-5</v>
      </c>
      <c r="AH16" s="499">
        <v>0</v>
      </c>
      <c r="AI16" s="499">
        <v>2.9740027411411059E-6</v>
      </c>
      <c r="AJ16" s="499">
        <v>4.8170767465044777E-6</v>
      </c>
      <c r="AK16" s="499">
        <v>1.4069104204597553E-4</v>
      </c>
      <c r="AL16" s="499">
        <v>4.4442186261472506E-5</v>
      </c>
      <c r="AM16" s="499">
        <v>2.4290121207704826E-5</v>
      </c>
      <c r="AN16" s="575">
        <v>2.5029265016621753E-3</v>
      </c>
      <c r="AO16" s="581">
        <v>1.9476666517108217E-2</v>
      </c>
    </row>
    <row r="17" spans="1:41" ht="17.149999999999999" customHeight="1" x14ac:dyDescent="0.2">
      <c r="A17" s="130">
        <v>11</v>
      </c>
      <c r="B17" s="472" t="s">
        <v>178</v>
      </c>
      <c r="C17" s="471" t="s">
        <v>229</v>
      </c>
      <c r="D17" s="498">
        <v>0</v>
      </c>
      <c r="E17" s="499">
        <v>9.3181373990946408E-4</v>
      </c>
      <c r="F17" s="499">
        <v>1.222364809848948E-3</v>
      </c>
      <c r="G17" s="499">
        <v>8.2448330661778402E-6</v>
      </c>
      <c r="H17" s="499">
        <v>2.3217340742556309E-3</v>
      </c>
      <c r="I17" s="499">
        <v>5.1489560405922974E-3</v>
      </c>
      <c r="J17" s="499">
        <v>1.7054243208902256E-5</v>
      </c>
      <c r="K17" s="499">
        <v>2.4954131658033699E-3</v>
      </c>
      <c r="L17" s="499">
        <v>8.4066450355332421E-3</v>
      </c>
      <c r="M17" s="499">
        <v>9.6244417244057134E-3</v>
      </c>
      <c r="N17" s="499">
        <v>0.41366832448725588</v>
      </c>
      <c r="O17" s="499">
        <v>5.3128074301139833E-2</v>
      </c>
      <c r="P17" s="499">
        <v>3.1645835728638647E-2</v>
      </c>
      <c r="Q17" s="499">
        <v>1.7920429851295112E-2</v>
      </c>
      <c r="R17" s="499">
        <v>4.4668390973565258E-2</v>
      </c>
      <c r="S17" s="499">
        <v>4.91409380622908E-2</v>
      </c>
      <c r="T17" s="499">
        <v>6.4459680467304492E-2</v>
      </c>
      <c r="U17" s="499">
        <v>4.0615651997438544E-2</v>
      </c>
      <c r="V17" s="499">
        <v>2.2962271040867226E-2</v>
      </c>
      <c r="W17" s="499">
        <v>1.2044258469663578E-2</v>
      </c>
      <c r="X17" s="499">
        <v>8.9075824457861691E-3</v>
      </c>
      <c r="Y17" s="499">
        <v>5.8763316036631078E-4</v>
      </c>
      <c r="Z17" s="499">
        <v>2.2293783058534866E-4</v>
      </c>
      <c r="AA17" s="499">
        <v>3.6713678532026927E-6</v>
      </c>
      <c r="AB17" s="499">
        <v>1.3535623204143666E-5</v>
      </c>
      <c r="AC17" s="499">
        <v>0</v>
      </c>
      <c r="AD17" s="499">
        <v>0</v>
      </c>
      <c r="AE17" s="499">
        <v>1.5319166604409546E-5</v>
      </c>
      <c r="AF17" s="499">
        <v>5.2126948804533762E-5</v>
      </c>
      <c r="AG17" s="499">
        <v>2.358844559814738E-4</v>
      </c>
      <c r="AH17" s="499">
        <v>9.6112500008172836E-5</v>
      </c>
      <c r="AI17" s="499">
        <v>1.6007917184418772E-3</v>
      </c>
      <c r="AJ17" s="499">
        <v>2.113230624879573E-4</v>
      </c>
      <c r="AK17" s="499">
        <v>3.2787705613135062E-4</v>
      </c>
      <c r="AL17" s="499">
        <v>3.4745249884466739E-4</v>
      </c>
      <c r="AM17" s="499">
        <v>9.6553231800626689E-4</v>
      </c>
      <c r="AN17" s="575">
        <v>2.1801225413992523E-3</v>
      </c>
      <c r="AO17" s="581">
        <v>9.0483398375179724E-3</v>
      </c>
    </row>
    <row r="18" spans="1:41" ht="17.149999999999999" customHeight="1" x14ac:dyDescent="0.2">
      <c r="A18" s="130">
        <v>12</v>
      </c>
      <c r="B18" s="472" t="s">
        <v>179</v>
      </c>
      <c r="C18" s="471" t="s">
        <v>230</v>
      </c>
      <c r="D18" s="498">
        <v>2.3746926101328898E-3</v>
      </c>
      <c r="E18" s="499">
        <v>1.1248887055093488E-2</v>
      </c>
      <c r="F18" s="499">
        <v>1.0898797793385616E-2</v>
      </c>
      <c r="G18" s="499">
        <v>1.3143638046331839E-3</v>
      </c>
      <c r="H18" s="499">
        <v>1.1984277137479593E-2</v>
      </c>
      <c r="I18" s="499">
        <v>1.2654571244436783E-2</v>
      </c>
      <c r="J18" s="499">
        <v>4.7027452954813653E-4</v>
      </c>
      <c r="K18" s="499">
        <v>6.4406385837697307E-3</v>
      </c>
      <c r="L18" s="499">
        <v>9.5071568236900442E-3</v>
      </c>
      <c r="M18" s="499">
        <v>1.0254317918925169E-3</v>
      </c>
      <c r="N18" s="499">
        <v>2.1008850783125208E-3</v>
      </c>
      <c r="O18" s="499">
        <v>7.2884787427186973E-2</v>
      </c>
      <c r="P18" s="499">
        <v>3.198575661260613E-2</v>
      </c>
      <c r="Q18" s="499">
        <v>3.014408413163349E-2</v>
      </c>
      <c r="R18" s="499">
        <v>3.4856241373063174E-2</v>
      </c>
      <c r="S18" s="499">
        <v>2.0274716537091508E-2</v>
      </c>
      <c r="T18" s="499">
        <v>2.8946941106464719E-2</v>
      </c>
      <c r="U18" s="499">
        <v>3.1040040221661777E-2</v>
      </c>
      <c r="V18" s="499">
        <v>1.0400155870690517E-2</v>
      </c>
      <c r="W18" s="499">
        <v>1.1475909258936729E-2</v>
      </c>
      <c r="X18" s="499">
        <v>9.3815361156499799E-2</v>
      </c>
      <c r="Y18" s="499">
        <v>5.6281873314650984E-4</v>
      </c>
      <c r="Z18" s="499">
        <v>7.2532050624104529E-4</v>
      </c>
      <c r="AA18" s="499">
        <v>1.5252864626487552E-4</v>
      </c>
      <c r="AB18" s="499">
        <v>2.9131573181743558E-3</v>
      </c>
      <c r="AC18" s="499">
        <v>1.144120515495512E-4</v>
      </c>
      <c r="AD18" s="499">
        <v>2.8169405128139317E-4</v>
      </c>
      <c r="AE18" s="499">
        <v>1.549303814149236E-3</v>
      </c>
      <c r="AF18" s="499">
        <v>3.7267613383577943E-4</v>
      </c>
      <c r="AG18" s="499">
        <v>4.1123657364678682E-3</v>
      </c>
      <c r="AH18" s="499">
        <v>2.1545763607274299E-4</v>
      </c>
      <c r="AI18" s="499">
        <v>3.8428562522445727E-4</v>
      </c>
      <c r="AJ18" s="499">
        <v>2.2435011351546073E-3</v>
      </c>
      <c r="AK18" s="499">
        <v>1.1315116669506976E-3</v>
      </c>
      <c r="AL18" s="499">
        <v>2.5226183314897449E-3</v>
      </c>
      <c r="AM18" s="499">
        <v>3.8931666491238016E-4</v>
      </c>
      <c r="AN18" s="575">
        <v>3.0328317612207342E-3</v>
      </c>
      <c r="AO18" s="581">
        <v>1.1531439871509265E-2</v>
      </c>
    </row>
    <row r="19" spans="1:41" ht="17.149999999999999" customHeight="1" x14ac:dyDescent="0.2">
      <c r="A19" s="130">
        <v>13</v>
      </c>
      <c r="B19" s="472" t="s">
        <v>180</v>
      </c>
      <c r="C19" s="471" t="s">
        <v>3</v>
      </c>
      <c r="D19" s="498">
        <v>1.8599669686040001E-6</v>
      </c>
      <c r="E19" s="499">
        <v>2.3374310763830623E-3</v>
      </c>
      <c r="F19" s="499">
        <v>0</v>
      </c>
      <c r="G19" s="499">
        <v>0</v>
      </c>
      <c r="H19" s="499">
        <v>1.0052310475486524E-4</v>
      </c>
      <c r="I19" s="499">
        <v>1.7758794893121359E-5</v>
      </c>
      <c r="J19" s="499">
        <v>0</v>
      </c>
      <c r="K19" s="499">
        <v>3.4729148445371917E-4</v>
      </c>
      <c r="L19" s="499">
        <v>1.5707912798353034E-3</v>
      </c>
      <c r="M19" s="499">
        <v>1.0882055718216153E-4</v>
      </c>
      <c r="N19" s="499">
        <v>1.3143462228914571E-5</v>
      </c>
      <c r="O19" s="499">
        <v>8.7884907379667527E-4</v>
      </c>
      <c r="P19" s="499">
        <v>0.16030747782648833</v>
      </c>
      <c r="Q19" s="499">
        <v>3.7414819926588037E-2</v>
      </c>
      <c r="R19" s="499">
        <v>1.2877986422572464E-2</v>
      </c>
      <c r="S19" s="499">
        <v>2.0520762380168167E-3</v>
      </c>
      <c r="T19" s="499">
        <v>1.4197060071587976E-2</v>
      </c>
      <c r="U19" s="499">
        <v>1.8405001483466088E-3</v>
      </c>
      <c r="V19" s="499">
        <v>7.7670358317541441E-3</v>
      </c>
      <c r="W19" s="499">
        <v>3.0419172085259912E-4</v>
      </c>
      <c r="X19" s="499">
        <v>6.5880126259898891E-3</v>
      </c>
      <c r="Y19" s="499">
        <v>0</v>
      </c>
      <c r="Z19" s="499">
        <v>1.0322904478202971E-2</v>
      </c>
      <c r="AA19" s="499">
        <v>0</v>
      </c>
      <c r="AB19" s="499">
        <v>3.8503724971149713E-6</v>
      </c>
      <c r="AC19" s="499">
        <v>2.7522745140618523E-8</v>
      </c>
      <c r="AD19" s="499">
        <v>0</v>
      </c>
      <c r="AE19" s="499">
        <v>8.1032970400258107E-5</v>
      </c>
      <c r="AF19" s="499">
        <v>3.8167945980290445E-6</v>
      </c>
      <c r="AG19" s="499">
        <v>3.4771550537617154E-4</v>
      </c>
      <c r="AH19" s="499">
        <v>0</v>
      </c>
      <c r="AI19" s="499">
        <v>1.3897209070752831E-7</v>
      </c>
      <c r="AJ19" s="499">
        <v>0</v>
      </c>
      <c r="AK19" s="499">
        <v>7.3084609355441102E-3</v>
      </c>
      <c r="AL19" s="499">
        <v>2.3143287444860044E-5</v>
      </c>
      <c r="AM19" s="499">
        <v>0</v>
      </c>
      <c r="AN19" s="575">
        <v>0</v>
      </c>
      <c r="AO19" s="581">
        <v>4.0493074651962542E-3</v>
      </c>
    </row>
    <row r="20" spans="1:41" ht="17.149999999999999" customHeight="1" x14ac:dyDescent="0.2">
      <c r="A20" s="130">
        <v>14</v>
      </c>
      <c r="B20" s="472" t="s">
        <v>181</v>
      </c>
      <c r="C20" s="471" t="s">
        <v>4</v>
      </c>
      <c r="D20" s="498">
        <v>1.027025239185687E-5</v>
      </c>
      <c r="E20" s="499">
        <v>9.930133711323313E-4</v>
      </c>
      <c r="F20" s="499">
        <v>0</v>
      </c>
      <c r="G20" s="499">
        <v>0</v>
      </c>
      <c r="H20" s="499">
        <v>9.7551117309938783E-5</v>
      </c>
      <c r="I20" s="499">
        <v>0</v>
      </c>
      <c r="J20" s="499">
        <v>1.4488560602253242E-5</v>
      </c>
      <c r="K20" s="499">
        <v>2.716443407855232E-3</v>
      </c>
      <c r="L20" s="499">
        <v>1.2663944022600175E-3</v>
      </c>
      <c r="M20" s="499">
        <v>1.5002030525069167E-4</v>
      </c>
      <c r="N20" s="499">
        <v>1.1232792256748285E-4</v>
      </c>
      <c r="O20" s="499">
        <v>4.8105510367920409E-4</v>
      </c>
      <c r="P20" s="499">
        <v>4.4019417727937252E-3</v>
      </c>
      <c r="Q20" s="499">
        <v>0.14869769065004484</v>
      </c>
      <c r="R20" s="499">
        <v>1.6226262892441304E-3</v>
      </c>
      <c r="S20" s="499">
        <v>2.8857827472962873E-3</v>
      </c>
      <c r="T20" s="499">
        <v>2.2093614434067562E-3</v>
      </c>
      <c r="U20" s="499">
        <v>8.4811249036686608E-4</v>
      </c>
      <c r="V20" s="499">
        <v>8.7784061824308418E-4</v>
      </c>
      <c r="W20" s="499">
        <v>9.1474225768198148E-5</v>
      </c>
      <c r="X20" s="499">
        <v>6.0316625265218951E-5</v>
      </c>
      <c r="Y20" s="499">
        <v>6.235861259742028E-6</v>
      </c>
      <c r="Z20" s="499">
        <v>2.792241145450159E-4</v>
      </c>
      <c r="AA20" s="499">
        <v>0</v>
      </c>
      <c r="AB20" s="499">
        <v>3.0630414262763355E-6</v>
      </c>
      <c r="AC20" s="499">
        <v>0</v>
      </c>
      <c r="AD20" s="499">
        <v>0</v>
      </c>
      <c r="AE20" s="499">
        <v>5.3105105725639913E-5</v>
      </c>
      <c r="AF20" s="499">
        <v>3.8167945980290445E-6</v>
      </c>
      <c r="AG20" s="499">
        <v>2.1793800060347009E-5</v>
      </c>
      <c r="AH20" s="499">
        <v>0</v>
      </c>
      <c r="AI20" s="499">
        <v>0</v>
      </c>
      <c r="AJ20" s="499">
        <v>0</v>
      </c>
      <c r="AK20" s="499">
        <v>1.1433754526697031E-2</v>
      </c>
      <c r="AL20" s="499">
        <v>9.474599117710171E-6</v>
      </c>
      <c r="AM20" s="499">
        <v>0</v>
      </c>
      <c r="AN20" s="575">
        <v>0</v>
      </c>
      <c r="AO20" s="581">
        <v>3.5727737225075946E-3</v>
      </c>
    </row>
    <row r="21" spans="1:41" ht="17.149999999999999" customHeight="1" x14ac:dyDescent="0.2">
      <c r="A21" s="130">
        <v>15</v>
      </c>
      <c r="B21" s="472" t="s">
        <v>182</v>
      </c>
      <c r="C21" s="471" t="s">
        <v>5</v>
      </c>
      <c r="D21" s="498">
        <v>1.3828450070925392E-5</v>
      </c>
      <c r="E21" s="499">
        <v>0</v>
      </c>
      <c r="F21" s="499">
        <v>1.3135797905013626E-7</v>
      </c>
      <c r="G21" s="499">
        <v>0</v>
      </c>
      <c r="H21" s="499">
        <v>0</v>
      </c>
      <c r="I21" s="499">
        <v>6.7080934983957422E-7</v>
      </c>
      <c r="J21" s="499">
        <v>0</v>
      </c>
      <c r="K21" s="499">
        <v>0</v>
      </c>
      <c r="L21" s="499">
        <v>0</v>
      </c>
      <c r="M21" s="499">
        <v>0</v>
      </c>
      <c r="N21" s="499">
        <v>0</v>
      </c>
      <c r="O21" s="499">
        <v>1.685145574579438E-5</v>
      </c>
      <c r="P21" s="499">
        <v>2.3312434244359146E-3</v>
      </c>
      <c r="Q21" s="499">
        <v>4.4077418231060796E-3</v>
      </c>
      <c r="R21" s="499">
        <v>8.5296248003036049E-2</v>
      </c>
      <c r="S21" s="499">
        <v>3.5116402016574788E-5</v>
      </c>
      <c r="T21" s="499">
        <v>6.9161894711668658E-4</v>
      </c>
      <c r="U21" s="499">
        <v>6.0257327602136279E-4</v>
      </c>
      <c r="V21" s="499">
        <v>3.0732563695363654E-4</v>
      </c>
      <c r="W21" s="499">
        <v>8.9877418834588709E-5</v>
      </c>
      <c r="X21" s="499">
        <v>1.7499805477068939E-4</v>
      </c>
      <c r="Y21" s="499">
        <v>0</v>
      </c>
      <c r="Z21" s="499">
        <v>9.8225083772752626E-5</v>
      </c>
      <c r="AA21" s="499">
        <v>2.3029489260998709E-5</v>
      </c>
      <c r="AB21" s="499">
        <v>1.0520576617117081E-3</v>
      </c>
      <c r="AC21" s="499">
        <v>1.3128349432075035E-5</v>
      </c>
      <c r="AD21" s="499">
        <v>0</v>
      </c>
      <c r="AE21" s="499">
        <v>2.9835231420907714E-5</v>
      </c>
      <c r="AF21" s="499">
        <v>1.6055161792999592E-4</v>
      </c>
      <c r="AG21" s="499">
        <v>4.0764493662930664E-3</v>
      </c>
      <c r="AH21" s="499">
        <v>0</v>
      </c>
      <c r="AI21" s="499">
        <v>1.1519785720601004E-2</v>
      </c>
      <c r="AJ21" s="499">
        <v>0</v>
      </c>
      <c r="AK21" s="499">
        <v>3.5732426591510357E-3</v>
      </c>
      <c r="AL21" s="499">
        <v>9.3677256396624002E-4</v>
      </c>
      <c r="AM21" s="499">
        <v>2.3446714221326187E-2</v>
      </c>
      <c r="AN21" s="575">
        <v>0</v>
      </c>
      <c r="AO21" s="581">
        <v>2.0592075134625971E-3</v>
      </c>
    </row>
    <row r="22" spans="1:41" ht="17.149999999999999" customHeight="1" x14ac:dyDescent="0.2">
      <c r="A22" s="130">
        <v>16</v>
      </c>
      <c r="B22" s="472" t="s">
        <v>183</v>
      </c>
      <c r="C22" s="471" t="s">
        <v>231</v>
      </c>
      <c r="D22" s="498">
        <v>8.0868129069739143E-7</v>
      </c>
      <c r="E22" s="499">
        <v>3.7509451394660626E-5</v>
      </c>
      <c r="F22" s="499">
        <v>8.1441947011084484E-7</v>
      </c>
      <c r="G22" s="499">
        <v>0</v>
      </c>
      <c r="H22" s="499">
        <v>9.4404307074134308E-6</v>
      </c>
      <c r="I22" s="499">
        <v>5.1546402671883067E-6</v>
      </c>
      <c r="J22" s="499">
        <v>3.7730626568367818E-7</v>
      </c>
      <c r="K22" s="499">
        <v>0</v>
      </c>
      <c r="L22" s="499">
        <v>1.5204639239524763E-7</v>
      </c>
      <c r="M22" s="499">
        <v>9.979177732861974E-7</v>
      </c>
      <c r="N22" s="499">
        <v>1.540705850167208E-4</v>
      </c>
      <c r="O22" s="499">
        <v>2.4532565106180357E-3</v>
      </c>
      <c r="P22" s="499">
        <v>8.6976642826663928E-3</v>
      </c>
      <c r="Q22" s="499">
        <v>1.0713622582192307E-2</v>
      </c>
      <c r="R22" s="499">
        <v>0.12173148820113627</v>
      </c>
      <c r="S22" s="499">
        <v>0.30225141572621839</v>
      </c>
      <c r="T22" s="499">
        <v>0.1362177254637397</v>
      </c>
      <c r="U22" s="499">
        <v>0.3126685080715797</v>
      </c>
      <c r="V22" s="499">
        <v>1.006865784156526E-2</v>
      </c>
      <c r="W22" s="499">
        <v>5.0427162963386247E-3</v>
      </c>
      <c r="X22" s="499">
        <v>3.4266520803501643E-4</v>
      </c>
      <c r="Y22" s="499">
        <v>3.5694929969557817E-6</v>
      </c>
      <c r="Z22" s="499">
        <v>2.0969399906542697E-5</v>
      </c>
      <c r="AA22" s="499">
        <v>0</v>
      </c>
      <c r="AB22" s="499">
        <v>2.4418048553132478E-5</v>
      </c>
      <c r="AC22" s="499">
        <v>4.6238211836239116E-5</v>
      </c>
      <c r="AD22" s="499">
        <v>0</v>
      </c>
      <c r="AE22" s="499">
        <v>5.3004718002150986E-6</v>
      </c>
      <c r="AF22" s="499">
        <v>8.1957968842274478E-4</v>
      </c>
      <c r="AG22" s="499">
        <v>2.0228822232547495E-3</v>
      </c>
      <c r="AH22" s="499">
        <v>1.0513748555315795E-3</v>
      </c>
      <c r="AI22" s="499">
        <v>2.5153948418062626E-6</v>
      </c>
      <c r="AJ22" s="499">
        <v>0</v>
      </c>
      <c r="AK22" s="499">
        <v>1.1668416968233623E-2</v>
      </c>
      <c r="AL22" s="499">
        <v>2.4709754498988125E-5</v>
      </c>
      <c r="AM22" s="499">
        <v>3.2057562189457545E-2</v>
      </c>
      <c r="AN22" s="575">
        <v>0</v>
      </c>
      <c r="AO22" s="581">
        <v>1.0050192398658E-2</v>
      </c>
    </row>
    <row r="23" spans="1:41" ht="17.149999999999999" customHeight="1" x14ac:dyDescent="0.2">
      <c r="A23" s="130">
        <v>17</v>
      </c>
      <c r="B23" s="472" t="s">
        <v>184</v>
      </c>
      <c r="C23" s="471" t="s">
        <v>232</v>
      </c>
      <c r="D23" s="498">
        <v>1.5421552213599254E-4</v>
      </c>
      <c r="E23" s="499">
        <v>5.4487413604875439E-4</v>
      </c>
      <c r="F23" s="499">
        <v>2.8898755391029981E-7</v>
      </c>
      <c r="G23" s="499">
        <v>0</v>
      </c>
      <c r="H23" s="499">
        <v>8.8110686602525345E-5</v>
      </c>
      <c r="I23" s="499">
        <v>3.8836330780185876E-6</v>
      </c>
      <c r="J23" s="499">
        <v>0</v>
      </c>
      <c r="K23" s="499">
        <v>2.8423393110140284E-5</v>
      </c>
      <c r="L23" s="499">
        <v>2.3111051644077642E-5</v>
      </c>
      <c r="M23" s="499">
        <v>0</v>
      </c>
      <c r="N23" s="499">
        <v>4.0403976481478121E-5</v>
      </c>
      <c r="O23" s="499">
        <v>4.9168065212975426E-4</v>
      </c>
      <c r="P23" s="499">
        <v>2.3281838478409058E-2</v>
      </c>
      <c r="Q23" s="499">
        <v>2.002728907366538E-2</v>
      </c>
      <c r="R23" s="499">
        <v>1.764424308452129E-2</v>
      </c>
      <c r="S23" s="499">
        <v>8.7485276716862837E-3</v>
      </c>
      <c r="T23" s="499">
        <v>0.12811963847931238</v>
      </c>
      <c r="U23" s="499">
        <v>1.8481628092024589E-2</v>
      </c>
      <c r="V23" s="499">
        <v>4.3873166718088517E-2</v>
      </c>
      <c r="W23" s="499">
        <v>9.892218953710505E-4</v>
      </c>
      <c r="X23" s="499">
        <v>7.9021456750294101E-3</v>
      </c>
      <c r="Y23" s="499">
        <v>3.9995523941793699E-6</v>
      </c>
      <c r="Z23" s="499">
        <v>2.2028906428136431E-4</v>
      </c>
      <c r="AA23" s="499">
        <v>0</v>
      </c>
      <c r="AB23" s="499">
        <v>2.0463058091810179E-4</v>
      </c>
      <c r="AC23" s="499">
        <v>3.1100702008898928E-6</v>
      </c>
      <c r="AD23" s="499">
        <v>2.3147792036923203E-5</v>
      </c>
      <c r="AE23" s="499">
        <v>1.7660208316171215E-4</v>
      </c>
      <c r="AF23" s="499">
        <v>1.7875834377462641E-4</v>
      </c>
      <c r="AG23" s="499">
        <v>1.8255415923530928E-3</v>
      </c>
      <c r="AH23" s="499">
        <v>6.6982348645151563E-4</v>
      </c>
      <c r="AI23" s="499">
        <v>6.107823386595869E-5</v>
      </c>
      <c r="AJ23" s="499">
        <v>0</v>
      </c>
      <c r="AK23" s="499">
        <v>5.4088244240594972E-3</v>
      </c>
      <c r="AL23" s="499">
        <v>1.390871150479853E-4</v>
      </c>
      <c r="AM23" s="499">
        <v>0</v>
      </c>
      <c r="AN23" s="575">
        <v>2.3037110820525782E-4</v>
      </c>
      <c r="AO23" s="581">
        <v>5.9769976803686091E-3</v>
      </c>
    </row>
    <row r="24" spans="1:41" ht="17.149999999999999" customHeight="1" x14ac:dyDescent="0.2">
      <c r="A24" s="130">
        <v>18</v>
      </c>
      <c r="B24" s="472" t="s">
        <v>185</v>
      </c>
      <c r="C24" s="471" t="s">
        <v>258</v>
      </c>
      <c r="D24" s="498">
        <v>9.9467798755779138E-6</v>
      </c>
      <c r="E24" s="499">
        <v>5.9225449570516783E-6</v>
      </c>
      <c r="F24" s="499">
        <v>1.5106167590765671E-5</v>
      </c>
      <c r="G24" s="499">
        <v>5.8400900885426362E-6</v>
      </c>
      <c r="H24" s="499">
        <v>4.8076267491457285E-6</v>
      </c>
      <c r="I24" s="499">
        <v>3.9683668906299023E-5</v>
      </c>
      <c r="J24" s="499">
        <v>1.245110676756138E-5</v>
      </c>
      <c r="K24" s="499">
        <v>5.4800886459139363E-6</v>
      </c>
      <c r="L24" s="499">
        <v>3.6947273352045179E-5</v>
      </c>
      <c r="M24" s="499">
        <v>3.0412732138246015E-6</v>
      </c>
      <c r="N24" s="499">
        <v>2.5556732111778332E-6</v>
      </c>
      <c r="O24" s="499">
        <v>3.7521467966005216E-5</v>
      </c>
      <c r="P24" s="499">
        <v>9.3413299248238941E-4</v>
      </c>
      <c r="Q24" s="499">
        <v>1.6892372062810834E-4</v>
      </c>
      <c r="R24" s="499">
        <v>3.0136240335815835E-5</v>
      </c>
      <c r="S24" s="499">
        <v>4.3741483213628243E-5</v>
      </c>
      <c r="T24" s="499">
        <v>3.3129527995860921E-5</v>
      </c>
      <c r="U24" s="499">
        <v>2.4592130342905118E-2</v>
      </c>
      <c r="V24" s="499">
        <v>6.2651329907705659E-3</v>
      </c>
      <c r="W24" s="499">
        <v>1.8249222098393646E-5</v>
      </c>
      <c r="X24" s="499">
        <v>1.7593002284337943E-3</v>
      </c>
      <c r="Y24" s="499">
        <v>1.2170680941427545E-5</v>
      </c>
      <c r="Z24" s="499">
        <v>7.7255683866209925E-6</v>
      </c>
      <c r="AA24" s="499">
        <v>2.6533976757237644E-5</v>
      </c>
      <c r="AB24" s="499">
        <v>2.2674056304439224E-4</v>
      </c>
      <c r="AC24" s="499">
        <v>1.1143959507436439E-4</v>
      </c>
      <c r="AD24" s="499">
        <v>6.4274880560540569E-5</v>
      </c>
      <c r="AE24" s="499">
        <v>8.8080188589180443E-5</v>
      </c>
      <c r="AF24" s="499">
        <v>1.6780044960609141E-4</v>
      </c>
      <c r="AG24" s="499">
        <v>2.1699493196792011E-3</v>
      </c>
      <c r="AH24" s="499">
        <v>1.0572375000899011E-4</v>
      </c>
      <c r="AI24" s="499">
        <v>1.810806341919094E-5</v>
      </c>
      <c r="AJ24" s="499">
        <v>5.1731215495069824E-5</v>
      </c>
      <c r="AK24" s="499">
        <v>1.1709827291753964E-3</v>
      </c>
      <c r="AL24" s="499">
        <v>9.0248714795895278E-5</v>
      </c>
      <c r="AM24" s="499">
        <v>0</v>
      </c>
      <c r="AN24" s="575">
        <v>0</v>
      </c>
      <c r="AO24" s="581">
        <v>7.798225316450483E-4</v>
      </c>
    </row>
    <row r="25" spans="1:41" ht="17.149999999999999" customHeight="1" x14ac:dyDescent="0.2">
      <c r="A25" s="130">
        <v>19</v>
      </c>
      <c r="B25" s="472" t="s">
        <v>186</v>
      </c>
      <c r="C25" s="471" t="s">
        <v>347</v>
      </c>
      <c r="D25" s="498">
        <v>4.2710502368182727E-3</v>
      </c>
      <c r="E25" s="499">
        <v>9.0812356008125727E-5</v>
      </c>
      <c r="F25" s="499">
        <v>0</v>
      </c>
      <c r="G25" s="499">
        <v>0</v>
      </c>
      <c r="H25" s="499">
        <v>0</v>
      </c>
      <c r="I25" s="499">
        <v>0</v>
      </c>
      <c r="J25" s="499">
        <v>0</v>
      </c>
      <c r="K25" s="499">
        <v>0</v>
      </c>
      <c r="L25" s="499">
        <v>0</v>
      </c>
      <c r="M25" s="499">
        <v>0</v>
      </c>
      <c r="N25" s="499">
        <v>0</v>
      </c>
      <c r="O25" s="499">
        <v>0</v>
      </c>
      <c r="P25" s="499">
        <v>0</v>
      </c>
      <c r="Q25" s="499">
        <v>4.6969624575649461E-4</v>
      </c>
      <c r="R25" s="499">
        <v>0</v>
      </c>
      <c r="S25" s="499">
        <v>0</v>
      </c>
      <c r="T25" s="499">
        <v>0</v>
      </c>
      <c r="U25" s="499">
        <v>0</v>
      </c>
      <c r="V25" s="499">
        <v>0.43308778370230494</v>
      </c>
      <c r="W25" s="499">
        <v>0</v>
      </c>
      <c r="X25" s="499">
        <v>0</v>
      </c>
      <c r="Y25" s="499">
        <v>0</v>
      </c>
      <c r="Z25" s="499">
        <v>0</v>
      </c>
      <c r="AA25" s="499">
        <v>0</v>
      </c>
      <c r="AB25" s="499">
        <v>0</v>
      </c>
      <c r="AC25" s="499">
        <v>0</v>
      </c>
      <c r="AD25" s="499">
        <v>0</v>
      </c>
      <c r="AE25" s="499">
        <v>1.5432283491236865E-2</v>
      </c>
      <c r="AF25" s="499">
        <v>0</v>
      </c>
      <c r="AG25" s="499">
        <v>8.9337454871702554E-3</v>
      </c>
      <c r="AH25" s="499">
        <v>1.356036224605105E-4</v>
      </c>
      <c r="AI25" s="499">
        <v>0</v>
      </c>
      <c r="AJ25" s="499">
        <v>0</v>
      </c>
      <c r="AK25" s="499">
        <v>1.9635919300431827E-2</v>
      </c>
      <c r="AL25" s="499">
        <v>8.3831252993499594E-5</v>
      </c>
      <c r="AM25" s="499">
        <v>0</v>
      </c>
      <c r="AN25" s="575">
        <v>0</v>
      </c>
      <c r="AO25" s="581">
        <v>2.2763543577207775E-2</v>
      </c>
    </row>
    <row r="26" spans="1:41" ht="17.149999999999999" customHeight="1" x14ac:dyDescent="0.2">
      <c r="A26" s="130">
        <v>20</v>
      </c>
      <c r="B26" s="472" t="s">
        <v>187</v>
      </c>
      <c r="C26" s="471" t="s">
        <v>6</v>
      </c>
      <c r="D26" s="498">
        <v>1.8050575089656473E-3</v>
      </c>
      <c r="E26" s="499">
        <v>2.7618801316384328E-3</v>
      </c>
      <c r="F26" s="499">
        <v>6.5309610887979153E-3</v>
      </c>
      <c r="G26" s="499">
        <v>1.5549411628100316E-2</v>
      </c>
      <c r="H26" s="499">
        <v>1.2063996330119973E-2</v>
      </c>
      <c r="I26" s="499">
        <v>4.0424383651542928E-3</v>
      </c>
      <c r="J26" s="499">
        <v>1.2329614150011236E-3</v>
      </c>
      <c r="K26" s="499">
        <v>4.7712574465271218E-3</v>
      </c>
      <c r="L26" s="499">
        <v>7.6850328572253962E-3</v>
      </c>
      <c r="M26" s="499">
        <v>8.4076948394060432E-3</v>
      </c>
      <c r="N26" s="499">
        <v>3.6239932929399039E-2</v>
      </c>
      <c r="O26" s="499">
        <v>1.8801409910664871E-3</v>
      </c>
      <c r="P26" s="499">
        <v>9.9186085276557344E-4</v>
      </c>
      <c r="Q26" s="499">
        <v>2.4225705799351522E-3</v>
      </c>
      <c r="R26" s="499">
        <v>5.6195327691315189E-3</v>
      </c>
      <c r="S26" s="499">
        <v>2.457378044624784E-3</v>
      </c>
      <c r="T26" s="499">
        <v>3.5011567139455577E-3</v>
      </c>
      <c r="U26" s="499">
        <v>5.0003559901024312E-3</v>
      </c>
      <c r="V26" s="499">
        <v>1.2698224982964597E-3</v>
      </c>
      <c r="W26" s="499">
        <v>3.9647005296950769E-2</v>
      </c>
      <c r="X26" s="499">
        <v>3.1193348825487963E-3</v>
      </c>
      <c r="Y26" s="499">
        <v>7.8094916001228594E-3</v>
      </c>
      <c r="Z26" s="499">
        <v>3.1847000194905055E-3</v>
      </c>
      <c r="AA26" s="499">
        <v>5.4406333977324627E-3</v>
      </c>
      <c r="AB26" s="499">
        <v>4.993987055543791E-3</v>
      </c>
      <c r="AC26" s="499">
        <v>1.4109645387318648E-2</v>
      </c>
      <c r="AD26" s="499">
        <v>6.6351113815760787E-5</v>
      </c>
      <c r="AE26" s="499">
        <v>1.6890234477011181E-3</v>
      </c>
      <c r="AF26" s="499">
        <v>2.0071183834865274E-2</v>
      </c>
      <c r="AG26" s="499">
        <v>6.7595734721079947E-3</v>
      </c>
      <c r="AH26" s="499">
        <v>1.6991469525254377E-2</v>
      </c>
      <c r="AI26" s="499">
        <v>3.5599368699821866E-3</v>
      </c>
      <c r="AJ26" s="499">
        <v>3.8890773831963606E-2</v>
      </c>
      <c r="AK26" s="499">
        <v>7.2728565711466962E-3</v>
      </c>
      <c r="AL26" s="499">
        <v>5.5375368331357097E-3</v>
      </c>
      <c r="AM26" s="499">
        <v>0.12892386666342798</v>
      </c>
      <c r="AN26" s="575">
        <v>7.5303687165860088E-4</v>
      </c>
      <c r="AO26" s="581">
        <v>6.9720861494835277E-3</v>
      </c>
    </row>
    <row r="27" spans="1:41" ht="17.149999999999999" customHeight="1" x14ac:dyDescent="0.2">
      <c r="A27" s="130">
        <v>21</v>
      </c>
      <c r="B27" s="472" t="s">
        <v>188</v>
      </c>
      <c r="C27" s="471" t="s">
        <v>233</v>
      </c>
      <c r="D27" s="498">
        <v>3.3347590384488327E-3</v>
      </c>
      <c r="E27" s="499">
        <v>2.898098665650621E-3</v>
      </c>
      <c r="F27" s="499">
        <v>6.7817497424004349E-4</v>
      </c>
      <c r="G27" s="499">
        <v>3.2233861941644445E-3</v>
      </c>
      <c r="H27" s="499">
        <v>5.471691120295912E-3</v>
      </c>
      <c r="I27" s="499">
        <v>3.8420428983285339E-3</v>
      </c>
      <c r="J27" s="499">
        <v>6.2074426830278733E-4</v>
      </c>
      <c r="K27" s="499">
        <v>4.9067983057027266E-3</v>
      </c>
      <c r="L27" s="499">
        <v>6.5191411203386375E-3</v>
      </c>
      <c r="M27" s="499">
        <v>4.709649171077226E-3</v>
      </c>
      <c r="N27" s="499">
        <v>3.9779662025604678E-3</v>
      </c>
      <c r="O27" s="499">
        <v>5.0009807879292439E-3</v>
      </c>
      <c r="P27" s="499">
        <v>2.2311817999450625E-3</v>
      </c>
      <c r="Q27" s="499">
        <v>2.0701471928603267E-3</v>
      </c>
      <c r="R27" s="499">
        <v>1.8421652958765563E-3</v>
      </c>
      <c r="S27" s="499">
        <v>4.2788873799275108E-3</v>
      </c>
      <c r="T27" s="499">
        <v>2.4809338605178946E-3</v>
      </c>
      <c r="U27" s="499">
        <v>2.6021728132551089E-3</v>
      </c>
      <c r="V27" s="499">
        <v>8.6798555721773359E-4</v>
      </c>
      <c r="W27" s="499">
        <v>2.0042208169560823E-3</v>
      </c>
      <c r="X27" s="499">
        <v>8.6244789979107652E-4</v>
      </c>
      <c r="Y27" s="499">
        <v>2.2136963424566419E-2</v>
      </c>
      <c r="Z27" s="499">
        <v>4.8655629698939017E-2</v>
      </c>
      <c r="AA27" s="499">
        <v>2.9965036896412523E-3</v>
      </c>
      <c r="AB27" s="499">
        <v>3.7445357875514158E-3</v>
      </c>
      <c r="AC27" s="499">
        <v>3.4829758748001331E-3</v>
      </c>
      <c r="AD27" s="499">
        <v>1.3298748882823612E-2</v>
      </c>
      <c r="AE27" s="499">
        <v>9.514909052637641E-3</v>
      </c>
      <c r="AF27" s="499">
        <v>4.1781280801763262E-3</v>
      </c>
      <c r="AG27" s="499">
        <v>8.0712364957615159E-3</v>
      </c>
      <c r="AH27" s="499">
        <v>7.9890409955772988E-3</v>
      </c>
      <c r="AI27" s="499">
        <v>2.9198453173923822E-3</v>
      </c>
      <c r="AJ27" s="499">
        <v>1.5431400638367388E-3</v>
      </c>
      <c r="AK27" s="499">
        <v>1.4667437262886876E-3</v>
      </c>
      <c r="AL27" s="499">
        <v>3.1331867642326356E-3</v>
      </c>
      <c r="AM27" s="499">
        <v>0</v>
      </c>
      <c r="AN27" s="575">
        <v>1.4592109337075464E-2</v>
      </c>
      <c r="AO27" s="581">
        <v>5.1822280743133728E-3</v>
      </c>
    </row>
    <row r="28" spans="1:41" ht="17.149999999999999" customHeight="1" x14ac:dyDescent="0.2">
      <c r="A28" s="130">
        <v>22</v>
      </c>
      <c r="B28" s="472" t="s">
        <v>189</v>
      </c>
      <c r="C28" s="471" t="s">
        <v>348</v>
      </c>
      <c r="D28" s="498">
        <v>1.1273178928579776E-2</v>
      </c>
      <c r="E28" s="499">
        <v>4.0719470761382638E-2</v>
      </c>
      <c r="F28" s="499">
        <v>1.3005359431816842E-2</v>
      </c>
      <c r="G28" s="499">
        <v>2.6201735949602085E-2</v>
      </c>
      <c r="H28" s="499">
        <v>4.2747056945726961E-2</v>
      </c>
      <c r="I28" s="499">
        <v>2.8303352980515388E-2</v>
      </c>
      <c r="J28" s="499">
        <v>6.5578092813417376E-3</v>
      </c>
      <c r="K28" s="499">
        <v>2.7642005537081567E-2</v>
      </c>
      <c r="L28" s="499">
        <v>5.0302724367258939E-2</v>
      </c>
      <c r="M28" s="499">
        <v>4.4012260512802381E-2</v>
      </c>
      <c r="N28" s="499">
        <v>3.5569981451897423E-2</v>
      </c>
      <c r="O28" s="499">
        <v>1.9108056597979966E-2</v>
      </c>
      <c r="P28" s="499">
        <v>1.2968371386416346E-2</v>
      </c>
      <c r="Q28" s="499">
        <v>1.0128286467534652E-2</v>
      </c>
      <c r="R28" s="499">
        <v>1.1033543387600759E-2</v>
      </c>
      <c r="S28" s="499">
        <v>3.0174846567891517E-2</v>
      </c>
      <c r="T28" s="499">
        <v>8.6260447816379621E-3</v>
      </c>
      <c r="U28" s="499">
        <v>5.6054347683109932E-3</v>
      </c>
      <c r="V28" s="499">
        <v>1.169812662268814E-2</v>
      </c>
      <c r="W28" s="499">
        <v>1.9615176372458409E-2</v>
      </c>
      <c r="X28" s="499">
        <v>2.794902570141485E-3</v>
      </c>
      <c r="Y28" s="499">
        <v>0.10349813754176844</v>
      </c>
      <c r="Z28" s="499">
        <v>5.245727153673254E-2</v>
      </c>
      <c r="AA28" s="499">
        <v>6.9120341931176207E-2</v>
      </c>
      <c r="AB28" s="499">
        <v>2.1699178658383972E-2</v>
      </c>
      <c r="AC28" s="499">
        <v>5.0549649862517004E-3</v>
      </c>
      <c r="AD28" s="499">
        <v>4.8940020525774491E-3</v>
      </c>
      <c r="AE28" s="499">
        <v>1.10458820684778E-2</v>
      </c>
      <c r="AF28" s="499">
        <v>5.3715535652955363E-3</v>
      </c>
      <c r="AG28" s="499">
        <v>1.076313442420569E-2</v>
      </c>
      <c r="AH28" s="499">
        <v>1.3981361149148075E-2</v>
      </c>
      <c r="AI28" s="499">
        <v>1.2449439521389013E-2</v>
      </c>
      <c r="AJ28" s="499">
        <v>3.9818375262844841E-3</v>
      </c>
      <c r="AK28" s="499">
        <v>5.1354477051940651E-3</v>
      </c>
      <c r="AL28" s="499">
        <v>2.8795302700935339E-2</v>
      </c>
      <c r="AM28" s="499">
        <v>0</v>
      </c>
      <c r="AN28" s="575">
        <v>2.7494571993880042E-3</v>
      </c>
      <c r="AO28" s="581">
        <v>1.5893975179769974E-2</v>
      </c>
    </row>
    <row r="29" spans="1:41" ht="17.149999999999999" customHeight="1" x14ac:dyDescent="0.2">
      <c r="A29" s="130">
        <v>23</v>
      </c>
      <c r="B29" s="472" t="s">
        <v>190</v>
      </c>
      <c r="C29" s="471" t="s">
        <v>7</v>
      </c>
      <c r="D29" s="498">
        <v>5.8807303459514299E-4</v>
      </c>
      <c r="E29" s="499">
        <v>2.3769147094300737E-3</v>
      </c>
      <c r="F29" s="499">
        <v>1.6652251004185775E-3</v>
      </c>
      <c r="G29" s="499">
        <v>1.7716085050949633E-3</v>
      </c>
      <c r="H29" s="499">
        <v>2.3916631906068415E-3</v>
      </c>
      <c r="I29" s="499">
        <v>2.8108323988488347E-3</v>
      </c>
      <c r="J29" s="499">
        <v>6.727370717139982E-4</v>
      </c>
      <c r="K29" s="499">
        <v>6.548340592624093E-4</v>
      </c>
      <c r="L29" s="499">
        <v>9.1623156057376231E-4</v>
      </c>
      <c r="M29" s="499">
        <v>1.8112682784084144E-3</v>
      </c>
      <c r="N29" s="499">
        <v>6.4378625176813036E-4</v>
      </c>
      <c r="O29" s="499">
        <v>5.1965572890971833E-4</v>
      </c>
      <c r="P29" s="499">
        <v>4.87704206292433E-4</v>
      </c>
      <c r="Q29" s="499">
        <v>4.636481354583167E-4</v>
      </c>
      <c r="R29" s="499">
        <v>5.477086470334901E-4</v>
      </c>
      <c r="S29" s="499">
        <v>1.2621112119509741E-3</v>
      </c>
      <c r="T29" s="499">
        <v>4.3177322947023387E-4</v>
      </c>
      <c r="U29" s="499">
        <v>2.7226457100895944E-4</v>
      </c>
      <c r="V29" s="499">
        <v>3.8106940904676417E-4</v>
      </c>
      <c r="W29" s="499">
        <v>4.8223569395005212E-4</v>
      </c>
      <c r="X29" s="499">
        <v>8.9272960383517922E-4</v>
      </c>
      <c r="Y29" s="499">
        <v>8.63559269624965E-4</v>
      </c>
      <c r="Z29" s="499">
        <v>8.4108925216718741E-2</v>
      </c>
      <c r="AA29" s="499">
        <v>8.2615789518478405E-3</v>
      </c>
      <c r="AB29" s="499">
        <v>2.2534278075972531E-3</v>
      </c>
      <c r="AC29" s="499">
        <v>1.1786890833921288E-3</v>
      </c>
      <c r="AD29" s="499">
        <v>5.4338779179042575E-4</v>
      </c>
      <c r="AE29" s="499">
        <v>4.2850901322140453E-3</v>
      </c>
      <c r="AF29" s="499">
        <v>1.6047004933576385E-3</v>
      </c>
      <c r="AG29" s="499">
        <v>3.7162769095368683E-3</v>
      </c>
      <c r="AH29" s="499">
        <v>8.2877089547863693E-3</v>
      </c>
      <c r="AI29" s="499">
        <v>4.44478606872609E-3</v>
      </c>
      <c r="AJ29" s="499">
        <v>2.1356405036567897E-3</v>
      </c>
      <c r="AK29" s="499">
        <v>7.5635920435609169E-4</v>
      </c>
      <c r="AL29" s="499">
        <v>7.9653839078507056E-3</v>
      </c>
      <c r="AM29" s="499">
        <v>0</v>
      </c>
      <c r="AN29" s="575">
        <v>8.0190347036880713E-4</v>
      </c>
      <c r="AO29" s="581">
        <v>2.6360916921526322E-3</v>
      </c>
    </row>
    <row r="30" spans="1:41" ht="17.149999999999999" customHeight="1" x14ac:dyDescent="0.2">
      <c r="A30" s="130">
        <v>24</v>
      </c>
      <c r="B30" s="472" t="s">
        <v>191</v>
      </c>
      <c r="C30" s="471" t="s">
        <v>8</v>
      </c>
      <c r="D30" s="498">
        <v>2.3047416784875653E-4</v>
      </c>
      <c r="E30" s="499">
        <v>2.3630954378636194E-3</v>
      </c>
      <c r="F30" s="499">
        <v>1.2768783711547547E-3</v>
      </c>
      <c r="G30" s="499">
        <v>3.7204809211127503E-4</v>
      </c>
      <c r="H30" s="499">
        <v>1.1660680151564366E-3</v>
      </c>
      <c r="I30" s="499">
        <v>3.3333222708633536E-3</v>
      </c>
      <c r="J30" s="499">
        <v>2.2411992181610484E-5</v>
      </c>
      <c r="K30" s="499">
        <v>1.0733666961130097E-4</v>
      </c>
      <c r="L30" s="499">
        <v>3.165757936061451E-3</v>
      </c>
      <c r="M30" s="499">
        <v>1.7919752014582146E-4</v>
      </c>
      <c r="N30" s="499">
        <v>1.9885571557450376E-4</v>
      </c>
      <c r="O30" s="499">
        <v>1.1546982730246296E-4</v>
      </c>
      <c r="P30" s="499">
        <v>3.7648186214683175E-4</v>
      </c>
      <c r="Q30" s="499">
        <v>3.1208249138597892E-5</v>
      </c>
      <c r="R30" s="499">
        <v>6.3373710055026667E-4</v>
      </c>
      <c r="S30" s="499">
        <v>1.1662341932872995E-3</v>
      </c>
      <c r="T30" s="499">
        <v>2.8547784762390798E-4</v>
      </c>
      <c r="U30" s="499">
        <v>2.8249537160668879E-4</v>
      </c>
      <c r="V30" s="499">
        <v>5.0971390736695205E-4</v>
      </c>
      <c r="W30" s="499">
        <v>4.273739700167562E-4</v>
      </c>
      <c r="X30" s="499">
        <v>2.4389256063018462E-3</v>
      </c>
      <c r="Y30" s="499">
        <v>1.6129893764147342E-2</v>
      </c>
      <c r="Z30" s="499">
        <v>2.9326257595613291E-3</v>
      </c>
      <c r="AA30" s="499">
        <v>0</v>
      </c>
      <c r="AB30" s="499">
        <v>1.5007500892326522E-3</v>
      </c>
      <c r="AC30" s="499">
        <v>4.6208212044035841E-3</v>
      </c>
      <c r="AD30" s="499">
        <v>2.399816416805063E-5</v>
      </c>
      <c r="AE30" s="499">
        <v>8.4120294448436425E-3</v>
      </c>
      <c r="AF30" s="499">
        <v>4.8692603181347549E-3</v>
      </c>
      <c r="AG30" s="499">
        <v>2.8724463073725306E-2</v>
      </c>
      <c r="AH30" s="499">
        <v>7.3715018373615221E-3</v>
      </c>
      <c r="AI30" s="499">
        <v>5.0429775359675756E-3</v>
      </c>
      <c r="AJ30" s="499">
        <v>5.2987844211549258E-5</v>
      </c>
      <c r="AK30" s="499">
        <v>1.4388964070738387E-3</v>
      </c>
      <c r="AL30" s="499">
        <v>2.0640780529097492E-2</v>
      </c>
      <c r="AM30" s="499">
        <v>0</v>
      </c>
      <c r="AN30" s="575">
        <v>1.2560784295981627E-2</v>
      </c>
      <c r="AO30" s="581">
        <v>4.6876385619890396E-3</v>
      </c>
    </row>
    <row r="31" spans="1:41" ht="17.149999999999999" customHeight="1" x14ac:dyDescent="0.2">
      <c r="A31" s="130">
        <v>25</v>
      </c>
      <c r="B31" s="472" t="s">
        <v>192</v>
      </c>
      <c r="C31" s="471" t="s">
        <v>234</v>
      </c>
      <c r="D31" s="498">
        <v>5.5769977399783968E-2</v>
      </c>
      <c r="E31" s="499">
        <v>1.2158984796827095E-2</v>
      </c>
      <c r="F31" s="499">
        <v>6.3694117918428952E-2</v>
      </c>
      <c r="G31" s="499">
        <v>7.8885875707767394E-2</v>
      </c>
      <c r="H31" s="499">
        <v>7.1008821907673284E-2</v>
      </c>
      <c r="I31" s="499">
        <v>4.4477519660539401E-2</v>
      </c>
      <c r="J31" s="499">
        <v>7.1349369453314916E-3</v>
      </c>
      <c r="K31" s="499">
        <v>5.6232504816997916E-2</v>
      </c>
      <c r="L31" s="499">
        <v>3.2285378914814492E-2</v>
      </c>
      <c r="M31" s="499">
        <v>1.7081548604915706E-2</v>
      </c>
      <c r="N31" s="499">
        <v>2.4675755046268028E-2</v>
      </c>
      <c r="O31" s="499">
        <v>2.8813332938195751E-2</v>
      </c>
      <c r="P31" s="499">
        <v>3.9893222701096201E-2</v>
      </c>
      <c r="Q31" s="499">
        <v>3.689673879844612E-2</v>
      </c>
      <c r="R31" s="499">
        <v>5.2720724307015403E-2</v>
      </c>
      <c r="S31" s="499">
        <v>4.5365616806894826E-2</v>
      </c>
      <c r="T31" s="499">
        <v>5.1685075448815392E-2</v>
      </c>
      <c r="U31" s="499">
        <v>4.8236554483502204E-2</v>
      </c>
      <c r="V31" s="499">
        <v>3.669246472094348E-2</v>
      </c>
      <c r="W31" s="499">
        <v>5.6995970457703035E-2</v>
      </c>
      <c r="X31" s="499">
        <v>4.9548314850751556E-2</v>
      </c>
      <c r="Y31" s="499">
        <v>4.9940647502589169E-3</v>
      </c>
      <c r="Z31" s="499">
        <v>1.7854671463582442E-2</v>
      </c>
      <c r="AA31" s="499">
        <v>1.7708175318495334E-2</v>
      </c>
      <c r="AB31" s="499">
        <v>9.6196110235064487E-3</v>
      </c>
      <c r="AC31" s="499">
        <v>5.2516425230265604E-3</v>
      </c>
      <c r="AD31" s="499">
        <v>1.5130218533599964E-3</v>
      </c>
      <c r="AE31" s="499">
        <v>2.3758842828302037E-2</v>
      </c>
      <c r="AF31" s="499">
        <v>9.0268885176474738E-3</v>
      </c>
      <c r="AG31" s="499">
        <v>9.1501586255520653E-3</v>
      </c>
      <c r="AH31" s="499">
        <v>1.8524910681847355E-2</v>
      </c>
      <c r="AI31" s="499">
        <v>4.1812185500947278E-2</v>
      </c>
      <c r="AJ31" s="499">
        <v>3.5394623304598423E-2</v>
      </c>
      <c r="AK31" s="499">
        <v>1.7724363426837419E-2</v>
      </c>
      <c r="AL31" s="499">
        <v>6.0678415152728898E-2</v>
      </c>
      <c r="AM31" s="499">
        <v>0.23884273765859426</v>
      </c>
      <c r="AN31" s="575">
        <v>4.0669162138211026E-3</v>
      </c>
      <c r="AO31" s="581">
        <v>2.7290692581015134E-2</v>
      </c>
    </row>
    <row r="32" spans="1:41" ht="17.149999999999999" customHeight="1" x14ac:dyDescent="0.2">
      <c r="A32" s="130">
        <v>26</v>
      </c>
      <c r="B32" s="472" t="s">
        <v>193</v>
      </c>
      <c r="C32" s="471" t="s">
        <v>9</v>
      </c>
      <c r="D32" s="498">
        <v>6.9787578024603485E-3</v>
      </c>
      <c r="E32" s="499">
        <v>4.4278920280570698E-2</v>
      </c>
      <c r="F32" s="499">
        <v>7.0168279817085588E-3</v>
      </c>
      <c r="G32" s="499">
        <v>1.9694501452121222E-2</v>
      </c>
      <c r="H32" s="499">
        <v>1.0207116056809016E-2</v>
      </c>
      <c r="I32" s="499">
        <v>8.4234589232012966E-3</v>
      </c>
      <c r="J32" s="499">
        <v>3.9756761215089175E-3</v>
      </c>
      <c r="K32" s="499">
        <v>4.8871430544260488E-3</v>
      </c>
      <c r="L32" s="499">
        <v>1.1750297250697133E-2</v>
      </c>
      <c r="M32" s="499">
        <v>5.1239276066728954E-3</v>
      </c>
      <c r="N32" s="499">
        <v>8.5600448727536395E-3</v>
      </c>
      <c r="O32" s="499">
        <v>1.1806395534214805E-2</v>
      </c>
      <c r="P32" s="499">
        <v>6.6336046382411478E-3</v>
      </c>
      <c r="Q32" s="499">
        <v>7.1722725593002098E-3</v>
      </c>
      <c r="R32" s="499">
        <v>1.2685254652982945E-2</v>
      </c>
      <c r="S32" s="499">
        <v>7.544558748161876E-3</v>
      </c>
      <c r="T32" s="499">
        <v>7.4983592232798178E-3</v>
      </c>
      <c r="U32" s="499">
        <v>8.0211564604687081E-3</v>
      </c>
      <c r="V32" s="499">
        <v>5.6490013428895283E-3</v>
      </c>
      <c r="W32" s="499">
        <v>2.0071406924918253E-2</v>
      </c>
      <c r="X32" s="499">
        <v>1.0689499594114839E-2</v>
      </c>
      <c r="Y32" s="499">
        <v>2.0421284465282637E-2</v>
      </c>
      <c r="Z32" s="499">
        <v>1.7593547252114653E-2</v>
      </c>
      <c r="AA32" s="499">
        <v>2.7099200526273893E-2</v>
      </c>
      <c r="AB32" s="499">
        <v>1.940320261689003E-2</v>
      </c>
      <c r="AC32" s="499">
        <v>7.7207245032385324E-2</v>
      </c>
      <c r="AD32" s="499">
        <v>7.931875871334633E-2</v>
      </c>
      <c r="AE32" s="499">
        <v>2.6962596558182807E-2</v>
      </c>
      <c r="AF32" s="499">
        <v>5.2483234268019133E-3</v>
      </c>
      <c r="AG32" s="499">
        <v>1.8143772549486587E-2</v>
      </c>
      <c r="AH32" s="499">
        <v>8.4053541418712043E-3</v>
      </c>
      <c r="AI32" s="499">
        <v>7.8808710114697273E-3</v>
      </c>
      <c r="AJ32" s="499">
        <v>2.5375103671869109E-2</v>
      </c>
      <c r="AK32" s="499">
        <v>1.0578599419139212E-2</v>
      </c>
      <c r="AL32" s="499">
        <v>1.2151817641203298E-2</v>
      </c>
      <c r="AM32" s="499">
        <v>0</v>
      </c>
      <c r="AN32" s="575">
        <v>3.4609186791280805E-2</v>
      </c>
      <c r="AO32" s="581">
        <v>2.0149481717113865E-2</v>
      </c>
    </row>
    <row r="33" spans="1:41" ht="17.149999999999999" customHeight="1" x14ac:dyDescent="0.2">
      <c r="A33" s="130">
        <v>27</v>
      </c>
      <c r="B33" s="472" t="s">
        <v>194</v>
      </c>
      <c r="C33" s="471" t="s">
        <v>235</v>
      </c>
      <c r="D33" s="498">
        <v>5.1707081727191205E-4</v>
      </c>
      <c r="E33" s="499">
        <v>1.0911301992541542E-2</v>
      </c>
      <c r="F33" s="499">
        <v>3.4391883358948576E-3</v>
      </c>
      <c r="G33" s="499">
        <v>4.9654507141056042E-3</v>
      </c>
      <c r="H33" s="499">
        <v>2.7247880186249207E-3</v>
      </c>
      <c r="I33" s="499">
        <v>3.5604795001721863E-3</v>
      </c>
      <c r="J33" s="499">
        <v>5.5969611451516822E-4</v>
      </c>
      <c r="K33" s="499">
        <v>4.233989555681719E-3</v>
      </c>
      <c r="L33" s="499">
        <v>4.2632287963703481E-3</v>
      </c>
      <c r="M33" s="499">
        <v>1.3367821371578104E-3</v>
      </c>
      <c r="N33" s="499">
        <v>1.2381628214534893E-3</v>
      </c>
      <c r="O33" s="499">
        <v>4.4518557644887035E-3</v>
      </c>
      <c r="P33" s="499">
        <v>3.4789694999660848E-3</v>
      </c>
      <c r="Q33" s="499">
        <v>2.8747877869299125E-3</v>
      </c>
      <c r="R33" s="499">
        <v>2.6003019931618767E-3</v>
      </c>
      <c r="S33" s="499">
        <v>1.8295953489249645E-3</v>
      </c>
      <c r="T33" s="499">
        <v>2.5496279688574748E-3</v>
      </c>
      <c r="U33" s="499">
        <v>2.8366460596071499E-3</v>
      </c>
      <c r="V33" s="499">
        <v>9.4359037087788018E-4</v>
      </c>
      <c r="W33" s="499">
        <v>3.7504432564961243E-3</v>
      </c>
      <c r="X33" s="499">
        <v>5.2058981675359231E-3</v>
      </c>
      <c r="Y33" s="499">
        <v>7.853873729916333E-3</v>
      </c>
      <c r="Z33" s="499">
        <v>1.229469026099398E-3</v>
      </c>
      <c r="AA33" s="499">
        <v>1.574516167953064E-3</v>
      </c>
      <c r="AB33" s="499">
        <v>3.5224771480392297E-2</v>
      </c>
      <c r="AC33" s="499">
        <v>1.7940866556383026E-2</v>
      </c>
      <c r="AD33" s="499">
        <v>5.2257741873471188E-2</v>
      </c>
      <c r="AE33" s="499">
        <v>2.6861726973621138E-2</v>
      </c>
      <c r="AF33" s="499">
        <v>2.9974288347873988E-2</v>
      </c>
      <c r="AG33" s="499">
        <v>3.6150729768562044E-3</v>
      </c>
      <c r="AH33" s="499">
        <v>9.1989034021427631E-3</v>
      </c>
      <c r="AI33" s="499">
        <v>1.8640493293109621E-2</v>
      </c>
      <c r="AJ33" s="499">
        <v>1.7063551902954752E-2</v>
      </c>
      <c r="AK33" s="499">
        <v>1.0549983490264507E-2</v>
      </c>
      <c r="AL33" s="499">
        <v>3.378684996891447E-2</v>
      </c>
      <c r="AM33" s="499">
        <v>0</v>
      </c>
      <c r="AN33" s="575">
        <v>1.9108391416284599E-2</v>
      </c>
      <c r="AO33" s="581">
        <v>1.714702883086883E-2</v>
      </c>
    </row>
    <row r="34" spans="1:41" ht="17.149999999999999" customHeight="1" x14ac:dyDescent="0.2">
      <c r="A34" s="130">
        <v>28</v>
      </c>
      <c r="B34" s="472" t="s">
        <v>195</v>
      </c>
      <c r="C34" s="471" t="s">
        <v>236</v>
      </c>
      <c r="D34" s="498">
        <v>6.5951436585922271E-2</v>
      </c>
      <c r="E34" s="499">
        <v>0.1881513565589224</v>
      </c>
      <c r="F34" s="499">
        <v>3.9246427647512842E-2</v>
      </c>
      <c r="G34" s="499">
        <v>2.7742145594132978E-2</v>
      </c>
      <c r="H34" s="499">
        <v>4.374057486628679E-2</v>
      </c>
      <c r="I34" s="499">
        <v>2.5457497272453878E-2</v>
      </c>
      <c r="J34" s="499">
        <v>2.1442390540056568E-2</v>
      </c>
      <c r="K34" s="499">
        <v>1.8547177352474187E-2</v>
      </c>
      <c r="L34" s="499">
        <v>7.1978914206302633E-2</v>
      </c>
      <c r="M34" s="499">
        <v>2.3630787911205087E-2</v>
      </c>
      <c r="N34" s="499">
        <v>3.4528362070255947E-2</v>
      </c>
      <c r="O34" s="499">
        <v>2.7618539822189748E-2</v>
      </c>
      <c r="P34" s="499">
        <v>2.0806467829466126E-2</v>
      </c>
      <c r="Q34" s="499">
        <v>1.7953754939038072E-2</v>
      </c>
      <c r="R34" s="499">
        <v>2.5505421544678553E-2</v>
      </c>
      <c r="S34" s="499">
        <v>1.6633854136785316E-2</v>
      </c>
      <c r="T34" s="499">
        <v>2.0820017975812753E-2</v>
      </c>
      <c r="U34" s="499">
        <v>2.0160105765598995E-2</v>
      </c>
      <c r="V34" s="499">
        <v>1.8541916651603863E-2</v>
      </c>
      <c r="W34" s="499">
        <v>0.10927714032864796</v>
      </c>
      <c r="X34" s="499">
        <v>4.2482951661922633E-2</v>
      </c>
      <c r="Y34" s="499">
        <v>3.0434572440538054E-2</v>
      </c>
      <c r="Z34" s="499">
        <v>2.1898675418190534E-2</v>
      </c>
      <c r="AA34" s="499">
        <v>7.6426030198335632E-2</v>
      </c>
      <c r="AB34" s="499">
        <v>5.1335603622249253E-2</v>
      </c>
      <c r="AC34" s="499">
        <v>3.4060938385243295E-2</v>
      </c>
      <c r="AD34" s="499">
        <v>2.8557704922041139E-3</v>
      </c>
      <c r="AE34" s="499">
        <v>0.11411409831736724</v>
      </c>
      <c r="AF34" s="499">
        <v>2.2167142729711167E-2</v>
      </c>
      <c r="AG34" s="499">
        <v>3.3788084782902551E-2</v>
      </c>
      <c r="AH34" s="499">
        <v>2.8957236039877318E-2</v>
      </c>
      <c r="AI34" s="499">
        <v>1.6714492985203059E-2</v>
      </c>
      <c r="AJ34" s="499">
        <v>3.9276768286042207E-2</v>
      </c>
      <c r="AK34" s="499">
        <v>1.4464205044056469E-2</v>
      </c>
      <c r="AL34" s="499">
        <v>3.6262651147963905E-2</v>
      </c>
      <c r="AM34" s="499">
        <v>6.1546444061200307E-2</v>
      </c>
      <c r="AN34" s="575">
        <v>5.0975360504282613E-2</v>
      </c>
      <c r="AO34" s="581">
        <v>3.297503437951365E-2</v>
      </c>
    </row>
    <row r="35" spans="1:41" ht="17.149999999999999" customHeight="1" x14ac:dyDescent="0.2">
      <c r="A35" s="130">
        <v>29</v>
      </c>
      <c r="B35" s="472" t="s">
        <v>196</v>
      </c>
      <c r="C35" s="471" t="s">
        <v>237</v>
      </c>
      <c r="D35" s="498">
        <v>3.9335875342102512E-3</v>
      </c>
      <c r="E35" s="499">
        <v>9.3892079385792613E-3</v>
      </c>
      <c r="F35" s="499">
        <v>4.5090202604707872E-3</v>
      </c>
      <c r="G35" s="499">
        <v>4.520229728532001E-3</v>
      </c>
      <c r="H35" s="499">
        <v>4.3369163847066421E-3</v>
      </c>
      <c r="I35" s="499">
        <v>1.0894720568010288E-2</v>
      </c>
      <c r="J35" s="499">
        <v>7.9890828695862025E-4</v>
      </c>
      <c r="K35" s="499">
        <v>3.6962832577446441E-3</v>
      </c>
      <c r="L35" s="499">
        <v>5.6559737507108172E-3</v>
      </c>
      <c r="M35" s="499">
        <v>2.4031760776490273E-3</v>
      </c>
      <c r="N35" s="499">
        <v>1.9626353274602342E-3</v>
      </c>
      <c r="O35" s="499">
        <v>7.0167635459347857E-3</v>
      </c>
      <c r="P35" s="499">
        <v>7.2531207921801844E-3</v>
      </c>
      <c r="Q35" s="499">
        <v>8.8018149169382769E-3</v>
      </c>
      <c r="R35" s="499">
        <v>6.2089415626761964E-3</v>
      </c>
      <c r="S35" s="499">
        <v>5.6230908825575833E-3</v>
      </c>
      <c r="T35" s="499">
        <v>9.5086230970866902E-3</v>
      </c>
      <c r="U35" s="499">
        <v>2.1453153686042621E-2</v>
      </c>
      <c r="V35" s="499">
        <v>2.6881899507604353E-3</v>
      </c>
      <c r="W35" s="499">
        <v>5.5939568613482277E-3</v>
      </c>
      <c r="X35" s="499">
        <v>8.4087182274373718E-3</v>
      </c>
      <c r="Y35" s="499">
        <v>1.2050221304265217E-2</v>
      </c>
      <c r="Z35" s="499">
        <v>3.4052539604022679E-2</v>
      </c>
      <c r="AA35" s="499">
        <v>9.8113968269702683E-3</v>
      </c>
      <c r="AB35" s="499">
        <v>3.9274705440572023E-2</v>
      </c>
      <c r="AC35" s="499">
        <v>5.6057061256135333E-2</v>
      </c>
      <c r="AD35" s="499">
        <v>3.3501017514430071E-3</v>
      </c>
      <c r="AE35" s="499">
        <v>9.3489480681657536E-3</v>
      </c>
      <c r="AF35" s="499">
        <v>0.1644555216305445</v>
      </c>
      <c r="AG35" s="499">
        <v>2.935437192778384E-2</v>
      </c>
      <c r="AH35" s="499">
        <v>3.2253393523150799E-2</v>
      </c>
      <c r="AI35" s="499">
        <v>1.3552280341616747E-2</v>
      </c>
      <c r="AJ35" s="499">
        <v>6.3459121867852922E-2</v>
      </c>
      <c r="AK35" s="499">
        <v>9.1665948903492001E-2</v>
      </c>
      <c r="AL35" s="499">
        <v>2.3965910038656113E-2</v>
      </c>
      <c r="AM35" s="499">
        <v>0</v>
      </c>
      <c r="AN35" s="575">
        <v>4.3450421409775515E-2</v>
      </c>
      <c r="AO35" s="581">
        <v>3.2016739608496984E-2</v>
      </c>
    </row>
    <row r="36" spans="1:41" ht="17.149999999999999" customHeight="1" x14ac:dyDescent="0.2">
      <c r="A36" s="130">
        <v>30</v>
      </c>
      <c r="B36" s="472" t="s">
        <v>197</v>
      </c>
      <c r="C36" s="471" t="s">
        <v>10</v>
      </c>
      <c r="D36" s="498">
        <v>0</v>
      </c>
      <c r="E36" s="499">
        <v>0</v>
      </c>
      <c r="F36" s="499">
        <v>0</v>
      </c>
      <c r="G36" s="499">
        <v>0</v>
      </c>
      <c r="H36" s="499">
        <v>0</v>
      </c>
      <c r="I36" s="499">
        <v>0</v>
      </c>
      <c r="J36" s="499">
        <v>0</v>
      </c>
      <c r="K36" s="499">
        <v>0</v>
      </c>
      <c r="L36" s="499">
        <v>0</v>
      </c>
      <c r="M36" s="499">
        <v>0</v>
      </c>
      <c r="N36" s="499">
        <v>0</v>
      </c>
      <c r="O36" s="499">
        <v>0</v>
      </c>
      <c r="P36" s="499">
        <v>0</v>
      </c>
      <c r="Q36" s="499">
        <v>0</v>
      </c>
      <c r="R36" s="499">
        <v>0</v>
      </c>
      <c r="S36" s="499">
        <v>0</v>
      </c>
      <c r="T36" s="499">
        <v>0</v>
      </c>
      <c r="U36" s="499">
        <v>0</v>
      </c>
      <c r="V36" s="499">
        <v>0</v>
      </c>
      <c r="W36" s="499">
        <v>0</v>
      </c>
      <c r="X36" s="499">
        <v>0</v>
      </c>
      <c r="Y36" s="499">
        <v>0</v>
      </c>
      <c r="Z36" s="499">
        <v>0</v>
      </c>
      <c r="AA36" s="499">
        <v>0</v>
      </c>
      <c r="AB36" s="499">
        <v>0</v>
      </c>
      <c r="AC36" s="499">
        <v>0</v>
      </c>
      <c r="AD36" s="499">
        <v>0</v>
      </c>
      <c r="AE36" s="499">
        <v>0</v>
      </c>
      <c r="AF36" s="499">
        <v>0</v>
      </c>
      <c r="AG36" s="499">
        <v>0</v>
      </c>
      <c r="AH36" s="499">
        <v>0</v>
      </c>
      <c r="AI36" s="499">
        <v>0</v>
      </c>
      <c r="AJ36" s="499">
        <v>0</v>
      </c>
      <c r="AK36" s="499">
        <v>0</v>
      </c>
      <c r="AL36" s="499">
        <v>0</v>
      </c>
      <c r="AM36" s="499">
        <v>0</v>
      </c>
      <c r="AN36" s="575">
        <v>0.10149269360319417</v>
      </c>
      <c r="AO36" s="581">
        <v>7.6507133426944435E-4</v>
      </c>
    </row>
    <row r="37" spans="1:41" ht="17.149999999999999" customHeight="1" x14ac:dyDescent="0.2">
      <c r="A37" s="130">
        <v>31</v>
      </c>
      <c r="B37" s="472" t="s">
        <v>198</v>
      </c>
      <c r="C37" s="471" t="s">
        <v>238</v>
      </c>
      <c r="D37" s="498">
        <v>3.3722009822081218E-5</v>
      </c>
      <c r="E37" s="499">
        <v>4.6590686995473204E-4</v>
      </c>
      <c r="F37" s="499">
        <v>2.2283567566065116E-4</v>
      </c>
      <c r="G37" s="499">
        <v>2.8856915731622437E-5</v>
      </c>
      <c r="H37" s="499">
        <v>1.7543467064609958E-4</v>
      </c>
      <c r="I37" s="499">
        <v>3.3540467491978708E-4</v>
      </c>
      <c r="J37" s="499">
        <v>1.2828413033245059E-5</v>
      </c>
      <c r="K37" s="499">
        <v>1.6155301328154285E-4</v>
      </c>
      <c r="L37" s="499">
        <v>4.0961298111279713E-4</v>
      </c>
      <c r="M37" s="499">
        <v>7.6507029285275137E-5</v>
      </c>
      <c r="N37" s="499">
        <v>1.8619904824295641E-5</v>
      </c>
      <c r="O37" s="499">
        <v>4.603020793617233E-4</v>
      </c>
      <c r="P37" s="499">
        <v>7.0235563344540561E-4</v>
      </c>
      <c r="Q37" s="499">
        <v>4.2856909572888501E-4</v>
      </c>
      <c r="R37" s="499">
        <v>3.6338699102605841E-4</v>
      </c>
      <c r="S37" s="499">
        <v>1.3622237615596303E-3</v>
      </c>
      <c r="T37" s="499">
        <v>1.2708410042822319E-3</v>
      </c>
      <c r="U37" s="499">
        <v>2.0135885911122739E-3</v>
      </c>
      <c r="V37" s="499">
        <v>2.0924028709188547E-4</v>
      </c>
      <c r="W37" s="499">
        <v>5.2808686447226616E-5</v>
      </c>
      <c r="X37" s="499">
        <v>1.6382024455306759E-4</v>
      </c>
      <c r="Y37" s="499">
        <v>6.9811541951305062E-4</v>
      </c>
      <c r="Z37" s="499">
        <v>1.174286394766391E-4</v>
      </c>
      <c r="AA37" s="499">
        <v>2.4464660330887037E-4</v>
      </c>
      <c r="AB37" s="499">
        <v>2.1623562519512059E-4</v>
      </c>
      <c r="AC37" s="499">
        <v>2.1200770581818448E-4</v>
      </c>
      <c r="AD37" s="499">
        <v>1.6344814987903787E-6</v>
      </c>
      <c r="AE37" s="499">
        <v>8.9013794417627421E-4</v>
      </c>
      <c r="AF37" s="499">
        <v>5.0448328696440911E-3</v>
      </c>
      <c r="AG37" s="499">
        <v>1.5947712896688802E-4</v>
      </c>
      <c r="AH37" s="499">
        <v>1.7435374151142463E-6</v>
      </c>
      <c r="AI37" s="499">
        <v>1.0378435734038215E-4</v>
      </c>
      <c r="AJ37" s="499">
        <v>0</v>
      </c>
      <c r="AK37" s="499">
        <v>5.2065618358769115E-4</v>
      </c>
      <c r="AL37" s="499">
        <v>5.3512535816827044E-4</v>
      </c>
      <c r="AM37" s="499">
        <v>0</v>
      </c>
      <c r="AN37" s="575">
        <v>2.4588431414500583E-3</v>
      </c>
      <c r="AO37" s="581">
        <v>6.1902210394081916E-4</v>
      </c>
    </row>
    <row r="38" spans="1:41" ht="17.149999999999999" customHeight="1" x14ac:dyDescent="0.2">
      <c r="A38" s="130">
        <v>32</v>
      </c>
      <c r="B38" s="472" t="s">
        <v>199</v>
      </c>
      <c r="C38" s="471" t="s">
        <v>239</v>
      </c>
      <c r="D38" s="498">
        <v>0</v>
      </c>
      <c r="E38" s="499">
        <v>0</v>
      </c>
      <c r="F38" s="499">
        <v>0</v>
      </c>
      <c r="G38" s="499">
        <v>0</v>
      </c>
      <c r="H38" s="499">
        <v>1.6608165133412517E-6</v>
      </c>
      <c r="I38" s="499">
        <v>5.2958632882071641E-6</v>
      </c>
      <c r="J38" s="499">
        <v>0</v>
      </c>
      <c r="K38" s="499">
        <v>5.1147494028530075E-7</v>
      </c>
      <c r="L38" s="499">
        <v>0</v>
      </c>
      <c r="M38" s="499">
        <v>1.663196288810329E-6</v>
      </c>
      <c r="N38" s="499">
        <v>0</v>
      </c>
      <c r="O38" s="499">
        <v>0</v>
      </c>
      <c r="P38" s="499">
        <v>0</v>
      </c>
      <c r="Q38" s="499">
        <v>0</v>
      </c>
      <c r="R38" s="499">
        <v>0</v>
      </c>
      <c r="S38" s="499">
        <v>0</v>
      </c>
      <c r="T38" s="499">
        <v>0</v>
      </c>
      <c r="U38" s="499">
        <v>0</v>
      </c>
      <c r="V38" s="499">
        <v>0</v>
      </c>
      <c r="W38" s="499">
        <v>4.4482478864834511E-6</v>
      </c>
      <c r="X38" s="499">
        <v>1.2774640248710633E-6</v>
      </c>
      <c r="Y38" s="499">
        <v>2.2234070836459505E-5</v>
      </c>
      <c r="Z38" s="499">
        <v>1.2184324998327966E-4</v>
      </c>
      <c r="AA38" s="499">
        <v>0</v>
      </c>
      <c r="AB38" s="499">
        <v>1.9176364985631424E-5</v>
      </c>
      <c r="AC38" s="499">
        <v>1.0799925193178707E-4</v>
      </c>
      <c r="AD38" s="499">
        <v>1.1595983606283092E-5</v>
      </c>
      <c r="AE38" s="499">
        <v>7.8649765844631086E-4</v>
      </c>
      <c r="AF38" s="499">
        <v>2.7331635188063629E-4</v>
      </c>
      <c r="AG38" s="499">
        <v>1.9471317599664172E-5</v>
      </c>
      <c r="AH38" s="499">
        <v>1.2313732994244364E-5</v>
      </c>
      <c r="AI38" s="499">
        <v>1.4409724244073125E-2</v>
      </c>
      <c r="AJ38" s="499">
        <v>5.6548292241574301E-6</v>
      </c>
      <c r="AK38" s="499">
        <v>2.3519455591649465E-5</v>
      </c>
      <c r="AL38" s="499">
        <v>2.6609727442059603E-4</v>
      </c>
      <c r="AM38" s="499">
        <v>0</v>
      </c>
      <c r="AN38" s="575">
        <v>1.2914743944840209E-4</v>
      </c>
      <c r="AO38" s="581">
        <v>1.0884448281152563E-3</v>
      </c>
    </row>
    <row r="39" spans="1:41" ht="17.149999999999999" customHeight="1" x14ac:dyDescent="0.2">
      <c r="A39" s="130">
        <v>33</v>
      </c>
      <c r="B39" s="472" t="s">
        <v>200</v>
      </c>
      <c r="C39" s="471" t="s">
        <v>259</v>
      </c>
      <c r="D39" s="498">
        <v>3.1741549341163309E-3</v>
      </c>
      <c r="E39" s="499">
        <v>3.14092300888974E-3</v>
      </c>
      <c r="F39" s="499">
        <v>1.2277504869900036E-3</v>
      </c>
      <c r="G39" s="499">
        <v>1.1061817697121934E-3</v>
      </c>
      <c r="H39" s="499">
        <v>6.2228172413033526E-4</v>
      </c>
      <c r="I39" s="499">
        <v>1.0960671718826095E-3</v>
      </c>
      <c r="J39" s="499">
        <v>1.8752121404478806E-4</v>
      </c>
      <c r="K39" s="499">
        <v>4.590852928303635E-4</v>
      </c>
      <c r="L39" s="499">
        <v>8.4917910152745803E-4</v>
      </c>
      <c r="M39" s="499">
        <v>6.4185120779888891E-4</v>
      </c>
      <c r="N39" s="499">
        <v>1.0603609851901172E-3</v>
      </c>
      <c r="O39" s="499">
        <v>2.4455363855719329E-4</v>
      </c>
      <c r="P39" s="499">
        <v>1.9958445561906154E-3</v>
      </c>
      <c r="Q39" s="499">
        <v>4.8566325694368421E-4</v>
      </c>
      <c r="R39" s="499">
        <v>5.6908435238796416E-4</v>
      </c>
      <c r="S39" s="499">
        <v>3.5948106274862084E-4</v>
      </c>
      <c r="T39" s="499">
        <v>3.5513316083764262E-4</v>
      </c>
      <c r="U39" s="499">
        <v>2.6725356663456144E-4</v>
      </c>
      <c r="V39" s="499">
        <v>1.1379846218328642E-4</v>
      </c>
      <c r="W39" s="499">
        <v>8.1003734589244804E-4</v>
      </c>
      <c r="X39" s="499">
        <v>9.4902512074938362E-4</v>
      </c>
      <c r="Y39" s="499">
        <v>1.8277524382002495E-3</v>
      </c>
      <c r="Z39" s="499">
        <v>8.5714077596933252E-3</v>
      </c>
      <c r="AA39" s="499">
        <v>1.8830779479790539E-3</v>
      </c>
      <c r="AB39" s="499">
        <v>5.6565962564758792E-4</v>
      </c>
      <c r="AC39" s="499">
        <v>3.0430247937273461E-3</v>
      </c>
      <c r="AD39" s="499">
        <v>2.4219040046265545E-4</v>
      </c>
      <c r="AE39" s="499">
        <v>1.2848423953900191E-3</v>
      </c>
      <c r="AF39" s="499">
        <v>9.0551912808159224E-4</v>
      </c>
      <c r="AG39" s="499">
        <v>2.6509143238097007E-6</v>
      </c>
      <c r="AH39" s="499">
        <v>2.4605235886446023E-3</v>
      </c>
      <c r="AI39" s="499">
        <v>1.0549371405608474E-3</v>
      </c>
      <c r="AJ39" s="499">
        <v>0</v>
      </c>
      <c r="AK39" s="499">
        <v>1.7897844539449329E-3</v>
      </c>
      <c r="AL39" s="499">
        <v>2.953043053007906E-3</v>
      </c>
      <c r="AM39" s="499">
        <v>0</v>
      </c>
      <c r="AN39" s="575">
        <v>2.3644711386499245E-4</v>
      </c>
      <c r="AO39" s="581">
        <v>1.1199342540779895E-3</v>
      </c>
    </row>
    <row r="40" spans="1:41" ht="17.149999999999999" customHeight="1" x14ac:dyDescent="0.2">
      <c r="A40" s="130">
        <v>34</v>
      </c>
      <c r="B40" s="472" t="s">
        <v>201</v>
      </c>
      <c r="C40" s="471" t="s">
        <v>240</v>
      </c>
      <c r="D40" s="498">
        <v>2.4604856082629762E-2</v>
      </c>
      <c r="E40" s="499">
        <v>5.1070105164656619E-2</v>
      </c>
      <c r="F40" s="499">
        <v>4.1365494565549644E-2</v>
      </c>
      <c r="G40" s="499">
        <v>3.6289976275492852E-2</v>
      </c>
      <c r="H40" s="499">
        <v>2.4011735504306062E-2</v>
      </c>
      <c r="I40" s="499">
        <v>5.8264699533547425E-2</v>
      </c>
      <c r="J40" s="499">
        <v>6.0699522798127415E-3</v>
      </c>
      <c r="K40" s="499">
        <v>4.3728330816145945E-2</v>
      </c>
      <c r="L40" s="499">
        <v>5.8368025251864852E-2</v>
      </c>
      <c r="M40" s="499">
        <v>1.1884535401323088E-2</v>
      </c>
      <c r="N40" s="499">
        <v>1.7266249913441781E-2</v>
      </c>
      <c r="O40" s="499">
        <v>3.1286761388450379E-2</v>
      </c>
      <c r="P40" s="499">
        <v>4.345368469716205E-2</v>
      </c>
      <c r="Q40" s="499">
        <v>3.8738025497623396E-2</v>
      </c>
      <c r="R40" s="499">
        <v>3.8822661191215496E-2</v>
      </c>
      <c r="S40" s="499">
        <v>4.9377819756595588E-2</v>
      </c>
      <c r="T40" s="499">
        <v>4.2674548717515602E-2</v>
      </c>
      <c r="U40" s="499">
        <v>4.126228035358482E-2</v>
      </c>
      <c r="V40" s="499">
        <v>3.0230970696652783E-2</v>
      </c>
      <c r="W40" s="499">
        <v>4.1077744309464835E-2</v>
      </c>
      <c r="X40" s="499">
        <v>0.10174818048476275</v>
      </c>
      <c r="Y40" s="499">
        <v>8.3308311044071534E-2</v>
      </c>
      <c r="Z40" s="499">
        <v>0.14577088039032221</v>
      </c>
      <c r="AA40" s="499">
        <v>6.3040389885915579E-2</v>
      </c>
      <c r="AB40" s="499">
        <v>7.629648998533213E-2</v>
      </c>
      <c r="AC40" s="499">
        <v>0.12099975821268394</v>
      </c>
      <c r="AD40" s="499">
        <v>2.8259113866076307E-2</v>
      </c>
      <c r="AE40" s="499">
        <v>0.13359949598937995</v>
      </c>
      <c r="AF40" s="499">
        <v>0.1632865975042965</v>
      </c>
      <c r="AG40" s="499">
        <v>9.194137997966631E-2</v>
      </c>
      <c r="AH40" s="499">
        <v>9.7469800297403889E-2</v>
      </c>
      <c r="AI40" s="499">
        <v>4.7794211351034691E-2</v>
      </c>
      <c r="AJ40" s="499">
        <v>7.6178089421699471E-2</v>
      </c>
      <c r="AK40" s="499">
        <v>0.15108184056330148</v>
      </c>
      <c r="AL40" s="499">
        <v>3.8420333187037102E-2</v>
      </c>
      <c r="AM40" s="499">
        <v>0</v>
      </c>
      <c r="AN40" s="575">
        <v>2.8282642855619239E-2</v>
      </c>
      <c r="AO40" s="581">
        <v>7.6365751137504476E-2</v>
      </c>
    </row>
    <row r="41" spans="1:41" ht="17.149999999999999" customHeight="1" x14ac:dyDescent="0.2">
      <c r="A41" s="130">
        <v>35</v>
      </c>
      <c r="B41" s="472" t="s">
        <v>202</v>
      </c>
      <c r="C41" s="471" t="s">
        <v>241</v>
      </c>
      <c r="D41" s="498">
        <v>2.0097347436411569E-3</v>
      </c>
      <c r="E41" s="499">
        <v>2.1715998175856154E-4</v>
      </c>
      <c r="F41" s="499">
        <v>2.90143504125941E-4</v>
      </c>
      <c r="G41" s="499">
        <v>1.9066176465536253E-4</v>
      </c>
      <c r="H41" s="499">
        <v>1.1660680151564367E-4</v>
      </c>
      <c r="I41" s="499">
        <v>2.1532980129850332E-4</v>
      </c>
      <c r="J41" s="499">
        <v>4.9879888323382255E-5</v>
      </c>
      <c r="K41" s="499">
        <v>9.6961035108370579E-5</v>
      </c>
      <c r="L41" s="499">
        <v>3.4423303238284065E-4</v>
      </c>
      <c r="M41" s="499">
        <v>6.1490742792016164E-5</v>
      </c>
      <c r="N41" s="499">
        <v>5.6833304267621335E-5</v>
      </c>
      <c r="O41" s="499">
        <v>9.654306912492051E-5</v>
      </c>
      <c r="P41" s="499">
        <v>1.4229917559804861E-4</v>
      </c>
      <c r="Q41" s="499">
        <v>1.4255395972805277E-4</v>
      </c>
      <c r="R41" s="499">
        <v>1.3666434570893228E-4</v>
      </c>
      <c r="S41" s="499">
        <v>2.9610211788098695E-4</v>
      </c>
      <c r="T41" s="499">
        <v>1.5046060296766236E-4</v>
      </c>
      <c r="U41" s="499">
        <v>1.8916541513352552E-4</v>
      </c>
      <c r="V41" s="499">
        <v>1.1107034443163357E-4</v>
      </c>
      <c r="W41" s="499">
        <v>1.0787571412912945E-3</v>
      </c>
      <c r="X41" s="499">
        <v>3.1257222026731513E-4</v>
      </c>
      <c r="Y41" s="499">
        <v>1.0648270675256042E-4</v>
      </c>
      <c r="Z41" s="499">
        <v>3.7678700674177246E-4</v>
      </c>
      <c r="AA41" s="499">
        <v>6.8587826712104846E-5</v>
      </c>
      <c r="AB41" s="499">
        <v>6.7853917342015175E-4</v>
      </c>
      <c r="AC41" s="499">
        <v>2.682366741404681E-4</v>
      </c>
      <c r="AD41" s="499">
        <v>8.1193972831803145E-4</v>
      </c>
      <c r="AE41" s="499">
        <v>5.7973910314852641E-4</v>
      </c>
      <c r="AF41" s="499">
        <v>9.3903920322073436E-3</v>
      </c>
      <c r="AG41" s="499">
        <v>4.5722407231018643E-4</v>
      </c>
      <c r="AH41" s="499">
        <v>9.3266175177998817E-3</v>
      </c>
      <c r="AI41" s="499">
        <v>2.3103762649899814E-2</v>
      </c>
      <c r="AJ41" s="499">
        <v>2.3767037791014266E-3</v>
      </c>
      <c r="AK41" s="499">
        <v>2.7856069540207295E-3</v>
      </c>
      <c r="AL41" s="499">
        <v>1.757790792311709E-2</v>
      </c>
      <c r="AM41" s="499">
        <v>0</v>
      </c>
      <c r="AN41" s="575">
        <v>3.4175592685264846E-3</v>
      </c>
      <c r="AO41" s="581">
        <v>3.8667812533675805E-3</v>
      </c>
    </row>
    <row r="42" spans="1:41" ht="17.149999999999999" customHeight="1" x14ac:dyDescent="0.2">
      <c r="A42" s="130">
        <v>36</v>
      </c>
      <c r="B42" s="472" t="s">
        <v>203</v>
      </c>
      <c r="C42" s="471" t="s">
        <v>349</v>
      </c>
      <c r="D42" s="498">
        <v>5.7942014478468097E-4</v>
      </c>
      <c r="E42" s="499">
        <v>1.0107810060034864E-3</v>
      </c>
      <c r="F42" s="499">
        <v>7.1792389870061477E-4</v>
      </c>
      <c r="G42" s="499">
        <v>1.1515283515761716E-3</v>
      </c>
      <c r="H42" s="499">
        <v>7.1843425911324984E-4</v>
      </c>
      <c r="I42" s="499">
        <v>6.1071895439605026E-4</v>
      </c>
      <c r="J42" s="499">
        <v>2.5505903560216645E-5</v>
      </c>
      <c r="K42" s="499">
        <v>1.6732537332190552E-4</v>
      </c>
      <c r="L42" s="499">
        <v>1.0033541434162391E-3</v>
      </c>
      <c r="M42" s="499">
        <v>1.5130334238777393E-4</v>
      </c>
      <c r="N42" s="499">
        <v>3.2809976082549705E-4</v>
      </c>
      <c r="O42" s="499">
        <v>5.7743214860958472E-4</v>
      </c>
      <c r="P42" s="499">
        <v>8.0068542212776231E-4</v>
      </c>
      <c r="Q42" s="499">
        <v>9.4949283571094632E-4</v>
      </c>
      <c r="R42" s="499">
        <v>8.9567709649238689E-4</v>
      </c>
      <c r="S42" s="499">
        <v>1.2902197354949429E-3</v>
      </c>
      <c r="T42" s="499">
        <v>8.4861574322860002E-4</v>
      </c>
      <c r="U42" s="499">
        <v>8.8799173351311708E-4</v>
      </c>
      <c r="V42" s="499">
        <v>3.3278806930239638E-4</v>
      </c>
      <c r="W42" s="499">
        <v>1.117308622974151E-3</v>
      </c>
      <c r="X42" s="499">
        <v>7.2648508096218587E-4</v>
      </c>
      <c r="Y42" s="499">
        <v>5.4230489989894465E-5</v>
      </c>
      <c r="Z42" s="499">
        <v>8.8579159815742987E-4</v>
      </c>
      <c r="AA42" s="499">
        <v>2.8713434219184331E-3</v>
      </c>
      <c r="AB42" s="499">
        <v>1.9392179981898288E-3</v>
      </c>
      <c r="AC42" s="499">
        <v>3.4212974029400071E-3</v>
      </c>
      <c r="AD42" s="499">
        <v>3.7608535783653754E-4</v>
      </c>
      <c r="AE42" s="499">
        <v>2.0880646485695845E-3</v>
      </c>
      <c r="AF42" s="499">
        <v>1.6293403649360438E-3</v>
      </c>
      <c r="AG42" s="499">
        <v>2.6076082367145442E-3</v>
      </c>
      <c r="AH42" s="499">
        <v>3.9924391499993571E-3</v>
      </c>
      <c r="AI42" s="499">
        <v>2.4146122816251629E-3</v>
      </c>
      <c r="AJ42" s="499">
        <v>4.5223973124900521E-3</v>
      </c>
      <c r="AK42" s="499">
        <v>1.4946028702675343E-3</v>
      </c>
      <c r="AL42" s="499">
        <v>1.7610626872070249E-3</v>
      </c>
      <c r="AM42" s="499">
        <v>0</v>
      </c>
      <c r="AN42" s="575">
        <v>1.1583193768345174E-4</v>
      </c>
      <c r="AO42" s="581">
        <v>1.4443095468867481E-3</v>
      </c>
    </row>
    <row r="43" spans="1:41" ht="17.149999999999999" customHeight="1" thickBot="1" x14ac:dyDescent="0.25">
      <c r="A43" s="130">
        <v>37</v>
      </c>
      <c r="B43" s="472" t="s">
        <v>204</v>
      </c>
      <c r="C43" s="471" t="s">
        <v>350</v>
      </c>
      <c r="D43" s="500">
        <v>5.5601690823189843E-3</v>
      </c>
      <c r="E43" s="501">
        <v>9.2233766797818126E-3</v>
      </c>
      <c r="F43" s="501">
        <v>4.6900052840060649E-3</v>
      </c>
      <c r="G43" s="501">
        <v>2.9145484888938662E-3</v>
      </c>
      <c r="H43" s="501">
        <v>3.3970690609463716E-3</v>
      </c>
      <c r="I43" s="501">
        <v>8.3964147146761855E-4</v>
      </c>
      <c r="J43" s="501">
        <v>9.5262285959815066E-4</v>
      </c>
      <c r="K43" s="501">
        <v>2.2059183496018898E-3</v>
      </c>
      <c r="L43" s="501">
        <v>9.8790622994888201E-3</v>
      </c>
      <c r="M43" s="501">
        <v>5.5384911616323616E-3</v>
      </c>
      <c r="N43" s="501">
        <v>4.9152897774410237E-3</v>
      </c>
      <c r="O43" s="501">
        <v>5.0542745543765344E-3</v>
      </c>
      <c r="P43" s="501">
        <v>7.3460626472361106E-3</v>
      </c>
      <c r="Q43" s="501">
        <v>5.5537982435078072E-3</v>
      </c>
      <c r="R43" s="501">
        <v>2.4468174202887682E-3</v>
      </c>
      <c r="S43" s="501">
        <v>6.8538591655156929E-4</v>
      </c>
      <c r="T43" s="501">
        <v>2.6614481358841232E-3</v>
      </c>
      <c r="U43" s="501">
        <v>2.8111734540372931E-3</v>
      </c>
      <c r="V43" s="501">
        <v>1.2345050049223493E-3</v>
      </c>
      <c r="W43" s="501">
        <v>2.0503001027545264E-3</v>
      </c>
      <c r="X43" s="501">
        <v>1.4709519197380966E-2</v>
      </c>
      <c r="Y43" s="501">
        <v>3.2844496284759874E-3</v>
      </c>
      <c r="Z43" s="501">
        <v>6.9459481711482687E-3</v>
      </c>
      <c r="AA43" s="501">
        <v>7.6279342364564493E-3</v>
      </c>
      <c r="AB43" s="501">
        <v>4.5143514384031755E-3</v>
      </c>
      <c r="AC43" s="501">
        <v>9.6718504381001769E-3</v>
      </c>
      <c r="AD43" s="501">
        <v>3.7944156680601322E-3</v>
      </c>
      <c r="AE43" s="501">
        <v>3.3043623063613672E-3</v>
      </c>
      <c r="AF43" s="501">
        <v>4.3861741663705064E-3</v>
      </c>
      <c r="AG43" s="501">
        <v>3.7685210351928348E-4</v>
      </c>
      <c r="AH43" s="501">
        <v>5.4193065820934781E-3</v>
      </c>
      <c r="AI43" s="501">
        <v>2.9731133197605777E-3</v>
      </c>
      <c r="AJ43" s="501">
        <v>1.2702003066174068E-2</v>
      </c>
      <c r="AK43" s="501">
        <v>3.4343371564687299E-3</v>
      </c>
      <c r="AL43" s="501">
        <v>4.3188001994264157E-3</v>
      </c>
      <c r="AM43" s="501">
        <v>4.89850777688714E-4</v>
      </c>
      <c r="AN43" s="576">
        <v>0</v>
      </c>
      <c r="AO43" s="581">
        <v>4.5825997458215795E-3</v>
      </c>
    </row>
    <row r="44" spans="1:41" ht="17.149999999999999" customHeight="1" thickBot="1" x14ac:dyDescent="0.25">
      <c r="B44" s="448" t="s">
        <v>205</v>
      </c>
      <c r="C44" s="473" t="s">
        <v>39</v>
      </c>
      <c r="D44" s="502">
        <v>0.53439454961748967</v>
      </c>
      <c r="E44" s="503">
        <v>0.43580257393803834</v>
      </c>
      <c r="F44" s="503">
        <v>0.64252481279977369</v>
      </c>
      <c r="G44" s="503">
        <v>0.56827408848217431</v>
      </c>
      <c r="H44" s="503">
        <v>0.6201807912409586</v>
      </c>
      <c r="I44" s="503">
        <v>0.64672330462998973</v>
      </c>
      <c r="J44" s="503">
        <v>0.60041100726133456</v>
      </c>
      <c r="K44" s="503">
        <v>0.56391390853805112</v>
      </c>
      <c r="L44" s="503">
        <v>0.49952439888458766</v>
      </c>
      <c r="M44" s="503">
        <v>0.72929484564065328</v>
      </c>
      <c r="N44" s="503">
        <v>0.7916443603046508</v>
      </c>
      <c r="O44" s="503">
        <v>0.496642119159383</v>
      </c>
      <c r="P44" s="503">
        <v>0.53652109784920421</v>
      </c>
      <c r="Q44" s="503">
        <v>0.5147114839703909</v>
      </c>
      <c r="R44" s="503">
        <v>0.58443561304646907</v>
      </c>
      <c r="S44" s="503">
        <v>0.63676094316803078</v>
      </c>
      <c r="T44" s="503">
        <v>0.63919617896712</v>
      </c>
      <c r="U44" s="503">
        <v>0.6657609972232772</v>
      </c>
      <c r="V44" s="503">
        <v>0.76795850655559295</v>
      </c>
      <c r="W44" s="503">
        <v>0.51272010700431381</v>
      </c>
      <c r="X44" s="503">
        <v>0.51291581454009549</v>
      </c>
      <c r="Y44" s="503">
        <v>0.5611493285783673</v>
      </c>
      <c r="Z44" s="503">
        <v>0.52321853359441339</v>
      </c>
      <c r="AA44" s="503">
        <v>0.35019742780630597</v>
      </c>
      <c r="AB44" s="503">
        <v>0.29620200551127435</v>
      </c>
      <c r="AC44" s="503">
        <v>0.36587765837034797</v>
      </c>
      <c r="AD44" s="503">
        <v>0.19387925773733447</v>
      </c>
      <c r="AE44" s="503">
        <v>0.49293809508713121</v>
      </c>
      <c r="AF44" s="503">
        <v>0.4684659200564984</v>
      </c>
      <c r="AG44" s="503">
        <v>0.29010797009824946</v>
      </c>
      <c r="AH44" s="503">
        <v>0.30847141241568632</v>
      </c>
      <c r="AI44" s="503">
        <v>0.40691399214646479</v>
      </c>
      <c r="AJ44" s="503">
        <v>0.38273790075984149</v>
      </c>
      <c r="AK44" s="503">
        <v>0.40396175001020479</v>
      </c>
      <c r="AL44" s="503">
        <v>0.44745098038224879</v>
      </c>
      <c r="AM44" s="503">
        <v>1</v>
      </c>
      <c r="AN44" s="577">
        <v>0.34997521118967545</v>
      </c>
      <c r="AO44" s="585">
        <v>0.4528101531412751</v>
      </c>
    </row>
    <row r="45" spans="1:41" ht="17.149999999999999" customHeight="1" x14ac:dyDescent="0.2">
      <c r="B45" s="472" t="s">
        <v>206</v>
      </c>
      <c r="C45" s="471" t="s">
        <v>40</v>
      </c>
      <c r="D45" s="504">
        <v>5.4782496675713386E-3</v>
      </c>
      <c r="E45" s="505">
        <v>2.2158214865982677E-2</v>
      </c>
      <c r="F45" s="505">
        <v>5.2267865295965417E-3</v>
      </c>
      <c r="G45" s="505">
        <v>8.7745635906797664E-3</v>
      </c>
      <c r="H45" s="505">
        <v>1.0135700946735342E-2</v>
      </c>
      <c r="I45" s="505">
        <v>8.2628177367923463E-3</v>
      </c>
      <c r="J45" s="505">
        <v>2.0293040193530947E-3</v>
      </c>
      <c r="K45" s="505">
        <v>1.332180322682233E-2</v>
      </c>
      <c r="L45" s="505">
        <v>1.1931992689609454E-2</v>
      </c>
      <c r="M45" s="505">
        <v>4.8137652587567524E-3</v>
      </c>
      <c r="N45" s="505">
        <v>6.3503611348795482E-3</v>
      </c>
      <c r="O45" s="505">
        <v>1.0445661235766226E-2</v>
      </c>
      <c r="P45" s="505">
        <v>1.0548034630943384E-2</v>
      </c>
      <c r="Q45" s="505">
        <v>1.0388960021386118E-2</v>
      </c>
      <c r="R45" s="505">
        <v>1.2120900989484906E-2</v>
      </c>
      <c r="S45" s="505">
        <v>1.0797215484947116E-2</v>
      </c>
      <c r="T45" s="505">
        <v>1.048315667882954E-2</v>
      </c>
      <c r="U45" s="505">
        <v>1.2858237224705337E-2</v>
      </c>
      <c r="V45" s="505">
        <v>5.2578865390207861E-3</v>
      </c>
      <c r="W45" s="505">
        <v>1.2750047134318951E-2</v>
      </c>
      <c r="X45" s="505">
        <v>1.2130667730445801E-2</v>
      </c>
      <c r="Y45" s="505">
        <v>5.3436600342619718E-3</v>
      </c>
      <c r="Z45" s="505">
        <v>8.7040668054178746E-3</v>
      </c>
      <c r="AA45" s="505">
        <v>1.7268278697538865E-2</v>
      </c>
      <c r="AB45" s="505">
        <v>1.4216643009704816E-2</v>
      </c>
      <c r="AC45" s="505">
        <v>2.4121043932218634E-2</v>
      </c>
      <c r="AD45" s="505">
        <v>1.9220287608444672E-3</v>
      </c>
      <c r="AE45" s="505">
        <v>7.8454612110168617E-3</v>
      </c>
      <c r="AF45" s="505">
        <v>7.1607375943248449E-3</v>
      </c>
      <c r="AG45" s="505">
        <v>9.8385518106659745E-3</v>
      </c>
      <c r="AH45" s="505">
        <v>3.7172435632412621E-3</v>
      </c>
      <c r="AI45" s="505">
        <v>8.5487152905738256E-3</v>
      </c>
      <c r="AJ45" s="505">
        <v>3.5048840969447166E-2</v>
      </c>
      <c r="AK45" s="505">
        <v>8.8232013788999194E-3</v>
      </c>
      <c r="AL45" s="505">
        <v>1.4415766783980731E-2</v>
      </c>
      <c r="AM45" s="505">
        <v>0</v>
      </c>
      <c r="AN45" s="578">
        <v>1.9978423716072134E-3</v>
      </c>
      <c r="AO45" s="581">
        <v>9.0910995018138544E-3</v>
      </c>
    </row>
    <row r="46" spans="1:41" ht="17.149999999999999" customHeight="1" x14ac:dyDescent="0.2">
      <c r="B46" s="472" t="s">
        <v>242</v>
      </c>
      <c r="C46" s="471" t="s">
        <v>41</v>
      </c>
      <c r="D46" s="498">
        <v>0.16694885600305553</v>
      </c>
      <c r="E46" s="499">
        <v>0.19712203798720335</v>
      </c>
      <c r="F46" s="499">
        <v>0.12972861467799837</v>
      </c>
      <c r="G46" s="499">
        <v>0.28547116129160804</v>
      </c>
      <c r="H46" s="499">
        <v>0.1714906684838913</v>
      </c>
      <c r="I46" s="499">
        <v>0.10491966634366608</v>
      </c>
      <c r="J46" s="499">
        <v>1.5283922210314436E-2</v>
      </c>
      <c r="K46" s="499">
        <v>0.23310981878442866</v>
      </c>
      <c r="L46" s="499">
        <v>0.22704038656274803</v>
      </c>
      <c r="M46" s="499">
        <v>7.4547831576950538E-2</v>
      </c>
      <c r="N46" s="499">
        <v>0.10568889205846456</v>
      </c>
      <c r="O46" s="499">
        <v>0.30339377527147654</v>
      </c>
      <c r="P46" s="499">
        <v>0.23849235995822426</v>
      </c>
      <c r="Q46" s="499">
        <v>0.27632654715197508</v>
      </c>
      <c r="R46" s="499">
        <v>0.26993994127638193</v>
      </c>
      <c r="S46" s="499">
        <v>0.21293369430324938</v>
      </c>
      <c r="T46" s="499">
        <v>0.19821185134851277</v>
      </c>
      <c r="U46" s="499">
        <v>0.18222371253204173</v>
      </c>
      <c r="V46" s="499">
        <v>0.14687430984172287</v>
      </c>
      <c r="W46" s="499">
        <v>0.27586641888785363</v>
      </c>
      <c r="X46" s="499">
        <v>0.34371391889961572</v>
      </c>
      <c r="Y46" s="499">
        <v>7.7971359936406262E-2</v>
      </c>
      <c r="Z46" s="499">
        <v>0.11984100338799283</v>
      </c>
      <c r="AA46" s="499">
        <v>0.45480437700475457</v>
      </c>
      <c r="AB46" s="499">
        <v>0.43473671465640085</v>
      </c>
      <c r="AC46" s="499">
        <v>0.30373168516126331</v>
      </c>
      <c r="AD46" s="499">
        <v>6.4698012480436884E-2</v>
      </c>
      <c r="AE46" s="499">
        <v>0.3218028864160894</v>
      </c>
      <c r="AF46" s="499">
        <v>0.22909746289660113</v>
      </c>
      <c r="AG46" s="499">
        <v>0.3394705284248159</v>
      </c>
      <c r="AH46" s="499">
        <v>0.48708420174209899</v>
      </c>
      <c r="AI46" s="499">
        <v>0.51403506938473464</v>
      </c>
      <c r="AJ46" s="499">
        <v>0.53206623271088327</v>
      </c>
      <c r="AK46" s="499">
        <v>0.35121656246448135</v>
      </c>
      <c r="AL46" s="499">
        <v>0.31251816122740878</v>
      </c>
      <c r="AM46" s="499">
        <v>0</v>
      </c>
      <c r="AN46" s="575">
        <v>7.4225519353047602E-3</v>
      </c>
      <c r="AO46" s="581">
        <v>0.27664405888041443</v>
      </c>
    </row>
    <row r="47" spans="1:41" ht="17.149999999999999" customHeight="1" x14ac:dyDescent="0.2">
      <c r="B47" s="472" t="s">
        <v>243</v>
      </c>
      <c r="C47" s="471" t="s">
        <v>42</v>
      </c>
      <c r="D47" s="498">
        <v>0.16716250960005777</v>
      </c>
      <c r="E47" s="499">
        <v>0.13188125692197442</v>
      </c>
      <c r="F47" s="499">
        <v>8.4939931178402178E-2</v>
      </c>
      <c r="G47" s="499">
        <v>-7.1936168502401653E-4</v>
      </c>
      <c r="H47" s="499">
        <v>9.1806090756105074E-2</v>
      </c>
      <c r="I47" s="499">
        <v>6.7908219441085882E-2</v>
      </c>
      <c r="J47" s="499">
        <v>8.7855839425697607E-2</v>
      </c>
      <c r="K47" s="499">
        <v>6.2461173571943703E-2</v>
      </c>
      <c r="L47" s="499">
        <v>0.10677245041006912</v>
      </c>
      <c r="M47" s="499">
        <v>0.11908043492868071</v>
      </c>
      <c r="N47" s="499">
        <v>4.3327423237616881E-2</v>
      </c>
      <c r="O47" s="499">
        <v>6.082146945192176E-2</v>
      </c>
      <c r="P47" s="499">
        <v>0.10273596383157127</v>
      </c>
      <c r="Q47" s="499">
        <v>7.544509555711866E-2</v>
      </c>
      <c r="R47" s="499">
        <v>2.853481454122655E-3</v>
      </c>
      <c r="S47" s="499">
        <v>-2.4020774124140332E-2</v>
      </c>
      <c r="T47" s="499">
        <v>-9.2203897954902057E-3</v>
      </c>
      <c r="U47" s="499">
        <v>-7.0296039698846992E-3</v>
      </c>
      <c r="V47" s="499">
        <v>-1.9491872630568931E-3</v>
      </c>
      <c r="W47" s="499">
        <v>5.9005323868374294E-2</v>
      </c>
      <c r="X47" s="499">
        <v>3.8852994085341562E-2</v>
      </c>
      <c r="Y47" s="499">
        <v>7.9277708361412624E-2</v>
      </c>
      <c r="Z47" s="499">
        <v>0.13144061322471626</v>
      </c>
      <c r="AA47" s="499">
        <v>5.7148678883310079E-2</v>
      </c>
      <c r="AB47" s="499">
        <v>0.10194111406397412</v>
      </c>
      <c r="AC47" s="499">
        <v>0.22558998788586374</v>
      </c>
      <c r="AD47" s="499">
        <v>0.33731552294799322</v>
      </c>
      <c r="AE47" s="499">
        <v>1.0951497530853514E-3</v>
      </c>
      <c r="AF47" s="499">
        <v>0.13282249744320934</v>
      </c>
      <c r="AG47" s="499">
        <v>0</v>
      </c>
      <c r="AH47" s="499">
        <v>1.8148045069570413E-2</v>
      </c>
      <c r="AI47" s="499">
        <v>1.3850153120839263E-2</v>
      </c>
      <c r="AJ47" s="499">
        <v>-8.8104333693566905E-3</v>
      </c>
      <c r="AK47" s="499">
        <v>7.097339234174363E-2</v>
      </c>
      <c r="AL47" s="499">
        <v>3.2864883045169505E-2</v>
      </c>
      <c r="AM47" s="499">
        <v>0</v>
      </c>
      <c r="AN47" s="575">
        <v>0.57552546137244043</v>
      </c>
      <c r="AO47" s="581">
        <v>9.0432967347618951E-2</v>
      </c>
    </row>
    <row r="48" spans="1:41" ht="17.149999999999999" customHeight="1" x14ac:dyDescent="0.2">
      <c r="B48" s="472" t="s">
        <v>244</v>
      </c>
      <c r="C48" s="471" t="s">
        <v>43</v>
      </c>
      <c r="D48" s="498">
        <v>0.15839422096941316</v>
      </c>
      <c r="E48" s="499">
        <v>0.14910006929377601</v>
      </c>
      <c r="F48" s="499">
        <v>6.2836402858423179E-2</v>
      </c>
      <c r="G48" s="499">
        <v>0.12825524903861812</v>
      </c>
      <c r="H48" s="499">
        <v>6.9689434304916822E-2</v>
      </c>
      <c r="I48" s="499">
        <v>0.17002132538228895</v>
      </c>
      <c r="J48" s="499">
        <v>3.0573504014614127E-2</v>
      </c>
      <c r="K48" s="499">
        <v>0.10387822220078899</v>
      </c>
      <c r="L48" s="499">
        <v>0.11553457991102245</v>
      </c>
      <c r="M48" s="499">
        <v>5.4616942609938941E-2</v>
      </c>
      <c r="N48" s="499">
        <v>4.991631387220636E-2</v>
      </c>
      <c r="O48" s="499">
        <v>8.8781272005988163E-2</v>
      </c>
      <c r="P48" s="499">
        <v>0.10396845364861725</v>
      </c>
      <c r="Q48" s="499">
        <v>0.11867408487555106</v>
      </c>
      <c r="R48" s="499">
        <v>0.15988922478726794</v>
      </c>
      <c r="S48" s="499">
        <v>0.19729257161031422</v>
      </c>
      <c r="T48" s="499">
        <v>0.17734358088801747</v>
      </c>
      <c r="U48" s="499">
        <v>0.19789082650044609</v>
      </c>
      <c r="V48" s="499">
        <v>9.9789852455144198E-2</v>
      </c>
      <c r="W48" s="499">
        <v>0.11169071400879864</v>
      </c>
      <c r="X48" s="499">
        <v>4.7970487097032687E-2</v>
      </c>
      <c r="Y48" s="499">
        <v>0.23726127510374967</v>
      </c>
      <c r="Z48" s="499">
        <v>0.21965115306315475</v>
      </c>
      <c r="AA48" s="499">
        <v>7.6925669987085124E-2</v>
      </c>
      <c r="AB48" s="499">
        <v>9.5971817948089691E-2</v>
      </c>
      <c r="AC48" s="499">
        <v>7.4394448001759247E-2</v>
      </c>
      <c r="AD48" s="499">
        <v>0.33103075384064773</v>
      </c>
      <c r="AE48" s="499">
        <v>0.14323318379644967</v>
      </c>
      <c r="AF48" s="499">
        <v>0.12636180307100525</v>
      </c>
      <c r="AG48" s="499">
        <v>0.35882999151566658</v>
      </c>
      <c r="AH48" s="499">
        <v>0.17558892879894464</v>
      </c>
      <c r="AI48" s="499">
        <v>5.8146728790155949E-2</v>
      </c>
      <c r="AJ48" s="499">
        <v>4.4014886861527894E-2</v>
      </c>
      <c r="AK48" s="499">
        <v>0.11347777850145334</v>
      </c>
      <c r="AL48" s="499">
        <v>0.12854246733871977</v>
      </c>
      <c r="AM48" s="499">
        <v>0</v>
      </c>
      <c r="AN48" s="575">
        <v>3.5157190791102404E-2</v>
      </c>
      <c r="AO48" s="581">
        <v>0.13785359097376873</v>
      </c>
    </row>
    <row r="49" spans="2:41" ht="17.149999999999999" customHeight="1" x14ac:dyDescent="0.2">
      <c r="B49" s="472" t="s">
        <v>245</v>
      </c>
      <c r="C49" s="471" t="s">
        <v>361</v>
      </c>
      <c r="D49" s="498">
        <v>2.6193672214462924E-2</v>
      </c>
      <c r="E49" s="499">
        <v>6.435634768497589E-2</v>
      </c>
      <c r="F49" s="499">
        <v>7.6877572498241967E-2</v>
      </c>
      <c r="G49" s="499">
        <v>9.9473910943435641E-3</v>
      </c>
      <c r="H49" s="499">
        <v>3.6699412140883396E-2</v>
      </c>
      <c r="I49" s="499">
        <v>2.1671025632896265E-3</v>
      </c>
      <c r="J49" s="499">
        <v>0.26879419105310254</v>
      </c>
      <c r="K49" s="499">
        <v>2.3316461967088781E-2</v>
      </c>
      <c r="L49" s="499">
        <v>3.9201817258481909E-2</v>
      </c>
      <c r="M49" s="499">
        <v>1.7648983658763825E-2</v>
      </c>
      <c r="N49" s="499">
        <v>3.0758135590146932E-3</v>
      </c>
      <c r="O49" s="499">
        <v>3.9922758903732279E-2</v>
      </c>
      <c r="P49" s="499">
        <v>7.7390931626641216E-3</v>
      </c>
      <c r="Q49" s="499">
        <v>4.4587878740227011E-3</v>
      </c>
      <c r="R49" s="499">
        <v>-2.9233554811338373E-2</v>
      </c>
      <c r="S49" s="499">
        <v>-3.3757412660464052E-2</v>
      </c>
      <c r="T49" s="499">
        <v>-1.6010148785543275E-2</v>
      </c>
      <c r="U49" s="499">
        <v>-5.1699158506211242E-2</v>
      </c>
      <c r="V49" s="499">
        <v>-1.7925298595131443E-2</v>
      </c>
      <c r="W49" s="499">
        <v>2.7970240537293595E-2</v>
      </c>
      <c r="X49" s="499">
        <v>4.8179091165639468E-2</v>
      </c>
      <c r="Y49" s="499">
        <v>3.913377092163707E-2</v>
      </c>
      <c r="Z49" s="499">
        <v>3.6551209150781243E-2</v>
      </c>
      <c r="AA49" s="499">
        <v>4.3658571467430712E-2</v>
      </c>
      <c r="AB49" s="499">
        <v>5.7634241403601204E-2</v>
      </c>
      <c r="AC49" s="499">
        <v>1.7581529595827112E-2</v>
      </c>
      <c r="AD49" s="499">
        <v>7.1400899625243208E-2</v>
      </c>
      <c r="AE49" s="499">
        <v>3.6154277218730817E-2</v>
      </c>
      <c r="AF49" s="499">
        <v>3.6098319890110787E-2</v>
      </c>
      <c r="AG49" s="499">
        <v>1.7529581506020556E-3</v>
      </c>
      <c r="AH49" s="499">
        <v>1.0203943750867682E-2</v>
      </c>
      <c r="AI49" s="499">
        <v>1.1067890173247334E-2</v>
      </c>
      <c r="AJ49" s="499">
        <v>3.2114822354587111E-2</v>
      </c>
      <c r="AK49" s="499">
        <v>5.1583747401094247E-2</v>
      </c>
      <c r="AL49" s="499">
        <v>6.4212112170865379E-2</v>
      </c>
      <c r="AM49" s="499">
        <v>0</v>
      </c>
      <c r="AN49" s="575">
        <v>3.2882049863322195E-2</v>
      </c>
      <c r="AO49" s="581">
        <v>3.6212498777729737E-2</v>
      </c>
    </row>
    <row r="50" spans="2:41" ht="17.149999999999999" customHeight="1" thickBot="1" x14ac:dyDescent="0.25">
      <c r="B50" s="472" t="s">
        <v>246</v>
      </c>
      <c r="C50" s="471" t="s">
        <v>44</v>
      </c>
      <c r="D50" s="500">
        <v>-5.8572058072050431E-2</v>
      </c>
      <c r="E50" s="501">
        <v>-4.2050069195066916E-4</v>
      </c>
      <c r="F50" s="501">
        <v>-2.134120542435944E-3</v>
      </c>
      <c r="G50" s="501">
        <v>-3.0918123998166901E-6</v>
      </c>
      <c r="H50" s="501">
        <v>-2.097873490536318E-6</v>
      </c>
      <c r="I50" s="501">
        <v>-2.4360971125752958E-6</v>
      </c>
      <c r="J50" s="501">
        <v>-4.9477679844163458E-3</v>
      </c>
      <c r="K50" s="501">
        <v>-1.3882891236315306E-6</v>
      </c>
      <c r="L50" s="501">
        <v>-5.6257165186241627E-6</v>
      </c>
      <c r="M50" s="501">
        <v>-2.8036737439945544E-6</v>
      </c>
      <c r="N50" s="501">
        <v>-3.164166832886841E-6</v>
      </c>
      <c r="O50" s="501">
        <v>-7.0560282679434592E-6</v>
      </c>
      <c r="P50" s="501">
        <v>-5.0030812245426153E-6</v>
      </c>
      <c r="Q50" s="501">
        <v>-4.9594504445058666E-6</v>
      </c>
      <c r="R50" s="501">
        <v>-5.6067423880587604E-6</v>
      </c>
      <c r="S50" s="501">
        <v>-6.2377819371547324E-6</v>
      </c>
      <c r="T50" s="501">
        <v>-4.2293014462801179E-6</v>
      </c>
      <c r="U50" s="501">
        <v>-5.0110043743980267E-6</v>
      </c>
      <c r="V50" s="501">
        <v>-6.0695332924369446E-6</v>
      </c>
      <c r="W50" s="501">
        <v>-2.8514409528740074E-6</v>
      </c>
      <c r="X50" s="501">
        <v>-3.7629735181707643E-3</v>
      </c>
      <c r="Y50" s="501">
        <v>-1.3710293583487989E-4</v>
      </c>
      <c r="Z50" s="501">
        <v>-3.9406579226476363E-2</v>
      </c>
      <c r="AA50" s="501">
        <v>-3.0038464253476576E-6</v>
      </c>
      <c r="AB50" s="501">
        <v>-7.0253659304502793E-4</v>
      </c>
      <c r="AC50" s="501">
        <v>-1.1296352947280043E-2</v>
      </c>
      <c r="AD50" s="501">
        <v>-2.4647539250002485E-4</v>
      </c>
      <c r="AE50" s="501">
        <v>-3.0690534825033333E-3</v>
      </c>
      <c r="AF50" s="501">
        <v>-6.740951749744844E-6</v>
      </c>
      <c r="AG50" s="501">
        <v>0</v>
      </c>
      <c r="AH50" s="501">
        <v>-3.2137753404093347E-3</v>
      </c>
      <c r="AI50" s="501">
        <v>-1.2562548906015871E-2</v>
      </c>
      <c r="AJ50" s="501">
        <v>-1.7172250286930223E-2</v>
      </c>
      <c r="AK50" s="501">
        <v>-3.6432097877260936E-5</v>
      </c>
      <c r="AL50" s="501">
        <v>-4.3709483929702925E-6</v>
      </c>
      <c r="AM50" s="501">
        <v>0</v>
      </c>
      <c r="AN50" s="576">
        <v>-2.9603075234524122E-3</v>
      </c>
      <c r="AO50" s="581">
        <v>-3.0443686226207683E-3</v>
      </c>
    </row>
    <row r="51" spans="2:41" ht="17.149999999999999" customHeight="1" thickBot="1" x14ac:dyDescent="0.25">
      <c r="B51" s="448" t="s">
        <v>247</v>
      </c>
      <c r="C51" s="473" t="s">
        <v>45</v>
      </c>
      <c r="D51" s="502">
        <v>0.46560545038251028</v>
      </c>
      <c r="E51" s="503">
        <v>0.56419742606196166</v>
      </c>
      <c r="F51" s="503">
        <v>0.35747518720022631</v>
      </c>
      <c r="G51" s="503">
        <v>0.43172591151782569</v>
      </c>
      <c r="H51" s="503">
        <v>0.3798192087590414</v>
      </c>
      <c r="I51" s="503">
        <v>0.35327669537001033</v>
      </c>
      <c r="J51" s="503">
        <v>0.39958899273866544</v>
      </c>
      <c r="K51" s="503">
        <v>0.43608609146194882</v>
      </c>
      <c r="L51" s="503">
        <v>0.50047560111541234</v>
      </c>
      <c r="M51" s="503">
        <v>0.27070515435934678</v>
      </c>
      <c r="N51" s="503">
        <v>0.20835563969534915</v>
      </c>
      <c r="O51" s="503">
        <v>0.50335788084061706</v>
      </c>
      <c r="P51" s="503">
        <v>0.46347890215079574</v>
      </c>
      <c r="Q51" s="503">
        <v>0.48528851602960915</v>
      </c>
      <c r="R51" s="503">
        <v>0.41556438695353098</v>
      </c>
      <c r="S51" s="503">
        <v>0.36323905683196916</v>
      </c>
      <c r="T51" s="503">
        <v>0.36080382103288</v>
      </c>
      <c r="U51" s="503">
        <v>0.3342390027767228</v>
      </c>
      <c r="V51" s="503">
        <v>0.23204149344440705</v>
      </c>
      <c r="W51" s="503">
        <v>0.48727989299568625</v>
      </c>
      <c r="X51" s="503">
        <v>0.48708418545990445</v>
      </c>
      <c r="Y51" s="503">
        <v>0.43885067142163275</v>
      </c>
      <c r="Z51" s="503">
        <v>0.47678146640558661</v>
      </c>
      <c r="AA51" s="503">
        <v>0.64980257219369397</v>
      </c>
      <c r="AB51" s="503">
        <v>0.7037979944887256</v>
      </c>
      <c r="AC51" s="503">
        <v>0.63412234162965198</v>
      </c>
      <c r="AD51" s="503">
        <v>0.8061207422626655</v>
      </c>
      <c r="AE51" s="503">
        <v>0.50706190491286873</v>
      </c>
      <c r="AF51" s="503">
        <v>0.53153407994350155</v>
      </c>
      <c r="AG51" s="503">
        <v>0.7098920299017506</v>
      </c>
      <c r="AH51" s="503">
        <v>0.69152858758431368</v>
      </c>
      <c r="AI51" s="503">
        <v>0.59308600785353516</v>
      </c>
      <c r="AJ51" s="503">
        <v>0.61726209924015851</v>
      </c>
      <c r="AK51" s="503">
        <v>0.59603824998979527</v>
      </c>
      <c r="AL51" s="503">
        <v>0.55254901961775127</v>
      </c>
      <c r="AM51" s="503">
        <v>0</v>
      </c>
      <c r="AN51" s="577">
        <v>0.65002478881032455</v>
      </c>
      <c r="AO51" s="585">
        <v>0.54718984685872496</v>
      </c>
    </row>
    <row r="52" spans="2:41" ht="17.149999999999999" customHeight="1" thickBot="1" x14ac:dyDescent="0.25">
      <c r="B52" s="450" t="s">
        <v>221</v>
      </c>
      <c r="C52" s="474" t="s">
        <v>360</v>
      </c>
      <c r="D52" s="506">
        <v>1</v>
      </c>
      <c r="E52" s="507">
        <v>1</v>
      </c>
      <c r="F52" s="507">
        <v>1</v>
      </c>
      <c r="G52" s="507">
        <v>1</v>
      </c>
      <c r="H52" s="507">
        <v>1</v>
      </c>
      <c r="I52" s="507">
        <v>1</v>
      </c>
      <c r="J52" s="507">
        <v>1</v>
      </c>
      <c r="K52" s="507">
        <v>1</v>
      </c>
      <c r="L52" s="507">
        <v>1</v>
      </c>
      <c r="M52" s="507">
        <v>1</v>
      </c>
      <c r="N52" s="507">
        <v>1</v>
      </c>
      <c r="O52" s="507">
        <v>1</v>
      </c>
      <c r="P52" s="507">
        <v>1</v>
      </c>
      <c r="Q52" s="507">
        <v>1</v>
      </c>
      <c r="R52" s="507">
        <v>1</v>
      </c>
      <c r="S52" s="507">
        <v>1</v>
      </c>
      <c r="T52" s="507">
        <v>1</v>
      </c>
      <c r="U52" s="507">
        <v>1</v>
      </c>
      <c r="V52" s="507">
        <v>1</v>
      </c>
      <c r="W52" s="507">
        <v>1</v>
      </c>
      <c r="X52" s="507">
        <v>1</v>
      </c>
      <c r="Y52" s="507">
        <v>1</v>
      </c>
      <c r="Z52" s="507">
        <v>1</v>
      </c>
      <c r="AA52" s="507">
        <v>1</v>
      </c>
      <c r="AB52" s="507">
        <v>1</v>
      </c>
      <c r="AC52" s="507">
        <v>1</v>
      </c>
      <c r="AD52" s="507">
        <v>1</v>
      </c>
      <c r="AE52" s="507">
        <v>1</v>
      </c>
      <c r="AF52" s="507">
        <v>1</v>
      </c>
      <c r="AG52" s="507">
        <v>1</v>
      </c>
      <c r="AH52" s="507">
        <v>1</v>
      </c>
      <c r="AI52" s="507">
        <v>1</v>
      </c>
      <c r="AJ52" s="507">
        <v>1</v>
      </c>
      <c r="AK52" s="507">
        <v>1</v>
      </c>
      <c r="AL52" s="507">
        <v>1</v>
      </c>
      <c r="AM52" s="507">
        <v>1</v>
      </c>
      <c r="AN52" s="579">
        <v>1</v>
      </c>
      <c r="AO52" s="582">
        <v>1</v>
      </c>
    </row>
    <row r="53" spans="2:41" ht="16" customHeight="1" x14ac:dyDescent="0.2">
      <c r="B53" s="249"/>
      <c r="C53" s="247"/>
      <c r="D53" s="239"/>
      <c r="E53" s="239"/>
      <c r="F53" s="239"/>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39"/>
      <c r="AL53" s="239"/>
      <c r="AM53" s="239"/>
      <c r="AN53" s="239"/>
    </row>
  </sheetData>
  <phoneticPr fontId="6"/>
  <pageMargins left="0.7" right="0.7" top="0.75" bottom="0.75" header="0.3" footer="0.3"/>
  <pageSetup paperSize="9" scale="51" fitToWidth="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9" tint="0.79998168889431442"/>
    <pageSetUpPr fitToPage="1"/>
  </sheetPr>
  <dimension ref="A3:AS48"/>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3.26953125" style="255" customWidth="1"/>
    <col min="2" max="2" width="4.81640625" style="255" customWidth="1"/>
    <col min="3" max="3" width="25" style="265" customWidth="1"/>
    <col min="4" max="40" width="11.6328125" style="255" customWidth="1"/>
    <col min="41" max="42" width="11.6328125" style="262" customWidth="1"/>
    <col min="43" max="43" width="2.7265625" style="262" customWidth="1"/>
    <col min="44" max="16384" width="12.6328125" style="255"/>
  </cols>
  <sheetData>
    <row r="3" spans="1:43" s="251" customFormat="1" ht="16" x14ac:dyDescent="0.4">
      <c r="A3" s="250"/>
      <c r="B3" s="250"/>
      <c r="C3" s="266" t="s">
        <v>426</v>
      </c>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row>
    <row r="4" spans="1:43" ht="27" customHeight="1" thickBot="1" x14ac:dyDescent="0.4">
      <c r="A4" s="252"/>
      <c r="B4" s="252"/>
      <c r="C4" s="440" t="s">
        <v>411</v>
      </c>
      <c r="D4" s="252"/>
      <c r="E4" s="252"/>
      <c r="F4" s="252"/>
      <c r="G4" s="252"/>
      <c r="H4" s="252"/>
      <c r="I4" s="252"/>
      <c r="J4" s="252"/>
      <c r="K4" s="252"/>
      <c r="L4" s="252"/>
      <c r="M4" s="252"/>
      <c r="N4" s="252"/>
      <c r="O4" s="252"/>
      <c r="P4" s="252"/>
      <c r="Q4" s="252"/>
      <c r="R4" s="252"/>
      <c r="S4" s="252"/>
      <c r="T4" s="252"/>
      <c r="U4" s="252"/>
      <c r="V4" s="252"/>
      <c r="W4" s="252"/>
      <c r="X4" s="252"/>
      <c r="Y4" s="252"/>
      <c r="Z4" s="252"/>
      <c r="AA4" s="253"/>
      <c r="AB4" s="252"/>
      <c r="AC4" s="252"/>
      <c r="AD4" s="252"/>
      <c r="AE4" s="252"/>
      <c r="AF4" s="252"/>
      <c r="AG4" s="252"/>
      <c r="AH4" s="252"/>
      <c r="AI4" s="252"/>
      <c r="AJ4" s="252"/>
      <c r="AK4" s="252"/>
      <c r="AL4" s="252"/>
      <c r="AM4" s="252"/>
      <c r="AN4" s="252"/>
      <c r="AO4" s="254"/>
      <c r="AP4" s="254"/>
      <c r="AQ4" s="254"/>
    </row>
    <row r="5" spans="1:43" s="258" customFormat="1" ht="15" customHeight="1" x14ac:dyDescent="0.35">
      <c r="A5" s="256"/>
      <c r="B5" s="485"/>
      <c r="C5" s="486"/>
      <c r="D5" s="475" t="s">
        <v>168</v>
      </c>
      <c r="E5" s="475" t="s">
        <v>169</v>
      </c>
      <c r="F5" s="475" t="s">
        <v>170</v>
      </c>
      <c r="G5" s="475" t="s">
        <v>171</v>
      </c>
      <c r="H5" s="475" t="s">
        <v>172</v>
      </c>
      <c r="I5" s="475" t="s">
        <v>173</v>
      </c>
      <c r="J5" s="475" t="s">
        <v>174</v>
      </c>
      <c r="K5" s="475" t="s">
        <v>175</v>
      </c>
      <c r="L5" s="475" t="s">
        <v>176</v>
      </c>
      <c r="M5" s="475" t="s">
        <v>177</v>
      </c>
      <c r="N5" s="475" t="s">
        <v>178</v>
      </c>
      <c r="O5" s="475" t="s">
        <v>179</v>
      </c>
      <c r="P5" s="475" t="s">
        <v>180</v>
      </c>
      <c r="Q5" s="475" t="s">
        <v>181</v>
      </c>
      <c r="R5" s="475" t="s">
        <v>182</v>
      </c>
      <c r="S5" s="475" t="s">
        <v>183</v>
      </c>
      <c r="T5" s="475" t="s">
        <v>184</v>
      </c>
      <c r="U5" s="475" t="s">
        <v>185</v>
      </c>
      <c r="V5" s="475" t="s">
        <v>186</v>
      </c>
      <c r="W5" s="475" t="s">
        <v>187</v>
      </c>
      <c r="X5" s="475" t="s">
        <v>188</v>
      </c>
      <c r="Y5" s="475" t="s">
        <v>189</v>
      </c>
      <c r="Z5" s="475" t="s">
        <v>190</v>
      </c>
      <c r="AA5" s="475" t="s">
        <v>191</v>
      </c>
      <c r="AB5" s="475" t="s">
        <v>192</v>
      </c>
      <c r="AC5" s="475" t="s">
        <v>193</v>
      </c>
      <c r="AD5" s="475" t="s">
        <v>194</v>
      </c>
      <c r="AE5" s="475" t="s">
        <v>195</v>
      </c>
      <c r="AF5" s="475" t="s">
        <v>196</v>
      </c>
      <c r="AG5" s="475" t="s">
        <v>197</v>
      </c>
      <c r="AH5" s="475" t="s">
        <v>198</v>
      </c>
      <c r="AI5" s="475" t="s">
        <v>199</v>
      </c>
      <c r="AJ5" s="475" t="s">
        <v>200</v>
      </c>
      <c r="AK5" s="475" t="s">
        <v>201</v>
      </c>
      <c r="AL5" s="475" t="s">
        <v>202</v>
      </c>
      <c r="AM5" s="475" t="s">
        <v>203</v>
      </c>
      <c r="AN5" s="476" t="s">
        <v>204</v>
      </c>
      <c r="AO5" s="477"/>
      <c r="AP5" s="478"/>
      <c r="AQ5" s="257"/>
    </row>
    <row r="6" spans="1:43" s="244" customFormat="1" ht="35" customHeight="1" thickBot="1" x14ac:dyDescent="0.25">
      <c r="A6" s="259"/>
      <c r="B6" s="487"/>
      <c r="C6" s="488"/>
      <c r="D6" s="479" t="s">
        <v>344</v>
      </c>
      <c r="E6" s="479" t="s">
        <v>222</v>
      </c>
      <c r="F6" s="479" t="s">
        <v>223</v>
      </c>
      <c r="G6" s="479" t="s">
        <v>224</v>
      </c>
      <c r="H6" s="479" t="s">
        <v>225</v>
      </c>
      <c r="I6" s="479" t="s">
        <v>226</v>
      </c>
      <c r="J6" s="479" t="s">
        <v>227</v>
      </c>
      <c r="K6" s="479" t="s">
        <v>345</v>
      </c>
      <c r="L6" s="479" t="s">
        <v>346</v>
      </c>
      <c r="M6" s="479" t="s">
        <v>228</v>
      </c>
      <c r="N6" s="479" t="s">
        <v>229</v>
      </c>
      <c r="O6" s="479" t="s">
        <v>230</v>
      </c>
      <c r="P6" s="479" t="s">
        <v>3</v>
      </c>
      <c r="Q6" s="479" t="s">
        <v>4</v>
      </c>
      <c r="R6" s="479" t="s">
        <v>5</v>
      </c>
      <c r="S6" s="479" t="s">
        <v>231</v>
      </c>
      <c r="T6" s="479" t="s">
        <v>232</v>
      </c>
      <c r="U6" s="479" t="s">
        <v>258</v>
      </c>
      <c r="V6" s="479" t="s">
        <v>347</v>
      </c>
      <c r="W6" s="479" t="s">
        <v>6</v>
      </c>
      <c r="X6" s="479" t="s">
        <v>233</v>
      </c>
      <c r="Y6" s="479" t="s">
        <v>348</v>
      </c>
      <c r="Z6" s="479" t="s">
        <v>7</v>
      </c>
      <c r="AA6" s="479" t="s">
        <v>8</v>
      </c>
      <c r="AB6" s="479" t="s">
        <v>234</v>
      </c>
      <c r="AC6" s="479" t="s">
        <v>9</v>
      </c>
      <c r="AD6" s="479" t="s">
        <v>235</v>
      </c>
      <c r="AE6" s="479" t="s">
        <v>236</v>
      </c>
      <c r="AF6" s="479" t="s">
        <v>237</v>
      </c>
      <c r="AG6" s="479" t="s">
        <v>10</v>
      </c>
      <c r="AH6" s="479" t="s">
        <v>238</v>
      </c>
      <c r="AI6" s="479" t="s">
        <v>239</v>
      </c>
      <c r="AJ6" s="479" t="s">
        <v>259</v>
      </c>
      <c r="AK6" s="479" t="s">
        <v>240</v>
      </c>
      <c r="AL6" s="479" t="s">
        <v>241</v>
      </c>
      <c r="AM6" s="479" t="s">
        <v>349</v>
      </c>
      <c r="AN6" s="480" t="s">
        <v>350</v>
      </c>
      <c r="AO6" s="481" t="s">
        <v>422</v>
      </c>
      <c r="AP6" s="482" t="s">
        <v>423</v>
      </c>
      <c r="AQ6" s="260"/>
    </row>
    <row r="7" spans="1:43" ht="17.149999999999999" customHeight="1" x14ac:dyDescent="0.35">
      <c r="A7" s="130">
        <v>1</v>
      </c>
      <c r="B7" s="446" t="s">
        <v>168</v>
      </c>
      <c r="C7" s="483" t="s">
        <v>344</v>
      </c>
      <c r="D7" s="508">
        <v>1.1472917116038073</v>
      </c>
      <c r="E7" s="509">
        <v>4.8542290321616912E-4</v>
      </c>
      <c r="F7" s="509">
        <v>0.22205415130638065</v>
      </c>
      <c r="G7" s="509">
        <v>7.394426845781823E-3</v>
      </c>
      <c r="H7" s="509">
        <v>3.277817956755779E-2</v>
      </c>
      <c r="I7" s="509">
        <v>5.2389344220478227E-3</v>
      </c>
      <c r="J7" s="509">
        <v>6.3974958012191787E-5</v>
      </c>
      <c r="K7" s="509">
        <v>9.8857391133446333E-3</v>
      </c>
      <c r="L7" s="509">
        <v>1.1703232606246465E-3</v>
      </c>
      <c r="M7" s="509">
        <v>3.2055470375497153E-4</v>
      </c>
      <c r="N7" s="509">
        <v>6.1636602344416439E-4</v>
      </c>
      <c r="O7" s="509">
        <v>4.1566349730918681E-4</v>
      </c>
      <c r="P7" s="509">
        <v>4.2912261108543327E-4</v>
      </c>
      <c r="Q7" s="509">
        <v>4.7592094846391869E-4</v>
      </c>
      <c r="R7" s="509">
        <v>9.0071554233789515E-4</v>
      </c>
      <c r="S7" s="509">
        <v>6.6949772752911011E-4</v>
      </c>
      <c r="T7" s="509">
        <v>8.7755213828781184E-4</v>
      </c>
      <c r="U7" s="509">
        <v>9.0786538603684908E-4</v>
      </c>
      <c r="V7" s="509">
        <v>1.0145345025973742E-3</v>
      </c>
      <c r="W7" s="509">
        <v>7.5928152461590672E-3</v>
      </c>
      <c r="X7" s="509">
        <v>2.4634447270787088E-3</v>
      </c>
      <c r="Y7" s="509">
        <v>3.7480339367760879E-4</v>
      </c>
      <c r="Z7" s="509">
        <v>8.9491331375368167E-4</v>
      </c>
      <c r="AA7" s="509">
        <v>6.0556331267831622E-4</v>
      </c>
      <c r="AB7" s="509">
        <v>6.463406253379338E-4</v>
      </c>
      <c r="AC7" s="509">
        <v>5.1024268849327167E-4</v>
      </c>
      <c r="AD7" s="509">
        <v>1.6948243695939167E-4</v>
      </c>
      <c r="AE7" s="509">
        <v>5.7107593210669867E-4</v>
      </c>
      <c r="AF7" s="509">
        <v>1.0720072903652666E-3</v>
      </c>
      <c r="AG7" s="509">
        <v>4.8747339371380601E-4</v>
      </c>
      <c r="AH7" s="509">
        <v>3.2830575399141579E-3</v>
      </c>
      <c r="AI7" s="509">
        <v>5.0080568966088803E-3</v>
      </c>
      <c r="AJ7" s="509">
        <v>3.6420681486084108E-3</v>
      </c>
      <c r="AK7" s="509">
        <v>6.2283630668085398E-4</v>
      </c>
      <c r="AL7" s="509">
        <v>3.6027468062341465E-2</v>
      </c>
      <c r="AM7" s="509">
        <v>1.3279656068687886E-2</v>
      </c>
      <c r="AN7" s="510">
        <v>1.111489971928679E-3</v>
      </c>
      <c r="AO7" s="511">
        <v>1.5113534524167134</v>
      </c>
      <c r="AP7" s="512">
        <v>0.85842712675227906</v>
      </c>
      <c r="AQ7" s="513"/>
    </row>
    <row r="8" spans="1:43" ht="17.149999999999999" customHeight="1" x14ac:dyDescent="0.35">
      <c r="A8" s="130">
        <v>2</v>
      </c>
      <c r="B8" s="446" t="s">
        <v>169</v>
      </c>
      <c r="C8" s="483" t="s">
        <v>222</v>
      </c>
      <c r="D8" s="514">
        <v>6.011569587464422E-4</v>
      </c>
      <c r="E8" s="515">
        <v>1.0010184740136436</v>
      </c>
      <c r="F8" s="515">
        <v>5.0300817125604287E-4</v>
      </c>
      <c r="G8" s="515">
        <v>5.7802018192494304E-4</v>
      </c>
      <c r="H8" s="515">
        <v>9.8827425914572217E-4</v>
      </c>
      <c r="I8" s="515">
        <v>1.6997295116875364E-3</v>
      </c>
      <c r="J8" s="515">
        <v>1.7389840756629044E-2</v>
      </c>
      <c r="K8" s="515">
        <v>6.9173238686474436E-4</v>
      </c>
      <c r="L8" s="515">
        <v>2.7096001660010614E-3</v>
      </c>
      <c r="M8" s="515">
        <v>5.5054066544025764E-3</v>
      </c>
      <c r="N8" s="515">
        <v>8.4190652998208885E-3</v>
      </c>
      <c r="O8" s="515">
        <v>1.7183046241299005E-3</v>
      </c>
      <c r="P8" s="515">
        <v>1.1086188596557982E-3</v>
      </c>
      <c r="Q8" s="515">
        <v>8.9843118981942525E-4</v>
      </c>
      <c r="R8" s="515">
        <v>7.9848731142642768E-4</v>
      </c>
      <c r="S8" s="515">
        <v>9.6198329318295873E-4</v>
      </c>
      <c r="T8" s="515">
        <v>9.9205717675719739E-4</v>
      </c>
      <c r="U8" s="515">
        <v>6.854135325534182E-4</v>
      </c>
      <c r="V8" s="515">
        <v>1.1194896370546679E-3</v>
      </c>
      <c r="W8" s="515">
        <v>6.8020736910442763E-4</v>
      </c>
      <c r="X8" s="515">
        <v>8.434103728640265E-4</v>
      </c>
      <c r="Y8" s="515">
        <v>8.5153210109550886E-3</v>
      </c>
      <c r="Z8" s="515">
        <v>8.6574053132360083E-4</v>
      </c>
      <c r="AA8" s="515">
        <v>9.6509185601876581E-4</v>
      </c>
      <c r="AB8" s="515">
        <v>3.4568591618233771E-4</v>
      </c>
      <c r="AC8" s="515">
        <v>1.8291921138693541E-4</v>
      </c>
      <c r="AD8" s="515">
        <v>9.3247289180859987E-5</v>
      </c>
      <c r="AE8" s="515">
        <v>1.6109097188509917E-3</v>
      </c>
      <c r="AF8" s="515">
        <v>2.063052423959537E-4</v>
      </c>
      <c r="AG8" s="515">
        <v>3.8899426641133471E-4</v>
      </c>
      <c r="AH8" s="515">
        <v>3.2101440834493832E-4</v>
      </c>
      <c r="AI8" s="515">
        <v>4.4046895825541578E-4</v>
      </c>
      <c r="AJ8" s="515">
        <v>2.5473403681546773E-4</v>
      </c>
      <c r="AK8" s="515">
        <v>2.3175744699048027E-4</v>
      </c>
      <c r="AL8" s="515">
        <v>5.1689521382572825E-4</v>
      </c>
      <c r="AM8" s="515">
        <v>6.941535224444901E-4</v>
      </c>
      <c r="AN8" s="516">
        <v>3.7214343073358093E-4</v>
      </c>
      <c r="AO8" s="517">
        <v>1.0659160937867866</v>
      </c>
      <c r="AP8" s="518">
        <v>0.60542508324923272</v>
      </c>
      <c r="AQ8" s="513"/>
    </row>
    <row r="9" spans="1:43" ht="17.149999999999999" customHeight="1" x14ac:dyDescent="0.35">
      <c r="A9" s="130">
        <v>3</v>
      </c>
      <c r="B9" s="446" t="s">
        <v>170</v>
      </c>
      <c r="C9" s="483" t="s">
        <v>223</v>
      </c>
      <c r="D9" s="514">
        <v>0.13159641984531151</v>
      </c>
      <c r="E9" s="515">
        <v>3.7501118673635789E-4</v>
      </c>
      <c r="F9" s="515">
        <v>1.2283603836359311</v>
      </c>
      <c r="G9" s="515">
        <v>4.9569063858842183E-3</v>
      </c>
      <c r="H9" s="515">
        <v>6.3837052979777882E-3</v>
      </c>
      <c r="I9" s="515">
        <v>1.281827278942046E-2</v>
      </c>
      <c r="J9" s="515">
        <v>7.7156305894332872E-5</v>
      </c>
      <c r="K9" s="515">
        <v>3.0455330614520392E-3</v>
      </c>
      <c r="L9" s="515">
        <v>1.1842173264943142E-3</v>
      </c>
      <c r="M9" s="515">
        <v>2.9233848333836581E-4</v>
      </c>
      <c r="N9" s="515">
        <v>3.990815415017508E-4</v>
      </c>
      <c r="O9" s="515">
        <v>3.2400750038539026E-4</v>
      </c>
      <c r="P9" s="515">
        <v>3.2330817557627066E-4</v>
      </c>
      <c r="Q9" s="515">
        <v>3.1970740382408622E-4</v>
      </c>
      <c r="R9" s="515">
        <v>5.5030372076384101E-4</v>
      </c>
      <c r="S9" s="515">
        <v>5.2152879005384174E-4</v>
      </c>
      <c r="T9" s="515">
        <v>5.17522790646225E-4</v>
      </c>
      <c r="U9" s="515">
        <v>5.4458149595439196E-4</v>
      </c>
      <c r="V9" s="515">
        <v>5.9922266679498474E-4</v>
      </c>
      <c r="W9" s="515">
        <v>3.4652101158638973E-3</v>
      </c>
      <c r="X9" s="515">
        <v>7.654799503767569E-4</v>
      </c>
      <c r="Y9" s="515">
        <v>2.3892691625654561E-4</v>
      </c>
      <c r="Z9" s="515">
        <v>5.7711868782581752E-4</v>
      </c>
      <c r="AA9" s="515">
        <v>4.2644959542739025E-4</v>
      </c>
      <c r="AB9" s="515">
        <v>4.9196444240135612E-4</v>
      </c>
      <c r="AC9" s="515">
        <v>3.7442091403462765E-4</v>
      </c>
      <c r="AD9" s="515">
        <v>1.8380109044349572E-4</v>
      </c>
      <c r="AE9" s="515">
        <v>4.8313791161938075E-4</v>
      </c>
      <c r="AF9" s="515">
        <v>1.5739724072212635E-3</v>
      </c>
      <c r="AG9" s="515">
        <v>9.8258684586535641E-4</v>
      </c>
      <c r="AH9" s="515">
        <v>6.9778376908734337E-3</v>
      </c>
      <c r="AI9" s="515">
        <v>1.1533600113240923E-2</v>
      </c>
      <c r="AJ9" s="515">
        <v>2.7106002335837813E-3</v>
      </c>
      <c r="AK9" s="515">
        <v>7.1639581997752185E-4</v>
      </c>
      <c r="AL9" s="515">
        <v>0.10892234748930131</v>
      </c>
      <c r="AM9" s="515">
        <v>3.0588275289411401E-3</v>
      </c>
      <c r="AN9" s="516">
        <v>4.6305194396952425E-3</v>
      </c>
      <c r="AO9" s="517">
        <v>1.5413024055968905</v>
      </c>
      <c r="AP9" s="518">
        <v>0.87543770345529193</v>
      </c>
      <c r="AQ9" s="513"/>
    </row>
    <row r="10" spans="1:43" ht="17.149999999999999" customHeight="1" x14ac:dyDescent="0.35">
      <c r="A10" s="130">
        <v>4</v>
      </c>
      <c r="B10" s="446" t="s">
        <v>171</v>
      </c>
      <c r="C10" s="483" t="s">
        <v>224</v>
      </c>
      <c r="D10" s="514">
        <v>2.4717678281808353E-3</v>
      </c>
      <c r="E10" s="515">
        <v>1.4687919402274737E-3</v>
      </c>
      <c r="F10" s="515">
        <v>1.2776878950350391E-3</v>
      </c>
      <c r="G10" s="515">
        <v>1.0766668553098753</v>
      </c>
      <c r="H10" s="515">
        <v>2.554539919982033E-3</v>
      </c>
      <c r="I10" s="515">
        <v>1.07062800224982E-3</v>
      </c>
      <c r="J10" s="515">
        <v>1.0772853934873181E-4</v>
      </c>
      <c r="K10" s="515">
        <v>2.1723571544260156E-3</v>
      </c>
      <c r="L10" s="515">
        <v>1.695773794147204E-3</v>
      </c>
      <c r="M10" s="515">
        <v>5.3222657062126726E-4</v>
      </c>
      <c r="N10" s="515">
        <v>8.902128171028843E-4</v>
      </c>
      <c r="O10" s="515">
        <v>8.1361963124615985E-4</v>
      </c>
      <c r="P10" s="515">
        <v>8.9884161378947459E-4</v>
      </c>
      <c r="Q10" s="515">
        <v>1.0610251830356001E-3</v>
      </c>
      <c r="R10" s="515">
        <v>1.2722717535171315E-3</v>
      </c>
      <c r="S10" s="515">
        <v>1.9962830636189601E-3</v>
      </c>
      <c r="T10" s="515">
        <v>1.4468005860623081E-3</v>
      </c>
      <c r="U10" s="515">
        <v>1.338042805554409E-3</v>
      </c>
      <c r="V10" s="515">
        <v>1.6391538056300164E-3</v>
      </c>
      <c r="W10" s="515">
        <v>3.0375629478660137E-3</v>
      </c>
      <c r="X10" s="515">
        <v>1.9678034693552666E-3</v>
      </c>
      <c r="Y10" s="515">
        <v>3.871770766663916E-4</v>
      </c>
      <c r="Z10" s="515">
        <v>9.3857438746893472E-4</v>
      </c>
      <c r="AA10" s="515">
        <v>1.3805961489622683E-3</v>
      </c>
      <c r="AB10" s="515">
        <v>1.8730745243732505E-3</v>
      </c>
      <c r="AC10" s="515">
        <v>9.3639320447290832E-4</v>
      </c>
      <c r="AD10" s="515">
        <v>1.7734134927554124E-4</v>
      </c>
      <c r="AE10" s="515">
        <v>1.0931257656083934E-3</v>
      </c>
      <c r="AF10" s="515">
        <v>8.3199859904034784E-4</v>
      </c>
      <c r="AG10" s="515">
        <v>1.8552000075344858E-3</v>
      </c>
      <c r="AH10" s="515">
        <v>5.9673518471760269E-4</v>
      </c>
      <c r="AI10" s="515">
        <v>1.7524614585552366E-3</v>
      </c>
      <c r="AJ10" s="515">
        <v>8.4097185960271808E-3</v>
      </c>
      <c r="AK10" s="515">
        <v>1.1154736198663569E-3</v>
      </c>
      <c r="AL10" s="515">
        <v>2.0282032201677344E-3</v>
      </c>
      <c r="AM10" s="515">
        <v>9.3222410414288883E-3</v>
      </c>
      <c r="AN10" s="516">
        <v>5.0882287462085743E-4</v>
      </c>
      <c r="AO10" s="517">
        <v>1.139587111689659</v>
      </c>
      <c r="AP10" s="518">
        <v>0.64726916685664648</v>
      </c>
      <c r="AQ10" s="513"/>
    </row>
    <row r="11" spans="1:43" ht="17.149999999999999" customHeight="1" x14ac:dyDescent="0.35">
      <c r="A11" s="130">
        <v>5</v>
      </c>
      <c r="B11" s="446" t="s">
        <v>172</v>
      </c>
      <c r="C11" s="483" t="s">
        <v>225</v>
      </c>
      <c r="D11" s="514">
        <v>3.9095834559878674E-2</v>
      </c>
      <c r="E11" s="515">
        <v>6.7643640103885877E-3</v>
      </c>
      <c r="F11" s="515">
        <v>3.070012386845964E-2</v>
      </c>
      <c r="G11" s="515">
        <v>1.3025085313434215E-2</v>
      </c>
      <c r="H11" s="515">
        <v>1.3044053429587481</v>
      </c>
      <c r="I11" s="515">
        <v>2.9564934195996772E-2</v>
      </c>
      <c r="J11" s="515">
        <v>9.3355703632810893E-4</v>
      </c>
      <c r="K11" s="515">
        <v>1.4804885053486044E-2</v>
      </c>
      <c r="L11" s="515">
        <v>2.4586476885316833E-2</v>
      </c>
      <c r="M11" s="515">
        <v>4.9403975476759688E-3</v>
      </c>
      <c r="N11" s="515">
        <v>9.2368763531231971E-3</v>
      </c>
      <c r="O11" s="515">
        <v>8.6145571304503867E-3</v>
      </c>
      <c r="P11" s="515">
        <v>6.24090149866141E-3</v>
      </c>
      <c r="Q11" s="515">
        <v>5.6518445598703459E-3</v>
      </c>
      <c r="R11" s="515">
        <v>1.1883457295201393E-2</v>
      </c>
      <c r="S11" s="515">
        <v>1.1254734010239716E-2</v>
      </c>
      <c r="T11" s="515">
        <v>1.2987469611312237E-2</v>
      </c>
      <c r="U11" s="515">
        <v>1.2463231398784472E-2</v>
      </c>
      <c r="V11" s="515">
        <v>8.2433072964262083E-3</v>
      </c>
      <c r="W11" s="515">
        <v>8.1309523314855539E-2</v>
      </c>
      <c r="X11" s="515">
        <v>5.0225952998433236E-2</v>
      </c>
      <c r="Y11" s="515">
        <v>8.7237963714086684E-3</v>
      </c>
      <c r="Z11" s="515">
        <v>1.1688502384737317E-2</v>
      </c>
      <c r="AA11" s="515">
        <v>1.0358554586938913E-2</v>
      </c>
      <c r="AB11" s="515">
        <v>1.2371551227837386E-2</v>
      </c>
      <c r="AC11" s="515">
        <v>1.1188106931068186E-2</v>
      </c>
      <c r="AD11" s="515">
        <v>2.9125089233124684E-3</v>
      </c>
      <c r="AE11" s="515">
        <v>1.1967447303053746E-2</v>
      </c>
      <c r="AF11" s="515">
        <v>1.6407158117782272E-2</v>
      </c>
      <c r="AG11" s="515">
        <v>6.0414748107441895E-3</v>
      </c>
      <c r="AH11" s="515">
        <v>1.5607454703031808E-2</v>
      </c>
      <c r="AI11" s="515">
        <v>1.4198418968044624E-2</v>
      </c>
      <c r="AJ11" s="515">
        <v>2.8391065701413913E-2</v>
      </c>
      <c r="AK11" s="515">
        <v>9.4793328881160304E-3</v>
      </c>
      <c r="AL11" s="515">
        <v>1.3226150915449594E-2</v>
      </c>
      <c r="AM11" s="515">
        <v>0.48413060986506246</v>
      </c>
      <c r="AN11" s="516">
        <v>4.6625183933813683E-3</v>
      </c>
      <c r="AO11" s="517">
        <v>2.3482875089884536</v>
      </c>
      <c r="AP11" s="518">
        <v>1.3337936906193768</v>
      </c>
      <c r="AQ11" s="513"/>
    </row>
    <row r="12" spans="1:43" ht="17.149999999999999" customHeight="1" x14ac:dyDescent="0.35">
      <c r="A12" s="130">
        <v>6</v>
      </c>
      <c r="B12" s="446" t="s">
        <v>173</v>
      </c>
      <c r="C12" s="483" t="s">
        <v>226</v>
      </c>
      <c r="D12" s="514">
        <v>5.4952387870678236E-2</v>
      </c>
      <c r="E12" s="515">
        <v>1.1533032871594793E-2</v>
      </c>
      <c r="F12" s="515">
        <v>2.7676395203069221E-2</v>
      </c>
      <c r="G12" s="515">
        <v>0.11710641806410688</v>
      </c>
      <c r="H12" s="515">
        <v>5.3864359467668696E-2</v>
      </c>
      <c r="I12" s="515">
        <v>1.3016318373827118</v>
      </c>
      <c r="J12" s="515">
        <v>3.1753712498262371E-3</v>
      </c>
      <c r="K12" s="515">
        <v>0.18790940650561094</v>
      </c>
      <c r="L12" s="515">
        <v>3.5141299305975794E-2</v>
      </c>
      <c r="M12" s="515">
        <v>1.0597720038145617E-2</v>
      </c>
      <c r="N12" s="515">
        <v>1.5279536924169937E-2</v>
      </c>
      <c r="O12" s="515">
        <v>1.3774397829413962E-2</v>
      </c>
      <c r="P12" s="515">
        <v>1.1039604582271949E-2</v>
      </c>
      <c r="Q12" s="515">
        <v>1.1715513533777889E-2</v>
      </c>
      <c r="R12" s="515">
        <v>2.9739453169737411E-2</v>
      </c>
      <c r="S12" s="515">
        <v>2.6143971829848678E-2</v>
      </c>
      <c r="T12" s="515">
        <v>2.4884270392620041E-2</v>
      </c>
      <c r="U12" s="515">
        <v>2.5082325869233313E-2</v>
      </c>
      <c r="V12" s="515">
        <v>3.4118714481845565E-2</v>
      </c>
      <c r="W12" s="515">
        <v>4.901957752363862E-2</v>
      </c>
      <c r="X12" s="515">
        <v>1.4001185067315909E-2</v>
      </c>
      <c r="Y12" s="515">
        <v>3.8416944036083326E-3</v>
      </c>
      <c r="Z12" s="515">
        <v>1.8783482353133568E-2</v>
      </c>
      <c r="AA12" s="515">
        <v>2.0291733753134762E-2</v>
      </c>
      <c r="AB12" s="515">
        <v>3.1189888729411573E-3</v>
      </c>
      <c r="AC12" s="515">
        <v>3.3980677788000048E-3</v>
      </c>
      <c r="AD12" s="515">
        <v>1.0321498679086941E-3</v>
      </c>
      <c r="AE12" s="515">
        <v>4.7799458895320581E-3</v>
      </c>
      <c r="AF12" s="515">
        <v>5.569340774531405E-3</v>
      </c>
      <c r="AG12" s="515">
        <v>4.3174914801711413E-3</v>
      </c>
      <c r="AH12" s="515">
        <v>1.3810457383446455E-2</v>
      </c>
      <c r="AI12" s="515">
        <v>0.14878048464818427</v>
      </c>
      <c r="AJ12" s="515">
        <v>8.4039571009766282E-3</v>
      </c>
      <c r="AK12" s="515">
        <v>8.8454300614807316E-3</v>
      </c>
      <c r="AL12" s="515">
        <v>1.4535197911872145E-2</v>
      </c>
      <c r="AM12" s="515">
        <v>4.3558034008815895E-2</v>
      </c>
      <c r="AN12" s="516">
        <v>6.055926429608058E-3</v>
      </c>
      <c r="AO12" s="517">
        <v>2.3675091618814066</v>
      </c>
      <c r="AP12" s="518">
        <v>1.3447113143148417</v>
      </c>
      <c r="AQ12" s="513"/>
    </row>
    <row r="13" spans="1:43" ht="17.149999999999999" customHeight="1" x14ac:dyDescent="0.35">
      <c r="A13" s="130">
        <v>7</v>
      </c>
      <c r="B13" s="446" t="s">
        <v>174</v>
      </c>
      <c r="C13" s="483" t="s">
        <v>227</v>
      </c>
      <c r="D13" s="514">
        <v>2.3147690508055853E-2</v>
      </c>
      <c r="E13" s="515">
        <v>3.1234221844931829E-2</v>
      </c>
      <c r="F13" s="515">
        <v>1.458671182811911E-2</v>
      </c>
      <c r="G13" s="515">
        <v>1.4733782947088372E-2</v>
      </c>
      <c r="H13" s="515">
        <v>1.6887309821599243E-2</v>
      </c>
      <c r="I13" s="515">
        <v>6.577126598337682E-2</v>
      </c>
      <c r="J13" s="515">
        <v>1.061535103522133</v>
      </c>
      <c r="K13" s="515">
        <v>1.5639567308503053E-2</v>
      </c>
      <c r="L13" s="515">
        <v>2.9560789967371253E-2</v>
      </c>
      <c r="M13" s="515">
        <v>5.6526860733380084E-2</v>
      </c>
      <c r="N13" s="515">
        <v>1.2233826276410519E-2</v>
      </c>
      <c r="O13" s="515">
        <v>1.9767070107214443E-2</v>
      </c>
      <c r="P13" s="515">
        <v>1.2474957309882038E-2</v>
      </c>
      <c r="Q13" s="515">
        <v>1.07861825571272E-2</v>
      </c>
      <c r="R13" s="515">
        <v>9.6785295015985508E-3</v>
      </c>
      <c r="S13" s="515">
        <v>9.293391777703287E-3</v>
      </c>
      <c r="T13" s="515">
        <v>1.0251448292660219E-2</v>
      </c>
      <c r="U13" s="515">
        <v>7.8436800399056764E-3</v>
      </c>
      <c r="V13" s="515">
        <v>1.4715357200664933E-2</v>
      </c>
      <c r="W13" s="515">
        <v>1.7085093813854157E-2</v>
      </c>
      <c r="X13" s="515">
        <v>1.9955123259097908E-2</v>
      </c>
      <c r="Y13" s="515">
        <v>3.7107558535312127E-2</v>
      </c>
      <c r="Z13" s="515">
        <v>1.8483127299419113E-2</v>
      </c>
      <c r="AA13" s="515">
        <v>2.2087594627144692E-2</v>
      </c>
      <c r="AB13" s="515">
        <v>7.7494203149994683E-3</v>
      </c>
      <c r="AC13" s="515">
        <v>5.5266400547751768E-3</v>
      </c>
      <c r="AD13" s="515">
        <v>1.8608428415018985E-3</v>
      </c>
      <c r="AE13" s="515">
        <v>8.8020229006710138E-2</v>
      </c>
      <c r="AF13" s="515">
        <v>5.5895206452186907E-3</v>
      </c>
      <c r="AG13" s="515">
        <v>1.4140775597779227E-2</v>
      </c>
      <c r="AH13" s="515">
        <v>8.5876612955672373E-3</v>
      </c>
      <c r="AI13" s="515">
        <v>1.2844088073313949E-2</v>
      </c>
      <c r="AJ13" s="515">
        <v>9.0050072312635107E-3</v>
      </c>
      <c r="AK13" s="515">
        <v>5.9009437819670021E-3</v>
      </c>
      <c r="AL13" s="515">
        <v>1.1594195614862598E-2</v>
      </c>
      <c r="AM13" s="515">
        <v>1.6469529539343445E-2</v>
      </c>
      <c r="AN13" s="516">
        <v>1.5640710923323923E-2</v>
      </c>
      <c r="AO13" s="517">
        <v>1.7543158099831799</v>
      </c>
      <c r="AP13" s="518">
        <v>0.99642626797317435</v>
      </c>
      <c r="AQ13" s="513"/>
    </row>
    <row r="14" spans="1:43" ht="17.149999999999999" customHeight="1" x14ac:dyDescent="0.35">
      <c r="A14" s="130">
        <v>8</v>
      </c>
      <c r="B14" s="446" t="s">
        <v>175</v>
      </c>
      <c r="C14" s="483" t="s">
        <v>345</v>
      </c>
      <c r="D14" s="514">
        <v>1.9575687233933815E-2</v>
      </c>
      <c r="E14" s="515">
        <v>9.4102518142468953E-3</v>
      </c>
      <c r="F14" s="515">
        <v>2.9268258638503686E-2</v>
      </c>
      <c r="G14" s="515">
        <v>1.6256338336444017E-2</v>
      </c>
      <c r="H14" s="515">
        <v>3.6013814048861281E-2</v>
      </c>
      <c r="I14" s="515">
        <v>4.6642735042084757E-2</v>
      </c>
      <c r="J14" s="515">
        <v>9.4694751960801532E-4</v>
      </c>
      <c r="K14" s="515">
        <v>1.2092727157276573</v>
      </c>
      <c r="L14" s="515">
        <v>1.3318826176358949E-2</v>
      </c>
      <c r="M14" s="515">
        <v>4.6637039138020366E-3</v>
      </c>
      <c r="N14" s="515">
        <v>1.3047664437109368E-2</v>
      </c>
      <c r="O14" s="515">
        <v>8.9104909633531126E-3</v>
      </c>
      <c r="P14" s="515">
        <v>1.9550651662674133E-2</v>
      </c>
      <c r="Q14" s="515">
        <v>2.8366512690102878E-2</v>
      </c>
      <c r="R14" s="515">
        <v>5.5084661130867962E-2</v>
      </c>
      <c r="S14" s="515">
        <v>2.573373658410575E-2</v>
      </c>
      <c r="T14" s="515">
        <v>4.9881142949953224E-2</v>
      </c>
      <c r="U14" s="515">
        <v>5.4485577260541727E-2</v>
      </c>
      <c r="V14" s="515">
        <v>8.2217547442678382E-2</v>
      </c>
      <c r="W14" s="515">
        <v>6.3848624046427202E-2</v>
      </c>
      <c r="X14" s="515">
        <v>2.0903425794424373E-2</v>
      </c>
      <c r="Y14" s="515">
        <v>3.7503821075713646E-3</v>
      </c>
      <c r="Z14" s="515">
        <v>4.7228394072900012E-2</v>
      </c>
      <c r="AA14" s="515">
        <v>2.5155017658074024E-2</v>
      </c>
      <c r="AB14" s="515">
        <v>8.3354951926689555E-3</v>
      </c>
      <c r="AC14" s="515">
        <v>7.2214912015762826E-3</v>
      </c>
      <c r="AD14" s="515">
        <v>2.2932841460790105E-3</v>
      </c>
      <c r="AE14" s="515">
        <v>9.4777863653403016E-3</v>
      </c>
      <c r="AF14" s="515">
        <v>1.0222553015902424E-2</v>
      </c>
      <c r="AG14" s="515">
        <v>6.6876281385118705E-3</v>
      </c>
      <c r="AH14" s="515">
        <v>9.7306541467554273E-3</v>
      </c>
      <c r="AI14" s="515">
        <v>1.0918464491616516E-2</v>
      </c>
      <c r="AJ14" s="515">
        <v>1.3538697124048099E-2</v>
      </c>
      <c r="AK14" s="515">
        <v>1.483507042500889E-2</v>
      </c>
      <c r="AL14" s="515">
        <v>9.5916251435237358E-3</v>
      </c>
      <c r="AM14" s="515">
        <v>7.1444507717217956E-2</v>
      </c>
      <c r="AN14" s="516">
        <v>5.5185513710899678E-3</v>
      </c>
      <c r="AO14" s="517">
        <v>2.0633489157316234</v>
      </c>
      <c r="AP14" s="518">
        <v>1.1719526483938314</v>
      </c>
      <c r="AQ14" s="513"/>
    </row>
    <row r="15" spans="1:43" ht="17.149999999999999" customHeight="1" x14ac:dyDescent="0.35">
      <c r="A15" s="130">
        <v>9</v>
      </c>
      <c r="B15" s="446" t="s">
        <v>176</v>
      </c>
      <c r="C15" s="483" t="s">
        <v>346</v>
      </c>
      <c r="D15" s="514">
        <v>4.1660657452830298E-3</v>
      </c>
      <c r="E15" s="515">
        <v>1.7881757486738164E-3</v>
      </c>
      <c r="F15" s="515">
        <v>3.6812646095866434E-3</v>
      </c>
      <c r="G15" s="515">
        <v>2.1641305349470391E-3</v>
      </c>
      <c r="H15" s="515">
        <v>4.0313618539542604E-3</v>
      </c>
      <c r="I15" s="515">
        <v>1.1487980999143763E-2</v>
      </c>
      <c r="J15" s="515">
        <v>1.187033683893278E-3</v>
      </c>
      <c r="K15" s="515">
        <v>5.6358106883392352E-3</v>
      </c>
      <c r="L15" s="515">
        <v>1.0872807368619302</v>
      </c>
      <c r="M15" s="515">
        <v>8.3723044714399293E-3</v>
      </c>
      <c r="N15" s="515">
        <v>1.2183573606463622E-2</v>
      </c>
      <c r="O15" s="515">
        <v>8.79091706162923E-3</v>
      </c>
      <c r="P15" s="515">
        <v>9.8765367195571274E-3</v>
      </c>
      <c r="Q15" s="515">
        <v>8.08378707608917E-3</v>
      </c>
      <c r="R15" s="515">
        <v>2.002855737515867E-2</v>
      </c>
      <c r="S15" s="515">
        <v>4.4493730806312255E-2</v>
      </c>
      <c r="T15" s="515">
        <v>1.4337913459973876E-2</v>
      </c>
      <c r="U15" s="515">
        <v>1.3576296152133283E-2</v>
      </c>
      <c r="V15" s="515">
        <v>1.6805261395493126E-2</v>
      </c>
      <c r="W15" s="515">
        <v>6.1064397686601702E-3</v>
      </c>
      <c r="X15" s="515">
        <v>5.2723656443391914E-2</v>
      </c>
      <c r="Y15" s="515">
        <v>1.841238992375699E-3</v>
      </c>
      <c r="Z15" s="515">
        <v>8.9993752003050698E-3</v>
      </c>
      <c r="AA15" s="515">
        <v>1.4916708520186913E-3</v>
      </c>
      <c r="AB15" s="515">
        <v>9.5125525019061792E-4</v>
      </c>
      <c r="AC15" s="515">
        <v>8.4734361148383283E-4</v>
      </c>
      <c r="AD15" s="515">
        <v>9.9064561950351951E-4</v>
      </c>
      <c r="AE15" s="515">
        <v>1.5866873551956728E-3</v>
      </c>
      <c r="AF15" s="515">
        <v>1.116178424744863E-3</v>
      </c>
      <c r="AG15" s="515">
        <v>1.4286934278941242E-3</v>
      </c>
      <c r="AH15" s="515">
        <v>3.1253697067083167E-3</v>
      </c>
      <c r="AI15" s="515">
        <v>2.7763787152080451E-3</v>
      </c>
      <c r="AJ15" s="515">
        <v>1.3459720524929709E-3</v>
      </c>
      <c r="AK15" s="515">
        <v>2.319971793044771E-3</v>
      </c>
      <c r="AL15" s="515">
        <v>2.2285507916856183E-3</v>
      </c>
      <c r="AM15" s="515">
        <v>9.2257360201214913E-3</v>
      </c>
      <c r="AN15" s="516">
        <v>4.0391052245113603E-3</v>
      </c>
      <c r="AO15" s="517">
        <v>1.3811157080995387</v>
      </c>
      <c r="AP15" s="518">
        <v>0.78445395226412851</v>
      </c>
      <c r="AQ15" s="513"/>
    </row>
    <row r="16" spans="1:43" ht="17.149999999999999" customHeight="1" x14ac:dyDescent="0.35">
      <c r="A16" s="130">
        <v>10</v>
      </c>
      <c r="B16" s="446" t="s">
        <v>177</v>
      </c>
      <c r="C16" s="483" t="s">
        <v>228</v>
      </c>
      <c r="D16" s="514">
        <v>5.1332238942136416E-3</v>
      </c>
      <c r="E16" s="515">
        <v>1.4215723418133581E-2</v>
      </c>
      <c r="F16" s="515">
        <v>7.5773860759882289E-3</v>
      </c>
      <c r="G16" s="515">
        <v>3.351479327862028E-3</v>
      </c>
      <c r="H16" s="515">
        <v>2.9434576956945659E-2</v>
      </c>
      <c r="I16" s="515">
        <v>8.7641718183492767E-3</v>
      </c>
      <c r="J16" s="515">
        <v>8.0269392563259026E-4</v>
      </c>
      <c r="K16" s="515">
        <v>1.0300192835216365E-2</v>
      </c>
      <c r="L16" s="515">
        <v>2.1382576897968349E-2</v>
      </c>
      <c r="M16" s="515">
        <v>1.898250417839729</v>
      </c>
      <c r="N16" s="515">
        <v>5.7690133006432394E-3</v>
      </c>
      <c r="O16" s="515">
        <v>0.37894522819994036</v>
      </c>
      <c r="P16" s="515">
        <v>0.21924759709057032</v>
      </c>
      <c r="Q16" s="515">
        <v>0.18340588518797635</v>
      </c>
      <c r="R16" s="515">
        <v>6.0819340187758156E-2</v>
      </c>
      <c r="S16" s="515">
        <v>2.776698279050531E-2</v>
      </c>
      <c r="T16" s="515">
        <v>0.10433105420378309</v>
      </c>
      <c r="U16" s="515">
        <v>3.6797500132596618E-2</v>
      </c>
      <c r="V16" s="515">
        <v>0.1684780679903761</v>
      </c>
      <c r="W16" s="515">
        <v>1.4878755390745003E-2</v>
      </c>
      <c r="X16" s="515">
        <v>7.3028186567680758E-2</v>
      </c>
      <c r="Y16" s="515">
        <v>3.6721401611396289E-3</v>
      </c>
      <c r="Z16" s="515">
        <v>9.1735530630188949E-3</v>
      </c>
      <c r="AA16" s="515">
        <v>2.4041812553405521E-3</v>
      </c>
      <c r="AB16" s="515">
        <v>3.1007685564129186E-3</v>
      </c>
      <c r="AC16" s="515">
        <v>2.5106685710309766E-3</v>
      </c>
      <c r="AD16" s="515">
        <v>1.7228653666850546E-3</v>
      </c>
      <c r="AE16" s="515">
        <v>6.6890755300019079E-3</v>
      </c>
      <c r="AF16" s="515">
        <v>3.3778573553306149E-3</v>
      </c>
      <c r="AG16" s="515">
        <v>5.4172211778530533E-3</v>
      </c>
      <c r="AH16" s="515">
        <v>2.9019075723390564E-3</v>
      </c>
      <c r="AI16" s="515">
        <v>3.1102807830851232E-3</v>
      </c>
      <c r="AJ16" s="515">
        <v>3.4814248705393614E-3</v>
      </c>
      <c r="AK16" s="515">
        <v>9.8057855401343479E-3</v>
      </c>
      <c r="AL16" s="515">
        <v>3.5524786858170711E-3</v>
      </c>
      <c r="AM16" s="515">
        <v>1.5462848093449272E-2</v>
      </c>
      <c r="AN16" s="516">
        <v>8.2935430671382329E-3</v>
      </c>
      <c r="AO16" s="517">
        <v>3.3573566536819297</v>
      </c>
      <c r="AP16" s="518">
        <v>1.9069305205174347</v>
      </c>
      <c r="AQ16" s="513"/>
    </row>
    <row r="17" spans="1:43" s="262" customFormat="1" ht="17.149999999999999" customHeight="1" x14ac:dyDescent="0.35">
      <c r="A17" s="130">
        <v>11</v>
      </c>
      <c r="B17" s="446" t="s">
        <v>178</v>
      </c>
      <c r="C17" s="483" t="s">
        <v>229</v>
      </c>
      <c r="D17" s="514">
        <v>1.2855059690510871E-3</v>
      </c>
      <c r="E17" s="515">
        <v>2.0339801291733121E-3</v>
      </c>
      <c r="F17" s="515">
        <v>2.5438961211511693E-3</v>
      </c>
      <c r="G17" s="515">
        <v>1.188835853327321E-3</v>
      </c>
      <c r="H17" s="515">
        <v>4.132667777169861E-3</v>
      </c>
      <c r="I17" s="515">
        <v>6.6702561669777088E-3</v>
      </c>
      <c r="J17" s="515">
        <v>1.8226597749148237E-4</v>
      </c>
      <c r="K17" s="515">
        <v>4.165312896804484E-3</v>
      </c>
      <c r="L17" s="515">
        <v>8.5202657107663234E-3</v>
      </c>
      <c r="M17" s="515">
        <v>1.4853709402722605E-2</v>
      </c>
      <c r="N17" s="515">
        <v>1.3203629663444914</v>
      </c>
      <c r="O17" s="515">
        <v>4.7470987801379705E-2</v>
      </c>
      <c r="P17" s="515">
        <v>3.3527062995842814E-2</v>
      </c>
      <c r="Q17" s="515">
        <v>2.1709681286719209E-2</v>
      </c>
      <c r="R17" s="515">
        <v>4.441098469685039E-2</v>
      </c>
      <c r="S17" s="515">
        <v>4.9919330751708645E-2</v>
      </c>
      <c r="T17" s="515">
        <v>6.2653587218820778E-2</v>
      </c>
      <c r="U17" s="515">
        <v>4.4751965845787389E-2</v>
      </c>
      <c r="V17" s="515">
        <v>3.5774737854565503E-2</v>
      </c>
      <c r="W17" s="515">
        <v>1.1431496192684762E-2</v>
      </c>
      <c r="X17" s="515">
        <v>1.2854749216060769E-2</v>
      </c>
      <c r="Y17" s="515">
        <v>1.3237358477386652E-3</v>
      </c>
      <c r="Z17" s="515">
        <v>2.1424616772502676E-3</v>
      </c>
      <c r="AA17" s="515">
        <v>7.1941967244137613E-4</v>
      </c>
      <c r="AB17" s="515">
        <v>7.1653048083632014E-4</v>
      </c>
      <c r="AC17" s="515">
        <v>7.4159469849696821E-4</v>
      </c>
      <c r="AD17" s="515">
        <v>3.6631064410960285E-4</v>
      </c>
      <c r="AE17" s="515">
        <v>1.3885216947429598E-3</v>
      </c>
      <c r="AF17" s="515">
        <v>1.0717262809856226E-3</v>
      </c>
      <c r="AG17" s="515">
        <v>1.5283153437208258E-3</v>
      </c>
      <c r="AH17" s="515">
        <v>9.6531693058364077E-4</v>
      </c>
      <c r="AI17" s="515">
        <v>2.7551998785614994E-3</v>
      </c>
      <c r="AJ17" s="515">
        <v>1.1669617684833293E-3</v>
      </c>
      <c r="AK17" s="515">
        <v>2.7862873948987965E-3</v>
      </c>
      <c r="AL17" s="515">
        <v>1.1695715325882473E-3</v>
      </c>
      <c r="AM17" s="515">
        <v>5.5707450255498107E-3</v>
      </c>
      <c r="AN17" s="516">
        <v>2.5105376865964305E-3</v>
      </c>
      <c r="AO17" s="517">
        <v>1.7573674827671308</v>
      </c>
      <c r="AP17" s="518">
        <v>0.99815957443138648</v>
      </c>
      <c r="AQ17" s="513"/>
    </row>
    <row r="18" spans="1:43" s="262" customFormat="1" ht="17.149999999999999" customHeight="1" x14ac:dyDescent="0.35">
      <c r="A18" s="130">
        <v>12</v>
      </c>
      <c r="B18" s="446" t="s">
        <v>179</v>
      </c>
      <c r="C18" s="483" t="s">
        <v>230</v>
      </c>
      <c r="D18" s="514">
        <v>6.8661766172226938E-3</v>
      </c>
      <c r="E18" s="515">
        <v>1.3036034846098608E-2</v>
      </c>
      <c r="F18" s="515">
        <v>1.5837242495199466E-2</v>
      </c>
      <c r="G18" s="515">
        <v>4.6326444754029488E-3</v>
      </c>
      <c r="H18" s="515">
        <v>1.8361870100056472E-2</v>
      </c>
      <c r="I18" s="515">
        <v>1.8552323823777101E-2</v>
      </c>
      <c r="J18" s="515">
        <v>1.0403178621402145E-3</v>
      </c>
      <c r="K18" s="515">
        <v>1.1915032655655571E-2</v>
      </c>
      <c r="L18" s="515">
        <v>1.2898028019568072E-2</v>
      </c>
      <c r="M18" s="515">
        <v>4.1688650047937981E-3</v>
      </c>
      <c r="N18" s="515">
        <v>4.967245570319685E-3</v>
      </c>
      <c r="O18" s="515">
        <v>1.0734647361511358</v>
      </c>
      <c r="P18" s="515">
        <v>3.8945452967466147E-2</v>
      </c>
      <c r="Q18" s="515">
        <v>3.7511891981117304E-2</v>
      </c>
      <c r="R18" s="515">
        <v>4.1280146887104463E-2</v>
      </c>
      <c r="S18" s="515">
        <v>2.7670487988060544E-2</v>
      </c>
      <c r="T18" s="515">
        <v>3.6434166711161425E-2</v>
      </c>
      <c r="U18" s="515">
        <v>3.8525651647401321E-2</v>
      </c>
      <c r="V18" s="515">
        <v>2.1743681220404747E-2</v>
      </c>
      <c r="W18" s="515">
        <v>1.5219370883142059E-2</v>
      </c>
      <c r="X18" s="515">
        <v>9.4618727609782002E-2</v>
      </c>
      <c r="Y18" s="515">
        <v>3.9520893714422379E-3</v>
      </c>
      <c r="Z18" s="515">
        <v>8.1235661008967446E-3</v>
      </c>
      <c r="AA18" s="515">
        <v>2.1258537947136638E-3</v>
      </c>
      <c r="AB18" s="515">
        <v>4.368053828037074E-3</v>
      </c>
      <c r="AC18" s="515">
        <v>1.7664304763824587E-3</v>
      </c>
      <c r="AD18" s="515">
        <v>1.9718688379111687E-3</v>
      </c>
      <c r="AE18" s="515">
        <v>4.3115212090897841E-3</v>
      </c>
      <c r="AF18" s="515">
        <v>2.5751397538343749E-3</v>
      </c>
      <c r="AG18" s="515">
        <v>6.1419823994439205E-3</v>
      </c>
      <c r="AH18" s="515">
        <v>2.5736847329141713E-3</v>
      </c>
      <c r="AI18" s="515">
        <v>4.1272884081018785E-3</v>
      </c>
      <c r="AJ18" s="515">
        <v>4.2453051540553566E-3</v>
      </c>
      <c r="AK18" s="515">
        <v>4.0238510444716834E-3</v>
      </c>
      <c r="AL18" s="515">
        <v>5.6264291594694364E-3</v>
      </c>
      <c r="AM18" s="515">
        <v>1.1669944223662259E-2</v>
      </c>
      <c r="AN18" s="516">
        <v>5.7748717416447578E-3</v>
      </c>
      <c r="AO18" s="517">
        <v>1.6110679757530815</v>
      </c>
      <c r="AP18" s="518">
        <v>0.91506354864699702</v>
      </c>
      <c r="AQ18" s="513"/>
    </row>
    <row r="19" spans="1:43" s="262" customFormat="1" ht="17.149999999999999" customHeight="1" x14ac:dyDescent="0.35">
      <c r="A19" s="130">
        <v>13</v>
      </c>
      <c r="B19" s="446" t="s">
        <v>180</v>
      </c>
      <c r="C19" s="483" t="s">
        <v>3</v>
      </c>
      <c r="D19" s="514">
        <v>8.0146292210374261E-4</v>
      </c>
      <c r="E19" s="515">
        <v>3.3820546878775338E-3</v>
      </c>
      <c r="F19" s="515">
        <v>9.4432010527224471E-4</v>
      </c>
      <c r="G19" s="515">
        <v>7.7705217075593378E-4</v>
      </c>
      <c r="H19" s="515">
        <v>9.8007175157268657E-4</v>
      </c>
      <c r="I19" s="515">
        <v>1.1614057919959217E-3</v>
      </c>
      <c r="J19" s="515">
        <v>2.0724621437030996E-4</v>
      </c>
      <c r="K19" s="515">
        <v>1.4335302725700626E-3</v>
      </c>
      <c r="L19" s="515">
        <v>2.7352490758813706E-3</v>
      </c>
      <c r="M19" s="515">
        <v>8.5974088932351772E-4</v>
      </c>
      <c r="N19" s="515">
        <v>6.1904509429216406E-4</v>
      </c>
      <c r="O19" s="515">
        <v>1.6746132914471543E-3</v>
      </c>
      <c r="P19" s="515">
        <v>1.1561760256105158</v>
      </c>
      <c r="Q19" s="515">
        <v>4.2352367506532575E-2</v>
      </c>
      <c r="R19" s="515">
        <v>1.4499967931276883E-2</v>
      </c>
      <c r="S19" s="515">
        <v>3.7384727044391694E-3</v>
      </c>
      <c r="T19" s="515">
        <v>1.6336235445633226E-2</v>
      </c>
      <c r="U19" s="515">
        <v>3.5125517085002481E-3</v>
      </c>
      <c r="V19" s="515">
        <v>1.4037502260449709E-2</v>
      </c>
      <c r="W19" s="515">
        <v>1.2846682352684739E-3</v>
      </c>
      <c r="X19" s="515">
        <v>7.941230279908406E-3</v>
      </c>
      <c r="Y19" s="515">
        <v>1.2542402673932102E-3</v>
      </c>
      <c r="Z19" s="515">
        <v>1.310855523446898E-2</v>
      </c>
      <c r="AA19" s="515">
        <v>1.0725650306407067E-3</v>
      </c>
      <c r="AB19" s="515">
        <v>1.0521286048265175E-3</v>
      </c>
      <c r="AC19" s="515">
        <v>1.477253244269505E-3</v>
      </c>
      <c r="AD19" s="515">
        <v>5.3155098958096567E-4</v>
      </c>
      <c r="AE19" s="515">
        <v>1.9884943752403622E-3</v>
      </c>
      <c r="AF19" s="515">
        <v>1.9917925313316437E-3</v>
      </c>
      <c r="AG19" s="515">
        <v>1.6841965392385689E-3</v>
      </c>
      <c r="AH19" s="515">
        <v>1.3115435143477734E-3</v>
      </c>
      <c r="AI19" s="515">
        <v>9.5374292040632813E-4</v>
      </c>
      <c r="AJ19" s="515">
        <v>1.1037156736526217E-3</v>
      </c>
      <c r="AK19" s="515">
        <v>9.509794836432918E-3</v>
      </c>
      <c r="AL19" s="515">
        <v>9.2715253884335133E-4</v>
      </c>
      <c r="AM19" s="515">
        <v>1.2218106685127114E-3</v>
      </c>
      <c r="AN19" s="516">
        <v>8.4637828240007691E-4</v>
      </c>
      <c r="AO19" s="517">
        <v>1.3154897292015733</v>
      </c>
      <c r="AP19" s="518">
        <v>0.74717933565104966</v>
      </c>
      <c r="AQ19" s="513"/>
    </row>
    <row r="20" spans="1:43" s="262" customFormat="1" ht="17.149999999999999" customHeight="1" x14ac:dyDescent="0.35">
      <c r="A20" s="130">
        <v>14</v>
      </c>
      <c r="B20" s="446" t="s">
        <v>181</v>
      </c>
      <c r="C20" s="483" t="s">
        <v>4</v>
      </c>
      <c r="D20" s="514">
        <v>9.5200729719641867E-4</v>
      </c>
      <c r="E20" s="515">
        <v>2.2795143767725141E-3</v>
      </c>
      <c r="F20" s="515">
        <v>1.2269893425250846E-3</v>
      </c>
      <c r="G20" s="515">
        <v>9.8282230902371065E-4</v>
      </c>
      <c r="H20" s="515">
        <v>1.1569656994675022E-3</v>
      </c>
      <c r="I20" s="515">
        <v>1.4937526545753419E-3</v>
      </c>
      <c r="J20" s="515">
        <v>2.2716597830659417E-4</v>
      </c>
      <c r="K20" s="515">
        <v>4.2401987210608939E-3</v>
      </c>
      <c r="L20" s="515">
        <v>2.6077768645617373E-3</v>
      </c>
      <c r="M20" s="515">
        <v>9.6580075982652988E-4</v>
      </c>
      <c r="N20" s="515">
        <v>8.3555719621631079E-4</v>
      </c>
      <c r="O20" s="515">
        <v>1.3951668525653848E-3</v>
      </c>
      <c r="P20" s="515">
        <v>6.0028322243511735E-3</v>
      </c>
      <c r="Q20" s="515">
        <v>1.1420973175252342</v>
      </c>
      <c r="R20" s="515">
        <v>3.1851487694739239E-3</v>
      </c>
      <c r="S20" s="515">
        <v>4.7292410499193546E-3</v>
      </c>
      <c r="T20" s="515">
        <v>3.9402875823110108E-3</v>
      </c>
      <c r="U20" s="515">
        <v>2.8221231955829649E-3</v>
      </c>
      <c r="V20" s="515">
        <v>2.9498207620204529E-3</v>
      </c>
      <c r="W20" s="515">
        <v>1.4144624837769046E-3</v>
      </c>
      <c r="X20" s="515">
        <v>1.9950581387150339E-3</v>
      </c>
      <c r="Y20" s="515">
        <v>1.4667318552455913E-3</v>
      </c>
      <c r="Z20" s="515">
        <v>2.959887862589754E-3</v>
      </c>
      <c r="AA20" s="515">
        <v>1.3114230901242153E-3</v>
      </c>
      <c r="AB20" s="515">
        <v>1.3419353362931193E-3</v>
      </c>
      <c r="AC20" s="515">
        <v>1.9745083659878189E-3</v>
      </c>
      <c r="AD20" s="515">
        <v>5.9491975124907918E-4</v>
      </c>
      <c r="AE20" s="515">
        <v>2.2572600261425934E-3</v>
      </c>
      <c r="AF20" s="515">
        <v>2.6709688446309434E-3</v>
      </c>
      <c r="AG20" s="515">
        <v>1.5354000231903996E-3</v>
      </c>
      <c r="AH20" s="515">
        <v>1.5862467462911486E-3</v>
      </c>
      <c r="AI20" s="515">
        <v>1.0653335151379862E-3</v>
      </c>
      <c r="AJ20" s="515">
        <v>1.4491907100103282E-3</v>
      </c>
      <c r="AK20" s="515">
        <v>1.3281598276782828E-2</v>
      </c>
      <c r="AL20" s="515">
        <v>1.0438522787136562E-3</v>
      </c>
      <c r="AM20" s="515">
        <v>1.352373184876101E-3</v>
      </c>
      <c r="AN20" s="516">
        <v>9.0662426396436379E-4</v>
      </c>
      <c r="AO20" s="517">
        <v>1.2242982639147129</v>
      </c>
      <c r="AP20" s="518">
        <v>0.69538388872541157</v>
      </c>
      <c r="AQ20" s="513"/>
    </row>
    <row r="21" spans="1:43" s="262" customFormat="1" ht="17.149999999999999" customHeight="1" x14ac:dyDescent="0.35">
      <c r="A21" s="130">
        <v>15</v>
      </c>
      <c r="B21" s="446" t="s">
        <v>182</v>
      </c>
      <c r="C21" s="483" t="s">
        <v>5</v>
      </c>
      <c r="D21" s="514">
        <v>2.9600490383655973E-4</v>
      </c>
      <c r="E21" s="515">
        <v>3.5203015714136061E-4</v>
      </c>
      <c r="F21" s="515">
        <v>3.5967873471941415E-4</v>
      </c>
      <c r="G21" s="515">
        <v>3.1187497865495424E-4</v>
      </c>
      <c r="H21" s="515">
        <v>3.1492417421915604E-4</v>
      </c>
      <c r="I21" s="515">
        <v>3.782722730111904E-4</v>
      </c>
      <c r="J21" s="515">
        <v>5.3872203004715755E-5</v>
      </c>
      <c r="K21" s="515">
        <v>3.3422975917200528E-4</v>
      </c>
      <c r="L21" s="515">
        <v>3.5284156196341049E-4</v>
      </c>
      <c r="M21" s="515">
        <v>1.9552148014676001E-4</v>
      </c>
      <c r="N21" s="515">
        <v>1.9167445368905146E-4</v>
      </c>
      <c r="O21" s="515">
        <v>2.4938661950422948E-4</v>
      </c>
      <c r="P21" s="515">
        <v>2.0936161886007916E-3</v>
      </c>
      <c r="Q21" s="515">
        <v>3.6643758982559025E-3</v>
      </c>
      <c r="R21" s="515">
        <v>1.0565642561655912</v>
      </c>
      <c r="S21" s="515">
        <v>3.9312866869385189E-4</v>
      </c>
      <c r="T21" s="515">
        <v>8.5895272930772701E-4</v>
      </c>
      <c r="U21" s="515">
        <v>7.52567933333858E-4</v>
      </c>
      <c r="V21" s="515">
        <v>7.0771621686719136E-4</v>
      </c>
      <c r="W21" s="515">
        <v>4.0689341338592724E-4</v>
      </c>
      <c r="X21" s="515">
        <v>5.919931629145155E-4</v>
      </c>
      <c r="Y21" s="515">
        <v>3.4716525889074562E-4</v>
      </c>
      <c r="Z21" s="515">
        <v>7.1105381400445294E-4</v>
      </c>
      <c r="AA21" s="515">
        <v>3.7274300273269957E-4</v>
      </c>
      <c r="AB21" s="515">
        <v>1.0462348897824405E-3</v>
      </c>
      <c r="AC21" s="515">
        <v>5.3434023138606646E-4</v>
      </c>
      <c r="AD21" s="515">
        <v>1.5263100190934589E-4</v>
      </c>
      <c r="AE21" s="515">
        <v>5.8998135105262236E-4</v>
      </c>
      <c r="AF21" s="515">
        <v>7.8053870567711874E-4</v>
      </c>
      <c r="AG21" s="515">
        <v>3.0877401249411436E-3</v>
      </c>
      <c r="AH21" s="515">
        <v>4.5185488408407132E-4</v>
      </c>
      <c r="AI21" s="515">
        <v>8.0393637036190475E-3</v>
      </c>
      <c r="AJ21" s="515">
        <v>4.4501242063554582E-4</v>
      </c>
      <c r="AK21" s="515">
        <v>2.9943084282879492E-3</v>
      </c>
      <c r="AL21" s="515">
        <v>9.5790334510390874E-4</v>
      </c>
      <c r="AM21" s="515">
        <v>1.5925792952561087E-2</v>
      </c>
      <c r="AN21" s="516">
        <v>5.0737905566053789E-4</v>
      </c>
      <c r="AO21" s="517">
        <v>1.1063678548463423</v>
      </c>
      <c r="AP21" s="518">
        <v>0.62840110448562692</v>
      </c>
      <c r="AQ21" s="513"/>
    </row>
    <row r="22" spans="1:43" s="262" customFormat="1" ht="17.149999999999999" customHeight="1" x14ac:dyDescent="0.35">
      <c r="A22" s="130">
        <v>16</v>
      </c>
      <c r="B22" s="446" t="s">
        <v>183</v>
      </c>
      <c r="C22" s="483" t="s">
        <v>231</v>
      </c>
      <c r="D22" s="514">
        <v>1.0971541175422521E-3</v>
      </c>
      <c r="E22" s="515">
        <v>1.5708793540929232E-3</v>
      </c>
      <c r="F22" s="515">
        <v>1.3126743809334053E-3</v>
      </c>
      <c r="G22" s="515">
        <v>1.0963746039095712E-3</v>
      </c>
      <c r="H22" s="515">
        <v>1.1457519345201195E-3</v>
      </c>
      <c r="I22" s="515">
        <v>1.4982360703907163E-3</v>
      </c>
      <c r="J22" s="515">
        <v>2.1877546340605159E-4</v>
      </c>
      <c r="K22" s="515">
        <v>1.2629195372630458E-3</v>
      </c>
      <c r="L22" s="515">
        <v>1.4399887587100255E-3</v>
      </c>
      <c r="M22" s="515">
        <v>7.9958046839770575E-4</v>
      </c>
      <c r="N22" s="515">
        <v>1.0312540573941213E-3</v>
      </c>
      <c r="O22" s="515">
        <v>3.0843131810490282E-3</v>
      </c>
      <c r="P22" s="515">
        <v>1.183296755412021E-2</v>
      </c>
      <c r="Q22" s="515">
        <v>1.3580514799496632E-2</v>
      </c>
      <c r="R22" s="515">
        <v>0.10628208605037932</v>
      </c>
      <c r="S22" s="515">
        <v>1.2451556921379463</v>
      </c>
      <c r="T22" s="515">
        <v>0.12174681253197618</v>
      </c>
      <c r="U22" s="515">
        <v>0.25649954561411853</v>
      </c>
      <c r="V22" s="515">
        <v>2.1492147775415173E-2</v>
      </c>
      <c r="W22" s="515">
        <v>5.558269582574913E-3</v>
      </c>
      <c r="X22" s="515">
        <v>3.1767161698329233E-3</v>
      </c>
      <c r="Y22" s="515">
        <v>1.5463234503978838E-3</v>
      </c>
      <c r="Z22" s="515">
        <v>2.8175793972481998E-3</v>
      </c>
      <c r="AA22" s="515">
        <v>1.4108184000348484E-3</v>
      </c>
      <c r="AB22" s="515">
        <v>1.5880751595836328E-3</v>
      </c>
      <c r="AC22" s="515">
        <v>2.2375512611307424E-3</v>
      </c>
      <c r="AD22" s="515">
        <v>6.5354122247553387E-4</v>
      </c>
      <c r="AE22" s="515">
        <v>2.6132255799487733E-3</v>
      </c>
      <c r="AF22" s="515">
        <v>3.6260562955900541E-3</v>
      </c>
      <c r="AG22" s="515">
        <v>4.0354903479029765E-3</v>
      </c>
      <c r="AH22" s="515">
        <v>2.6995448393353169E-3</v>
      </c>
      <c r="AI22" s="515">
        <v>1.9392375930390492E-3</v>
      </c>
      <c r="AJ22" s="515">
        <v>1.7720134401250256E-3</v>
      </c>
      <c r="AK22" s="515">
        <v>1.3199030956635334E-2</v>
      </c>
      <c r="AL22" s="515">
        <v>1.2718357012230974E-3</v>
      </c>
      <c r="AM22" s="515">
        <v>2.8925571398430962E-2</v>
      </c>
      <c r="AN22" s="516">
        <v>1.2685557549527494E-3</v>
      </c>
      <c r="AO22" s="517">
        <v>1.8724871049415233</v>
      </c>
      <c r="AP22" s="518">
        <v>1.0635458719503101</v>
      </c>
      <c r="AQ22" s="513"/>
    </row>
    <row r="23" spans="1:43" s="262" customFormat="1" ht="17.149999999999999" customHeight="1" x14ac:dyDescent="0.35">
      <c r="A23" s="130">
        <v>17</v>
      </c>
      <c r="B23" s="446" t="s">
        <v>184</v>
      </c>
      <c r="C23" s="483" t="s">
        <v>232</v>
      </c>
      <c r="D23" s="514">
        <v>9.8091500660355165E-4</v>
      </c>
      <c r="E23" s="515">
        <v>1.3895027042830541E-3</v>
      </c>
      <c r="F23" s="515">
        <v>7.9095501885221035E-4</v>
      </c>
      <c r="G23" s="515">
        <v>5.9887949011228471E-4</v>
      </c>
      <c r="H23" s="515">
        <v>7.6086175870620988E-4</v>
      </c>
      <c r="I23" s="515">
        <v>8.2467028082908818E-4</v>
      </c>
      <c r="J23" s="515">
        <v>1.452738082655011E-4</v>
      </c>
      <c r="K23" s="515">
        <v>7.7714587874064549E-4</v>
      </c>
      <c r="L23" s="515">
        <v>8.8994607599673849E-4</v>
      </c>
      <c r="M23" s="515">
        <v>5.0857458487686984E-4</v>
      </c>
      <c r="N23" s="515">
        <v>5.2212087907877792E-4</v>
      </c>
      <c r="O23" s="515">
        <v>9.8263199771811503E-4</v>
      </c>
      <c r="P23" s="515">
        <v>2.1396980909467674E-2</v>
      </c>
      <c r="Q23" s="515">
        <v>1.8972146002419775E-2</v>
      </c>
      <c r="R23" s="515">
        <v>1.587669902595357E-2</v>
      </c>
      <c r="S23" s="515">
        <v>9.1531553319985498E-3</v>
      </c>
      <c r="T23" s="515">
        <v>1.0998967138366096</v>
      </c>
      <c r="U23" s="515">
        <v>1.6739321217425784E-2</v>
      </c>
      <c r="V23" s="515">
        <v>5.5839790616287147E-2</v>
      </c>
      <c r="W23" s="515">
        <v>1.5893112725081102E-3</v>
      </c>
      <c r="X23" s="515">
        <v>7.2203589703976282E-3</v>
      </c>
      <c r="Y23" s="515">
        <v>9.5760935264546502E-4</v>
      </c>
      <c r="Z23" s="515">
        <v>2.0657725511450823E-3</v>
      </c>
      <c r="AA23" s="515">
        <v>7.7981976522333712E-4</v>
      </c>
      <c r="AB23" s="515">
        <v>9.5220855882727066E-4</v>
      </c>
      <c r="AC23" s="515">
        <v>1.106037376300581E-3</v>
      </c>
      <c r="AD23" s="515">
        <v>4.2426072482928701E-4</v>
      </c>
      <c r="AE23" s="515">
        <v>2.2090914825798461E-3</v>
      </c>
      <c r="AF23" s="515">
        <v>1.6183220844273902E-3</v>
      </c>
      <c r="AG23" s="515">
        <v>2.774026493611088E-3</v>
      </c>
      <c r="AH23" s="515">
        <v>1.4503080429119266E-3</v>
      </c>
      <c r="AI23" s="515">
        <v>7.7155524373437323E-4</v>
      </c>
      <c r="AJ23" s="515">
        <v>8.4987800500038843E-4</v>
      </c>
      <c r="AK23" s="515">
        <v>6.7723532932930037E-3</v>
      </c>
      <c r="AL23" s="515">
        <v>7.7445236994646877E-4</v>
      </c>
      <c r="AM23" s="515">
        <v>1.2551867044030085E-3</v>
      </c>
      <c r="AN23" s="516">
        <v>1.0037345760555867E-3</v>
      </c>
      <c r="AO23" s="517">
        <v>1.2816205712920652</v>
      </c>
      <c r="AP23" s="518">
        <v>0.7279421387774212</v>
      </c>
      <c r="AQ23" s="513"/>
    </row>
    <row r="24" spans="1:43" s="262" customFormat="1" ht="17.149999999999999" customHeight="1" thickBot="1" x14ac:dyDescent="0.4">
      <c r="A24" s="130">
        <v>18</v>
      </c>
      <c r="B24" s="446" t="s">
        <v>185</v>
      </c>
      <c r="C24" s="483" t="s">
        <v>258</v>
      </c>
      <c r="D24" s="514">
        <v>8.1576395673428192E-5</v>
      </c>
      <c r="E24" s="515">
        <v>8.9145035244483196E-5</v>
      </c>
      <c r="F24" s="515">
        <v>8.1631328503362592E-5</v>
      </c>
      <c r="G24" s="515">
        <v>6.4328694202431486E-5</v>
      </c>
      <c r="H24" s="515">
        <v>7.0062116645997312E-5</v>
      </c>
      <c r="I24" s="515">
        <v>9.6602854488167487E-5</v>
      </c>
      <c r="J24" s="515">
        <v>1.7864764984780308E-5</v>
      </c>
      <c r="K24" s="515">
        <v>7.3112591344719815E-5</v>
      </c>
      <c r="L24" s="515">
        <v>9.2440154652679744E-5</v>
      </c>
      <c r="M24" s="515">
        <v>5.0869363416216219E-5</v>
      </c>
      <c r="N24" s="515">
        <v>4.5569624552921794E-5</v>
      </c>
      <c r="O24" s="515">
        <v>6.760034908193586E-5</v>
      </c>
      <c r="P24" s="515">
        <v>4.3935858182908794E-4</v>
      </c>
      <c r="Q24" s="515">
        <v>1.3906477449119505E-4</v>
      </c>
      <c r="R24" s="515">
        <v>7.8862259218344657E-5</v>
      </c>
      <c r="S24" s="515">
        <v>8.9724529786693556E-5</v>
      </c>
      <c r="T24" s="515">
        <v>8.4911526221413639E-5</v>
      </c>
      <c r="U24" s="515">
        <v>1.0086905293344286</v>
      </c>
      <c r="V24" s="515">
        <v>3.648192955432943E-3</v>
      </c>
      <c r="W24" s="515">
        <v>8.2210449057779067E-5</v>
      </c>
      <c r="X24" s="515">
        <v>7.1463822542589483E-4</v>
      </c>
      <c r="Y24" s="515">
        <v>9.3033048911670289E-5</v>
      </c>
      <c r="Z24" s="515">
        <v>1.6409634291241764E-4</v>
      </c>
      <c r="AA24" s="515">
        <v>8.246746516886829E-5</v>
      </c>
      <c r="AB24" s="515">
        <v>1.5369728055425176E-4</v>
      </c>
      <c r="AC24" s="515">
        <v>1.4346527384359123E-4</v>
      </c>
      <c r="AD24" s="515">
        <v>6.463109383954277E-5</v>
      </c>
      <c r="AE24" s="515">
        <v>2.0167238837357038E-4</v>
      </c>
      <c r="AF24" s="515">
        <v>1.9891217438154177E-4</v>
      </c>
      <c r="AG24" s="515">
        <v>8.6960258722754917E-4</v>
      </c>
      <c r="AH24" s="515">
        <v>1.2323337066234339E-4</v>
      </c>
      <c r="AI24" s="515">
        <v>6.8912849977934357E-5</v>
      </c>
      <c r="AJ24" s="515">
        <v>9.9548518633532743E-5</v>
      </c>
      <c r="AK24" s="515">
        <v>5.9416410998589051E-4</v>
      </c>
      <c r="AL24" s="515">
        <v>9.8870719660594606E-5</v>
      </c>
      <c r="AM24" s="515">
        <v>8.9436199825305786E-5</v>
      </c>
      <c r="AN24" s="516">
        <v>1.4275310141078775E-4</v>
      </c>
      <c r="AO24" s="517">
        <v>1.0179867924340527</v>
      </c>
      <c r="AP24" s="518">
        <v>0.57820192616332344</v>
      </c>
      <c r="AQ24" s="513"/>
    </row>
    <row r="25" spans="1:43" s="262" customFormat="1" ht="17.149999999999999" customHeight="1" thickBot="1" x14ac:dyDescent="0.4">
      <c r="A25" s="130">
        <v>19</v>
      </c>
      <c r="B25" s="446" t="s">
        <v>186</v>
      </c>
      <c r="C25" s="483" t="s">
        <v>347</v>
      </c>
      <c r="D25" s="514">
        <v>1.1656403100607912E-2</v>
      </c>
      <c r="E25" s="515">
        <v>8.2965772540843814E-3</v>
      </c>
      <c r="F25" s="515">
        <v>6.1975814174650111E-3</v>
      </c>
      <c r="G25" s="515">
        <v>3.6039220556990208E-3</v>
      </c>
      <c r="H25" s="515">
        <v>4.4535043015288562E-3</v>
      </c>
      <c r="I25" s="515">
        <v>4.737743681428006E-3</v>
      </c>
      <c r="J25" s="515">
        <v>1.1733989836367018E-3</v>
      </c>
      <c r="K25" s="515">
        <v>3.9295385737508765E-3</v>
      </c>
      <c r="L25" s="515">
        <v>5.5004439936186785E-3</v>
      </c>
      <c r="M25" s="515">
        <v>3.1447472997171537E-3</v>
      </c>
      <c r="N25" s="515">
        <v>3.1055757111613119E-3</v>
      </c>
      <c r="O25" s="515">
        <v>3.306286335910567E-3</v>
      </c>
      <c r="P25" s="515">
        <v>3.633833772793298E-3</v>
      </c>
      <c r="Q25" s="515">
        <v>4.0925023753669654E-3</v>
      </c>
      <c r="R25" s="515">
        <v>3.7049415849493492E-3</v>
      </c>
      <c r="S25" s="515">
        <v>3.9648656579567071E-3</v>
      </c>
      <c r="T25" s="515">
        <v>3.8288447142506617E-3</v>
      </c>
      <c r="U25" s="515">
        <v>3.8323029372224105E-3</v>
      </c>
      <c r="V25" s="515">
        <v>1.6327377869518336</v>
      </c>
      <c r="W25" s="515">
        <v>6.110208960185032E-3</v>
      </c>
      <c r="X25" s="515">
        <v>6.068651629277699E-3</v>
      </c>
      <c r="Y25" s="515">
        <v>4.8461209093345475E-3</v>
      </c>
      <c r="Z25" s="515">
        <v>7.5030204423962776E-3</v>
      </c>
      <c r="AA25" s="515">
        <v>5.3589878412679988E-3</v>
      </c>
      <c r="AB25" s="515">
        <v>4.8724043207679785E-3</v>
      </c>
      <c r="AC25" s="515">
        <v>6.2349834093590366E-3</v>
      </c>
      <c r="AD25" s="515">
        <v>1.7544759497694999E-3</v>
      </c>
      <c r="AE25" s="515">
        <v>3.108356747283899E-2</v>
      </c>
      <c r="AF25" s="515">
        <v>7.8053452589996915E-3</v>
      </c>
      <c r="AG25" s="515">
        <v>1.7862616980604592E-2</v>
      </c>
      <c r="AH25" s="515">
        <v>5.2519526293513669E-3</v>
      </c>
      <c r="AI25" s="515">
        <v>3.4650357930120432E-3</v>
      </c>
      <c r="AJ25" s="515">
        <v>5.019475237808318E-3</v>
      </c>
      <c r="AK25" s="515">
        <v>3.5217237380396046E-2</v>
      </c>
      <c r="AL25" s="515">
        <v>4.3389709333545856E-3</v>
      </c>
      <c r="AM25" s="515">
        <v>5.5790551193463534E-3</v>
      </c>
      <c r="AN25" s="516">
        <v>5.1462994879022854E-3</v>
      </c>
      <c r="AO25" s="519">
        <v>1.8784192104589534</v>
      </c>
      <c r="AP25" s="520">
        <v>1.0669152229692767</v>
      </c>
      <c r="AQ25" s="513"/>
    </row>
    <row r="26" spans="1:43" s="262" customFormat="1" ht="17.149999999999999" customHeight="1" x14ac:dyDescent="0.35">
      <c r="A26" s="130">
        <v>20</v>
      </c>
      <c r="B26" s="446" t="s">
        <v>187</v>
      </c>
      <c r="C26" s="483" t="s">
        <v>6</v>
      </c>
      <c r="D26" s="514">
        <v>5.0547767668328077E-3</v>
      </c>
      <c r="E26" s="515">
        <v>5.4628427249152345E-3</v>
      </c>
      <c r="F26" s="515">
        <v>9.5237057383726412E-3</v>
      </c>
      <c r="G26" s="515">
        <v>1.597774840333388E-2</v>
      </c>
      <c r="H26" s="515">
        <v>1.5524035931493612E-2</v>
      </c>
      <c r="I26" s="515">
        <v>7.5090294336378456E-3</v>
      </c>
      <c r="J26" s="515">
        <v>1.5328670230117423E-3</v>
      </c>
      <c r="K26" s="515">
        <v>7.5751831261737443E-3</v>
      </c>
      <c r="L26" s="515">
        <v>9.7798727398166942E-3</v>
      </c>
      <c r="M26" s="515">
        <v>1.500146568695114E-2</v>
      </c>
      <c r="N26" s="515">
        <v>3.9328279652105363E-2</v>
      </c>
      <c r="O26" s="515">
        <v>7.4435545341414921E-3</v>
      </c>
      <c r="P26" s="515">
        <v>5.6313088183870376E-3</v>
      </c>
      <c r="Q26" s="515">
        <v>6.2376410320750877E-3</v>
      </c>
      <c r="R26" s="515">
        <v>9.1718654172717982E-3</v>
      </c>
      <c r="S26" s="515">
        <v>6.8750469224091778E-3</v>
      </c>
      <c r="T26" s="515">
        <v>8.3480368495159416E-3</v>
      </c>
      <c r="U26" s="515">
        <v>8.8366474076669328E-3</v>
      </c>
      <c r="V26" s="515">
        <v>6.6589430410552986E-3</v>
      </c>
      <c r="W26" s="515">
        <v>1.0351373029929281</v>
      </c>
      <c r="X26" s="515">
        <v>6.871900182174014E-3</v>
      </c>
      <c r="Y26" s="515">
        <v>9.1378893947385385E-3</v>
      </c>
      <c r="Z26" s="515">
        <v>7.4138113009510898E-3</v>
      </c>
      <c r="AA26" s="515">
        <v>7.3828456329691631E-3</v>
      </c>
      <c r="AB26" s="515">
        <v>6.8059595215637222E-3</v>
      </c>
      <c r="AC26" s="515">
        <v>1.5447064111126212E-2</v>
      </c>
      <c r="AD26" s="515">
        <v>1.8853175388322499E-3</v>
      </c>
      <c r="AE26" s="515">
        <v>4.8437426517081638E-3</v>
      </c>
      <c r="AF26" s="515">
        <v>2.1659113511699711E-2</v>
      </c>
      <c r="AG26" s="515">
        <v>8.1862419035498412E-3</v>
      </c>
      <c r="AH26" s="515">
        <v>1.6528698710596756E-2</v>
      </c>
      <c r="AI26" s="515">
        <v>5.9519149689565842E-3</v>
      </c>
      <c r="AJ26" s="515">
        <v>3.4462887367983433E-2</v>
      </c>
      <c r="AK26" s="515">
        <v>1.0225903523857622E-2</v>
      </c>
      <c r="AL26" s="515">
        <v>8.0622597283773519E-3</v>
      </c>
      <c r="AM26" s="515">
        <v>0.10949334749901671</v>
      </c>
      <c r="AN26" s="516">
        <v>3.9139973392319019E-3</v>
      </c>
      <c r="AO26" s="517">
        <v>1.5048830491294287</v>
      </c>
      <c r="AP26" s="518">
        <v>0.85475203030548119</v>
      </c>
      <c r="AQ26" s="513"/>
    </row>
    <row r="27" spans="1:43" s="262" customFormat="1" ht="17.149999999999999" customHeight="1" x14ac:dyDescent="0.35">
      <c r="A27" s="130">
        <v>21</v>
      </c>
      <c r="B27" s="446" t="s">
        <v>188</v>
      </c>
      <c r="C27" s="483" t="s">
        <v>233</v>
      </c>
      <c r="D27" s="514">
        <v>7.1171849002779619E-3</v>
      </c>
      <c r="E27" s="515">
        <v>7.7725546290292567E-3</v>
      </c>
      <c r="F27" s="515">
        <v>4.880459786793973E-3</v>
      </c>
      <c r="G27" s="515">
        <v>6.7549265850547421E-3</v>
      </c>
      <c r="H27" s="515">
        <v>1.1642184059464359E-2</v>
      </c>
      <c r="I27" s="515">
        <v>8.5545104883433289E-3</v>
      </c>
      <c r="J27" s="515">
        <v>1.4762445799875483E-3</v>
      </c>
      <c r="K27" s="515">
        <v>9.4973937151903495E-3</v>
      </c>
      <c r="L27" s="515">
        <v>1.1234465397588931E-2</v>
      </c>
      <c r="M27" s="515">
        <v>1.2946768886378189E-2</v>
      </c>
      <c r="N27" s="515">
        <v>8.2845250888708075E-3</v>
      </c>
      <c r="O27" s="515">
        <v>1.0038361002275158E-2</v>
      </c>
      <c r="P27" s="515">
        <v>6.4914435768048508E-3</v>
      </c>
      <c r="Q27" s="515">
        <v>5.9242806857139306E-3</v>
      </c>
      <c r="R27" s="515">
        <v>5.8650602749501755E-3</v>
      </c>
      <c r="S27" s="515">
        <v>9.0019863131146211E-3</v>
      </c>
      <c r="T27" s="515">
        <v>6.8695273918650962E-3</v>
      </c>
      <c r="U27" s="515">
        <v>6.930181589338987E-3</v>
      </c>
      <c r="V27" s="515">
        <v>5.8823675910386012E-3</v>
      </c>
      <c r="W27" s="515">
        <v>6.5940065630208117E-3</v>
      </c>
      <c r="X27" s="515">
        <v>1.0050031805478614</v>
      </c>
      <c r="Y27" s="515">
        <v>2.6457354902504244E-2</v>
      </c>
      <c r="Z27" s="515">
        <v>5.7089683161626006E-2</v>
      </c>
      <c r="AA27" s="515">
        <v>7.3843501826136903E-3</v>
      </c>
      <c r="AB27" s="515">
        <v>6.6707375123452959E-3</v>
      </c>
      <c r="AC27" s="515">
        <v>6.0808293395473991E-3</v>
      </c>
      <c r="AD27" s="515">
        <v>1.5014002362763557E-2</v>
      </c>
      <c r="AE27" s="515">
        <v>1.3294739239685379E-2</v>
      </c>
      <c r="AF27" s="515">
        <v>7.504695957498515E-3</v>
      </c>
      <c r="AG27" s="515">
        <v>1.0278412500324692E-2</v>
      </c>
      <c r="AH27" s="515">
        <v>1.0717442110562655E-2</v>
      </c>
      <c r="AI27" s="515">
        <v>6.1175780898913698E-3</v>
      </c>
      <c r="AJ27" s="515">
        <v>4.4217983556515466E-3</v>
      </c>
      <c r="AK27" s="515">
        <v>3.9960954490348968E-3</v>
      </c>
      <c r="AL27" s="515">
        <v>7.2138449807906593E-3</v>
      </c>
      <c r="AM27" s="515">
        <v>8.0458975428734369E-3</v>
      </c>
      <c r="AN27" s="516">
        <v>1.772158287261958E-2</v>
      </c>
      <c r="AO27" s="517">
        <v>1.3667706582132961</v>
      </c>
      <c r="AP27" s="518">
        <v>0.77630616927049823</v>
      </c>
      <c r="AQ27" s="513"/>
    </row>
    <row r="28" spans="1:43" s="262" customFormat="1" ht="17.149999999999999" customHeight="1" x14ac:dyDescent="0.35">
      <c r="A28" s="130">
        <v>22</v>
      </c>
      <c r="B28" s="446" t="s">
        <v>189</v>
      </c>
      <c r="C28" s="483" t="s">
        <v>348</v>
      </c>
      <c r="D28" s="514">
        <v>2.6423985774754185E-2</v>
      </c>
      <c r="E28" s="515">
        <v>5.3659991029492524E-2</v>
      </c>
      <c r="F28" s="515">
        <v>3.0495883957598828E-2</v>
      </c>
      <c r="G28" s="515">
        <v>4.1856384776095587E-2</v>
      </c>
      <c r="H28" s="515">
        <v>7.3648711324273461E-2</v>
      </c>
      <c r="I28" s="515">
        <v>5.1231010475883833E-2</v>
      </c>
      <c r="J28" s="515">
        <v>9.8478243712140385E-3</v>
      </c>
      <c r="K28" s="515">
        <v>4.9772600454217317E-2</v>
      </c>
      <c r="L28" s="515">
        <v>7.036225821456249E-2</v>
      </c>
      <c r="M28" s="515">
        <v>9.9137466224932316E-2</v>
      </c>
      <c r="N28" s="515">
        <v>5.9008618149093771E-2</v>
      </c>
      <c r="O28" s="515">
        <v>4.8507414703262003E-2</v>
      </c>
      <c r="P28" s="515">
        <v>3.5773127626799593E-2</v>
      </c>
      <c r="Q28" s="515">
        <v>3.0198311823484501E-2</v>
      </c>
      <c r="R28" s="515">
        <v>3.1072136769174193E-2</v>
      </c>
      <c r="S28" s="515">
        <v>5.4769233897355753E-2</v>
      </c>
      <c r="T28" s="515">
        <v>3.1280981827571074E-2</v>
      </c>
      <c r="U28" s="515">
        <v>2.7586137730305559E-2</v>
      </c>
      <c r="V28" s="515">
        <v>4.2287272118176691E-2</v>
      </c>
      <c r="W28" s="515">
        <v>3.7799032644912571E-2</v>
      </c>
      <c r="X28" s="515">
        <v>2.0980349471588482E-2</v>
      </c>
      <c r="Y28" s="515">
        <v>1.1214460717006982</v>
      </c>
      <c r="Z28" s="515">
        <v>7.2811969766841816E-2</v>
      </c>
      <c r="AA28" s="515">
        <v>8.3730057561342094E-2</v>
      </c>
      <c r="AB28" s="515">
        <v>2.9194312625758001E-2</v>
      </c>
      <c r="AC28" s="515">
        <v>1.1374515999162881E-2</v>
      </c>
      <c r="AD28" s="515">
        <v>7.7319391051653055E-3</v>
      </c>
      <c r="AE28" s="515">
        <v>2.1100036401930103E-2</v>
      </c>
      <c r="AF28" s="515">
        <v>1.3847629635061205E-2</v>
      </c>
      <c r="AG28" s="515">
        <v>1.9066671881941343E-2</v>
      </c>
      <c r="AH28" s="515">
        <v>2.2617714682620974E-2</v>
      </c>
      <c r="AI28" s="515">
        <v>2.5702206918360188E-2</v>
      </c>
      <c r="AJ28" s="515">
        <v>1.2292572406707905E-2</v>
      </c>
      <c r="AK28" s="515">
        <v>1.3258681028315565E-2</v>
      </c>
      <c r="AL28" s="515">
        <v>4.3454524331857418E-2</v>
      </c>
      <c r="AM28" s="515">
        <v>4.3095941269781946E-2</v>
      </c>
      <c r="AN28" s="516">
        <v>1.0320058549046397E-2</v>
      </c>
      <c r="AO28" s="517">
        <v>2.4767436372293403</v>
      </c>
      <c r="AP28" s="518">
        <v>1.4067549326790818</v>
      </c>
      <c r="AQ28" s="513"/>
    </row>
    <row r="29" spans="1:43" s="262" customFormat="1" ht="17.149999999999999" customHeight="1" x14ac:dyDescent="0.35">
      <c r="A29" s="130">
        <v>23</v>
      </c>
      <c r="B29" s="446" t="s">
        <v>190</v>
      </c>
      <c r="C29" s="483" t="s">
        <v>7</v>
      </c>
      <c r="D29" s="514">
        <v>2.242169604636979E-3</v>
      </c>
      <c r="E29" s="515">
        <v>4.1962199606741055E-3</v>
      </c>
      <c r="F29" s="515">
        <v>3.5316577419991385E-3</v>
      </c>
      <c r="G29" s="515">
        <v>3.2692348112239485E-3</v>
      </c>
      <c r="H29" s="515">
        <v>4.6900959915847674E-3</v>
      </c>
      <c r="I29" s="515">
        <v>5.0082162203826473E-3</v>
      </c>
      <c r="J29" s="515">
        <v>1.0625479981838212E-3</v>
      </c>
      <c r="K29" s="515">
        <v>2.2226010319893398E-3</v>
      </c>
      <c r="L29" s="515">
        <v>2.3066131552957397E-3</v>
      </c>
      <c r="M29" s="515">
        <v>4.5579438607470145E-3</v>
      </c>
      <c r="N29" s="515">
        <v>1.7096896292404479E-3</v>
      </c>
      <c r="O29" s="515">
        <v>2.1077083277331343E-3</v>
      </c>
      <c r="P29" s="515">
        <v>1.829926638212091E-3</v>
      </c>
      <c r="Q29" s="515">
        <v>1.6811705374226516E-3</v>
      </c>
      <c r="R29" s="515">
        <v>1.8337375059569185E-3</v>
      </c>
      <c r="S29" s="515">
        <v>2.6828745561695701E-3</v>
      </c>
      <c r="T29" s="515">
        <v>1.8169279601115045E-3</v>
      </c>
      <c r="U29" s="515">
        <v>1.6512710319968066E-3</v>
      </c>
      <c r="V29" s="515">
        <v>2.0551426408998768E-3</v>
      </c>
      <c r="W29" s="515">
        <v>2.1928850972534682E-3</v>
      </c>
      <c r="X29" s="515">
        <v>2.2979896391924753E-3</v>
      </c>
      <c r="Y29" s="515">
        <v>1.877008907215617E-3</v>
      </c>
      <c r="Z29" s="515">
        <v>1.0929116446248524</v>
      </c>
      <c r="AA29" s="515">
        <v>1.0023046663176138E-2</v>
      </c>
      <c r="AB29" s="515">
        <v>3.2527171878483059E-3</v>
      </c>
      <c r="AC29" s="515">
        <v>2.1920329720459793E-3</v>
      </c>
      <c r="AD29" s="515">
        <v>9.4504156657688587E-4</v>
      </c>
      <c r="AE29" s="515">
        <v>6.0589510480294146E-3</v>
      </c>
      <c r="AF29" s="515">
        <v>2.9970603594909029E-3</v>
      </c>
      <c r="AG29" s="515">
        <v>4.980485259020547E-3</v>
      </c>
      <c r="AH29" s="515">
        <v>9.9421659841724044E-3</v>
      </c>
      <c r="AI29" s="515">
        <v>6.2969233233303437E-3</v>
      </c>
      <c r="AJ29" s="515">
        <v>3.3234013701963472E-3</v>
      </c>
      <c r="AK29" s="515">
        <v>1.7467345556030495E-3</v>
      </c>
      <c r="AL29" s="515">
        <v>1.0189383193044382E-2</v>
      </c>
      <c r="AM29" s="515">
        <v>3.2818372503525079E-3</v>
      </c>
      <c r="AN29" s="516">
        <v>2.2393478847586214E-3</v>
      </c>
      <c r="AO29" s="517">
        <v>1.2172044060906198</v>
      </c>
      <c r="AP29" s="518">
        <v>0.69135467902612646</v>
      </c>
      <c r="AQ29" s="513"/>
    </row>
    <row r="30" spans="1:43" s="262" customFormat="1" ht="17.149999999999999" customHeight="1" x14ac:dyDescent="0.35">
      <c r="A30" s="130">
        <v>24</v>
      </c>
      <c r="B30" s="446" t="s">
        <v>191</v>
      </c>
      <c r="C30" s="483" t="s">
        <v>8</v>
      </c>
      <c r="D30" s="514">
        <v>2.6041332111161647E-3</v>
      </c>
      <c r="E30" s="515">
        <v>5.9363179911155924E-3</v>
      </c>
      <c r="F30" s="515">
        <v>3.6637294180266672E-3</v>
      </c>
      <c r="G30" s="515">
        <v>2.5714409337052298E-3</v>
      </c>
      <c r="H30" s="515">
        <v>4.3068324366501032E-3</v>
      </c>
      <c r="I30" s="515">
        <v>6.3892552508420242E-3</v>
      </c>
      <c r="J30" s="515">
        <v>6.1810794650483925E-4</v>
      </c>
      <c r="K30" s="515">
        <v>2.550375506769799E-3</v>
      </c>
      <c r="L30" s="515">
        <v>6.276702951651141E-3</v>
      </c>
      <c r="M30" s="515">
        <v>3.086816043329485E-3</v>
      </c>
      <c r="N30" s="515">
        <v>2.3455447580862988E-3</v>
      </c>
      <c r="O30" s="515">
        <v>2.0847583817964277E-3</v>
      </c>
      <c r="P30" s="515">
        <v>2.1639093211366636E-3</v>
      </c>
      <c r="Q30" s="515">
        <v>1.5959259125388171E-3</v>
      </c>
      <c r="R30" s="515">
        <v>2.5268247171099847E-3</v>
      </c>
      <c r="S30" s="515">
        <v>3.5437474666018104E-3</v>
      </c>
      <c r="T30" s="515">
        <v>2.1719241180148175E-3</v>
      </c>
      <c r="U30" s="515">
        <v>2.2703525364512456E-3</v>
      </c>
      <c r="V30" s="515">
        <v>2.8490969813509282E-3</v>
      </c>
      <c r="W30" s="515">
        <v>3.2227807087915556E-3</v>
      </c>
      <c r="X30" s="515">
        <v>4.5458230067189779E-3</v>
      </c>
      <c r="Y30" s="515">
        <v>1.9235283803703655E-2</v>
      </c>
      <c r="Z30" s="515">
        <v>6.0818198679311241E-3</v>
      </c>
      <c r="AA30" s="515">
        <v>1.0029509354255972</v>
      </c>
      <c r="AB30" s="515">
        <v>3.3297297730306655E-3</v>
      </c>
      <c r="AC30" s="515">
        <v>6.5934376456973278E-3</v>
      </c>
      <c r="AD30" s="515">
        <v>9.387761405180784E-4</v>
      </c>
      <c r="AE30" s="515">
        <v>1.0858963907689414E-2</v>
      </c>
      <c r="AF30" s="515">
        <v>7.4167796877263464E-3</v>
      </c>
      <c r="AG30" s="515">
        <v>3.0176491755808686E-2</v>
      </c>
      <c r="AH30" s="515">
        <v>9.1674943007534967E-3</v>
      </c>
      <c r="AI30" s="515">
        <v>7.442355316858499E-3</v>
      </c>
      <c r="AJ30" s="515">
        <v>1.9854146554334861E-3</v>
      </c>
      <c r="AK30" s="515">
        <v>3.2660331695659487E-3</v>
      </c>
      <c r="AL30" s="515">
        <v>2.3211578816944221E-2</v>
      </c>
      <c r="AM30" s="515">
        <v>3.6157042539610301E-3</v>
      </c>
      <c r="AN30" s="516">
        <v>1.7126915562641919E-2</v>
      </c>
      <c r="AO30" s="517">
        <v>1.22072211368217</v>
      </c>
      <c r="AP30" s="518">
        <v>0.69335268658401472</v>
      </c>
      <c r="AQ30" s="513"/>
    </row>
    <row r="31" spans="1:43" s="262" customFormat="1" ht="17.149999999999999" customHeight="1" x14ac:dyDescent="0.35">
      <c r="A31" s="130">
        <v>25</v>
      </c>
      <c r="B31" s="446" t="s">
        <v>192</v>
      </c>
      <c r="C31" s="483" t="s">
        <v>234</v>
      </c>
      <c r="D31" s="514">
        <v>8.6568140704779126E-2</v>
      </c>
      <c r="E31" s="515">
        <v>2.5427420649750589E-2</v>
      </c>
      <c r="F31" s="515">
        <v>0.10386324582064656</v>
      </c>
      <c r="G31" s="515">
        <v>9.9511870174296899E-2</v>
      </c>
      <c r="H31" s="515">
        <v>0.10851779492308444</v>
      </c>
      <c r="I31" s="515">
        <v>7.2269943630086417E-2</v>
      </c>
      <c r="J31" s="515">
        <v>9.7366554302238152E-3</v>
      </c>
      <c r="K31" s="515">
        <v>8.516034175451101E-2</v>
      </c>
      <c r="L31" s="515">
        <v>4.8586881824587647E-2</v>
      </c>
      <c r="M31" s="515">
        <v>4.0720747483764294E-2</v>
      </c>
      <c r="N31" s="515">
        <v>4.2404888583226677E-2</v>
      </c>
      <c r="O31" s="515">
        <v>4.625851697226567E-2</v>
      </c>
      <c r="P31" s="515">
        <v>6.1552978144195719E-2</v>
      </c>
      <c r="Q31" s="515">
        <v>5.8213534572192194E-2</v>
      </c>
      <c r="R31" s="515">
        <v>7.7080470381725164E-2</v>
      </c>
      <c r="S31" s="515">
        <v>7.0837866804067298E-2</v>
      </c>
      <c r="T31" s="515">
        <v>7.8809815502806677E-2</v>
      </c>
      <c r="U31" s="515">
        <v>7.5818988445110813E-2</v>
      </c>
      <c r="V31" s="515">
        <v>8.2179339720538855E-2</v>
      </c>
      <c r="W31" s="515">
        <v>8.0996381250414307E-2</v>
      </c>
      <c r="X31" s="515">
        <v>6.9537443402095681E-2</v>
      </c>
      <c r="Y31" s="515">
        <v>1.4379360028009066E-2</v>
      </c>
      <c r="Z31" s="515">
        <v>3.7011261751839435E-2</v>
      </c>
      <c r="AA31" s="515">
        <v>2.9141560094377406E-2</v>
      </c>
      <c r="AB31" s="515">
        <v>1.018425592161694</v>
      </c>
      <c r="AC31" s="515">
        <v>1.601442661676487E-2</v>
      </c>
      <c r="AD31" s="515">
        <v>5.4112207680200109E-3</v>
      </c>
      <c r="AE31" s="515">
        <v>3.8068586530259033E-2</v>
      </c>
      <c r="AF31" s="515">
        <v>2.3234527851341953E-2</v>
      </c>
      <c r="AG31" s="515">
        <v>1.9041326335529057E-2</v>
      </c>
      <c r="AH31" s="515">
        <v>3.056366470119044E-2</v>
      </c>
      <c r="AI31" s="515">
        <v>5.9735648408081016E-2</v>
      </c>
      <c r="AJ31" s="515">
        <v>4.9417060054077692E-2</v>
      </c>
      <c r="AK31" s="515">
        <v>3.1507016178964724E-2</v>
      </c>
      <c r="AL31" s="515">
        <v>8.0666528638119669E-2</v>
      </c>
      <c r="AM31" s="515">
        <v>0.29969094882826358</v>
      </c>
      <c r="AN31" s="516">
        <v>1.3469889217430295E-2</v>
      </c>
      <c r="AO31" s="517">
        <v>3.1898318843383318</v>
      </c>
      <c r="AP31" s="518">
        <v>1.811778849558197</v>
      </c>
      <c r="AQ31" s="513"/>
    </row>
    <row r="32" spans="1:43" s="262" customFormat="1" ht="17.149999999999999" customHeight="1" x14ac:dyDescent="0.35">
      <c r="A32" s="130">
        <v>26</v>
      </c>
      <c r="B32" s="446" t="s">
        <v>193</v>
      </c>
      <c r="C32" s="483" t="s">
        <v>9</v>
      </c>
      <c r="D32" s="514">
        <v>1.7859101123138186E-2</v>
      </c>
      <c r="E32" s="515">
        <v>5.6952076328010241E-2</v>
      </c>
      <c r="F32" s="515">
        <v>1.9459847738675637E-2</v>
      </c>
      <c r="G32" s="515">
        <v>2.996036040015071E-2</v>
      </c>
      <c r="H32" s="515">
        <v>2.3897583425960597E-2</v>
      </c>
      <c r="I32" s="515">
        <v>1.9747552580207457E-2</v>
      </c>
      <c r="J32" s="515">
        <v>6.8863050232180235E-3</v>
      </c>
      <c r="K32" s="515">
        <v>1.5005015678469723E-2</v>
      </c>
      <c r="L32" s="515">
        <v>2.2685636472019384E-2</v>
      </c>
      <c r="M32" s="515">
        <v>1.7769174269735014E-2</v>
      </c>
      <c r="N32" s="515">
        <v>1.8776078756211911E-2</v>
      </c>
      <c r="O32" s="515">
        <v>2.1588168492236721E-2</v>
      </c>
      <c r="P32" s="515">
        <v>1.6337971435933241E-2</v>
      </c>
      <c r="Q32" s="515">
        <v>1.6227544388083912E-2</v>
      </c>
      <c r="R32" s="515">
        <v>2.2781819059299133E-2</v>
      </c>
      <c r="S32" s="515">
        <v>1.7891764502298811E-2</v>
      </c>
      <c r="T32" s="515">
        <v>1.7904829764911843E-2</v>
      </c>
      <c r="U32" s="515">
        <v>1.8238218179269097E-2</v>
      </c>
      <c r="V32" s="515">
        <v>1.9111051610286773E-2</v>
      </c>
      <c r="W32" s="515">
        <v>3.2291653128804977E-2</v>
      </c>
      <c r="X32" s="515">
        <v>2.1776350540509068E-2</v>
      </c>
      <c r="Y32" s="515">
        <v>2.955595052696551E-2</v>
      </c>
      <c r="Z32" s="515">
        <v>2.9169777552690967E-2</v>
      </c>
      <c r="AA32" s="515">
        <v>3.5817892548409294E-2</v>
      </c>
      <c r="AB32" s="515">
        <v>2.8418945464139041E-2</v>
      </c>
      <c r="AC32" s="515">
        <v>1.0856967556340111</v>
      </c>
      <c r="AD32" s="515">
        <v>8.6294547236911393E-2</v>
      </c>
      <c r="AE32" s="515">
        <v>3.9374019724824037E-2</v>
      </c>
      <c r="AF32" s="515">
        <v>1.6151889113828026E-2</v>
      </c>
      <c r="AG32" s="515">
        <v>2.4738758968231963E-2</v>
      </c>
      <c r="AH32" s="515">
        <v>1.5809912736885819E-2</v>
      </c>
      <c r="AI32" s="515">
        <v>1.7018619403960229E-2</v>
      </c>
      <c r="AJ32" s="515">
        <v>3.4599585708300282E-2</v>
      </c>
      <c r="AK32" s="515">
        <v>1.8635102100921643E-2</v>
      </c>
      <c r="AL32" s="515">
        <v>2.4442236882672837E-2</v>
      </c>
      <c r="AM32" s="515">
        <v>2.2668352943164622E-2</v>
      </c>
      <c r="AN32" s="516">
        <v>4.3875733315015909E-2</v>
      </c>
      <c r="AO32" s="517">
        <v>2.0054161827583634</v>
      </c>
      <c r="AP32" s="518">
        <v>1.1390476853412637</v>
      </c>
      <c r="AQ32" s="513"/>
    </row>
    <row r="33" spans="1:45" s="262" customFormat="1" ht="17.149999999999999" customHeight="1" x14ac:dyDescent="0.35">
      <c r="A33" s="130">
        <v>27</v>
      </c>
      <c r="B33" s="446" t="s">
        <v>194</v>
      </c>
      <c r="C33" s="483" t="s">
        <v>235</v>
      </c>
      <c r="D33" s="514">
        <v>1.0273464610422892E-2</v>
      </c>
      <c r="E33" s="515">
        <v>2.3050500614102763E-2</v>
      </c>
      <c r="F33" s="515">
        <v>1.4222862825758551E-2</v>
      </c>
      <c r="G33" s="515">
        <v>1.4289395070595571E-2</v>
      </c>
      <c r="H33" s="515">
        <v>1.3854894103228267E-2</v>
      </c>
      <c r="I33" s="515">
        <v>1.3223262643701508E-2</v>
      </c>
      <c r="J33" s="515">
        <v>2.68153205975411E-3</v>
      </c>
      <c r="K33" s="515">
        <v>1.3546923081400044E-2</v>
      </c>
      <c r="L33" s="515">
        <v>1.3490100154342531E-2</v>
      </c>
      <c r="M33" s="515">
        <v>9.0283731693074701E-3</v>
      </c>
      <c r="N33" s="515">
        <v>7.8409947494386626E-3</v>
      </c>
      <c r="O33" s="515">
        <v>1.1746190560478842E-2</v>
      </c>
      <c r="P33" s="515">
        <v>1.1476143353134028E-2</v>
      </c>
      <c r="Q33" s="515">
        <v>1.0352312557737128E-2</v>
      </c>
      <c r="R33" s="515">
        <v>1.1067397060820083E-2</v>
      </c>
      <c r="S33" s="515">
        <v>1.0016314716934874E-2</v>
      </c>
      <c r="T33" s="515">
        <v>1.1260355838120918E-2</v>
      </c>
      <c r="U33" s="515">
        <v>1.1720261658083493E-2</v>
      </c>
      <c r="V33" s="515">
        <v>1.0351878184495872E-2</v>
      </c>
      <c r="W33" s="515">
        <v>1.5158715940571648E-2</v>
      </c>
      <c r="X33" s="515">
        <v>1.5104730701072228E-2</v>
      </c>
      <c r="Y33" s="515">
        <v>1.4916800656511851E-2</v>
      </c>
      <c r="Z33" s="515">
        <v>1.1368622978224878E-2</v>
      </c>
      <c r="AA33" s="515">
        <v>9.6309067394084891E-3</v>
      </c>
      <c r="AB33" s="515">
        <v>4.4153676020469532E-2</v>
      </c>
      <c r="AC33" s="515">
        <v>2.806290960772587E-2</v>
      </c>
      <c r="AD33" s="515">
        <v>1.0587052358695623</v>
      </c>
      <c r="AE33" s="515">
        <v>3.858892257382545E-2</v>
      </c>
      <c r="AF33" s="515">
        <v>4.449783813890839E-2</v>
      </c>
      <c r="AG33" s="515">
        <v>1.0064045213153822E-2</v>
      </c>
      <c r="AH33" s="515">
        <v>1.6867873454853747E-2</v>
      </c>
      <c r="AI33" s="515">
        <v>2.7639235198458994E-2</v>
      </c>
      <c r="AJ33" s="515">
        <v>2.7430427585216324E-2</v>
      </c>
      <c r="AK33" s="515">
        <v>2.079924851530528E-2</v>
      </c>
      <c r="AL33" s="515">
        <v>4.5315391618651765E-2</v>
      </c>
      <c r="AM33" s="515">
        <v>2.0468008542078166E-2</v>
      </c>
      <c r="AN33" s="516">
        <v>2.7444694838724353E-2</v>
      </c>
      <c r="AO33" s="517">
        <v>1.6997104412045803</v>
      </c>
      <c r="AP33" s="518">
        <v>0.96541120015372583</v>
      </c>
      <c r="AQ33" s="513"/>
    </row>
    <row r="34" spans="1:45" s="262" customFormat="1" ht="17.149999999999999" customHeight="1" x14ac:dyDescent="0.35">
      <c r="A34" s="130">
        <v>28</v>
      </c>
      <c r="B34" s="446" t="s">
        <v>195</v>
      </c>
      <c r="C34" s="483" t="s">
        <v>236</v>
      </c>
      <c r="D34" s="514">
        <v>0.10236469048450431</v>
      </c>
      <c r="E34" s="515">
        <v>0.21561928362796795</v>
      </c>
      <c r="F34" s="515">
        <v>8.4176454847633503E-2</v>
      </c>
      <c r="G34" s="515">
        <v>5.0827167834050918E-2</v>
      </c>
      <c r="H34" s="515">
        <v>8.3239436589039859E-2</v>
      </c>
      <c r="I34" s="515">
        <v>5.4324748548631722E-2</v>
      </c>
      <c r="J34" s="515">
        <v>3.0241181504176914E-2</v>
      </c>
      <c r="K34" s="515">
        <v>4.3787986867431156E-2</v>
      </c>
      <c r="L34" s="515">
        <v>0.10065762712516756</v>
      </c>
      <c r="M34" s="515">
        <v>6.3639758397021962E-2</v>
      </c>
      <c r="N34" s="515">
        <v>6.5484648352191088E-2</v>
      </c>
      <c r="O34" s="515">
        <v>5.4709324797526042E-2</v>
      </c>
      <c r="P34" s="515">
        <v>4.6276838965260504E-2</v>
      </c>
      <c r="Q34" s="515">
        <v>4.1240958935261536E-2</v>
      </c>
      <c r="R34" s="515">
        <v>5.0793628686644901E-2</v>
      </c>
      <c r="S34" s="515">
        <v>4.2497966629294018E-2</v>
      </c>
      <c r="T34" s="515">
        <v>4.7631687127922658E-2</v>
      </c>
      <c r="U34" s="515">
        <v>4.508482258948434E-2</v>
      </c>
      <c r="V34" s="515">
        <v>5.6365666439401663E-2</v>
      </c>
      <c r="W34" s="515">
        <v>0.14156624577755511</v>
      </c>
      <c r="X34" s="515">
        <v>7.0588451995372045E-2</v>
      </c>
      <c r="Y34" s="515">
        <v>4.9598973224627148E-2</v>
      </c>
      <c r="Z34" s="515">
        <v>4.61683102607299E-2</v>
      </c>
      <c r="AA34" s="515">
        <v>9.5560446837338345E-2</v>
      </c>
      <c r="AB34" s="515">
        <v>6.536602058044097E-2</v>
      </c>
      <c r="AC34" s="515">
        <v>5.1202153500667091E-2</v>
      </c>
      <c r="AD34" s="515">
        <v>1.0118481714086938E-2</v>
      </c>
      <c r="AE34" s="515">
        <v>1.1383833630232407</v>
      </c>
      <c r="AF34" s="515">
        <v>4.2017301976828451E-2</v>
      </c>
      <c r="AG34" s="515">
        <v>4.8843892880459178E-2</v>
      </c>
      <c r="AH34" s="515">
        <v>4.5066115493050597E-2</v>
      </c>
      <c r="AI34" s="515">
        <v>3.5605401045342745E-2</v>
      </c>
      <c r="AJ34" s="515">
        <v>5.9790188153686738E-2</v>
      </c>
      <c r="AK34" s="515">
        <v>3.0805014708923089E-2</v>
      </c>
      <c r="AL34" s="515">
        <v>6.2638946975885568E-2</v>
      </c>
      <c r="AM34" s="515">
        <v>0.13118462165645117</v>
      </c>
      <c r="AN34" s="516">
        <v>6.940257039289785E-2</v>
      </c>
      <c r="AO34" s="517">
        <v>3.4728703785461961</v>
      </c>
      <c r="AP34" s="518">
        <v>1.9725406627228363</v>
      </c>
      <c r="AQ34" s="513"/>
    </row>
    <row r="35" spans="1:45" s="262" customFormat="1" ht="17.149999999999999" customHeight="1" x14ac:dyDescent="0.35">
      <c r="A35" s="130">
        <v>29</v>
      </c>
      <c r="B35" s="446" t="s">
        <v>196</v>
      </c>
      <c r="C35" s="483" t="s">
        <v>237</v>
      </c>
      <c r="D35" s="514">
        <v>2.2265801030059543E-2</v>
      </c>
      <c r="E35" s="515">
        <v>3.1849064495266428E-2</v>
      </c>
      <c r="F35" s="515">
        <v>2.6577437595037882E-2</v>
      </c>
      <c r="G35" s="515">
        <v>2.3946069330749407E-2</v>
      </c>
      <c r="H35" s="515">
        <v>2.5256035252207501E-2</v>
      </c>
      <c r="I35" s="515">
        <v>3.5667479193126475E-2</v>
      </c>
      <c r="J35" s="515">
        <v>4.4626211437820296E-3</v>
      </c>
      <c r="K35" s="515">
        <v>2.4487972399388189E-2</v>
      </c>
      <c r="L35" s="515">
        <v>2.6020371369622968E-2</v>
      </c>
      <c r="M35" s="515">
        <v>1.7664845121396645E-2</v>
      </c>
      <c r="N35" s="515">
        <v>1.4740924245002358E-2</v>
      </c>
      <c r="O35" s="515">
        <v>2.2775608106126697E-2</v>
      </c>
      <c r="P35" s="515">
        <v>2.6003891493670574E-2</v>
      </c>
      <c r="Q35" s="515">
        <v>2.6796672409676776E-2</v>
      </c>
      <c r="R35" s="515">
        <v>2.5281692088978045E-2</v>
      </c>
      <c r="S35" s="515">
        <v>2.6055016430546217E-2</v>
      </c>
      <c r="T35" s="515">
        <v>3.0095234037637371E-2</v>
      </c>
      <c r="U35" s="515">
        <v>4.3354352386130508E-2</v>
      </c>
      <c r="V35" s="515">
        <v>2.427375594477359E-2</v>
      </c>
      <c r="W35" s="515">
        <v>2.6709419252747103E-2</v>
      </c>
      <c r="X35" s="515">
        <v>3.4095511859090544E-2</v>
      </c>
      <c r="Y35" s="515">
        <v>3.2975598801802966E-2</v>
      </c>
      <c r="Z35" s="515">
        <v>7.2535085455427126E-2</v>
      </c>
      <c r="AA35" s="515">
        <v>2.9856898533914083E-2</v>
      </c>
      <c r="AB35" s="515">
        <v>6.0915627074328106E-2</v>
      </c>
      <c r="AC35" s="515">
        <v>8.918827291719067E-2</v>
      </c>
      <c r="AD35" s="515">
        <v>1.5886766724129267E-2</v>
      </c>
      <c r="AE35" s="515">
        <v>3.8021445038168122E-2</v>
      </c>
      <c r="AF35" s="515">
        <v>1.2131190922697763</v>
      </c>
      <c r="AG35" s="515">
        <v>5.0932056346665304E-2</v>
      </c>
      <c r="AH35" s="515">
        <v>5.5650871199193083E-2</v>
      </c>
      <c r="AI35" s="515">
        <v>3.2950113757745925E-2</v>
      </c>
      <c r="AJ35" s="515">
        <v>9.0952781517834896E-2</v>
      </c>
      <c r="AK35" s="515">
        <v>0.12886030902430792</v>
      </c>
      <c r="AL35" s="515">
        <v>4.5570069032006569E-2</v>
      </c>
      <c r="AM35" s="515">
        <v>3.0954813992134161E-2</v>
      </c>
      <c r="AN35" s="516">
        <v>6.5538966300143359E-2</v>
      </c>
      <c r="AO35" s="517">
        <v>2.5922885431697846</v>
      </c>
      <c r="AP35" s="518">
        <v>1.472382785289412</v>
      </c>
      <c r="AQ35" s="513"/>
    </row>
    <row r="36" spans="1:45" s="262" customFormat="1" ht="17.149999999999999" customHeight="1" x14ac:dyDescent="0.35">
      <c r="A36" s="130">
        <v>30</v>
      </c>
      <c r="B36" s="446" t="s">
        <v>197</v>
      </c>
      <c r="C36" s="483" t="s">
        <v>10</v>
      </c>
      <c r="D36" s="514">
        <v>6.671726101859152E-4</v>
      </c>
      <c r="E36" s="515">
        <v>8.8808625080524198E-4</v>
      </c>
      <c r="F36" s="515">
        <v>6.7789563297893519E-4</v>
      </c>
      <c r="G36" s="515">
        <v>3.8411900104738721E-4</v>
      </c>
      <c r="H36" s="515">
        <v>5.2755790497195556E-4</v>
      </c>
      <c r="I36" s="515">
        <v>2.6178690043689607E-4</v>
      </c>
      <c r="J36" s="515">
        <v>1.1721453213915317E-4</v>
      </c>
      <c r="K36" s="515">
        <v>3.529027745288389E-4</v>
      </c>
      <c r="L36" s="515">
        <v>9.6716650607351707E-4</v>
      </c>
      <c r="M36" s="515">
        <v>9.1570235932027504E-4</v>
      </c>
      <c r="N36" s="515">
        <v>6.0623941507544706E-4</v>
      </c>
      <c r="O36" s="515">
        <v>6.9167977317427238E-4</v>
      </c>
      <c r="P36" s="515">
        <v>8.6906279004667715E-4</v>
      </c>
      <c r="Q36" s="515">
        <v>7.0227611329269526E-4</v>
      </c>
      <c r="R36" s="515">
        <v>4.0482593941335151E-4</v>
      </c>
      <c r="S36" s="515">
        <v>2.67522681681518E-4</v>
      </c>
      <c r="T36" s="515">
        <v>4.4785220043697457E-4</v>
      </c>
      <c r="U36" s="515">
        <v>4.1307736384523706E-4</v>
      </c>
      <c r="V36" s="515">
        <v>4.0703509362894919E-4</v>
      </c>
      <c r="W36" s="515">
        <v>3.6598061496514913E-4</v>
      </c>
      <c r="X36" s="515">
        <v>1.3547720518830545E-3</v>
      </c>
      <c r="Y36" s="515">
        <v>4.2287678536357656E-4</v>
      </c>
      <c r="Z36" s="515">
        <v>8.2434282222285798E-4</v>
      </c>
      <c r="AA36" s="515">
        <v>7.1999837052530197E-4</v>
      </c>
      <c r="AB36" s="515">
        <v>4.7243747474067839E-4</v>
      </c>
      <c r="AC36" s="515">
        <v>9.092510770538052E-4</v>
      </c>
      <c r="AD36" s="515">
        <v>4.0762642463118705E-4</v>
      </c>
      <c r="AE36" s="515">
        <v>4.4976734189907254E-4</v>
      </c>
      <c r="AF36" s="515">
        <v>5.4098408813623203E-4</v>
      </c>
      <c r="AG36" s="515">
        <v>1.0001711194602154</v>
      </c>
      <c r="AH36" s="515">
        <v>5.473282192645086E-4</v>
      </c>
      <c r="AI36" s="515">
        <v>3.6828292161659326E-4</v>
      </c>
      <c r="AJ36" s="515">
        <v>1.1057477741993086E-3</v>
      </c>
      <c r="AK36" s="515">
        <v>4.348193175599579E-4</v>
      </c>
      <c r="AL36" s="515">
        <v>5.4571570341194219E-4</v>
      </c>
      <c r="AM36" s="515">
        <v>4.3699419929182421E-4</v>
      </c>
      <c r="AN36" s="516">
        <v>0.10165138130371885</v>
      </c>
      <c r="AO36" s="517">
        <v>1.1222986017937826</v>
      </c>
      <c r="AP36" s="518">
        <v>0.63744954071160798</v>
      </c>
      <c r="AQ36" s="513"/>
    </row>
    <row r="37" spans="1:45" s="262" customFormat="1" ht="17.149999999999999" customHeight="1" x14ac:dyDescent="0.35">
      <c r="A37" s="130">
        <v>31</v>
      </c>
      <c r="B37" s="446" t="s">
        <v>198</v>
      </c>
      <c r="C37" s="483" t="s">
        <v>238</v>
      </c>
      <c r="D37" s="514">
        <v>3.9651054368018907E-4</v>
      </c>
      <c r="E37" s="515">
        <v>9.4223447945827258E-4</v>
      </c>
      <c r="F37" s="515">
        <v>6.1850280922831602E-4</v>
      </c>
      <c r="G37" s="515">
        <v>3.4891298056626869E-4</v>
      </c>
      <c r="H37" s="515">
        <v>5.8936165250767663E-4</v>
      </c>
      <c r="I37" s="515">
        <v>7.9645883966375335E-4</v>
      </c>
      <c r="J37" s="515">
        <v>9.3386497196865009E-5</v>
      </c>
      <c r="K37" s="515">
        <v>5.3703021862423316E-4</v>
      </c>
      <c r="L37" s="515">
        <v>8.1668655118820267E-4</v>
      </c>
      <c r="M37" s="515">
        <v>4.2919536997007801E-4</v>
      </c>
      <c r="N37" s="515">
        <v>2.7274024987444405E-4</v>
      </c>
      <c r="O37" s="515">
        <v>7.7920420710079227E-4</v>
      </c>
      <c r="P37" s="515">
        <v>1.1419579674086585E-3</v>
      </c>
      <c r="Q37" s="515">
        <v>8.4336039251584256E-4</v>
      </c>
      <c r="R37" s="515">
        <v>8.5248740144027596E-4</v>
      </c>
      <c r="S37" s="515">
        <v>1.9662141643379968E-3</v>
      </c>
      <c r="T37" s="515">
        <v>1.846893987353688E-3</v>
      </c>
      <c r="U37" s="515">
        <v>2.6946792890513937E-3</v>
      </c>
      <c r="V37" s="515">
        <v>7.71853284364089E-4</v>
      </c>
      <c r="W37" s="515">
        <v>4.7576411605409043E-4</v>
      </c>
      <c r="X37" s="515">
        <v>6.3373641329674414E-4</v>
      </c>
      <c r="Y37" s="515">
        <v>1.0605582969343268E-3</v>
      </c>
      <c r="Z37" s="515">
        <v>7.603919054957176E-4</v>
      </c>
      <c r="AA37" s="515">
        <v>6.2554213166192332E-4</v>
      </c>
      <c r="AB37" s="515">
        <v>6.7305404534323272E-4</v>
      </c>
      <c r="AC37" s="515">
        <v>8.3308386496798112E-4</v>
      </c>
      <c r="AD37" s="515">
        <v>1.5542926723470496E-4</v>
      </c>
      <c r="AE37" s="515">
        <v>1.3227318172726638E-3</v>
      </c>
      <c r="AF37" s="515">
        <v>6.0719170200169183E-3</v>
      </c>
      <c r="AG37" s="515">
        <v>5.6693043028982297E-4</v>
      </c>
      <c r="AH37" s="515">
        <v>1.0004487161084632</v>
      </c>
      <c r="AI37" s="515">
        <v>4.6005671548799532E-4</v>
      </c>
      <c r="AJ37" s="515">
        <v>6.2956650036335722E-4</v>
      </c>
      <c r="AK37" s="515">
        <v>1.3423816121396928E-3</v>
      </c>
      <c r="AL37" s="515">
        <v>9.5352214358961919E-4</v>
      </c>
      <c r="AM37" s="515">
        <v>5.8552899301257525E-4</v>
      </c>
      <c r="AN37" s="516">
        <v>2.8302106746764836E-3</v>
      </c>
      <c r="AO37" s="517">
        <v>1.037166792941832</v>
      </c>
      <c r="AP37" s="518">
        <v>0.58909589190024136</v>
      </c>
      <c r="AQ37" s="513"/>
    </row>
    <row r="38" spans="1:45" s="262" customFormat="1" ht="17.149999999999999" customHeight="1" x14ac:dyDescent="0.35">
      <c r="A38" s="130">
        <v>32</v>
      </c>
      <c r="B38" s="446" t="s">
        <v>199</v>
      </c>
      <c r="C38" s="483" t="s">
        <v>239</v>
      </c>
      <c r="D38" s="514">
        <v>9.6491975934671857E-5</v>
      </c>
      <c r="E38" s="515">
        <v>1.9403054925333193E-4</v>
      </c>
      <c r="F38" s="515">
        <v>8.4041744671517216E-5</v>
      </c>
      <c r="G38" s="515">
        <v>5.7456301078193952E-5</v>
      </c>
      <c r="H38" s="515">
        <v>8.614474856410646E-5</v>
      </c>
      <c r="I38" s="515">
        <v>6.9453708075684593E-5</v>
      </c>
      <c r="J38" s="515">
        <v>2.7345773779545405E-5</v>
      </c>
      <c r="K38" s="515">
        <v>5.1428977926839872E-5</v>
      </c>
      <c r="L38" s="515">
        <v>9.7622076192633943E-5</v>
      </c>
      <c r="M38" s="515">
        <v>6.7488370188655217E-5</v>
      </c>
      <c r="N38" s="515">
        <v>6.3478065155122608E-5</v>
      </c>
      <c r="O38" s="515">
        <v>5.8348312329789254E-5</v>
      </c>
      <c r="P38" s="515">
        <v>5.2334430896519404E-5</v>
      </c>
      <c r="Q38" s="515">
        <v>4.7841581298319184E-5</v>
      </c>
      <c r="R38" s="515">
        <v>5.5869453126158811E-5</v>
      </c>
      <c r="S38" s="515">
        <v>4.9609147681151859E-5</v>
      </c>
      <c r="T38" s="515">
        <v>5.4485361505095001E-5</v>
      </c>
      <c r="U38" s="515">
        <v>5.5969086623658081E-5</v>
      </c>
      <c r="V38" s="515">
        <v>6.045822355860826E-5</v>
      </c>
      <c r="W38" s="515">
        <v>1.3534763867470754E-4</v>
      </c>
      <c r="X38" s="515">
        <v>7.7955859764414361E-5</v>
      </c>
      <c r="Y38" s="515">
        <v>8.2011862534291384E-5</v>
      </c>
      <c r="Z38" s="515">
        <v>2.0508261426753119E-4</v>
      </c>
      <c r="AA38" s="515">
        <v>9.6324450536300861E-5</v>
      </c>
      <c r="AB38" s="515">
        <v>9.7590879548861118E-5</v>
      </c>
      <c r="AC38" s="515">
        <v>1.9179019499340091E-4</v>
      </c>
      <c r="AD38" s="515">
        <v>3.6973514707284721E-5</v>
      </c>
      <c r="AE38" s="515">
        <v>9.3148981300056029E-4</v>
      </c>
      <c r="AF38" s="515">
        <v>3.8338126351422229E-4</v>
      </c>
      <c r="AG38" s="515">
        <v>8.0987565026827981E-5</v>
      </c>
      <c r="AH38" s="515">
        <v>7.5272457979708038E-5</v>
      </c>
      <c r="AI38" s="515">
        <v>1.0146717706175619</v>
      </c>
      <c r="AJ38" s="515">
        <v>9.0238147354828899E-5</v>
      </c>
      <c r="AK38" s="515">
        <v>9.4638689280222252E-5</v>
      </c>
      <c r="AL38" s="515">
        <v>3.477205721968571E-4</v>
      </c>
      <c r="AM38" s="515">
        <v>1.2783819763697497E-4</v>
      </c>
      <c r="AN38" s="516">
        <v>2.1593632521031233E-4</v>
      </c>
      <c r="AO38" s="517">
        <v>1.019272248551629</v>
      </c>
      <c r="AP38" s="518">
        <v>0.57893204683748656</v>
      </c>
      <c r="AQ38" s="513"/>
    </row>
    <row r="39" spans="1:45" s="262" customFormat="1" ht="17.149999999999999" customHeight="1" x14ac:dyDescent="0.35">
      <c r="A39" s="130">
        <v>33</v>
      </c>
      <c r="B39" s="446" t="s">
        <v>200</v>
      </c>
      <c r="C39" s="483" t="s">
        <v>259</v>
      </c>
      <c r="D39" s="514">
        <v>4.3202108758886573E-3</v>
      </c>
      <c r="E39" s="515">
        <v>3.9876812289682132E-3</v>
      </c>
      <c r="F39" s="515">
        <v>2.7907734174760735E-3</v>
      </c>
      <c r="G39" s="515">
        <v>1.8613474819017353E-3</v>
      </c>
      <c r="H39" s="515">
        <v>1.6368438074160939E-3</v>
      </c>
      <c r="I39" s="515">
        <v>2.0981406738218395E-3</v>
      </c>
      <c r="J39" s="515">
        <v>3.8598342945431798E-4</v>
      </c>
      <c r="K39" s="515">
        <v>1.301107955306989E-3</v>
      </c>
      <c r="L39" s="515">
        <v>1.6449620131745476E-3</v>
      </c>
      <c r="M39" s="515">
        <v>1.7932632591840683E-3</v>
      </c>
      <c r="N39" s="515">
        <v>1.8910561939074434E-3</v>
      </c>
      <c r="O39" s="515">
        <v>1.031023735666206E-3</v>
      </c>
      <c r="P39" s="515">
        <v>2.9245101365576905E-3</v>
      </c>
      <c r="Q39" s="515">
        <v>1.2221023452874912E-3</v>
      </c>
      <c r="R39" s="515">
        <v>1.2960033623900312E-3</v>
      </c>
      <c r="S39" s="515">
        <v>1.1258924313988473E-3</v>
      </c>
      <c r="T39" s="515">
        <v>1.1297117396822964E-3</v>
      </c>
      <c r="U39" s="515">
        <v>9.8515510642866637E-4</v>
      </c>
      <c r="V39" s="515">
        <v>9.7780404845369774E-4</v>
      </c>
      <c r="W39" s="515">
        <v>1.6540882286799209E-3</v>
      </c>
      <c r="X39" s="515">
        <v>1.7315797216942877E-3</v>
      </c>
      <c r="Y39" s="515">
        <v>2.5730570772506639E-3</v>
      </c>
      <c r="Z39" s="515">
        <v>1.0116342191603327E-2</v>
      </c>
      <c r="AA39" s="515">
        <v>2.6286586939752382E-3</v>
      </c>
      <c r="AB39" s="515">
        <v>1.1402663995048934E-3</v>
      </c>
      <c r="AC39" s="515">
        <v>3.8112140103885037E-3</v>
      </c>
      <c r="AD39" s="515">
        <v>6.8547204441201119E-4</v>
      </c>
      <c r="AE39" s="515">
        <v>2.1505150070503542E-3</v>
      </c>
      <c r="AF39" s="515">
        <v>1.8018707536113187E-3</v>
      </c>
      <c r="AG39" s="515">
        <v>6.2041934712439106E-4</v>
      </c>
      <c r="AH39" s="515">
        <v>3.0884132299036256E-3</v>
      </c>
      <c r="AI39" s="515">
        <v>1.7936315981686936E-3</v>
      </c>
      <c r="AJ39" s="515">
        <v>1.0006854661370466</v>
      </c>
      <c r="AK39" s="515">
        <v>2.5039070501998262E-3</v>
      </c>
      <c r="AL39" s="515">
        <v>3.861608476504387E-3</v>
      </c>
      <c r="AM39" s="515">
        <v>1.2821612325271438E-3</v>
      </c>
      <c r="AN39" s="516">
        <v>8.115333447739258E-4</v>
      </c>
      <c r="AO39" s="517">
        <v>1.077343777786784</v>
      </c>
      <c r="AP39" s="518">
        <v>0.61191584418001599</v>
      </c>
      <c r="AQ39" s="513"/>
      <c r="AS39" s="263"/>
    </row>
    <row r="40" spans="1:45" s="262" customFormat="1" ht="17.149999999999999" customHeight="1" x14ac:dyDescent="0.35">
      <c r="A40" s="130">
        <v>34</v>
      </c>
      <c r="B40" s="446" t="s">
        <v>201</v>
      </c>
      <c r="C40" s="483" t="s">
        <v>240</v>
      </c>
      <c r="D40" s="514">
        <v>7.8632606899191465E-2</v>
      </c>
      <c r="E40" s="515">
        <v>0.11642982976812219</v>
      </c>
      <c r="F40" s="515">
        <v>0.10264238647907586</v>
      </c>
      <c r="G40" s="515">
        <v>8.4685897615199027E-2</v>
      </c>
      <c r="H40" s="515">
        <v>8.3426531391512404E-2</v>
      </c>
      <c r="I40" s="515">
        <v>0.12222137583355738</v>
      </c>
      <c r="J40" s="515">
        <v>1.7248253235880771E-2</v>
      </c>
      <c r="K40" s="515">
        <v>0.1010355018291164</v>
      </c>
      <c r="L40" s="515">
        <v>0.11310012742002026</v>
      </c>
      <c r="M40" s="515">
        <v>5.9780566676267695E-2</v>
      </c>
      <c r="N40" s="515">
        <v>5.7023706374188486E-2</v>
      </c>
      <c r="O40" s="515">
        <v>7.2552695756449043E-2</v>
      </c>
      <c r="P40" s="515">
        <v>9.0478129529793713E-2</v>
      </c>
      <c r="Q40" s="515">
        <v>8.3422017832437134E-2</v>
      </c>
      <c r="R40" s="515">
        <v>8.9602662289298404E-2</v>
      </c>
      <c r="S40" s="515">
        <v>0.10530847348338541</v>
      </c>
      <c r="T40" s="515">
        <v>9.6394201401755711E-2</v>
      </c>
      <c r="U40" s="515">
        <v>9.8547872962933075E-2</v>
      </c>
      <c r="V40" s="515">
        <v>9.9612025347908834E-2</v>
      </c>
      <c r="W40" s="515">
        <v>0.10125703279909776</v>
      </c>
      <c r="X40" s="515">
        <v>0.15623453416208871</v>
      </c>
      <c r="Y40" s="515">
        <v>0.13069093423062667</v>
      </c>
      <c r="Z40" s="515">
        <v>0.22630904860963771</v>
      </c>
      <c r="AA40" s="515">
        <v>0.11241996204749428</v>
      </c>
      <c r="AB40" s="515">
        <v>0.11917980630983388</v>
      </c>
      <c r="AC40" s="515">
        <v>0.17793426518044442</v>
      </c>
      <c r="AD40" s="515">
        <v>5.3362085812876596E-2</v>
      </c>
      <c r="AE40" s="515">
        <v>0.19551464837332921</v>
      </c>
      <c r="AF40" s="515">
        <v>0.24019798886856705</v>
      </c>
      <c r="AG40" s="515">
        <v>0.13314008153126927</v>
      </c>
      <c r="AH40" s="515">
        <v>0.14089592292651024</v>
      </c>
      <c r="AI40" s="515">
        <v>9.2200047280849975E-2</v>
      </c>
      <c r="AJ40" s="515">
        <v>0.12777163674675671</v>
      </c>
      <c r="AK40" s="515">
        <v>1.2107433711159996</v>
      </c>
      <c r="AL40" s="515">
        <v>9.0540551464697333E-2</v>
      </c>
      <c r="AM40" s="515">
        <v>8.9514784171380118E-2</v>
      </c>
      <c r="AN40" s="516">
        <v>7.9466494567553753E-2</v>
      </c>
      <c r="AO40" s="517">
        <v>5.149518058325107</v>
      </c>
      <c r="AP40" s="518">
        <v>2.9248525445179392</v>
      </c>
      <c r="AQ40" s="513"/>
    </row>
    <row r="41" spans="1:45" s="262" customFormat="1" ht="17.149999999999999" customHeight="1" x14ac:dyDescent="0.35">
      <c r="A41" s="130">
        <v>35</v>
      </c>
      <c r="B41" s="446" t="s">
        <v>202</v>
      </c>
      <c r="C41" s="483" t="s">
        <v>241</v>
      </c>
      <c r="D41" s="514">
        <v>2.9974957210992547E-3</v>
      </c>
      <c r="E41" s="515">
        <v>1.1056120770820855E-3</v>
      </c>
      <c r="F41" s="515">
        <v>1.5566886599560565E-3</v>
      </c>
      <c r="G41" s="515">
        <v>8.836987020040103E-4</v>
      </c>
      <c r="H41" s="515">
        <v>9.1761846492603868E-4</v>
      </c>
      <c r="I41" s="515">
        <v>1.1352724923479292E-3</v>
      </c>
      <c r="J41" s="515">
        <v>1.8798278117858501E-4</v>
      </c>
      <c r="K41" s="515">
        <v>8.4103973816137872E-4</v>
      </c>
      <c r="L41" s="515">
        <v>1.1408108602307923E-3</v>
      </c>
      <c r="M41" s="515">
        <v>6.1672496320742465E-4</v>
      </c>
      <c r="N41" s="515">
        <v>5.5085991897637168E-4</v>
      </c>
      <c r="O41" s="515">
        <v>6.9262480398576411E-4</v>
      </c>
      <c r="P41" s="515">
        <v>8.4756436262754917E-4</v>
      </c>
      <c r="Q41" s="515">
        <v>8.1730814515298175E-4</v>
      </c>
      <c r="R41" s="515">
        <v>8.4562678861217517E-4</v>
      </c>
      <c r="S41" s="515">
        <v>1.085494183246776E-3</v>
      </c>
      <c r="T41" s="515">
        <v>9.4198307646505561E-4</v>
      </c>
      <c r="U41" s="515">
        <v>1.1379886167342472E-3</v>
      </c>
      <c r="V41" s="515">
        <v>8.9176876381149889E-4</v>
      </c>
      <c r="W41" s="515">
        <v>1.9030318014612326E-3</v>
      </c>
      <c r="X41" s="515">
        <v>1.3074252454336817E-3</v>
      </c>
      <c r="Y41" s="515">
        <v>9.1974678632096997E-4</v>
      </c>
      <c r="Z41" s="515">
        <v>1.924782786863005E-3</v>
      </c>
      <c r="AA41" s="515">
        <v>8.3547198949179629E-4</v>
      </c>
      <c r="AB41" s="515">
        <v>1.7366940517863597E-3</v>
      </c>
      <c r="AC41" s="515">
        <v>1.779570048198498E-3</v>
      </c>
      <c r="AD41" s="515">
        <v>1.2263928506030968E-3</v>
      </c>
      <c r="AE41" s="515">
        <v>1.7256592568508039E-3</v>
      </c>
      <c r="AF41" s="515">
        <v>1.2348327131984912E-2</v>
      </c>
      <c r="AG41" s="515">
        <v>1.4147789023090404E-3</v>
      </c>
      <c r="AH41" s="515">
        <v>1.0451743008304161E-2</v>
      </c>
      <c r="AI41" s="515">
        <v>2.4341041300964254E-2</v>
      </c>
      <c r="AJ41" s="515">
        <v>3.8188693308543456E-3</v>
      </c>
      <c r="AK41" s="515">
        <v>4.7452140570947007E-3</v>
      </c>
      <c r="AL41" s="515">
        <v>1.0186911909373049</v>
      </c>
      <c r="AM41" s="515">
        <v>1.1229744365306956E-3</v>
      </c>
      <c r="AN41" s="516">
        <v>4.4753329839472755E-3</v>
      </c>
      <c r="AO41" s="517">
        <v>1.1139624100261096</v>
      </c>
      <c r="AP41" s="518">
        <v>0.63271470311571876</v>
      </c>
      <c r="AQ41" s="513"/>
    </row>
    <row r="42" spans="1:45" s="262" customFormat="1" ht="17.149999999999999" customHeight="1" x14ac:dyDescent="0.35">
      <c r="A42" s="130">
        <v>36</v>
      </c>
      <c r="B42" s="446" t="s">
        <v>203</v>
      </c>
      <c r="C42" s="483" t="s">
        <v>349</v>
      </c>
      <c r="D42" s="514">
        <v>1.4967968737358522E-3</v>
      </c>
      <c r="E42" s="515">
        <v>2.0436280085417225E-3</v>
      </c>
      <c r="F42" s="515">
        <v>1.7741863875350154E-3</v>
      </c>
      <c r="G42" s="515">
        <v>1.9637954977338541E-3</v>
      </c>
      <c r="H42" s="515">
        <v>1.7272244085897873E-3</v>
      </c>
      <c r="I42" s="515">
        <v>1.4964636156711646E-3</v>
      </c>
      <c r="J42" s="515">
        <v>1.9948858058979881E-4</v>
      </c>
      <c r="K42" s="515">
        <v>9.0607317059380435E-4</v>
      </c>
      <c r="L42" s="515">
        <v>1.8203059763157409E-3</v>
      </c>
      <c r="M42" s="515">
        <v>7.7916399011693368E-4</v>
      </c>
      <c r="N42" s="515">
        <v>9.5197461518238611E-4</v>
      </c>
      <c r="O42" s="515">
        <v>1.1957766525390126E-3</v>
      </c>
      <c r="P42" s="515">
        <v>1.5596042108872625E-3</v>
      </c>
      <c r="Q42" s="515">
        <v>1.6990529109040715E-3</v>
      </c>
      <c r="R42" s="515">
        <v>1.7701711301929249E-3</v>
      </c>
      <c r="S42" s="515">
        <v>2.2740110988964013E-3</v>
      </c>
      <c r="T42" s="515">
        <v>1.7685599159482012E-3</v>
      </c>
      <c r="U42" s="515">
        <v>1.9103462172449744E-3</v>
      </c>
      <c r="V42" s="515">
        <v>1.3174817089655864E-3</v>
      </c>
      <c r="W42" s="515">
        <v>2.0975657180679758E-3</v>
      </c>
      <c r="X42" s="515">
        <v>1.6216451741408551E-3</v>
      </c>
      <c r="Y42" s="515">
        <v>6.856141653181772E-4</v>
      </c>
      <c r="Z42" s="515">
        <v>1.8926158193828661E-3</v>
      </c>
      <c r="AA42" s="515">
        <v>3.5624514861765091E-3</v>
      </c>
      <c r="AB42" s="515">
        <v>2.5695055328537413E-3</v>
      </c>
      <c r="AC42" s="515">
        <v>4.3703559580061755E-3</v>
      </c>
      <c r="AD42" s="515">
        <v>8.6429585083094612E-4</v>
      </c>
      <c r="AE42" s="515">
        <v>3.0734685619079869E-3</v>
      </c>
      <c r="AF42" s="515">
        <v>2.6889009490429403E-3</v>
      </c>
      <c r="AG42" s="515">
        <v>3.2721525080964243E-3</v>
      </c>
      <c r="AH42" s="515">
        <v>4.6508375087763636E-3</v>
      </c>
      <c r="AI42" s="515">
        <v>3.1307201821995658E-3</v>
      </c>
      <c r="AJ42" s="515">
        <v>5.3328159197250351E-3</v>
      </c>
      <c r="AK42" s="515">
        <v>2.3516287210295539E-3</v>
      </c>
      <c r="AL42" s="515">
        <v>2.642914813554032E-3</v>
      </c>
      <c r="AM42" s="515">
        <v>1.0017655659356453</v>
      </c>
      <c r="AN42" s="516">
        <v>1.0595357492314437E-3</v>
      </c>
      <c r="AO42" s="517">
        <v>1.0762866955241703</v>
      </c>
      <c r="AP42" s="518">
        <v>0.61131543658642151</v>
      </c>
      <c r="AQ42" s="513"/>
    </row>
    <row r="43" spans="1:45" s="262" customFormat="1" ht="17.149999999999999" customHeight="1" thickBot="1" x14ac:dyDescent="0.4">
      <c r="A43" s="130">
        <v>37</v>
      </c>
      <c r="B43" s="446" t="s">
        <v>204</v>
      </c>
      <c r="C43" s="483" t="s">
        <v>350</v>
      </c>
      <c r="D43" s="521">
        <v>6.5736023599330109E-3</v>
      </c>
      <c r="E43" s="522">
        <v>8.750248114188312E-3</v>
      </c>
      <c r="F43" s="522">
        <v>6.6792555100498438E-3</v>
      </c>
      <c r="G43" s="522">
        <v>3.7846960939787121E-3</v>
      </c>
      <c r="H43" s="522">
        <v>5.1979890004156155E-3</v>
      </c>
      <c r="I43" s="522">
        <v>2.5793669587724603E-3</v>
      </c>
      <c r="J43" s="522">
        <v>1.1549061117387095E-3</v>
      </c>
      <c r="K43" s="522">
        <v>3.4771249239731713E-3</v>
      </c>
      <c r="L43" s="522">
        <v>9.5294200177093186E-3</v>
      </c>
      <c r="M43" s="522">
        <v>9.0223475879002198E-3</v>
      </c>
      <c r="N43" s="522">
        <v>5.9732320973336309E-3</v>
      </c>
      <c r="O43" s="522">
        <v>6.8150696234206944E-3</v>
      </c>
      <c r="P43" s="522">
        <v>8.5628113629977205E-3</v>
      </c>
      <c r="Q43" s="522">
        <v>6.9194745785187564E-3</v>
      </c>
      <c r="R43" s="522">
        <v>3.9887200254640877E-3</v>
      </c>
      <c r="S43" s="522">
        <v>2.6358811869497821E-3</v>
      </c>
      <c r="T43" s="522">
        <v>4.412654591550616E-3</v>
      </c>
      <c r="U43" s="522">
        <v>4.0700206998175162E-3</v>
      </c>
      <c r="V43" s="522">
        <v>4.0104866584813846E-3</v>
      </c>
      <c r="W43" s="522">
        <v>3.6059799180818176E-3</v>
      </c>
      <c r="X43" s="522">
        <v>1.3348468779238482E-2</v>
      </c>
      <c r="Y43" s="522">
        <v>4.1665736749178939E-3</v>
      </c>
      <c r="Z43" s="522">
        <v>8.1221888291367044E-3</v>
      </c>
      <c r="AA43" s="522">
        <v>7.0940906676521809E-3</v>
      </c>
      <c r="AB43" s="522">
        <v>4.6548914800484701E-3</v>
      </c>
      <c r="AC43" s="522">
        <v>8.9587835810989776E-3</v>
      </c>
      <c r="AD43" s="522">
        <v>4.0163129990901953E-3</v>
      </c>
      <c r="AE43" s="522">
        <v>4.4315243386635027E-3</v>
      </c>
      <c r="AF43" s="522">
        <v>5.330276189646879E-3</v>
      </c>
      <c r="AG43" s="522">
        <v>1.6860273793140583E-3</v>
      </c>
      <c r="AH43" s="522">
        <v>5.3927844442122792E-3</v>
      </c>
      <c r="AI43" s="522">
        <v>3.6286643751565844E-3</v>
      </c>
      <c r="AJ43" s="522">
        <v>1.0894850998067397E-2</v>
      </c>
      <c r="AK43" s="522">
        <v>4.2842425609470013E-3</v>
      </c>
      <c r="AL43" s="522">
        <v>5.3768964448369658E-3</v>
      </c>
      <c r="AM43" s="522">
        <v>4.3056715097181258E-3</v>
      </c>
      <c r="AN43" s="523">
        <v>1.0015635381709851</v>
      </c>
      <c r="AO43" s="524">
        <v>1.2049990738440062</v>
      </c>
      <c r="AP43" s="525">
        <v>0.68442222502288608</v>
      </c>
      <c r="AQ43" s="513"/>
    </row>
    <row r="44" spans="1:45" s="262" customFormat="1" ht="17.149999999999999" customHeight="1" thickBot="1" x14ac:dyDescent="0.4">
      <c r="A44" s="252"/>
      <c r="B44" s="484"/>
      <c r="C44" s="478" t="s">
        <v>424</v>
      </c>
      <c r="D44" s="511">
        <v>1.8300034884480985</v>
      </c>
      <c r="E44" s="526">
        <v>1.6749908108233051</v>
      </c>
      <c r="F44" s="526">
        <v>2.0121993562884657</v>
      </c>
      <c r="G44" s="526">
        <v>1.6524246998712036</v>
      </c>
      <c r="H44" s="526">
        <v>1.9774050191822179</v>
      </c>
      <c r="I44" s="526">
        <v>1.9246870812317323</v>
      </c>
      <c r="J44" s="526">
        <v>1.1774460367749267</v>
      </c>
      <c r="K44" s="526">
        <v>1.8495975639250348</v>
      </c>
      <c r="L44" s="526">
        <v>1.6935852316834679</v>
      </c>
      <c r="M44" s="526">
        <v>2.3725071519292293</v>
      </c>
      <c r="N44" s="526">
        <v>1.7370137044041456</v>
      </c>
      <c r="O44" s="526">
        <v>1.8848460078673719</v>
      </c>
      <c r="P44" s="526">
        <v>1.8752117850934609</v>
      </c>
      <c r="Q44" s="526">
        <v>1.8290264592333147</v>
      </c>
      <c r="R44" s="526">
        <v>1.8129298687110325</v>
      </c>
      <c r="S44" s="526">
        <v>1.8525348561099795</v>
      </c>
      <c r="T44" s="526">
        <v>1.909473406591524</v>
      </c>
      <c r="U44" s="526">
        <v>1.881157416403612</v>
      </c>
      <c r="V44" s="527">
        <v>2.4779454604340279</v>
      </c>
      <c r="W44" s="526">
        <v>1.78328391520184</v>
      </c>
      <c r="X44" s="526">
        <v>1.7991716408055489</v>
      </c>
      <c r="Y44" s="526">
        <v>1.5444217531570148</v>
      </c>
      <c r="Z44" s="526">
        <v>1.8399455570165224</v>
      </c>
      <c r="AA44" s="526">
        <v>1.5378619917647456</v>
      </c>
      <c r="AB44" s="526">
        <v>1.4521333774781318</v>
      </c>
      <c r="AC44" s="526">
        <v>1.5595531707633701</v>
      </c>
      <c r="AD44" s="526">
        <v>1.2816362769374758</v>
      </c>
      <c r="AE44" s="526">
        <v>1.731115331007363</v>
      </c>
      <c r="AF44" s="526">
        <v>1.7301152685690719</v>
      </c>
      <c r="AG44" s="526">
        <v>1.4485277901546894</v>
      </c>
      <c r="AH44" s="526">
        <v>1.4798388065994745</v>
      </c>
      <c r="AI44" s="526">
        <v>1.5996025844346944</v>
      </c>
      <c r="AJ44" s="526">
        <v>1.5643396547536297</v>
      </c>
      <c r="AK44" s="526">
        <v>1.6318519647835017</v>
      </c>
      <c r="AL44" s="526">
        <v>1.6921570363821972</v>
      </c>
      <c r="AM44" s="526">
        <v>2.5098770513365003</v>
      </c>
      <c r="AN44" s="512">
        <v>1.5320681844692263</v>
      </c>
      <c r="AO44" s="528"/>
      <c r="AP44" s="529"/>
      <c r="AQ44" s="513"/>
    </row>
    <row r="45" spans="1:45" s="262" customFormat="1" ht="17.149999999999999" customHeight="1" thickBot="1" x14ac:dyDescent="0.4">
      <c r="A45" s="252"/>
      <c r="B45" s="450"/>
      <c r="C45" s="459" t="s">
        <v>425</v>
      </c>
      <c r="D45" s="530">
        <v>1.0394157859124074</v>
      </c>
      <c r="E45" s="531">
        <v>0.95137080394551599</v>
      </c>
      <c r="F45" s="531">
        <v>1.1429004308088422</v>
      </c>
      <c r="G45" s="531">
        <v>0.93855357594659217</v>
      </c>
      <c r="H45" s="531">
        <v>1.1231377453949136</v>
      </c>
      <c r="I45" s="531">
        <v>1.0931947112682661</v>
      </c>
      <c r="J45" s="531">
        <v>0.66877249437471231</v>
      </c>
      <c r="K45" s="531">
        <v>1.0505449403045437</v>
      </c>
      <c r="L45" s="531">
        <v>0.96193216882484867</v>
      </c>
      <c r="M45" s="531">
        <v>1.3475501011184368</v>
      </c>
      <c r="N45" s="531">
        <v>0.98659891967471691</v>
      </c>
      <c r="O45" s="531">
        <v>1.0705655519010733</v>
      </c>
      <c r="P45" s="531">
        <v>1.065093451274264</v>
      </c>
      <c r="Q45" s="531">
        <v>1.0388608473040635</v>
      </c>
      <c r="R45" s="531">
        <v>1.0297182143015349</v>
      </c>
      <c r="S45" s="531">
        <v>1.0522132802198176</v>
      </c>
      <c r="T45" s="531">
        <v>1.0845535618482842</v>
      </c>
      <c r="U45" s="531">
        <v>1.0684704847498816</v>
      </c>
      <c r="V45" s="532">
        <v>1.4074375510558845</v>
      </c>
      <c r="W45" s="531">
        <v>1.0128797370743621</v>
      </c>
      <c r="X45" s="531">
        <v>1.0219037377929312</v>
      </c>
      <c r="Y45" s="531">
        <v>0.87720944821764213</v>
      </c>
      <c r="Z45" s="531">
        <v>1.0450627385438513</v>
      </c>
      <c r="AA45" s="531">
        <v>0.87348359764632677</v>
      </c>
      <c r="AB45" s="531">
        <v>0.82479097189102368</v>
      </c>
      <c r="AC45" s="531">
        <v>0.88580387681986095</v>
      </c>
      <c r="AD45" s="531">
        <v>0.72795105935919646</v>
      </c>
      <c r="AE45" s="531">
        <v>0.9832487280174208</v>
      </c>
      <c r="AF45" s="531">
        <v>0.98268070686783304</v>
      </c>
      <c r="AG45" s="531">
        <v>0.82274304990337221</v>
      </c>
      <c r="AH45" s="531">
        <v>0.84052725904347181</v>
      </c>
      <c r="AI45" s="531">
        <v>0.90855137049912849</v>
      </c>
      <c r="AJ45" s="531">
        <v>0.88852253121035718</v>
      </c>
      <c r="AK45" s="531">
        <v>0.92686855690453263</v>
      </c>
      <c r="AL45" s="531">
        <v>0.9611209743375827</v>
      </c>
      <c r="AM45" s="531">
        <v>1.4255742376047573</v>
      </c>
      <c r="AN45" s="533">
        <v>0.87019279803774008</v>
      </c>
      <c r="AO45" s="534"/>
      <c r="AP45" s="535"/>
      <c r="AQ45" s="513"/>
    </row>
    <row r="46" spans="1:45" s="262" customFormat="1" ht="16" customHeight="1" x14ac:dyDescent="0.35">
      <c r="A46" s="252"/>
      <c r="B46" s="250"/>
      <c r="C46" s="264"/>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261"/>
      <c r="AG46" s="261"/>
      <c r="AH46" s="261"/>
      <c r="AI46" s="261"/>
      <c r="AJ46" s="261"/>
      <c r="AK46" s="261"/>
      <c r="AL46" s="261"/>
      <c r="AM46" s="261"/>
      <c r="AN46" s="261"/>
      <c r="AO46" s="261"/>
      <c r="AP46" s="250"/>
      <c r="AQ46" s="261"/>
    </row>
    <row r="47" spans="1:45" ht="25" customHeight="1" x14ac:dyDescent="0.35">
      <c r="AN47" s="262"/>
      <c r="AO47" s="396"/>
    </row>
    <row r="48" spans="1:45" x14ac:dyDescent="0.35">
      <c r="AN48" s="262"/>
    </row>
  </sheetData>
  <phoneticPr fontId="6"/>
  <pageMargins left="0.7" right="0.7" top="0.75" bottom="0.75" header="0.3" footer="0.3"/>
  <pageSetup paperSize="9" scale="57" fitToWidth="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tabColor theme="9" tint="0.79998168889431442"/>
    <pageSetUpPr fitToPage="1"/>
  </sheetPr>
  <dimension ref="A1:M44"/>
  <sheetViews>
    <sheetView workbookViewId="0"/>
  </sheetViews>
  <sheetFormatPr defaultRowHeight="16" customHeight="1" x14ac:dyDescent="0.2"/>
  <cols>
    <col min="1" max="1" width="5.1796875" style="434" customWidth="1"/>
    <col min="2" max="2" width="8.7265625" style="245"/>
    <col min="3" max="3" width="24.1796875" style="245" customWidth="1"/>
    <col min="4" max="13" width="11.6328125" style="245" customWidth="1"/>
    <col min="14" max="16384" width="8.7265625" style="245"/>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441" t="s">
        <v>412</v>
      </c>
    </row>
    <row r="6" spans="1:13" ht="43.5" customHeight="1" thickBot="1" x14ac:dyDescent="0.25">
      <c r="B6" s="432"/>
      <c r="C6" s="433" t="s">
        <v>403</v>
      </c>
      <c r="D6" s="489" t="s">
        <v>253</v>
      </c>
      <c r="E6" s="490" t="s">
        <v>254</v>
      </c>
      <c r="F6" s="490" t="s">
        <v>255</v>
      </c>
      <c r="G6" s="490" t="s">
        <v>401</v>
      </c>
      <c r="H6" s="491" t="s">
        <v>257</v>
      </c>
      <c r="I6" s="491" t="s">
        <v>256</v>
      </c>
      <c r="J6" s="491" t="s">
        <v>384</v>
      </c>
      <c r="K6" s="491" t="s">
        <v>385</v>
      </c>
      <c r="L6" s="491" t="s">
        <v>386</v>
      </c>
      <c r="M6" s="492" t="s">
        <v>387</v>
      </c>
    </row>
    <row r="7" spans="1:13" ht="16" customHeight="1" x14ac:dyDescent="0.2">
      <c r="A7" s="435">
        <v>1</v>
      </c>
      <c r="B7" s="484" t="s">
        <v>168</v>
      </c>
      <c r="C7" s="493" t="s">
        <v>344</v>
      </c>
      <c r="D7" s="536">
        <v>2506729</v>
      </c>
      <c r="E7" s="537">
        <v>1019385</v>
      </c>
      <c r="F7" s="537">
        <v>489439</v>
      </c>
      <c r="G7" s="538">
        <v>997905</v>
      </c>
      <c r="H7" s="537">
        <v>132610</v>
      </c>
      <c r="I7" s="538">
        <v>865295</v>
      </c>
      <c r="J7" s="538">
        <v>608981</v>
      </c>
      <c r="K7" s="537">
        <v>451292</v>
      </c>
      <c r="L7" s="537">
        <v>157689</v>
      </c>
      <c r="M7" s="539">
        <v>256314</v>
      </c>
    </row>
    <row r="8" spans="1:13" ht="16" customHeight="1" x14ac:dyDescent="0.2">
      <c r="A8" s="435">
        <v>2</v>
      </c>
      <c r="B8" s="446" t="s">
        <v>169</v>
      </c>
      <c r="C8" s="447" t="s">
        <v>222</v>
      </c>
      <c r="D8" s="540">
        <v>21543</v>
      </c>
      <c r="E8" s="541">
        <v>392</v>
      </c>
      <c r="F8" s="541">
        <v>100</v>
      </c>
      <c r="G8" s="541">
        <v>21051</v>
      </c>
      <c r="H8" s="541">
        <v>2695</v>
      </c>
      <c r="I8" s="541">
        <v>18356</v>
      </c>
      <c r="J8" s="541">
        <v>17975</v>
      </c>
      <c r="K8" s="541">
        <v>15265</v>
      </c>
      <c r="L8" s="541">
        <v>2710</v>
      </c>
      <c r="M8" s="542">
        <v>381</v>
      </c>
    </row>
    <row r="9" spans="1:13" ht="16" customHeight="1" x14ac:dyDescent="0.2">
      <c r="A9" s="435">
        <v>3</v>
      </c>
      <c r="B9" s="446" t="s">
        <v>170</v>
      </c>
      <c r="C9" s="447" t="s">
        <v>223</v>
      </c>
      <c r="D9" s="540">
        <v>1441409</v>
      </c>
      <c r="E9" s="541">
        <v>40373</v>
      </c>
      <c r="F9" s="541">
        <v>15560</v>
      </c>
      <c r="G9" s="541">
        <v>1385476</v>
      </c>
      <c r="H9" s="541">
        <v>63768</v>
      </c>
      <c r="I9" s="541">
        <v>1321708</v>
      </c>
      <c r="J9" s="541">
        <v>1287621</v>
      </c>
      <c r="K9" s="541">
        <v>685044</v>
      </c>
      <c r="L9" s="541">
        <v>602577</v>
      </c>
      <c r="M9" s="542">
        <v>34087</v>
      </c>
    </row>
    <row r="10" spans="1:13" ht="16" customHeight="1" x14ac:dyDescent="0.2">
      <c r="A10" s="435">
        <v>4</v>
      </c>
      <c r="B10" s="446" t="s">
        <v>171</v>
      </c>
      <c r="C10" s="447" t="s">
        <v>224</v>
      </c>
      <c r="D10" s="540">
        <v>347968</v>
      </c>
      <c r="E10" s="541">
        <v>58888</v>
      </c>
      <c r="F10" s="541">
        <v>18310</v>
      </c>
      <c r="G10" s="541">
        <v>270770</v>
      </c>
      <c r="H10" s="541">
        <v>30541</v>
      </c>
      <c r="I10" s="541">
        <v>240229</v>
      </c>
      <c r="J10" s="541">
        <v>236363</v>
      </c>
      <c r="K10" s="541">
        <v>148593</v>
      </c>
      <c r="L10" s="541">
        <v>87770</v>
      </c>
      <c r="M10" s="542">
        <v>3866</v>
      </c>
    </row>
    <row r="11" spans="1:13" ht="16" customHeight="1" x14ac:dyDescent="0.2">
      <c r="A11" s="435">
        <v>5</v>
      </c>
      <c r="B11" s="446" t="s">
        <v>172</v>
      </c>
      <c r="C11" s="447" t="s">
        <v>225</v>
      </c>
      <c r="D11" s="540">
        <v>523258</v>
      </c>
      <c r="E11" s="541">
        <v>52162</v>
      </c>
      <c r="F11" s="541">
        <v>16279</v>
      </c>
      <c r="G11" s="541">
        <v>454817</v>
      </c>
      <c r="H11" s="541">
        <v>43543</v>
      </c>
      <c r="I11" s="541">
        <v>411274</v>
      </c>
      <c r="J11" s="541">
        <v>405659</v>
      </c>
      <c r="K11" s="541">
        <v>307103</v>
      </c>
      <c r="L11" s="541">
        <v>98556</v>
      </c>
      <c r="M11" s="542">
        <v>5615</v>
      </c>
    </row>
    <row r="12" spans="1:13" ht="16" customHeight="1" x14ac:dyDescent="0.2">
      <c r="A12" s="435">
        <v>6</v>
      </c>
      <c r="B12" s="446" t="s">
        <v>173</v>
      </c>
      <c r="C12" s="447" t="s">
        <v>226</v>
      </c>
      <c r="D12" s="540">
        <v>501819</v>
      </c>
      <c r="E12" s="541">
        <v>1395</v>
      </c>
      <c r="F12" s="541">
        <v>311</v>
      </c>
      <c r="G12" s="541">
        <v>500113</v>
      </c>
      <c r="H12" s="541">
        <v>13602</v>
      </c>
      <c r="I12" s="541">
        <v>486511</v>
      </c>
      <c r="J12" s="541">
        <v>482949</v>
      </c>
      <c r="K12" s="541">
        <v>398888</v>
      </c>
      <c r="L12" s="541">
        <v>84061</v>
      </c>
      <c r="M12" s="542">
        <v>3562</v>
      </c>
    </row>
    <row r="13" spans="1:13" ht="16" customHeight="1" x14ac:dyDescent="0.2">
      <c r="A13" s="435">
        <v>7</v>
      </c>
      <c r="B13" s="446" t="s">
        <v>174</v>
      </c>
      <c r="C13" s="447" t="s">
        <v>227</v>
      </c>
      <c r="D13" s="540">
        <v>32219</v>
      </c>
      <c r="E13" s="541">
        <v>70</v>
      </c>
      <c r="F13" s="541">
        <v>24</v>
      </c>
      <c r="G13" s="541">
        <v>32125</v>
      </c>
      <c r="H13" s="541">
        <v>1173</v>
      </c>
      <c r="I13" s="541">
        <v>30952</v>
      </c>
      <c r="J13" s="541">
        <v>30833</v>
      </c>
      <c r="K13" s="541">
        <v>28691</v>
      </c>
      <c r="L13" s="541">
        <v>2142</v>
      </c>
      <c r="M13" s="542">
        <v>119</v>
      </c>
    </row>
    <row r="14" spans="1:13" ht="16" customHeight="1" x14ac:dyDescent="0.2">
      <c r="A14" s="435">
        <v>8</v>
      </c>
      <c r="B14" s="446" t="s">
        <v>175</v>
      </c>
      <c r="C14" s="447" t="s">
        <v>345</v>
      </c>
      <c r="D14" s="540">
        <v>640179</v>
      </c>
      <c r="E14" s="541">
        <v>17385</v>
      </c>
      <c r="F14" s="541">
        <v>5037</v>
      </c>
      <c r="G14" s="541">
        <v>617757</v>
      </c>
      <c r="H14" s="541">
        <v>34389</v>
      </c>
      <c r="I14" s="541">
        <v>583368</v>
      </c>
      <c r="J14" s="541">
        <v>577756</v>
      </c>
      <c r="K14" s="541">
        <v>415969</v>
      </c>
      <c r="L14" s="541">
        <v>161787</v>
      </c>
      <c r="M14" s="542">
        <v>5612</v>
      </c>
    </row>
    <row r="15" spans="1:13" ht="16" customHeight="1" x14ac:dyDescent="0.2">
      <c r="A15" s="435">
        <v>9</v>
      </c>
      <c r="B15" s="446" t="s">
        <v>176</v>
      </c>
      <c r="C15" s="447" t="s">
        <v>346</v>
      </c>
      <c r="D15" s="540">
        <v>313888</v>
      </c>
      <c r="E15" s="541">
        <v>16142</v>
      </c>
      <c r="F15" s="541">
        <v>4278</v>
      </c>
      <c r="G15" s="541">
        <v>293468</v>
      </c>
      <c r="H15" s="541">
        <v>22591</v>
      </c>
      <c r="I15" s="541">
        <v>270877</v>
      </c>
      <c r="J15" s="541">
        <v>265544</v>
      </c>
      <c r="K15" s="541">
        <v>212576</v>
      </c>
      <c r="L15" s="541">
        <v>52968</v>
      </c>
      <c r="M15" s="542">
        <v>5333</v>
      </c>
    </row>
    <row r="16" spans="1:13" ht="16" customHeight="1" x14ac:dyDescent="0.2">
      <c r="A16" s="435">
        <v>10</v>
      </c>
      <c r="B16" s="446" t="s">
        <v>177</v>
      </c>
      <c r="C16" s="447" t="s">
        <v>228</v>
      </c>
      <c r="D16" s="540">
        <v>276622</v>
      </c>
      <c r="E16" s="541">
        <v>4336</v>
      </c>
      <c r="F16" s="541">
        <v>778</v>
      </c>
      <c r="G16" s="541">
        <v>271508</v>
      </c>
      <c r="H16" s="541">
        <v>11072</v>
      </c>
      <c r="I16" s="541">
        <v>260436</v>
      </c>
      <c r="J16" s="541">
        <v>259357</v>
      </c>
      <c r="K16" s="541">
        <v>231446</v>
      </c>
      <c r="L16" s="541">
        <v>27911</v>
      </c>
      <c r="M16" s="542">
        <v>1079</v>
      </c>
    </row>
    <row r="17" spans="1:13" ht="16" customHeight="1" x14ac:dyDescent="0.2">
      <c r="A17" s="435">
        <v>11</v>
      </c>
      <c r="B17" s="446" t="s">
        <v>178</v>
      </c>
      <c r="C17" s="447" t="s">
        <v>229</v>
      </c>
      <c r="D17" s="540">
        <v>167879</v>
      </c>
      <c r="E17" s="541">
        <v>2626</v>
      </c>
      <c r="F17" s="541">
        <v>690</v>
      </c>
      <c r="G17" s="541">
        <v>164563</v>
      </c>
      <c r="H17" s="541">
        <v>6847</v>
      </c>
      <c r="I17" s="541">
        <v>157716</v>
      </c>
      <c r="J17" s="541">
        <v>156861</v>
      </c>
      <c r="K17" s="541">
        <v>130537</v>
      </c>
      <c r="L17" s="541">
        <v>26324</v>
      </c>
      <c r="M17" s="542">
        <v>855</v>
      </c>
    </row>
    <row r="18" spans="1:13" ht="16" customHeight="1" x14ac:dyDescent="0.2">
      <c r="A18" s="435">
        <v>12</v>
      </c>
      <c r="B18" s="446" t="s">
        <v>179</v>
      </c>
      <c r="C18" s="447" t="s">
        <v>230</v>
      </c>
      <c r="D18" s="540">
        <v>809925</v>
      </c>
      <c r="E18" s="541">
        <v>60907</v>
      </c>
      <c r="F18" s="541">
        <v>11269</v>
      </c>
      <c r="G18" s="541">
        <v>737749</v>
      </c>
      <c r="H18" s="541">
        <v>79580</v>
      </c>
      <c r="I18" s="541">
        <v>658169</v>
      </c>
      <c r="J18" s="541">
        <v>649835</v>
      </c>
      <c r="K18" s="541">
        <v>514412</v>
      </c>
      <c r="L18" s="541">
        <v>135423</v>
      </c>
      <c r="M18" s="542">
        <v>8334</v>
      </c>
    </row>
    <row r="19" spans="1:13" ht="16" customHeight="1" x14ac:dyDescent="0.2">
      <c r="A19" s="435">
        <v>13</v>
      </c>
      <c r="B19" s="446" t="s">
        <v>180</v>
      </c>
      <c r="C19" s="447" t="s">
        <v>3</v>
      </c>
      <c r="D19" s="540">
        <v>392925</v>
      </c>
      <c r="E19" s="541">
        <v>12456</v>
      </c>
      <c r="F19" s="541">
        <v>2831</v>
      </c>
      <c r="G19" s="541">
        <v>377638</v>
      </c>
      <c r="H19" s="541">
        <v>20966</v>
      </c>
      <c r="I19" s="541">
        <v>356672</v>
      </c>
      <c r="J19" s="541">
        <v>354508</v>
      </c>
      <c r="K19" s="541">
        <v>288066</v>
      </c>
      <c r="L19" s="541">
        <v>66442</v>
      </c>
      <c r="M19" s="542">
        <v>2164</v>
      </c>
    </row>
    <row r="20" spans="1:13" ht="16" customHeight="1" x14ac:dyDescent="0.2">
      <c r="A20" s="435">
        <v>14</v>
      </c>
      <c r="B20" s="446" t="s">
        <v>181</v>
      </c>
      <c r="C20" s="447" t="s">
        <v>4</v>
      </c>
      <c r="D20" s="540">
        <v>765831</v>
      </c>
      <c r="E20" s="541">
        <v>22594</v>
      </c>
      <c r="F20" s="541">
        <v>4346</v>
      </c>
      <c r="G20" s="541">
        <v>738891</v>
      </c>
      <c r="H20" s="541">
        <v>62078</v>
      </c>
      <c r="I20" s="541">
        <v>676813</v>
      </c>
      <c r="J20" s="541">
        <v>671475</v>
      </c>
      <c r="K20" s="541">
        <v>551594</v>
      </c>
      <c r="L20" s="541">
        <v>119881</v>
      </c>
      <c r="M20" s="542">
        <v>5338</v>
      </c>
    </row>
    <row r="21" spans="1:13" ht="16" customHeight="1" x14ac:dyDescent="0.2">
      <c r="A21" s="435">
        <v>15</v>
      </c>
      <c r="B21" s="446" t="s">
        <v>182</v>
      </c>
      <c r="C21" s="447" t="s">
        <v>5</v>
      </c>
      <c r="D21" s="540">
        <v>264854</v>
      </c>
      <c r="E21" s="541">
        <v>2952</v>
      </c>
      <c r="F21" s="541">
        <v>903</v>
      </c>
      <c r="G21" s="541">
        <v>260999</v>
      </c>
      <c r="H21" s="541">
        <v>12994</v>
      </c>
      <c r="I21" s="541">
        <v>248005</v>
      </c>
      <c r="J21" s="541">
        <v>247051</v>
      </c>
      <c r="K21" s="541">
        <v>203639</v>
      </c>
      <c r="L21" s="541">
        <v>43412</v>
      </c>
      <c r="M21" s="542">
        <v>954</v>
      </c>
    </row>
    <row r="22" spans="1:13" ht="16" customHeight="1" x14ac:dyDescent="0.2">
      <c r="A22" s="435">
        <v>16</v>
      </c>
      <c r="B22" s="446" t="s">
        <v>183</v>
      </c>
      <c r="C22" s="447" t="s">
        <v>231</v>
      </c>
      <c r="D22" s="540">
        <v>470034</v>
      </c>
      <c r="E22" s="541">
        <v>4019</v>
      </c>
      <c r="F22" s="541">
        <v>790</v>
      </c>
      <c r="G22" s="541">
        <v>465225</v>
      </c>
      <c r="H22" s="541">
        <v>10838</v>
      </c>
      <c r="I22" s="541">
        <v>454387</v>
      </c>
      <c r="J22" s="541">
        <v>452741</v>
      </c>
      <c r="K22" s="541">
        <v>360458</v>
      </c>
      <c r="L22" s="541">
        <v>92283</v>
      </c>
      <c r="M22" s="542">
        <v>1646</v>
      </c>
    </row>
    <row r="23" spans="1:13" ht="16" customHeight="1" x14ac:dyDescent="0.2">
      <c r="A23" s="435">
        <v>17</v>
      </c>
      <c r="B23" s="446" t="s">
        <v>184</v>
      </c>
      <c r="C23" s="447" t="s">
        <v>232</v>
      </c>
      <c r="D23" s="540">
        <v>560791</v>
      </c>
      <c r="E23" s="541">
        <v>9047</v>
      </c>
      <c r="F23" s="541">
        <v>1705</v>
      </c>
      <c r="G23" s="541">
        <v>550039</v>
      </c>
      <c r="H23" s="541">
        <v>25327</v>
      </c>
      <c r="I23" s="541">
        <v>524712</v>
      </c>
      <c r="J23" s="541">
        <v>520907</v>
      </c>
      <c r="K23" s="541">
        <v>405697</v>
      </c>
      <c r="L23" s="541">
        <v>115210</v>
      </c>
      <c r="M23" s="542">
        <v>3805</v>
      </c>
    </row>
    <row r="24" spans="1:13" ht="16" customHeight="1" x14ac:dyDescent="0.2">
      <c r="A24" s="435">
        <v>18</v>
      </c>
      <c r="B24" s="446" t="s">
        <v>185</v>
      </c>
      <c r="C24" s="447" t="s">
        <v>258</v>
      </c>
      <c r="D24" s="540">
        <v>136365</v>
      </c>
      <c r="E24" s="541">
        <v>723</v>
      </c>
      <c r="F24" s="541">
        <v>124</v>
      </c>
      <c r="G24" s="541">
        <v>135518</v>
      </c>
      <c r="H24" s="541">
        <v>3340</v>
      </c>
      <c r="I24" s="541">
        <v>132178</v>
      </c>
      <c r="J24" s="541">
        <v>131604</v>
      </c>
      <c r="K24" s="541">
        <v>112360</v>
      </c>
      <c r="L24" s="541">
        <v>19244</v>
      </c>
      <c r="M24" s="542">
        <v>574</v>
      </c>
    </row>
    <row r="25" spans="1:13" ht="16" customHeight="1" x14ac:dyDescent="0.2">
      <c r="A25" s="435">
        <v>19</v>
      </c>
      <c r="B25" s="446" t="s">
        <v>186</v>
      </c>
      <c r="C25" s="447" t="s">
        <v>347</v>
      </c>
      <c r="D25" s="540">
        <v>1182506</v>
      </c>
      <c r="E25" s="541">
        <v>10967</v>
      </c>
      <c r="F25" s="541">
        <v>2259</v>
      </c>
      <c r="G25" s="541">
        <v>1169280</v>
      </c>
      <c r="H25" s="541">
        <v>29532</v>
      </c>
      <c r="I25" s="541">
        <v>1139748</v>
      </c>
      <c r="J25" s="541">
        <v>1133295</v>
      </c>
      <c r="K25" s="541">
        <v>934385</v>
      </c>
      <c r="L25" s="541">
        <v>198910</v>
      </c>
      <c r="M25" s="542">
        <v>6453</v>
      </c>
    </row>
    <row r="26" spans="1:13" ht="16" customHeight="1" x14ac:dyDescent="0.2">
      <c r="A26" s="435">
        <v>20</v>
      </c>
      <c r="B26" s="446" t="s">
        <v>187</v>
      </c>
      <c r="C26" s="447" t="s">
        <v>6</v>
      </c>
      <c r="D26" s="540">
        <v>744703</v>
      </c>
      <c r="E26" s="541">
        <v>86803</v>
      </c>
      <c r="F26" s="541">
        <v>20593</v>
      </c>
      <c r="G26" s="541">
        <v>637307</v>
      </c>
      <c r="H26" s="541">
        <v>71091</v>
      </c>
      <c r="I26" s="541">
        <v>566216</v>
      </c>
      <c r="J26" s="541">
        <v>557262</v>
      </c>
      <c r="K26" s="541">
        <v>422022</v>
      </c>
      <c r="L26" s="541">
        <v>135240</v>
      </c>
      <c r="M26" s="542">
        <v>8954</v>
      </c>
    </row>
    <row r="27" spans="1:13" ht="16" customHeight="1" x14ac:dyDescent="0.2">
      <c r="A27" s="435">
        <v>21</v>
      </c>
      <c r="B27" s="446" t="s">
        <v>188</v>
      </c>
      <c r="C27" s="447" t="s">
        <v>233</v>
      </c>
      <c r="D27" s="540">
        <v>5128662</v>
      </c>
      <c r="E27" s="541">
        <v>748844</v>
      </c>
      <c r="F27" s="541">
        <v>149840</v>
      </c>
      <c r="G27" s="541">
        <v>4229978</v>
      </c>
      <c r="H27" s="541">
        <v>744789</v>
      </c>
      <c r="I27" s="541">
        <v>3485189</v>
      </c>
      <c r="J27" s="541">
        <v>3381454</v>
      </c>
      <c r="K27" s="541">
        <v>2913711</v>
      </c>
      <c r="L27" s="541">
        <v>467743</v>
      </c>
      <c r="M27" s="542">
        <v>103735</v>
      </c>
    </row>
    <row r="28" spans="1:13" ht="16" customHeight="1" x14ac:dyDescent="0.2">
      <c r="A28" s="435">
        <v>22</v>
      </c>
      <c r="B28" s="446" t="s">
        <v>189</v>
      </c>
      <c r="C28" s="447" t="s">
        <v>348</v>
      </c>
      <c r="D28" s="540">
        <v>178574</v>
      </c>
      <c r="E28" s="541">
        <v>0</v>
      </c>
      <c r="F28" s="541">
        <v>0</v>
      </c>
      <c r="G28" s="541">
        <v>178574</v>
      </c>
      <c r="H28" s="541">
        <v>4760</v>
      </c>
      <c r="I28" s="541">
        <v>173814</v>
      </c>
      <c r="J28" s="541">
        <v>173417</v>
      </c>
      <c r="K28" s="541">
        <v>159466</v>
      </c>
      <c r="L28" s="541">
        <v>13951</v>
      </c>
      <c r="M28" s="542">
        <v>397</v>
      </c>
    </row>
    <row r="29" spans="1:13" ht="16" customHeight="1" x14ac:dyDescent="0.2">
      <c r="A29" s="435">
        <v>23</v>
      </c>
      <c r="B29" s="446" t="s">
        <v>190</v>
      </c>
      <c r="C29" s="447" t="s">
        <v>7</v>
      </c>
      <c r="D29" s="540">
        <v>84542</v>
      </c>
      <c r="E29" s="541">
        <v>0</v>
      </c>
      <c r="F29" s="541">
        <v>0</v>
      </c>
      <c r="G29" s="541">
        <v>84542</v>
      </c>
      <c r="H29" s="541">
        <v>205</v>
      </c>
      <c r="I29" s="541">
        <v>84337</v>
      </c>
      <c r="J29" s="541">
        <v>84115</v>
      </c>
      <c r="K29" s="541">
        <v>68474</v>
      </c>
      <c r="L29" s="541">
        <v>15641</v>
      </c>
      <c r="M29" s="542">
        <v>222</v>
      </c>
    </row>
    <row r="30" spans="1:13" ht="16" customHeight="1" x14ac:dyDescent="0.2">
      <c r="A30" s="435">
        <v>24</v>
      </c>
      <c r="B30" s="446" t="s">
        <v>191</v>
      </c>
      <c r="C30" s="447" t="s">
        <v>8</v>
      </c>
      <c r="D30" s="540">
        <v>533688</v>
      </c>
      <c r="E30" s="541">
        <v>13876</v>
      </c>
      <c r="F30" s="541">
        <v>3107</v>
      </c>
      <c r="G30" s="541">
        <v>516705</v>
      </c>
      <c r="H30" s="541">
        <v>36635</v>
      </c>
      <c r="I30" s="541">
        <v>480070</v>
      </c>
      <c r="J30" s="541">
        <v>470769</v>
      </c>
      <c r="K30" s="541">
        <v>352638</v>
      </c>
      <c r="L30" s="541">
        <v>118131</v>
      </c>
      <c r="M30" s="542">
        <v>9301</v>
      </c>
    </row>
    <row r="31" spans="1:13" ht="16" customHeight="1" x14ac:dyDescent="0.2">
      <c r="A31" s="435">
        <v>25</v>
      </c>
      <c r="B31" s="446" t="s">
        <v>192</v>
      </c>
      <c r="C31" s="447" t="s">
        <v>234</v>
      </c>
      <c r="D31" s="540">
        <v>11629177</v>
      </c>
      <c r="E31" s="541">
        <v>550033</v>
      </c>
      <c r="F31" s="541">
        <v>203691</v>
      </c>
      <c r="G31" s="541">
        <v>10875453</v>
      </c>
      <c r="H31" s="541">
        <v>827906</v>
      </c>
      <c r="I31" s="541">
        <v>10047547</v>
      </c>
      <c r="J31" s="541">
        <v>9839021</v>
      </c>
      <c r="K31" s="541">
        <v>5241037</v>
      </c>
      <c r="L31" s="541">
        <v>4597984</v>
      </c>
      <c r="M31" s="542">
        <v>208526</v>
      </c>
    </row>
    <row r="32" spans="1:13" ht="16" customHeight="1" x14ac:dyDescent="0.2">
      <c r="A32" s="435">
        <v>26</v>
      </c>
      <c r="B32" s="446" t="s">
        <v>193</v>
      </c>
      <c r="C32" s="447" t="s">
        <v>9</v>
      </c>
      <c r="D32" s="540">
        <v>1707426</v>
      </c>
      <c r="E32" s="541">
        <v>34296</v>
      </c>
      <c r="F32" s="541">
        <v>3148</v>
      </c>
      <c r="G32" s="541">
        <v>1669982</v>
      </c>
      <c r="H32" s="541">
        <v>62466</v>
      </c>
      <c r="I32" s="541">
        <v>1607516</v>
      </c>
      <c r="J32" s="541">
        <v>1600524</v>
      </c>
      <c r="K32" s="541">
        <v>1321713</v>
      </c>
      <c r="L32" s="541">
        <v>278811</v>
      </c>
      <c r="M32" s="542">
        <v>6992</v>
      </c>
    </row>
    <row r="33" spans="1:13" ht="16" customHeight="1" x14ac:dyDescent="0.2">
      <c r="A33" s="435">
        <v>27</v>
      </c>
      <c r="B33" s="446" t="s">
        <v>194</v>
      </c>
      <c r="C33" s="447" t="s">
        <v>235</v>
      </c>
      <c r="D33" s="540">
        <v>1403617</v>
      </c>
      <c r="E33" s="541">
        <v>188073</v>
      </c>
      <c r="F33" s="541">
        <v>48239</v>
      </c>
      <c r="G33" s="541">
        <v>1167305</v>
      </c>
      <c r="H33" s="541">
        <v>368910</v>
      </c>
      <c r="I33" s="541">
        <v>798395</v>
      </c>
      <c r="J33" s="541">
        <v>779471</v>
      </c>
      <c r="K33" s="541">
        <v>529803</v>
      </c>
      <c r="L33" s="541">
        <v>249668</v>
      </c>
      <c r="M33" s="542">
        <v>18924</v>
      </c>
    </row>
    <row r="34" spans="1:13" ht="16" customHeight="1" x14ac:dyDescent="0.2">
      <c r="A34" s="435">
        <v>28</v>
      </c>
      <c r="B34" s="446" t="s">
        <v>195</v>
      </c>
      <c r="C34" s="447" t="s">
        <v>236</v>
      </c>
      <c r="D34" s="540">
        <v>3503207</v>
      </c>
      <c r="E34" s="541">
        <v>179375</v>
      </c>
      <c r="F34" s="541">
        <v>24477</v>
      </c>
      <c r="G34" s="541">
        <v>3299355</v>
      </c>
      <c r="H34" s="541">
        <v>122344</v>
      </c>
      <c r="I34" s="541">
        <v>3177011</v>
      </c>
      <c r="J34" s="541">
        <v>3126691</v>
      </c>
      <c r="K34" s="541">
        <v>2192970</v>
      </c>
      <c r="L34" s="541">
        <v>933721</v>
      </c>
      <c r="M34" s="542">
        <v>50320</v>
      </c>
    </row>
    <row r="35" spans="1:13" ht="16" customHeight="1" x14ac:dyDescent="0.2">
      <c r="A35" s="435">
        <v>29</v>
      </c>
      <c r="B35" s="446" t="s">
        <v>196</v>
      </c>
      <c r="C35" s="447" t="s">
        <v>237</v>
      </c>
      <c r="D35" s="540">
        <v>2266028</v>
      </c>
      <c r="E35" s="541">
        <v>156712</v>
      </c>
      <c r="F35" s="541">
        <v>6207</v>
      </c>
      <c r="G35" s="541">
        <v>2103109</v>
      </c>
      <c r="H35" s="541">
        <v>139121</v>
      </c>
      <c r="I35" s="541">
        <v>1963988</v>
      </c>
      <c r="J35" s="541">
        <v>1945928</v>
      </c>
      <c r="K35" s="541">
        <v>1646062</v>
      </c>
      <c r="L35" s="541">
        <v>299866</v>
      </c>
      <c r="M35" s="542">
        <v>18060</v>
      </c>
    </row>
    <row r="36" spans="1:13" ht="16" customHeight="1" x14ac:dyDescent="0.2">
      <c r="A36" s="435">
        <v>30</v>
      </c>
      <c r="B36" s="446" t="s">
        <v>197</v>
      </c>
      <c r="C36" s="447" t="s">
        <v>10</v>
      </c>
      <c r="D36" s="540">
        <v>2030676</v>
      </c>
      <c r="E36" s="541">
        <v>0</v>
      </c>
      <c r="F36" s="541">
        <v>0</v>
      </c>
      <c r="G36" s="541">
        <v>2030676</v>
      </c>
      <c r="H36" s="541">
        <v>184</v>
      </c>
      <c r="I36" s="541">
        <v>2030492</v>
      </c>
      <c r="J36" s="541">
        <v>2023941</v>
      </c>
      <c r="K36" s="541">
        <v>1704852</v>
      </c>
      <c r="L36" s="541">
        <v>319089</v>
      </c>
      <c r="M36" s="542">
        <v>6551</v>
      </c>
    </row>
    <row r="37" spans="1:13" ht="16" customHeight="1" x14ac:dyDescent="0.2">
      <c r="A37" s="435">
        <v>31</v>
      </c>
      <c r="B37" s="446" t="s">
        <v>198</v>
      </c>
      <c r="C37" s="447" t="s">
        <v>238</v>
      </c>
      <c r="D37" s="540">
        <v>3494771</v>
      </c>
      <c r="E37" s="541">
        <v>4407</v>
      </c>
      <c r="F37" s="541">
        <v>744</v>
      </c>
      <c r="G37" s="541">
        <v>3489620</v>
      </c>
      <c r="H37" s="541">
        <v>31902</v>
      </c>
      <c r="I37" s="541">
        <v>3457718</v>
      </c>
      <c r="J37" s="541">
        <v>3403880</v>
      </c>
      <c r="K37" s="541">
        <v>2420425</v>
      </c>
      <c r="L37" s="541">
        <v>983455</v>
      </c>
      <c r="M37" s="542">
        <v>53838</v>
      </c>
    </row>
    <row r="38" spans="1:13" ht="16" customHeight="1" x14ac:dyDescent="0.2">
      <c r="A38" s="435">
        <v>32</v>
      </c>
      <c r="B38" s="446" t="s">
        <v>199</v>
      </c>
      <c r="C38" s="447" t="s">
        <v>239</v>
      </c>
      <c r="D38" s="540">
        <v>8484039</v>
      </c>
      <c r="E38" s="541">
        <v>193187</v>
      </c>
      <c r="F38" s="541">
        <v>68356</v>
      </c>
      <c r="G38" s="541">
        <v>8222496</v>
      </c>
      <c r="H38" s="541">
        <v>302713</v>
      </c>
      <c r="I38" s="541">
        <v>7919783</v>
      </c>
      <c r="J38" s="541">
        <v>7710477</v>
      </c>
      <c r="K38" s="541">
        <v>4950540</v>
      </c>
      <c r="L38" s="541">
        <v>2759937</v>
      </c>
      <c r="M38" s="542">
        <v>209306</v>
      </c>
    </row>
    <row r="39" spans="1:13" ht="16" customHeight="1" x14ac:dyDescent="0.2">
      <c r="A39" s="435">
        <v>33</v>
      </c>
      <c r="B39" s="446" t="s">
        <v>200</v>
      </c>
      <c r="C39" s="447" t="s">
        <v>259</v>
      </c>
      <c r="D39" s="540">
        <v>614888</v>
      </c>
      <c r="E39" s="541">
        <v>24320</v>
      </c>
      <c r="F39" s="541">
        <v>11522</v>
      </c>
      <c r="G39" s="541">
        <v>579046</v>
      </c>
      <c r="H39" s="541">
        <v>140620</v>
      </c>
      <c r="I39" s="541">
        <v>438426</v>
      </c>
      <c r="J39" s="541">
        <v>414157</v>
      </c>
      <c r="K39" s="541">
        <v>261979</v>
      </c>
      <c r="L39" s="541">
        <v>152178</v>
      </c>
      <c r="M39" s="542">
        <v>24269</v>
      </c>
    </row>
    <row r="40" spans="1:13" ht="16" customHeight="1" x14ac:dyDescent="0.2">
      <c r="A40" s="435">
        <v>34</v>
      </c>
      <c r="B40" s="446" t="s">
        <v>201</v>
      </c>
      <c r="C40" s="447" t="s">
        <v>240</v>
      </c>
      <c r="D40" s="540">
        <v>8177341</v>
      </c>
      <c r="E40" s="541">
        <v>884413</v>
      </c>
      <c r="F40" s="541">
        <v>94462</v>
      </c>
      <c r="G40" s="541">
        <v>7198466</v>
      </c>
      <c r="H40" s="541">
        <v>427573</v>
      </c>
      <c r="I40" s="541">
        <v>6770893</v>
      </c>
      <c r="J40" s="541">
        <v>6487398</v>
      </c>
      <c r="K40" s="541">
        <v>3413590</v>
      </c>
      <c r="L40" s="541">
        <v>3073808</v>
      </c>
      <c r="M40" s="542">
        <v>283495</v>
      </c>
    </row>
    <row r="41" spans="1:13" ht="16" customHeight="1" x14ac:dyDescent="0.2">
      <c r="A41" s="435">
        <v>35</v>
      </c>
      <c r="B41" s="446" t="s">
        <v>202</v>
      </c>
      <c r="C41" s="447" t="s">
        <v>241</v>
      </c>
      <c r="D41" s="540">
        <v>7355962</v>
      </c>
      <c r="E41" s="541">
        <v>1150617</v>
      </c>
      <c r="F41" s="541">
        <v>246706</v>
      </c>
      <c r="G41" s="541">
        <v>5958639</v>
      </c>
      <c r="H41" s="541">
        <v>277215</v>
      </c>
      <c r="I41" s="541">
        <v>5681424</v>
      </c>
      <c r="J41" s="541">
        <v>5392895</v>
      </c>
      <c r="K41" s="541">
        <v>1806727</v>
      </c>
      <c r="L41" s="541">
        <v>3586168</v>
      </c>
      <c r="M41" s="542">
        <v>288529</v>
      </c>
    </row>
    <row r="42" spans="1:13" ht="16" customHeight="1" x14ac:dyDescent="0.2">
      <c r="A42" s="435">
        <v>36</v>
      </c>
      <c r="B42" s="446" t="s">
        <v>203</v>
      </c>
      <c r="C42" s="447" t="s">
        <v>349</v>
      </c>
      <c r="D42" s="540">
        <v>0</v>
      </c>
      <c r="E42" s="541">
        <v>0</v>
      </c>
      <c r="F42" s="541">
        <v>0</v>
      </c>
      <c r="G42" s="541">
        <v>0</v>
      </c>
      <c r="H42" s="541">
        <v>0</v>
      </c>
      <c r="I42" s="541">
        <v>0</v>
      </c>
      <c r="J42" s="541">
        <v>0</v>
      </c>
      <c r="K42" s="541">
        <v>0</v>
      </c>
      <c r="L42" s="541">
        <v>0</v>
      </c>
      <c r="M42" s="542">
        <v>0</v>
      </c>
    </row>
    <row r="43" spans="1:13" ht="16" customHeight="1" thickBot="1" x14ac:dyDescent="0.25">
      <c r="A43" s="435">
        <v>37</v>
      </c>
      <c r="B43" s="450" t="s">
        <v>204</v>
      </c>
      <c r="C43" s="459" t="s">
        <v>350</v>
      </c>
      <c r="D43" s="543">
        <v>13794</v>
      </c>
      <c r="E43" s="544">
        <v>331</v>
      </c>
      <c r="F43" s="544">
        <v>45</v>
      </c>
      <c r="G43" s="544">
        <v>13418</v>
      </c>
      <c r="H43" s="544">
        <v>332</v>
      </c>
      <c r="I43" s="544">
        <v>13086</v>
      </c>
      <c r="J43" s="544">
        <v>12817</v>
      </c>
      <c r="K43" s="544">
        <v>4928</v>
      </c>
      <c r="L43" s="544">
        <v>7889</v>
      </c>
      <c r="M43" s="545">
        <v>269</v>
      </c>
    </row>
    <row r="44" spans="1:13" ht="26" customHeight="1" thickBot="1" x14ac:dyDescent="0.25">
      <c r="B44" s="494"/>
      <c r="C44" s="495" t="s">
        <v>402</v>
      </c>
      <c r="D44" s="546">
        <v>68707839</v>
      </c>
      <c r="E44" s="546">
        <v>5552106</v>
      </c>
      <c r="F44" s="546">
        <v>1456170</v>
      </c>
      <c r="G44" s="546">
        <v>61699563</v>
      </c>
      <c r="H44" s="546">
        <v>4166252</v>
      </c>
      <c r="I44" s="546">
        <v>57533311</v>
      </c>
      <c r="J44" s="546">
        <v>55895532</v>
      </c>
      <c r="K44" s="546">
        <v>35806952</v>
      </c>
      <c r="L44" s="546">
        <v>20088580</v>
      </c>
      <c r="M44" s="547">
        <v>1637779</v>
      </c>
    </row>
  </sheetData>
  <phoneticPr fontId="10"/>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6" x14ac:dyDescent="0.2"/>
  <cols>
    <col min="1" max="1" width="1.453125" style="41" customWidth="1"/>
    <col min="2" max="2" width="92.6328125" style="46" customWidth="1"/>
    <col min="3" max="3" width="2.453125" style="41" customWidth="1"/>
    <col min="4" max="16384" width="9" style="41"/>
  </cols>
  <sheetData>
    <row r="1" spans="1:3" ht="7.5" customHeight="1" x14ac:dyDescent="0.2">
      <c r="A1" s="39"/>
      <c r="B1" s="40"/>
      <c r="C1" s="39"/>
    </row>
    <row r="2" spans="1:3" ht="27.5" customHeight="1" x14ac:dyDescent="0.2">
      <c r="A2" s="39"/>
      <c r="B2" s="42" t="s">
        <v>166</v>
      </c>
      <c r="C2" s="43"/>
    </row>
    <row r="3" spans="1:3" ht="18.75" customHeight="1" x14ac:dyDescent="0.2">
      <c r="B3" s="44" t="s">
        <v>305</v>
      </c>
      <c r="C3" s="45"/>
    </row>
    <row r="4" spans="1:3" ht="95.25" customHeight="1" x14ac:dyDescent="0.2">
      <c r="B4" s="46" t="s">
        <v>436</v>
      </c>
      <c r="C4" s="45"/>
    </row>
    <row r="5" spans="1:3" ht="20.25" customHeight="1" x14ac:dyDescent="0.2">
      <c r="B5" s="47" t="s">
        <v>306</v>
      </c>
      <c r="C5" s="45"/>
    </row>
    <row r="6" spans="1:3" ht="96" customHeight="1" x14ac:dyDescent="0.2">
      <c r="B6" s="46" t="s">
        <v>458</v>
      </c>
      <c r="C6" s="45"/>
    </row>
    <row r="7" spans="1:3" ht="58.5" customHeight="1" x14ac:dyDescent="0.2">
      <c r="B7" s="46" t="s">
        <v>457</v>
      </c>
      <c r="C7" s="45"/>
    </row>
    <row r="8" spans="1:3" ht="42.75" customHeight="1" x14ac:dyDescent="0.2">
      <c r="B8" s="46" t="s">
        <v>320</v>
      </c>
      <c r="C8" s="45"/>
    </row>
    <row r="9" spans="1:3" ht="78.75" customHeight="1" x14ac:dyDescent="0.2">
      <c r="B9" s="46" t="s">
        <v>321</v>
      </c>
      <c r="C9" s="45"/>
    </row>
    <row r="10" spans="1:3" ht="16.5" customHeight="1" x14ac:dyDescent="0.2">
      <c r="B10" s="48" t="s">
        <v>307</v>
      </c>
      <c r="C10" s="45"/>
    </row>
    <row r="11" spans="1:3" ht="42" customHeight="1" x14ac:dyDescent="0.2">
      <c r="B11" s="46" t="s">
        <v>308</v>
      </c>
      <c r="C11" s="45"/>
    </row>
    <row r="12" spans="1:3" ht="24" customHeight="1" x14ac:dyDescent="0.2">
      <c r="B12" s="46" t="s">
        <v>322</v>
      </c>
      <c r="C12" s="45"/>
    </row>
    <row r="13" spans="1:3" ht="24" customHeight="1" x14ac:dyDescent="0.2">
      <c r="B13" s="46" t="s">
        <v>325</v>
      </c>
      <c r="C13" s="45"/>
    </row>
    <row r="14" spans="1:3" ht="43.5" customHeight="1" x14ac:dyDescent="0.2">
      <c r="B14" s="46" t="s">
        <v>388</v>
      </c>
      <c r="C14" s="45"/>
    </row>
    <row r="15" spans="1:3" ht="24" customHeight="1" x14ac:dyDescent="0.2">
      <c r="B15" s="46" t="s">
        <v>326</v>
      </c>
      <c r="C15" s="45"/>
    </row>
    <row r="16" spans="1:3" ht="45" customHeight="1" x14ac:dyDescent="0.2">
      <c r="B16" s="46" t="s">
        <v>327</v>
      </c>
      <c r="C16" s="45"/>
    </row>
    <row r="17" spans="2:3" ht="42.75" customHeight="1" x14ac:dyDescent="0.2">
      <c r="B17" s="46" t="s">
        <v>323</v>
      </c>
      <c r="C17" s="45"/>
    </row>
    <row r="18" spans="2:3" ht="24" customHeight="1" x14ac:dyDescent="0.2">
      <c r="B18" s="46" t="s">
        <v>389</v>
      </c>
      <c r="C18" s="45"/>
    </row>
    <row r="19" spans="2:3" ht="24" customHeight="1" x14ac:dyDescent="0.2">
      <c r="B19" s="46" t="s">
        <v>324</v>
      </c>
      <c r="C19" s="45"/>
    </row>
    <row r="20" spans="2:3" ht="21" customHeight="1" x14ac:dyDescent="0.2">
      <c r="B20" s="49"/>
      <c r="C20" s="45"/>
    </row>
    <row r="21" spans="2:3" ht="21" customHeight="1" x14ac:dyDescent="0.2">
      <c r="B21" s="49"/>
      <c r="C21" s="45"/>
    </row>
    <row r="22" spans="2:3" ht="21" customHeight="1" x14ac:dyDescent="0.2">
      <c r="B22" s="49"/>
      <c r="C22" s="45"/>
    </row>
    <row r="23" spans="2:3" ht="21" customHeight="1" x14ac:dyDescent="0.2">
      <c r="B23" s="49"/>
      <c r="C23" s="45"/>
    </row>
    <row r="24" spans="2:3" ht="21" customHeight="1" x14ac:dyDescent="0.2">
      <c r="B24" s="49"/>
      <c r="C24" s="45"/>
    </row>
    <row r="25" spans="2:3" ht="21" customHeight="1" x14ac:dyDescent="0.2">
      <c r="B25" s="49"/>
    </row>
    <row r="26" spans="2:3" ht="21" customHeight="1" x14ac:dyDescent="0.2">
      <c r="B26" s="49"/>
      <c r="C26" s="45"/>
    </row>
    <row r="27" spans="2:3" ht="21" customHeight="1" x14ac:dyDescent="0.2">
      <c r="B27" s="49"/>
      <c r="C27" s="45"/>
    </row>
    <row r="28" spans="2:3" x14ac:dyDescent="0.2">
      <c r="B28" s="49"/>
      <c r="C28" s="45"/>
    </row>
    <row r="29" spans="2:3" x14ac:dyDescent="0.2">
      <c r="B29" s="49"/>
      <c r="C29" s="45"/>
    </row>
    <row r="30" spans="2:3" x14ac:dyDescent="0.2">
      <c r="B30" s="49"/>
      <c r="C30" s="45"/>
    </row>
    <row r="31" spans="2:3" x14ac:dyDescent="0.2">
      <c r="B31" s="49"/>
      <c r="C31" s="45"/>
    </row>
    <row r="32" spans="2:3" x14ac:dyDescent="0.2">
      <c r="B32" s="49"/>
      <c r="C32" s="45"/>
    </row>
    <row r="33" spans="2:3" x14ac:dyDescent="0.2">
      <c r="B33" s="49"/>
      <c r="C33" s="45"/>
    </row>
    <row r="34" spans="2:3" x14ac:dyDescent="0.2">
      <c r="B34" s="49"/>
      <c r="C34" s="45"/>
    </row>
    <row r="35" spans="2:3" x14ac:dyDescent="0.2">
      <c r="B35" s="49"/>
      <c r="C35" s="45"/>
    </row>
    <row r="36" spans="2:3" x14ac:dyDescent="0.2">
      <c r="B36" s="49"/>
      <c r="C36" s="45"/>
    </row>
    <row r="37" spans="2:3" x14ac:dyDescent="0.2">
      <c r="B37" s="49"/>
      <c r="C37" s="45"/>
    </row>
    <row r="38" spans="2:3" x14ac:dyDescent="0.2">
      <c r="B38" s="49"/>
      <c r="C38" s="45"/>
    </row>
    <row r="39" spans="2:3" x14ac:dyDescent="0.2">
      <c r="B39" s="49"/>
      <c r="C39" s="45"/>
    </row>
    <row r="40" spans="2:3" x14ac:dyDescent="0.2">
      <c r="B40" s="49"/>
      <c r="C40" s="45"/>
    </row>
    <row r="41" spans="2:3" x14ac:dyDescent="0.2">
      <c r="B41" s="49"/>
      <c r="C41" s="45"/>
    </row>
    <row r="42" spans="2:3" x14ac:dyDescent="0.2">
      <c r="B42" s="49"/>
      <c r="C42" s="45"/>
    </row>
    <row r="43" spans="2:3" x14ac:dyDescent="0.2">
      <c r="B43" s="49"/>
      <c r="C43" s="45"/>
    </row>
    <row r="44" spans="2:3" x14ac:dyDescent="0.2">
      <c r="B44" s="49"/>
      <c r="C44" s="45"/>
    </row>
    <row r="45" spans="2:3" x14ac:dyDescent="0.2">
      <c r="B45" s="49"/>
      <c r="C45" s="45"/>
    </row>
    <row r="46" spans="2:3" x14ac:dyDescent="0.2">
      <c r="B46" s="49"/>
      <c r="C46" s="45"/>
    </row>
    <row r="47" spans="2:3" x14ac:dyDescent="0.2">
      <c r="B47" s="49"/>
      <c r="C47" s="45"/>
    </row>
    <row r="48" spans="2:3" x14ac:dyDescent="0.2">
      <c r="B48" s="49"/>
      <c r="C48" s="45"/>
    </row>
    <row r="49" spans="2:3" x14ac:dyDescent="0.2">
      <c r="B49" s="49"/>
      <c r="C49" s="45"/>
    </row>
    <row r="50" spans="2:3" x14ac:dyDescent="0.2">
      <c r="B50" s="49"/>
      <c r="C50" s="45"/>
    </row>
    <row r="51" spans="2:3" x14ac:dyDescent="0.2">
      <c r="B51" s="49"/>
      <c r="C51" s="45"/>
    </row>
  </sheetData>
  <phoneticPr fontId="5"/>
  <pageMargins left="0.7" right="0.7" top="0.75" bottom="0.75" header="0.3" footer="0.3"/>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J52"/>
  <sheetViews>
    <sheetView view="pageBreakPreview" zoomScaleNormal="100" zoomScaleSheetLayoutView="100" workbookViewId="0">
      <pane xSplit="3" ySplit="6" topLeftCell="D7" activePane="bottomRight" state="frozen"/>
      <selection pane="topRight"/>
      <selection pane="bottomLeft"/>
      <selection pane="bottomRight" activeCell="K13" sqref="K13"/>
    </sheetView>
  </sheetViews>
  <sheetFormatPr defaultColWidth="9" defaultRowHeight="14.5" x14ac:dyDescent="0.2"/>
  <cols>
    <col min="1" max="1" width="4.36328125" style="395" customWidth="1"/>
    <col min="2" max="2" width="5.7265625" style="2" customWidth="1"/>
    <col min="3" max="3" width="25.7265625" style="2" customWidth="1"/>
    <col min="4" max="4" width="17.81640625" style="2" customWidth="1"/>
    <col min="5" max="5" width="21.26953125" style="2" bestFit="1" customWidth="1"/>
    <col min="6" max="6" width="18.453125" style="2" customWidth="1"/>
    <col min="7" max="7" width="18.7265625" style="2" customWidth="1"/>
    <col min="8" max="8" width="2.6328125" style="2" customWidth="1"/>
    <col min="9" max="16384" width="9" style="2"/>
  </cols>
  <sheetData>
    <row r="1" spans="1:10" ht="7.5" customHeight="1" x14ac:dyDescent="0.2">
      <c r="A1" s="394"/>
      <c r="B1" s="1"/>
      <c r="C1" s="1"/>
      <c r="D1" s="1"/>
    </row>
    <row r="2" spans="1:10" ht="19.5" customHeight="1" x14ac:dyDescent="0.2">
      <c r="A2" s="394"/>
      <c r="B2" s="3"/>
      <c r="D2" s="4" t="s">
        <v>296</v>
      </c>
      <c r="E2" s="5"/>
      <c r="F2" s="4" t="s">
        <v>296</v>
      </c>
      <c r="G2" s="5"/>
    </row>
    <row r="3" spans="1:10" ht="14.25" customHeight="1" x14ac:dyDescent="0.2">
      <c r="B3" s="5"/>
      <c r="C3" s="6"/>
      <c r="D3" s="7"/>
      <c r="E3" s="7"/>
      <c r="F3" s="7"/>
      <c r="G3" s="7" t="s">
        <v>428</v>
      </c>
    </row>
    <row r="4" spans="1:10" ht="14.25" customHeight="1" x14ac:dyDescent="0.2">
      <c r="B4" s="8"/>
      <c r="C4" s="9"/>
      <c r="D4" s="10" t="s">
        <v>390</v>
      </c>
      <c r="E4" s="11" t="s">
        <v>57</v>
      </c>
      <c r="F4" s="10" t="s">
        <v>391</v>
      </c>
      <c r="G4" s="630" t="s">
        <v>2</v>
      </c>
    </row>
    <row r="5" spans="1:10" ht="14.25" customHeight="1" x14ac:dyDescent="0.2">
      <c r="B5" s="12"/>
      <c r="C5" s="393" t="s">
        <v>396</v>
      </c>
      <c r="D5" s="13" t="s">
        <v>55</v>
      </c>
      <c r="E5" s="14" t="s">
        <v>58</v>
      </c>
      <c r="F5" s="13" t="s">
        <v>55</v>
      </c>
      <c r="G5" s="631"/>
    </row>
    <row r="6" spans="1:10" ht="18" customHeight="1" thickBot="1" x14ac:dyDescent="0.25">
      <c r="B6" s="15"/>
      <c r="C6" s="16"/>
      <c r="D6" s="13" t="s">
        <v>271</v>
      </c>
      <c r="E6" s="17" t="s">
        <v>272</v>
      </c>
      <c r="F6" s="18" t="s">
        <v>273</v>
      </c>
      <c r="G6" s="17" t="s">
        <v>274</v>
      </c>
      <c r="H6" s="19"/>
    </row>
    <row r="7" spans="1:10" ht="15" customHeight="1" x14ac:dyDescent="0.2">
      <c r="A7" s="395">
        <v>1</v>
      </c>
      <c r="B7" s="20" t="s">
        <v>168</v>
      </c>
      <c r="C7" s="21" t="s">
        <v>344</v>
      </c>
      <c r="D7" s="399">
        <v>-10.120000000000001</v>
      </c>
      <c r="E7" s="400">
        <f>'１次波及'!I7</f>
        <v>-7.1941112742660422</v>
      </c>
      <c r="F7" s="399"/>
      <c r="G7" s="401">
        <f>E7+F7</f>
        <v>-7.1941112742660422</v>
      </c>
      <c r="J7" s="408"/>
    </row>
    <row r="8" spans="1:10" ht="15" customHeight="1" x14ac:dyDescent="0.2">
      <c r="A8" s="395">
        <v>2</v>
      </c>
      <c r="B8" s="20" t="s">
        <v>169</v>
      </c>
      <c r="C8" s="21" t="s">
        <v>222</v>
      </c>
      <c r="D8" s="402">
        <v>-1.72</v>
      </c>
      <c r="E8" s="403">
        <f>'１次波及'!I8</f>
        <v>-1.5685921243976413</v>
      </c>
      <c r="F8" s="402"/>
      <c r="G8" s="404">
        <f t="shared" ref="G8:G35" si="0">E8+F8</f>
        <v>-1.5685921243976413</v>
      </c>
      <c r="J8" s="408"/>
    </row>
    <row r="9" spans="1:10" ht="15" customHeight="1" x14ac:dyDescent="0.2">
      <c r="A9" s="395">
        <v>3</v>
      </c>
      <c r="B9" s="20" t="s">
        <v>170</v>
      </c>
      <c r="C9" s="21" t="s">
        <v>223</v>
      </c>
      <c r="D9" s="402">
        <v>-69.06</v>
      </c>
      <c r="E9" s="403">
        <f>'１次波及'!I9</f>
        <v>-44.616396404246821</v>
      </c>
      <c r="F9" s="402"/>
      <c r="G9" s="404">
        <f t="shared" si="0"/>
        <v>-44.616396404246821</v>
      </c>
      <c r="J9" s="408"/>
    </row>
    <row r="10" spans="1:10" ht="15" customHeight="1" x14ac:dyDescent="0.2">
      <c r="A10" s="395">
        <v>4</v>
      </c>
      <c r="B10" s="20" t="s">
        <v>171</v>
      </c>
      <c r="C10" s="21" t="s">
        <v>224</v>
      </c>
      <c r="D10" s="402">
        <v>-49.85</v>
      </c>
      <c r="E10" s="403">
        <f>'１次波及'!I10</f>
        <v>-26.683874598487737</v>
      </c>
      <c r="F10" s="402"/>
      <c r="G10" s="404">
        <f t="shared" si="0"/>
        <v>-26.683874598487737</v>
      </c>
      <c r="J10" s="408"/>
    </row>
    <row r="11" spans="1:10" ht="15" customHeight="1" x14ac:dyDescent="0.2">
      <c r="A11" s="395">
        <v>5</v>
      </c>
      <c r="B11" s="20" t="s">
        <v>172</v>
      </c>
      <c r="C11" s="21" t="s">
        <v>225</v>
      </c>
      <c r="D11" s="402">
        <v>-41.830000000000005</v>
      </c>
      <c r="E11" s="403">
        <f>'１次波及'!I11</f>
        <v>-29.427104398220049</v>
      </c>
      <c r="F11" s="402"/>
      <c r="G11" s="404">
        <f t="shared" si="0"/>
        <v>-29.427104398220049</v>
      </c>
      <c r="J11" s="408"/>
    </row>
    <row r="12" spans="1:10" ht="15" customHeight="1" x14ac:dyDescent="0.2">
      <c r="A12" s="395">
        <v>6</v>
      </c>
      <c r="B12" s="20" t="s">
        <v>173</v>
      </c>
      <c r="C12" s="21" t="s">
        <v>226</v>
      </c>
      <c r="D12" s="402">
        <v>-625.68000000000006</v>
      </c>
      <c r="E12" s="403">
        <f>'１次波及'!I12</f>
        <v>-475.47660113954328</v>
      </c>
      <c r="F12" s="402"/>
      <c r="G12" s="404">
        <f t="shared" si="0"/>
        <v>-475.47660113954328</v>
      </c>
      <c r="J12" s="408"/>
    </row>
    <row r="13" spans="1:10" ht="15" customHeight="1" x14ac:dyDescent="0.2">
      <c r="A13" s="395">
        <v>7</v>
      </c>
      <c r="B13" s="20" t="s">
        <v>174</v>
      </c>
      <c r="C13" s="21" t="s">
        <v>227</v>
      </c>
      <c r="D13" s="402">
        <v>-82.48</v>
      </c>
      <c r="E13" s="403">
        <f>'１次波及'!I13</f>
        <v>-65.5097486411007</v>
      </c>
      <c r="F13" s="402"/>
      <c r="G13" s="404">
        <f t="shared" si="0"/>
        <v>-65.5097486411007</v>
      </c>
      <c r="J13" s="408"/>
    </row>
    <row r="14" spans="1:10" ht="15" customHeight="1" x14ac:dyDescent="0.2">
      <c r="A14" s="395">
        <v>8</v>
      </c>
      <c r="B14" s="20" t="s">
        <v>175</v>
      </c>
      <c r="C14" s="21" t="s">
        <v>345</v>
      </c>
      <c r="D14" s="402">
        <v>-213.63000000000002</v>
      </c>
      <c r="E14" s="403">
        <f>'１次波及'!I14</f>
        <v>-167.2000142341023</v>
      </c>
      <c r="F14" s="402"/>
      <c r="G14" s="404">
        <f t="shared" si="0"/>
        <v>-167.2000142341023</v>
      </c>
      <c r="J14" s="408"/>
    </row>
    <row r="15" spans="1:10" ht="15" customHeight="1" x14ac:dyDescent="0.2">
      <c r="A15" s="395">
        <v>9</v>
      </c>
      <c r="B15" s="20" t="s">
        <v>176</v>
      </c>
      <c r="C15" s="21" t="s">
        <v>346</v>
      </c>
      <c r="D15" s="402">
        <v>-78.38</v>
      </c>
      <c r="E15" s="403">
        <f>'１次波及'!I15</f>
        <v>-59.16848976371196</v>
      </c>
      <c r="F15" s="402"/>
      <c r="G15" s="404">
        <f t="shared" si="0"/>
        <v>-59.16848976371196</v>
      </c>
      <c r="J15" s="408"/>
    </row>
    <row r="16" spans="1:10" ht="15" customHeight="1" x14ac:dyDescent="0.2">
      <c r="A16" s="395">
        <v>10</v>
      </c>
      <c r="B16" s="20" t="s">
        <v>177</v>
      </c>
      <c r="C16" s="21" t="s">
        <v>228</v>
      </c>
      <c r="D16" s="402">
        <v>-252.47</v>
      </c>
      <c r="E16" s="403">
        <f>'１次波及'!I16</f>
        <v>-233.18219656300894</v>
      </c>
      <c r="F16" s="402"/>
      <c r="G16" s="404">
        <f t="shared" si="0"/>
        <v>-233.18219656300894</v>
      </c>
      <c r="J16" s="408"/>
    </row>
    <row r="17" spans="1:10" ht="15" customHeight="1" x14ac:dyDescent="0.2">
      <c r="A17" s="395">
        <v>11</v>
      </c>
      <c r="B17" s="20" t="s">
        <v>178</v>
      </c>
      <c r="C17" s="21" t="s">
        <v>229</v>
      </c>
      <c r="D17" s="402">
        <v>-272.13000000000005</v>
      </c>
      <c r="E17" s="403">
        <f>'１次波及'!I17</f>
        <v>-240.41096153668059</v>
      </c>
      <c r="F17" s="402"/>
      <c r="G17" s="404">
        <f t="shared" si="0"/>
        <v>-240.41096153668059</v>
      </c>
      <c r="J17" s="408"/>
    </row>
    <row r="18" spans="1:10" ht="15" customHeight="1" x14ac:dyDescent="0.2">
      <c r="A18" s="395">
        <v>12</v>
      </c>
      <c r="B18" s="20" t="s">
        <v>179</v>
      </c>
      <c r="C18" s="21" t="s">
        <v>230</v>
      </c>
      <c r="D18" s="402">
        <v>-73.679999999999993</v>
      </c>
      <c r="E18" s="403">
        <f>'１次波及'!I18</f>
        <v>-62.9334116524564</v>
      </c>
      <c r="F18" s="402"/>
      <c r="G18" s="404">
        <f t="shared" si="0"/>
        <v>-62.9334116524564</v>
      </c>
      <c r="J18" s="408"/>
    </row>
    <row r="19" spans="1:10" ht="15" customHeight="1" x14ac:dyDescent="0.2">
      <c r="A19" s="395">
        <v>13</v>
      </c>
      <c r="B19" s="20" t="s">
        <v>180</v>
      </c>
      <c r="C19" s="21" t="s">
        <v>3</v>
      </c>
      <c r="D19" s="402">
        <v>-280.85000000000002</v>
      </c>
      <c r="E19" s="403">
        <f>'１次波及'!I19</f>
        <v>-241.85125859119702</v>
      </c>
      <c r="F19" s="402"/>
      <c r="G19" s="404">
        <f t="shared" si="0"/>
        <v>-241.85125859119702</v>
      </c>
      <c r="J19" s="408"/>
    </row>
    <row r="20" spans="1:10" ht="15" customHeight="1" x14ac:dyDescent="0.2">
      <c r="A20" s="395">
        <v>14</v>
      </c>
      <c r="B20" s="20" t="s">
        <v>181</v>
      </c>
      <c r="C20" s="21" t="s">
        <v>4</v>
      </c>
      <c r="D20" s="402">
        <v>-635.39</v>
      </c>
      <c r="E20" s="403">
        <f>'１次波及'!I20</f>
        <v>-542.57369848566259</v>
      </c>
      <c r="F20" s="402"/>
      <c r="G20" s="404">
        <f t="shared" si="0"/>
        <v>-542.57369848566259</v>
      </c>
      <c r="J20" s="408"/>
    </row>
    <row r="21" spans="1:10" ht="15" customHeight="1" x14ac:dyDescent="0.2">
      <c r="A21" s="395">
        <v>15</v>
      </c>
      <c r="B21" s="20" t="s">
        <v>182</v>
      </c>
      <c r="C21" s="21" t="s">
        <v>5</v>
      </c>
      <c r="D21" s="402">
        <v>-212.60000000000002</v>
      </c>
      <c r="E21" s="403">
        <f>'１次波及'!I21</f>
        <v>-165.31134364507585</v>
      </c>
      <c r="F21" s="402"/>
      <c r="G21" s="404">
        <f t="shared" si="0"/>
        <v>-165.31134364507585</v>
      </c>
      <c r="J21" s="408"/>
    </row>
    <row r="22" spans="1:10" ht="15" customHeight="1" x14ac:dyDescent="0.2">
      <c r="A22" s="395">
        <v>16</v>
      </c>
      <c r="B22" s="20" t="s">
        <v>183</v>
      </c>
      <c r="C22" s="21" t="s">
        <v>231</v>
      </c>
      <c r="D22" s="402">
        <v>-622.65000000000009</v>
      </c>
      <c r="E22" s="403">
        <f>'１次波及'!I22</f>
        <v>-573.47889312123448</v>
      </c>
      <c r="F22" s="402"/>
      <c r="G22" s="404">
        <f t="shared" si="0"/>
        <v>-573.47889312123448</v>
      </c>
      <c r="J22" s="408"/>
    </row>
    <row r="23" spans="1:10" ht="15" customHeight="1" x14ac:dyDescent="0.2">
      <c r="A23" s="395">
        <v>17</v>
      </c>
      <c r="B23" s="20" t="s">
        <v>184</v>
      </c>
      <c r="C23" s="21" t="s">
        <v>232</v>
      </c>
      <c r="D23" s="402">
        <v>-548.07000000000005</v>
      </c>
      <c r="E23" s="403">
        <f>'１次波及'!I23</f>
        <v>-438.94232968244523</v>
      </c>
      <c r="F23" s="402"/>
      <c r="G23" s="404">
        <f t="shared" si="0"/>
        <v>-438.94232968244523</v>
      </c>
      <c r="J23" s="408"/>
    </row>
    <row r="24" spans="1:10" ht="15" customHeight="1" x14ac:dyDescent="0.2">
      <c r="A24" s="395">
        <v>18</v>
      </c>
      <c r="B24" s="20" t="s">
        <v>185</v>
      </c>
      <c r="C24" s="21" t="s">
        <v>258</v>
      </c>
      <c r="D24" s="402">
        <v>-102.72000000000001</v>
      </c>
      <c r="E24" s="403">
        <f>'１次波及'!I24</f>
        <v>-81.94983422288081</v>
      </c>
      <c r="F24" s="402"/>
      <c r="G24" s="404">
        <f t="shared" si="0"/>
        <v>-81.94983422288081</v>
      </c>
      <c r="J24" s="408"/>
    </row>
    <row r="25" spans="1:10" ht="15" customHeight="1" x14ac:dyDescent="0.2">
      <c r="A25" s="395">
        <v>19</v>
      </c>
      <c r="B25" s="20" t="s">
        <v>186</v>
      </c>
      <c r="C25" s="21" t="s">
        <v>347</v>
      </c>
      <c r="D25" s="402">
        <v>-1456.3600000000001</v>
      </c>
      <c r="E25" s="403">
        <f>'１次波及'!I25</f>
        <v>-1290.0448060836461</v>
      </c>
      <c r="F25" s="402"/>
      <c r="G25" s="404">
        <f t="shared" si="0"/>
        <v>-1290.0448060836461</v>
      </c>
      <c r="J25" s="408"/>
    </row>
    <row r="26" spans="1:10" ht="15" customHeight="1" x14ac:dyDescent="0.2">
      <c r="A26" s="395">
        <v>20</v>
      </c>
      <c r="B26" s="20" t="s">
        <v>187</v>
      </c>
      <c r="C26" s="21" t="s">
        <v>6</v>
      </c>
      <c r="D26" s="402">
        <v>-52.370000000000005</v>
      </c>
      <c r="E26" s="403">
        <f>'１次波及'!I26</f>
        <v>-33.574628902121773</v>
      </c>
      <c r="F26" s="402"/>
      <c r="G26" s="404">
        <f t="shared" si="0"/>
        <v>-33.574628902121773</v>
      </c>
      <c r="J26" s="408"/>
    </row>
    <row r="27" spans="1:10" ht="15" customHeight="1" x14ac:dyDescent="0.2">
      <c r="A27" s="395">
        <v>21</v>
      </c>
      <c r="B27" s="20" t="s">
        <v>188</v>
      </c>
      <c r="C27" s="21" t="s">
        <v>233</v>
      </c>
      <c r="D27" s="402">
        <v>0</v>
      </c>
      <c r="E27" s="403">
        <f>'１次波及'!I27</f>
        <v>0</v>
      </c>
      <c r="F27" s="402"/>
      <c r="G27" s="404">
        <f t="shared" si="0"/>
        <v>0</v>
      </c>
      <c r="J27" s="408"/>
    </row>
    <row r="28" spans="1:10" ht="15" customHeight="1" x14ac:dyDescent="0.2">
      <c r="A28" s="395">
        <v>22</v>
      </c>
      <c r="B28" s="20" t="s">
        <v>189</v>
      </c>
      <c r="C28" s="21" t="s">
        <v>348</v>
      </c>
      <c r="D28" s="402">
        <v>-4.28</v>
      </c>
      <c r="E28" s="403">
        <f>'１次波及'!I28</f>
        <v>-4.28</v>
      </c>
      <c r="F28" s="402"/>
      <c r="G28" s="404">
        <f t="shared" si="0"/>
        <v>-4.28</v>
      </c>
      <c r="J28" s="408"/>
    </row>
    <row r="29" spans="1:10" ht="15" customHeight="1" x14ac:dyDescent="0.2">
      <c r="A29" s="395">
        <v>23</v>
      </c>
      <c r="B29" s="20" t="s">
        <v>190</v>
      </c>
      <c r="C29" s="21" t="s">
        <v>7</v>
      </c>
      <c r="D29" s="402">
        <v>-1.4900000000000002</v>
      </c>
      <c r="E29" s="403">
        <f>'１次波及'!I29</f>
        <v>-1.4900000000000002</v>
      </c>
      <c r="F29" s="402"/>
      <c r="G29" s="404">
        <f t="shared" si="0"/>
        <v>-1.4900000000000002</v>
      </c>
      <c r="J29" s="408"/>
    </row>
    <row r="30" spans="1:10" ht="15" customHeight="1" x14ac:dyDescent="0.2">
      <c r="A30" s="395">
        <v>24</v>
      </c>
      <c r="B30" s="20" t="s">
        <v>191</v>
      </c>
      <c r="C30" s="21" t="s">
        <v>8</v>
      </c>
      <c r="D30" s="402">
        <v>-0.79</v>
      </c>
      <c r="E30" s="403">
        <f>'１次波及'!I30</f>
        <v>-0.79</v>
      </c>
      <c r="F30" s="402"/>
      <c r="G30" s="404">
        <f t="shared" si="0"/>
        <v>-0.79</v>
      </c>
      <c r="J30" s="408"/>
    </row>
    <row r="31" spans="1:10" ht="15" customHeight="1" x14ac:dyDescent="0.2">
      <c r="A31" s="395">
        <v>25</v>
      </c>
      <c r="B31" s="20" t="s">
        <v>192</v>
      </c>
      <c r="C31" s="21" t="s">
        <v>234</v>
      </c>
      <c r="D31" s="402">
        <v>-681.88000000000011</v>
      </c>
      <c r="E31" s="403">
        <f>'１次波及'!I31</f>
        <v>-1474.850040841307</v>
      </c>
      <c r="F31" s="402"/>
      <c r="G31" s="404">
        <f t="shared" si="0"/>
        <v>-1474.850040841307</v>
      </c>
      <c r="J31" s="408"/>
    </row>
    <row r="32" spans="1:10" ht="15" customHeight="1" x14ac:dyDescent="0.2">
      <c r="A32" s="395">
        <v>26</v>
      </c>
      <c r="B32" s="20" t="s">
        <v>193</v>
      </c>
      <c r="C32" s="21" t="s">
        <v>9</v>
      </c>
      <c r="D32" s="402">
        <v>-195.85000000000002</v>
      </c>
      <c r="E32" s="403">
        <f>'１次波及'!I32</f>
        <v>-195.85000000000002</v>
      </c>
      <c r="F32" s="402"/>
      <c r="G32" s="404">
        <f t="shared" si="0"/>
        <v>-195.85000000000002</v>
      </c>
      <c r="J32" s="408"/>
    </row>
    <row r="33" spans="1:10" ht="15" customHeight="1" x14ac:dyDescent="0.2">
      <c r="A33" s="395">
        <v>27</v>
      </c>
      <c r="B33" s="20" t="s">
        <v>194</v>
      </c>
      <c r="C33" s="21" t="s">
        <v>235</v>
      </c>
      <c r="D33" s="405">
        <v>-3.69</v>
      </c>
      <c r="E33" s="403">
        <f>'１次波及'!I33</f>
        <v>-3.69</v>
      </c>
      <c r="F33" s="402"/>
      <c r="G33" s="404">
        <f t="shared" si="0"/>
        <v>-3.69</v>
      </c>
      <c r="J33" s="408"/>
    </row>
    <row r="34" spans="1:10" ht="15" customHeight="1" x14ac:dyDescent="0.2">
      <c r="A34" s="395">
        <v>28</v>
      </c>
      <c r="B34" s="20" t="s">
        <v>195</v>
      </c>
      <c r="C34" s="21" t="s">
        <v>236</v>
      </c>
      <c r="D34" s="402">
        <v>-576.4</v>
      </c>
      <c r="E34" s="403">
        <f>'１次波及'!I34</f>
        <v>-712.19381583076665</v>
      </c>
      <c r="F34" s="402"/>
      <c r="G34" s="404">
        <f t="shared" si="0"/>
        <v>-712.19381583076665</v>
      </c>
      <c r="J34" s="408"/>
    </row>
    <row r="35" spans="1:10" ht="15" customHeight="1" x14ac:dyDescent="0.2">
      <c r="A35" s="395">
        <v>29</v>
      </c>
      <c r="B35" s="20" t="s">
        <v>196</v>
      </c>
      <c r="C35" s="21" t="s">
        <v>237</v>
      </c>
      <c r="D35" s="402">
        <v>-139.34</v>
      </c>
      <c r="E35" s="403">
        <f>'１次波及'!I35</f>
        <v>-133.81157439908321</v>
      </c>
      <c r="F35" s="402"/>
      <c r="G35" s="404">
        <f t="shared" si="0"/>
        <v>-133.81157439908321</v>
      </c>
      <c r="J35" s="408"/>
    </row>
    <row r="36" spans="1:10" ht="15" customHeight="1" x14ac:dyDescent="0.2">
      <c r="A36" s="395">
        <v>30</v>
      </c>
      <c r="B36" s="20" t="s">
        <v>197</v>
      </c>
      <c r="C36" s="21" t="s">
        <v>10</v>
      </c>
      <c r="D36" s="402">
        <v>0</v>
      </c>
      <c r="E36" s="403">
        <f>'１次波及'!I36</f>
        <v>0</v>
      </c>
      <c r="F36" s="402"/>
      <c r="G36" s="404">
        <f t="shared" ref="G36:G43" si="1">E36+F36</f>
        <v>0</v>
      </c>
      <c r="J36" s="408"/>
    </row>
    <row r="37" spans="1:10" ht="15" customHeight="1" x14ac:dyDescent="0.2">
      <c r="A37" s="395">
        <v>31</v>
      </c>
      <c r="B37" s="20" t="s">
        <v>198</v>
      </c>
      <c r="C37" s="21" t="s">
        <v>238</v>
      </c>
      <c r="D37" s="402">
        <v>-80.48</v>
      </c>
      <c r="E37" s="403">
        <f>'１次波及'!I37</f>
        <v>-80.478841110911745</v>
      </c>
      <c r="F37" s="402"/>
      <c r="G37" s="404">
        <f t="shared" si="1"/>
        <v>-80.478841110911745</v>
      </c>
      <c r="J37" s="408"/>
    </row>
    <row r="38" spans="1:10" ht="15" customHeight="1" x14ac:dyDescent="0.2">
      <c r="A38" s="395">
        <v>32</v>
      </c>
      <c r="B38" s="20" t="s">
        <v>199</v>
      </c>
      <c r="C38" s="21" t="s">
        <v>239</v>
      </c>
      <c r="D38" s="402">
        <v>-0.1</v>
      </c>
      <c r="E38" s="403">
        <f>'１次波及'!I38</f>
        <v>-0.1</v>
      </c>
      <c r="F38" s="402"/>
      <c r="G38" s="404">
        <f t="shared" si="1"/>
        <v>-0.1</v>
      </c>
      <c r="J38" s="408"/>
    </row>
    <row r="39" spans="1:10" ht="15" customHeight="1" x14ac:dyDescent="0.2">
      <c r="A39" s="395">
        <v>33</v>
      </c>
      <c r="B39" s="20" t="s">
        <v>200</v>
      </c>
      <c r="C39" s="21" t="s">
        <v>259</v>
      </c>
      <c r="D39" s="402">
        <v>-1.89</v>
      </c>
      <c r="E39" s="403">
        <f>'１次波及'!I39</f>
        <v>-1.89</v>
      </c>
      <c r="F39" s="402"/>
      <c r="G39" s="404">
        <f t="shared" si="1"/>
        <v>-1.89</v>
      </c>
      <c r="J39" s="408"/>
    </row>
    <row r="40" spans="1:10" ht="15" customHeight="1" x14ac:dyDescent="0.2">
      <c r="A40" s="395">
        <v>34</v>
      </c>
      <c r="B40" s="20" t="s">
        <v>201</v>
      </c>
      <c r="C40" s="21" t="s">
        <v>240</v>
      </c>
      <c r="D40" s="402">
        <v>-372.92</v>
      </c>
      <c r="E40" s="403">
        <f>'１次波及'!I40</f>
        <v>-372.92</v>
      </c>
      <c r="F40" s="402"/>
      <c r="G40" s="404">
        <f t="shared" si="1"/>
        <v>-372.92</v>
      </c>
      <c r="J40" s="408"/>
    </row>
    <row r="41" spans="1:10" ht="15" customHeight="1" x14ac:dyDescent="0.2">
      <c r="A41" s="395">
        <v>35</v>
      </c>
      <c r="B41" s="20" t="s">
        <v>202</v>
      </c>
      <c r="C41" s="21" t="s">
        <v>241</v>
      </c>
      <c r="D41" s="402">
        <v>-75.790000000000006</v>
      </c>
      <c r="E41" s="403">
        <f>'１次波及'!I41</f>
        <v>-75.787424134284166</v>
      </c>
      <c r="F41" s="402"/>
      <c r="G41" s="404">
        <f t="shared" si="1"/>
        <v>-75.787424134284166</v>
      </c>
      <c r="J41" s="408"/>
    </row>
    <row r="42" spans="1:10" ht="15" customHeight="1" x14ac:dyDescent="0.2">
      <c r="A42" s="395">
        <v>36</v>
      </c>
      <c r="B42" s="20" t="s">
        <v>203</v>
      </c>
      <c r="C42" s="21" t="s">
        <v>349</v>
      </c>
      <c r="D42" s="402">
        <v>0</v>
      </c>
      <c r="E42" s="403">
        <f>'１次波及'!I42</f>
        <v>0</v>
      </c>
      <c r="F42" s="402"/>
      <c r="G42" s="404">
        <f t="shared" si="1"/>
        <v>0</v>
      </c>
      <c r="J42" s="408"/>
    </row>
    <row r="43" spans="1:10" ht="15" customHeight="1" x14ac:dyDescent="0.2">
      <c r="A43" s="395">
        <v>37</v>
      </c>
      <c r="B43" s="20" t="s">
        <v>204</v>
      </c>
      <c r="C43" s="21" t="s">
        <v>350</v>
      </c>
      <c r="D43" s="402">
        <v>-430.34</v>
      </c>
      <c r="E43" s="403">
        <f>'１次波及'!I43</f>
        <v>-408.05000861916147</v>
      </c>
      <c r="F43" s="402"/>
      <c r="G43" s="404">
        <f t="shared" si="1"/>
        <v>-408.05000861916147</v>
      </c>
      <c r="J43" s="408"/>
    </row>
    <row r="44" spans="1:10" ht="23.25" customHeight="1" x14ac:dyDescent="0.2">
      <c r="B44" s="628" t="s">
        <v>13</v>
      </c>
      <c r="C44" s="629"/>
      <c r="D44" s="406">
        <f>SUM(D7:D43)</f>
        <v>-8247.2799999999988</v>
      </c>
      <c r="E44" s="407">
        <f>SUM(E7:E43)</f>
        <v>-8247.2800000000025</v>
      </c>
      <c r="F44" s="406">
        <f>SUM(F7:F43)</f>
        <v>0</v>
      </c>
      <c r="G44" s="407">
        <f>SUM(G7:G43)</f>
        <v>-8247.2800000000025</v>
      </c>
      <c r="J44" s="408"/>
    </row>
    <row r="45" spans="1:10" ht="6.75" customHeight="1" x14ac:dyDescent="0.2">
      <c r="B45" s="5"/>
      <c r="C45" s="5"/>
      <c r="D45" s="5"/>
      <c r="E45" s="5"/>
      <c r="F45" s="5"/>
      <c r="G45" s="5"/>
    </row>
    <row r="46" spans="1:10" x14ac:dyDescent="0.2">
      <c r="B46" s="2" t="s">
        <v>14</v>
      </c>
      <c r="C46" s="5"/>
      <c r="D46" s="5"/>
      <c r="E46" s="5"/>
      <c r="F46" s="5"/>
      <c r="G46" s="5"/>
    </row>
    <row r="47" spans="1:10" ht="17.149999999999999" customHeight="1" x14ac:dyDescent="0.2">
      <c r="B47" s="22" t="s">
        <v>16</v>
      </c>
      <c r="C47" s="2" t="s">
        <v>15</v>
      </c>
      <c r="D47" s="5"/>
      <c r="E47" s="5"/>
      <c r="F47" s="5"/>
      <c r="G47" s="5"/>
    </row>
    <row r="48" spans="1:10" ht="17.149999999999999" customHeight="1" x14ac:dyDescent="0.2">
      <c r="B48" s="5"/>
      <c r="C48" s="2" t="s">
        <v>19</v>
      </c>
      <c r="D48" s="5"/>
      <c r="E48" s="5"/>
      <c r="F48" s="5"/>
      <c r="G48" s="5"/>
    </row>
    <row r="49" spans="2:7" ht="17.149999999999999" customHeight="1" x14ac:dyDescent="0.2">
      <c r="B49" s="5"/>
      <c r="C49" s="2" t="s">
        <v>20</v>
      </c>
      <c r="D49" s="5"/>
      <c r="E49" s="5"/>
      <c r="F49" s="5"/>
      <c r="G49" s="5"/>
    </row>
    <row r="50" spans="2:7" ht="17.149999999999999" customHeight="1" x14ac:dyDescent="0.2">
      <c r="B50" s="22" t="s">
        <v>17</v>
      </c>
      <c r="C50" s="2" t="s">
        <v>275</v>
      </c>
      <c r="D50" s="5"/>
      <c r="E50" s="5"/>
      <c r="F50" s="5"/>
      <c r="G50" s="5"/>
    </row>
    <row r="51" spans="2:7" ht="17.149999999999999" customHeight="1" x14ac:dyDescent="0.2">
      <c r="B51" s="22" t="s">
        <v>18</v>
      </c>
      <c r="C51" s="2" t="s">
        <v>341</v>
      </c>
      <c r="D51" s="5"/>
      <c r="E51" s="5"/>
      <c r="F51" s="5"/>
      <c r="G51" s="5"/>
    </row>
    <row r="52" spans="2:7" ht="17.149999999999999" customHeight="1" x14ac:dyDescent="0.2">
      <c r="B52" s="5"/>
      <c r="D52" s="5"/>
      <c r="E52" s="5"/>
      <c r="F52" s="5"/>
      <c r="G52" s="5"/>
    </row>
  </sheetData>
  <mergeCells count="2">
    <mergeCell ref="B44:C44"/>
    <mergeCell ref="G4:G5"/>
  </mergeCells>
  <phoneticPr fontId="2"/>
  <pageMargins left="0.7" right="0.7" top="0.75" bottom="0.75" header="0.3" footer="0.3"/>
  <pageSetup paperSize="9" scale="79" orientation="portrait" r:id="rId1"/>
  <colBreaks count="1" manualBreakCount="1">
    <brk id="2" max="5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CC"/>
    <pageSetUpPr fitToPage="1"/>
  </sheetPr>
  <dimension ref="A1:E57"/>
  <sheetViews>
    <sheetView view="pageBreakPreview" zoomScaleNormal="100" zoomScaleSheetLayoutView="100" workbookViewId="0"/>
  </sheetViews>
  <sheetFormatPr defaultColWidth="9" defaultRowHeight="14.5" x14ac:dyDescent="0.2"/>
  <cols>
    <col min="1" max="1" width="4.7265625" style="2" customWidth="1"/>
    <col min="2" max="2" width="5.26953125" style="2" customWidth="1"/>
    <col min="3" max="3" width="25" style="2" customWidth="1"/>
    <col min="4" max="4" width="19.36328125" style="19" customWidth="1"/>
    <col min="5" max="5" width="16.36328125" style="19" bestFit="1" customWidth="1"/>
    <col min="6" max="16384" width="9" style="2"/>
  </cols>
  <sheetData>
    <row r="1" spans="1:5" ht="7.5" customHeight="1" x14ac:dyDescent="0.2">
      <c r="A1" s="1"/>
      <c r="B1" s="1"/>
      <c r="C1" s="1"/>
      <c r="D1" s="23"/>
    </row>
    <row r="2" spans="1:5" ht="27" customHeight="1" x14ac:dyDescent="0.2">
      <c r="A2" s="1"/>
      <c r="B2" s="24"/>
      <c r="C2" s="24"/>
      <c r="D2" s="25"/>
      <c r="E2" s="4" t="s">
        <v>296</v>
      </c>
    </row>
    <row r="3" spans="1:5" ht="23.25" customHeight="1" x14ac:dyDescent="0.2">
      <c r="B3" s="26"/>
      <c r="C3" s="7"/>
      <c r="D3" s="25"/>
      <c r="E3" s="27" t="s">
        <v>329</v>
      </c>
    </row>
    <row r="4" spans="1:5" ht="14.25" customHeight="1" x14ac:dyDescent="0.2">
      <c r="B4" s="8"/>
      <c r="C4" s="9"/>
      <c r="D4" s="630" t="s">
        <v>430</v>
      </c>
      <c r="E4" s="630" t="s">
        <v>21</v>
      </c>
    </row>
    <row r="5" spans="1:5" ht="14.25" customHeight="1" x14ac:dyDescent="0.2">
      <c r="B5" s="12"/>
      <c r="C5" s="28" t="s">
        <v>252</v>
      </c>
      <c r="D5" s="631"/>
      <c r="E5" s="631"/>
    </row>
    <row r="6" spans="1:5" ht="15" customHeight="1" thickBot="1" x14ac:dyDescent="0.25">
      <c r="B6" s="15"/>
      <c r="C6" s="29"/>
      <c r="D6" s="632"/>
      <c r="E6" s="631"/>
    </row>
    <row r="7" spans="1:5" ht="17.149999999999999" customHeight="1" x14ac:dyDescent="0.2">
      <c r="B7" s="20" t="s">
        <v>168</v>
      </c>
      <c r="C7" s="21" t="s">
        <v>344</v>
      </c>
      <c r="D7" s="30">
        <f>各種係数表!F7</f>
        <v>0.84109534553584286</v>
      </c>
      <c r="E7" s="31"/>
    </row>
    <row r="8" spans="1:5" ht="17.149999999999999" customHeight="1" x14ac:dyDescent="0.2">
      <c r="B8" s="20" t="s">
        <v>169</v>
      </c>
      <c r="C8" s="21" t="s">
        <v>222</v>
      </c>
      <c r="D8" s="32">
        <f>各種係数表!F8</f>
        <v>3.396077124890684E-2</v>
      </c>
      <c r="E8" s="33"/>
    </row>
    <row r="9" spans="1:5" ht="17.149999999999999" customHeight="1" x14ac:dyDescent="0.2">
      <c r="B9" s="20" t="s">
        <v>170</v>
      </c>
      <c r="C9" s="21" t="s">
        <v>223</v>
      </c>
      <c r="D9" s="32">
        <f>各種係数表!F9</f>
        <v>0.83034801773859568</v>
      </c>
      <c r="E9" s="33"/>
    </row>
    <row r="10" spans="1:5" ht="17.149999999999999" customHeight="1" x14ac:dyDescent="0.2">
      <c r="B10" s="20" t="s">
        <v>171</v>
      </c>
      <c r="C10" s="21" t="s">
        <v>224</v>
      </c>
      <c r="D10" s="32">
        <f>各種係数表!F10</f>
        <v>0.34395095173593782</v>
      </c>
      <c r="E10" s="33"/>
    </row>
    <row r="11" spans="1:5" ht="17.149999999999999" customHeight="1" x14ac:dyDescent="0.2">
      <c r="B11" s="20" t="s">
        <v>172</v>
      </c>
      <c r="C11" s="21" t="s">
        <v>225</v>
      </c>
      <c r="D11" s="32">
        <f>各種係数表!F11</f>
        <v>0.83521388246883643</v>
      </c>
      <c r="E11" s="33"/>
    </row>
    <row r="12" spans="1:5" ht="17.149999999999999" customHeight="1" x14ac:dyDescent="0.2">
      <c r="B12" s="20" t="s">
        <v>173</v>
      </c>
      <c r="C12" s="21" t="s">
        <v>226</v>
      </c>
      <c r="D12" s="32">
        <f>各種係数表!F12</f>
        <v>0.73181910134344152</v>
      </c>
      <c r="E12" s="33"/>
    </row>
    <row r="13" spans="1:5" ht="17.149999999999999" customHeight="1" x14ac:dyDescent="0.2">
      <c r="B13" s="20" t="s">
        <v>174</v>
      </c>
      <c r="C13" s="21" t="s">
        <v>227</v>
      </c>
      <c r="D13" s="32">
        <f>各種係数表!F13</f>
        <v>0.84225151648649565</v>
      </c>
      <c r="E13" s="33"/>
    </row>
    <row r="14" spans="1:5" ht="17.149999999999999" customHeight="1" x14ac:dyDescent="0.2">
      <c r="B14" s="20" t="s">
        <v>175</v>
      </c>
      <c r="C14" s="21" t="s">
        <v>345</v>
      </c>
      <c r="D14" s="32">
        <f>各種係数表!F14</f>
        <v>0.85746315750399049</v>
      </c>
      <c r="E14" s="33"/>
    </row>
    <row r="15" spans="1:5" ht="17.149999999999999" customHeight="1" x14ac:dyDescent="0.2">
      <c r="B15" s="20" t="s">
        <v>176</v>
      </c>
      <c r="C15" s="21" t="s">
        <v>346</v>
      </c>
      <c r="D15" s="32">
        <f>各種係数表!F15</f>
        <v>0.90583709911966603</v>
      </c>
      <c r="E15" s="33"/>
    </row>
    <row r="16" spans="1:5" ht="17.149999999999999" customHeight="1" x14ac:dyDescent="0.2">
      <c r="B16" s="20" t="s">
        <v>177</v>
      </c>
      <c r="C16" s="21" t="s">
        <v>228</v>
      </c>
      <c r="D16" s="32">
        <f>各種係数表!F16</f>
        <v>0.95450422125782142</v>
      </c>
      <c r="E16" s="33"/>
    </row>
    <row r="17" spans="2:5" ht="17.149999999999999" customHeight="1" x14ac:dyDescent="0.2">
      <c r="B17" s="20" t="s">
        <v>178</v>
      </c>
      <c r="C17" s="21" t="s">
        <v>229</v>
      </c>
      <c r="D17" s="32">
        <f>各種係数表!F17</f>
        <v>0.58505972278408247</v>
      </c>
      <c r="E17" s="33"/>
    </row>
    <row r="18" spans="2:5" ht="17.149999999999999" customHeight="1" x14ac:dyDescent="0.2">
      <c r="B18" s="20" t="s">
        <v>179</v>
      </c>
      <c r="C18" s="21" t="s">
        <v>230</v>
      </c>
      <c r="D18" s="32">
        <f>各種係数表!F18</f>
        <v>0.90907337148736411</v>
      </c>
      <c r="E18" s="33"/>
    </row>
    <row r="19" spans="2:5" ht="17.149999999999999" customHeight="1" x14ac:dyDescent="0.2">
      <c r="B19" s="20" t="s">
        <v>180</v>
      </c>
      <c r="C19" s="21" t="s">
        <v>3</v>
      </c>
      <c r="D19" s="32">
        <f>各種係数表!F19</f>
        <v>0.83620889236773355</v>
      </c>
      <c r="E19" s="33"/>
    </row>
    <row r="20" spans="2:5" ht="17.149999999999999" customHeight="1" x14ac:dyDescent="0.2">
      <c r="B20" s="20" t="s">
        <v>181</v>
      </c>
      <c r="C20" s="21" t="s">
        <v>4</v>
      </c>
      <c r="D20" s="32">
        <f>各種係数表!F20</f>
        <v>0.8300150017936927</v>
      </c>
      <c r="E20" s="33"/>
    </row>
    <row r="21" spans="2:5" ht="17.149999999999999" customHeight="1" x14ac:dyDescent="0.2">
      <c r="B21" s="20" t="s">
        <v>182</v>
      </c>
      <c r="C21" s="21" t="s">
        <v>5</v>
      </c>
      <c r="D21" s="32">
        <f>各種係数表!F21</f>
        <v>0.62406342568391704</v>
      </c>
      <c r="E21" s="33"/>
    </row>
    <row r="22" spans="2:5" ht="17.149999999999999" customHeight="1" x14ac:dyDescent="0.2">
      <c r="B22" s="20" t="s">
        <v>183</v>
      </c>
      <c r="C22" s="21" t="s">
        <v>231</v>
      </c>
      <c r="D22" s="32">
        <f>各種係数表!F22</f>
        <v>0.64644445507149351</v>
      </c>
      <c r="E22" s="33"/>
    </row>
    <row r="23" spans="2:5" ht="17.149999999999999" customHeight="1" x14ac:dyDescent="0.2">
      <c r="B23" s="20" t="s">
        <v>184</v>
      </c>
      <c r="C23" s="21" t="s">
        <v>232</v>
      </c>
      <c r="D23" s="32">
        <f>各種係数表!F23</f>
        <v>0.6972645758439735</v>
      </c>
      <c r="E23" s="33"/>
    </row>
    <row r="24" spans="2:5" ht="17.149999999999999" customHeight="1" x14ac:dyDescent="0.2">
      <c r="B24" s="20" t="s">
        <v>185</v>
      </c>
      <c r="C24" s="21" t="s">
        <v>258</v>
      </c>
      <c r="D24" s="32">
        <f>各種係数表!F24</f>
        <v>0.34748596128269549</v>
      </c>
      <c r="E24" s="33"/>
    </row>
    <row r="25" spans="2:5" ht="17.149999999999999" customHeight="1" x14ac:dyDescent="0.2">
      <c r="B25" s="20" t="s">
        <v>186</v>
      </c>
      <c r="C25" s="21" t="s">
        <v>347</v>
      </c>
      <c r="D25" s="32">
        <f>各種係数表!F25</f>
        <v>0.89123761742507812</v>
      </c>
      <c r="E25" s="33"/>
    </row>
    <row r="26" spans="2:5" ht="17.149999999999999" customHeight="1" x14ac:dyDescent="0.2">
      <c r="B26" s="20" t="s">
        <v>187</v>
      </c>
      <c r="C26" s="21" t="s">
        <v>6</v>
      </c>
      <c r="D26" s="32">
        <f>各種係数表!F26</f>
        <v>0.75805754535673886</v>
      </c>
      <c r="E26" s="33"/>
    </row>
    <row r="27" spans="2:5" ht="17.149999999999999" customHeight="1" x14ac:dyDescent="0.2">
      <c r="B27" s="20" t="s">
        <v>188</v>
      </c>
      <c r="C27" s="21" t="s">
        <v>233</v>
      </c>
      <c r="D27" s="32">
        <f>各種係数表!F27</f>
        <v>1</v>
      </c>
      <c r="E27" s="33"/>
    </row>
    <row r="28" spans="2:5" ht="17.149999999999999" customHeight="1" x14ac:dyDescent="0.2">
      <c r="B28" s="20" t="s">
        <v>189</v>
      </c>
      <c r="C28" s="21" t="s">
        <v>348</v>
      </c>
      <c r="D28" s="32">
        <f>各種係数表!F28</f>
        <v>0.9998449171599163</v>
      </c>
      <c r="E28" s="33"/>
    </row>
    <row r="29" spans="2:5" ht="17.149999999999999" customHeight="1" x14ac:dyDescent="0.2">
      <c r="B29" s="20" t="s">
        <v>190</v>
      </c>
      <c r="C29" s="21" t="s">
        <v>7</v>
      </c>
      <c r="D29" s="32">
        <f>各種係数表!F29</f>
        <v>0.99980072624213978</v>
      </c>
      <c r="E29" s="33"/>
    </row>
    <row r="30" spans="2:5" ht="17.149999999999999" customHeight="1" x14ac:dyDescent="0.2">
      <c r="B30" s="20" t="s">
        <v>191</v>
      </c>
      <c r="C30" s="21" t="s">
        <v>8</v>
      </c>
      <c r="D30" s="32">
        <f>各種係数表!F30</f>
        <v>0.99994987301162941</v>
      </c>
      <c r="E30" s="33"/>
    </row>
    <row r="31" spans="2:5" ht="17.149999999999999" customHeight="1" x14ac:dyDescent="0.2">
      <c r="B31" s="20" t="s">
        <v>192</v>
      </c>
      <c r="C31" s="21" t="s">
        <v>234</v>
      </c>
      <c r="D31" s="32">
        <f>各種係数表!F31</f>
        <v>0.99864443981998718</v>
      </c>
      <c r="E31" s="33"/>
    </row>
    <row r="32" spans="2:5" ht="17.149999999999999" customHeight="1" x14ac:dyDescent="0.2">
      <c r="B32" s="20" t="s">
        <v>193</v>
      </c>
      <c r="C32" s="21" t="s">
        <v>9</v>
      </c>
      <c r="D32" s="32">
        <f>各種係数表!F32</f>
        <v>0.93408313383640074</v>
      </c>
      <c r="E32" s="33"/>
    </row>
    <row r="33" spans="2:5" ht="17.149999999999999" customHeight="1" x14ac:dyDescent="0.2">
      <c r="B33" s="20" t="s">
        <v>194</v>
      </c>
      <c r="C33" s="21" t="s">
        <v>235</v>
      </c>
      <c r="D33" s="32">
        <f>各種係数表!F33</f>
        <v>0.99998342783152072</v>
      </c>
      <c r="E33" s="33"/>
    </row>
    <row r="34" spans="2:5" ht="17.149999999999999" customHeight="1" x14ac:dyDescent="0.2">
      <c r="B34" s="20" t="s">
        <v>195</v>
      </c>
      <c r="C34" s="21" t="s">
        <v>236</v>
      </c>
      <c r="D34" s="32">
        <f>各種係数表!F34</f>
        <v>0.95689883675961296</v>
      </c>
      <c r="E34" s="33"/>
    </row>
    <row r="35" spans="2:5" ht="17.149999999999999" customHeight="1" x14ac:dyDescent="0.2">
      <c r="B35" s="20" t="s">
        <v>196</v>
      </c>
      <c r="C35" s="21" t="s">
        <v>237</v>
      </c>
      <c r="D35" s="32">
        <f>各種係数表!F35</f>
        <v>0.94469207339722161</v>
      </c>
      <c r="E35" s="33"/>
    </row>
    <row r="36" spans="2:5" ht="17.149999999999999" customHeight="1" x14ac:dyDescent="0.2">
      <c r="B36" s="20" t="s">
        <v>197</v>
      </c>
      <c r="C36" s="21" t="s">
        <v>10</v>
      </c>
      <c r="D36" s="32">
        <f>各種係数表!F36</f>
        <v>1</v>
      </c>
      <c r="E36" s="33"/>
    </row>
    <row r="37" spans="2:5" ht="17.149999999999999" customHeight="1" x14ac:dyDescent="0.2">
      <c r="B37" s="20" t="s">
        <v>198</v>
      </c>
      <c r="C37" s="21" t="s">
        <v>238</v>
      </c>
      <c r="D37" s="32">
        <f>各種係数表!F37</f>
        <v>0.95684345031647855</v>
      </c>
      <c r="E37" s="33"/>
    </row>
    <row r="38" spans="2:5" ht="17.149999999999999" customHeight="1" x14ac:dyDescent="0.2">
      <c r="B38" s="20" t="s">
        <v>199</v>
      </c>
      <c r="C38" s="21" t="s">
        <v>239</v>
      </c>
      <c r="D38" s="32">
        <f>各種係数表!F38</f>
        <v>0.99993051782287323</v>
      </c>
      <c r="E38" s="33"/>
    </row>
    <row r="39" spans="2:5" ht="17.149999999999999" customHeight="1" x14ac:dyDescent="0.2">
      <c r="B39" s="20" t="s">
        <v>200</v>
      </c>
      <c r="C39" s="21" t="s">
        <v>259</v>
      </c>
      <c r="D39" s="32">
        <f>各種係数表!F39</f>
        <v>0.97898268799275412</v>
      </c>
      <c r="E39" s="33"/>
    </row>
    <row r="40" spans="2:5" ht="17.149999999999999" customHeight="1" x14ac:dyDescent="0.2">
      <c r="B40" s="20" t="s">
        <v>201</v>
      </c>
      <c r="C40" s="21" t="s">
        <v>240</v>
      </c>
      <c r="D40" s="32">
        <f>各種係数表!F40</f>
        <v>0.95182201059920479</v>
      </c>
      <c r="E40" s="33"/>
    </row>
    <row r="41" spans="2:5" ht="17.149999999999999" customHeight="1" x14ac:dyDescent="0.2">
      <c r="B41" s="20" t="s">
        <v>202</v>
      </c>
      <c r="C41" s="21" t="s">
        <v>241</v>
      </c>
      <c r="D41" s="32">
        <f>各種係数表!F41</f>
        <v>0.98892913730824683</v>
      </c>
      <c r="E41" s="33"/>
    </row>
    <row r="42" spans="2:5" ht="17.149999999999999" customHeight="1" x14ac:dyDescent="0.2">
      <c r="B42" s="20" t="s">
        <v>203</v>
      </c>
      <c r="C42" s="21" t="s">
        <v>349</v>
      </c>
      <c r="D42" s="32">
        <f>各種係数表!F42</f>
        <v>1</v>
      </c>
      <c r="E42" s="33"/>
    </row>
    <row r="43" spans="2:5" ht="17.149999999999999" customHeight="1" x14ac:dyDescent="0.2">
      <c r="B43" s="20" t="s">
        <v>204</v>
      </c>
      <c r="C43" s="21" t="s">
        <v>350</v>
      </c>
      <c r="D43" s="32">
        <f>各種係数表!F43</f>
        <v>0.72952405246264052</v>
      </c>
      <c r="E43" s="33"/>
    </row>
    <row r="44" spans="2:5" ht="17.149999999999999" customHeight="1" x14ac:dyDescent="0.2">
      <c r="B44" s="2" t="s">
        <v>14</v>
      </c>
      <c r="C44" s="5"/>
      <c r="D44" s="34"/>
      <c r="E44" s="34"/>
    </row>
    <row r="45" spans="2:5" ht="17.149999999999999" customHeight="1" x14ac:dyDescent="0.2">
      <c r="B45" s="22" t="s">
        <v>22</v>
      </c>
      <c r="C45" s="35" t="s">
        <v>23</v>
      </c>
      <c r="D45" s="34"/>
      <c r="E45" s="34"/>
    </row>
    <row r="46" spans="2:5" ht="17.149999999999999" customHeight="1" x14ac:dyDescent="0.2">
      <c r="B46" s="36" t="s">
        <v>260</v>
      </c>
      <c r="C46" s="37" t="s">
        <v>328</v>
      </c>
      <c r="D46" s="34"/>
      <c r="E46" s="34"/>
    </row>
    <row r="47" spans="2:5" ht="17.149999999999999" customHeight="1" x14ac:dyDescent="0.2">
      <c r="B47" s="5"/>
      <c r="C47" s="38" t="s">
        <v>437</v>
      </c>
      <c r="D47" s="34"/>
      <c r="E47" s="34"/>
    </row>
    <row r="48" spans="2:5" ht="17.149999999999999" customHeight="1" x14ac:dyDescent="0.2">
      <c r="B48" s="22" t="s">
        <v>24</v>
      </c>
      <c r="C48" s="36" t="s">
        <v>261</v>
      </c>
      <c r="D48" s="34"/>
      <c r="E48" s="34"/>
    </row>
    <row r="49" spans="2:5" ht="17.149999999999999" customHeight="1" x14ac:dyDescent="0.2">
      <c r="B49" s="5"/>
      <c r="C49" s="36" t="s">
        <v>262</v>
      </c>
      <c r="D49" s="34"/>
      <c r="E49" s="34"/>
    </row>
    <row r="50" spans="2:5" ht="17.149999999999999" customHeight="1" x14ac:dyDescent="0.2">
      <c r="B50" s="5"/>
      <c r="C50" s="36" t="s">
        <v>263</v>
      </c>
      <c r="D50" s="34"/>
      <c r="E50" s="34"/>
    </row>
    <row r="51" spans="2:5" ht="17.149999999999999" customHeight="1" x14ac:dyDescent="0.2">
      <c r="C51" s="36"/>
    </row>
    <row r="52" spans="2:5" ht="17.149999999999999" customHeight="1" x14ac:dyDescent="0.2"/>
    <row r="53" spans="2:5" ht="17.149999999999999" customHeight="1" x14ac:dyDescent="0.2"/>
    <row r="54" spans="2:5" ht="17.149999999999999" customHeight="1" x14ac:dyDescent="0.2"/>
    <row r="55" spans="2:5" ht="17.149999999999999" customHeight="1" x14ac:dyDescent="0.2"/>
    <row r="56" spans="2:5" ht="17.149999999999999" customHeight="1" x14ac:dyDescent="0.2"/>
    <row r="57" spans="2:5" ht="17.149999999999999" customHeight="1" x14ac:dyDescent="0.2"/>
  </sheetData>
  <mergeCells count="2">
    <mergeCell ref="D4:D6"/>
    <mergeCell ref="E4:E6"/>
  </mergeCells>
  <phoneticPr fontId="2"/>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A2:E28"/>
  <sheetViews>
    <sheetView view="pageBreakPreview" zoomScaleNormal="100" zoomScaleSheetLayoutView="100" workbookViewId="0"/>
  </sheetViews>
  <sheetFormatPr defaultColWidth="9" defaultRowHeight="16" x14ac:dyDescent="0.2"/>
  <cols>
    <col min="1" max="1" width="14.7265625" style="41" customWidth="1"/>
    <col min="2" max="2" width="38.81640625" style="41" customWidth="1"/>
    <col min="3" max="3" width="22.1796875" style="41" customWidth="1"/>
    <col min="4" max="4" width="8.7265625" style="41" customWidth="1"/>
    <col min="5" max="5" width="2.7265625" style="41" customWidth="1"/>
    <col min="6" max="16384" width="9" style="41"/>
  </cols>
  <sheetData>
    <row r="2" spans="1:5" x14ac:dyDescent="0.4">
      <c r="A2" s="39"/>
      <c r="B2" s="57"/>
      <c r="D2" s="57"/>
      <c r="E2" s="58"/>
    </row>
    <row r="3" spans="1:5" ht="27" customHeight="1" x14ac:dyDescent="0.4">
      <c r="A3" s="39"/>
      <c r="B3" s="43"/>
      <c r="C3" s="59" t="s">
        <v>167</v>
      </c>
      <c r="D3" s="57"/>
      <c r="E3" s="58"/>
    </row>
    <row r="4" spans="1:5" ht="14.25" customHeight="1" x14ac:dyDescent="0.4">
      <c r="A4" s="39"/>
      <c r="B4" s="57"/>
      <c r="D4" s="57"/>
      <c r="E4" s="58"/>
    </row>
    <row r="5" spans="1:5" ht="24" customHeight="1" x14ac:dyDescent="0.4">
      <c r="B5" s="58"/>
      <c r="C5" s="60" t="s">
        <v>87</v>
      </c>
      <c r="D5" s="58"/>
      <c r="E5" s="58"/>
    </row>
    <row r="6" spans="1:5" ht="23.25" customHeight="1" thickBot="1" x14ac:dyDescent="0.45">
      <c r="B6" s="58"/>
      <c r="C6" s="61" t="s">
        <v>296</v>
      </c>
      <c r="D6" s="58"/>
      <c r="E6" s="58"/>
    </row>
    <row r="7" spans="1:5" ht="36.75" customHeight="1" thickBot="1" x14ac:dyDescent="0.45">
      <c r="B7" s="45"/>
      <c r="C7" s="62">
        <v>0.60699999999999998</v>
      </c>
      <c r="D7" s="58"/>
      <c r="E7" s="58"/>
    </row>
    <row r="8" spans="1:5" x14ac:dyDescent="0.4">
      <c r="B8" s="58"/>
      <c r="D8" s="58"/>
      <c r="E8" s="58"/>
    </row>
    <row r="9" spans="1:5" x14ac:dyDescent="0.4">
      <c r="B9" s="58"/>
      <c r="D9" s="63"/>
      <c r="E9" s="58"/>
    </row>
    <row r="10" spans="1:5" ht="22.5" customHeight="1" x14ac:dyDescent="0.4">
      <c r="B10" s="64"/>
      <c r="C10" s="65"/>
      <c r="D10" s="65"/>
    </row>
    <row r="11" spans="1:5" ht="22.5" customHeight="1" x14ac:dyDescent="0.4">
      <c r="C11" s="66"/>
      <c r="D11" s="65"/>
    </row>
    <row r="12" spans="1:5" ht="22.5" customHeight="1" x14ac:dyDescent="0.2">
      <c r="B12" s="67"/>
      <c r="C12" s="68" t="s">
        <v>330</v>
      </c>
    </row>
    <row r="13" spans="1:5" ht="22.5" customHeight="1" x14ac:dyDescent="0.2">
      <c r="B13" s="69" t="s">
        <v>297</v>
      </c>
      <c r="C13" s="70">
        <v>0.73699999999999999</v>
      </c>
    </row>
    <row r="14" spans="1:5" ht="22.5" customHeight="1" x14ac:dyDescent="0.2">
      <c r="B14" s="69" t="s">
        <v>298</v>
      </c>
      <c r="C14" s="70">
        <v>0.73499999999999999</v>
      </c>
    </row>
    <row r="15" spans="1:5" ht="22.5" customHeight="1" x14ac:dyDescent="0.2">
      <c r="B15" s="69" t="s">
        <v>299</v>
      </c>
      <c r="C15" s="70">
        <v>0.72599999999999998</v>
      </c>
    </row>
    <row r="16" spans="1:5" ht="22.5" customHeight="1" x14ac:dyDescent="0.2">
      <c r="B16" s="69" t="s">
        <v>300</v>
      </c>
      <c r="C16" s="70">
        <v>0.71199999999999997</v>
      </c>
    </row>
    <row r="17" spans="2:3" ht="22.5" customHeight="1" x14ac:dyDescent="0.2">
      <c r="B17" s="69" t="s">
        <v>301</v>
      </c>
      <c r="C17" s="70">
        <v>0.70899999999999996</v>
      </c>
    </row>
    <row r="18" spans="2:3" ht="22.5" customHeight="1" x14ac:dyDescent="0.2">
      <c r="B18" s="69" t="s">
        <v>302</v>
      </c>
      <c r="C18" s="70">
        <v>0.68799999999999994</v>
      </c>
    </row>
    <row r="19" spans="2:3" ht="22.5" customHeight="1" x14ac:dyDescent="0.2">
      <c r="B19" s="69" t="s">
        <v>303</v>
      </c>
      <c r="C19" s="70">
        <v>0.67300000000000004</v>
      </c>
    </row>
    <row r="20" spans="2:3" ht="22.5" customHeight="1" x14ac:dyDescent="0.2">
      <c r="B20" s="71" t="s">
        <v>392</v>
      </c>
      <c r="C20" s="76">
        <v>0.60699999999999998</v>
      </c>
    </row>
    <row r="21" spans="2:3" ht="22.5" customHeight="1" x14ac:dyDescent="0.2">
      <c r="B21" s="69" t="s">
        <v>393</v>
      </c>
      <c r="C21" s="70">
        <v>0.61899999999999999</v>
      </c>
    </row>
    <row r="22" spans="2:3" ht="22.5" customHeight="1" x14ac:dyDescent="0.2">
      <c r="B22" s="69" t="s">
        <v>394</v>
      </c>
      <c r="C22" s="70">
        <v>0.629</v>
      </c>
    </row>
    <row r="23" spans="2:3" ht="22.5" customHeight="1" x14ac:dyDescent="0.2">
      <c r="B23" s="72"/>
      <c r="C23" s="73"/>
    </row>
    <row r="24" spans="2:3" ht="22.5" customHeight="1" x14ac:dyDescent="0.2">
      <c r="B24" s="67"/>
      <c r="C24" s="68" t="s">
        <v>304</v>
      </c>
    </row>
    <row r="25" spans="2:3" ht="22.5" customHeight="1" x14ac:dyDescent="0.2">
      <c r="B25" s="74"/>
      <c r="C25" s="75"/>
    </row>
    <row r="26" spans="2:3" ht="22.5" customHeight="1" x14ac:dyDescent="0.2">
      <c r="C26" s="60"/>
    </row>
    <row r="27" spans="2:3" x14ac:dyDescent="0.4">
      <c r="B27" s="58"/>
    </row>
    <row r="28" spans="2:3" x14ac:dyDescent="0.4">
      <c r="B28" s="58"/>
    </row>
  </sheetData>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C000"/>
    <pageSetUpPr fitToPage="1"/>
  </sheetPr>
  <dimension ref="A1:AH52"/>
  <sheetViews>
    <sheetView view="pageBreakPreview" zoomScaleNormal="100" zoomScaleSheetLayoutView="100" workbookViewId="0"/>
  </sheetViews>
  <sheetFormatPr defaultColWidth="9" defaultRowHeight="13.5" x14ac:dyDescent="0.2"/>
  <cols>
    <col min="1" max="1" width="3.36328125" style="78" customWidth="1"/>
    <col min="2" max="38" width="2.453125" style="78" customWidth="1"/>
    <col min="39" max="16384" width="9" style="78"/>
  </cols>
  <sheetData>
    <row r="1" spans="2:33" x14ac:dyDescent="0.2">
      <c r="B1" s="77"/>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row>
    <row r="2" spans="2:33" s="79" customFormat="1" ht="27" customHeight="1" x14ac:dyDescent="0.2">
      <c r="B2" s="719" t="s">
        <v>397</v>
      </c>
      <c r="C2" s="720"/>
      <c r="D2" s="720"/>
      <c r="E2" s="720"/>
      <c r="F2" s="720"/>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row>
    <row r="3" spans="2:33" ht="14" thickBot="1" x14ac:dyDescent="0.25">
      <c r="B3" s="77"/>
      <c r="C3" s="77"/>
      <c r="D3" s="77"/>
      <c r="E3" s="77"/>
      <c r="F3" s="77"/>
      <c r="G3" s="77"/>
      <c r="H3" s="77"/>
      <c r="I3" s="77"/>
      <c r="J3" s="77"/>
      <c r="K3" s="77"/>
      <c r="L3" s="77"/>
      <c r="M3" s="77"/>
      <c r="N3" s="77"/>
      <c r="O3" s="77"/>
      <c r="P3" s="77"/>
      <c r="Q3" s="77"/>
      <c r="R3" s="77"/>
      <c r="S3" s="77"/>
      <c r="T3" s="77"/>
      <c r="U3" s="77"/>
      <c r="V3" s="77"/>
      <c r="W3" s="77"/>
      <c r="X3" s="77"/>
      <c r="Y3" s="77"/>
      <c r="Z3" s="77"/>
      <c r="AA3" s="77"/>
      <c r="AB3" s="77"/>
      <c r="AC3" s="80"/>
      <c r="AD3" s="80"/>
      <c r="AE3" s="80"/>
      <c r="AF3" s="80"/>
      <c r="AG3" s="80"/>
    </row>
    <row r="4" spans="2:33" ht="14" thickTop="1" x14ac:dyDescent="0.2">
      <c r="B4" s="81" t="s">
        <v>141</v>
      </c>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3"/>
    </row>
    <row r="5" spans="2:33" x14ac:dyDescent="0.2">
      <c r="B5" s="84"/>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6"/>
    </row>
    <row r="6" spans="2:33" x14ac:dyDescent="0.2">
      <c r="B6" s="84"/>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6"/>
    </row>
    <row r="7" spans="2:33" ht="14" thickBot="1" x14ac:dyDescent="0.25">
      <c r="B7" s="87"/>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c r="AG7" s="89"/>
    </row>
    <row r="8" spans="2:33" ht="14" thickTop="1" x14ac:dyDescent="0.2">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row>
    <row r="9" spans="2:33" x14ac:dyDescent="0.2">
      <c r="B9" s="78">
        <v>1</v>
      </c>
      <c r="C9" s="78" t="s">
        <v>142</v>
      </c>
      <c r="D9" s="77"/>
      <c r="E9" s="77"/>
      <c r="F9" s="77"/>
      <c r="G9" s="77"/>
      <c r="H9" s="77"/>
      <c r="I9" s="77"/>
      <c r="J9" s="77"/>
      <c r="K9" s="77"/>
      <c r="L9" s="77"/>
      <c r="M9" s="77"/>
      <c r="N9" s="77"/>
      <c r="O9" s="77"/>
      <c r="P9" s="77"/>
      <c r="Q9" s="77"/>
      <c r="R9" s="77"/>
      <c r="S9" s="90" t="s">
        <v>427</v>
      </c>
      <c r="T9" s="77"/>
      <c r="U9" s="77"/>
      <c r="V9" s="77"/>
      <c r="W9" s="77"/>
      <c r="X9" s="77"/>
      <c r="Y9" s="77"/>
      <c r="Z9" s="77"/>
      <c r="AA9" s="77"/>
      <c r="AB9" s="77"/>
      <c r="AC9" s="77"/>
      <c r="AD9" s="77"/>
      <c r="AE9" s="77"/>
      <c r="AF9" s="77"/>
      <c r="AG9" s="77"/>
    </row>
    <row r="10" spans="2:33" x14ac:dyDescent="0.2">
      <c r="B10" s="722" t="s">
        <v>143</v>
      </c>
      <c r="C10" s="722"/>
      <c r="D10" s="722"/>
      <c r="E10" s="722"/>
      <c r="F10" s="722"/>
      <c r="G10" s="722"/>
      <c r="H10" s="722"/>
      <c r="I10" s="722"/>
      <c r="J10" s="722"/>
      <c r="K10" s="722"/>
      <c r="L10" s="722"/>
      <c r="M10" s="723">
        <f>+需要額入力!G44</f>
        <v>-8247.2800000000025</v>
      </c>
      <c r="N10" s="724"/>
      <c r="O10" s="724"/>
      <c r="P10" s="724"/>
      <c r="Q10" s="724"/>
      <c r="R10" s="724"/>
      <c r="S10" s="725"/>
      <c r="T10" s="77"/>
      <c r="U10" s="77"/>
      <c r="V10" s="77"/>
      <c r="W10" s="77"/>
      <c r="X10" s="77"/>
      <c r="Y10" s="77"/>
      <c r="Z10" s="77"/>
      <c r="AA10" s="77"/>
      <c r="AB10" s="77"/>
      <c r="AC10" s="77"/>
      <c r="AD10" s="77"/>
      <c r="AE10" s="77"/>
      <c r="AF10" s="77"/>
      <c r="AG10" s="77"/>
    </row>
    <row r="11" spans="2:33" x14ac:dyDescent="0.2">
      <c r="B11" s="722"/>
      <c r="C11" s="722"/>
      <c r="D11" s="722"/>
      <c r="E11" s="722"/>
      <c r="F11" s="722"/>
      <c r="G11" s="722"/>
      <c r="H11" s="722"/>
      <c r="I11" s="722"/>
      <c r="J11" s="722"/>
      <c r="K11" s="722"/>
      <c r="L11" s="722"/>
      <c r="M11" s="726"/>
      <c r="N11" s="727"/>
      <c r="O11" s="727"/>
      <c r="P11" s="727"/>
      <c r="Q11" s="727"/>
      <c r="R11" s="727"/>
      <c r="S11" s="728"/>
      <c r="T11" s="77"/>
      <c r="U11" s="77"/>
      <c r="V11" s="77"/>
      <c r="W11" s="77"/>
      <c r="X11" s="77"/>
      <c r="Y11" s="77"/>
      <c r="Z11" s="77"/>
      <c r="AA11" s="77"/>
      <c r="AB11" s="77"/>
      <c r="AC11" s="77"/>
      <c r="AD11" s="77"/>
      <c r="AE11" s="77"/>
      <c r="AF11" s="77"/>
      <c r="AG11" s="77"/>
    </row>
    <row r="12" spans="2:33" x14ac:dyDescent="0.2">
      <c r="B12" s="722" t="s">
        <v>435</v>
      </c>
      <c r="C12" s="722"/>
      <c r="D12" s="722"/>
      <c r="E12" s="722"/>
      <c r="F12" s="722"/>
      <c r="G12" s="722"/>
      <c r="H12" s="722"/>
      <c r="I12" s="722"/>
      <c r="J12" s="722"/>
      <c r="K12" s="722"/>
      <c r="L12" s="722"/>
      <c r="M12" s="729">
        <f>'１次波及'!$M$44</f>
        <v>-7014.1308360157336</v>
      </c>
      <c r="N12" s="729"/>
      <c r="O12" s="729"/>
      <c r="P12" s="729"/>
      <c r="Q12" s="729"/>
      <c r="R12" s="729"/>
      <c r="S12" s="729"/>
      <c r="T12" s="77"/>
      <c r="U12" s="77"/>
      <c r="V12" s="77"/>
      <c r="W12" s="77"/>
      <c r="X12" s="77"/>
      <c r="Y12" s="77"/>
      <c r="Z12" s="77"/>
      <c r="AA12" s="77"/>
      <c r="AB12" s="77"/>
      <c r="AC12" s="77"/>
      <c r="AD12" s="77"/>
      <c r="AE12" s="77"/>
      <c r="AF12" s="77"/>
      <c r="AG12" s="77"/>
    </row>
    <row r="13" spans="2:33" x14ac:dyDescent="0.2">
      <c r="B13" s="722"/>
      <c r="C13" s="722"/>
      <c r="D13" s="722"/>
      <c r="E13" s="722"/>
      <c r="F13" s="722"/>
      <c r="G13" s="722"/>
      <c r="H13" s="722"/>
      <c r="I13" s="722"/>
      <c r="J13" s="722"/>
      <c r="K13" s="722"/>
      <c r="L13" s="722"/>
      <c r="M13" s="729"/>
      <c r="N13" s="729"/>
      <c r="O13" s="729"/>
      <c r="P13" s="729"/>
      <c r="Q13" s="729"/>
      <c r="R13" s="729"/>
      <c r="S13" s="729"/>
      <c r="T13" s="77"/>
      <c r="U13" s="77"/>
      <c r="V13" s="77"/>
      <c r="W13" s="77"/>
      <c r="X13" s="77"/>
      <c r="Y13" s="77"/>
      <c r="Z13" s="77"/>
      <c r="AA13" s="77"/>
      <c r="AB13" s="77"/>
      <c r="AC13" s="77"/>
      <c r="AD13" s="77"/>
      <c r="AE13" s="77"/>
      <c r="AF13" s="77"/>
      <c r="AG13" s="77"/>
    </row>
    <row r="14" spans="2:33" x14ac:dyDescent="0.2">
      <c r="B14" s="722" t="s">
        <v>89</v>
      </c>
      <c r="C14" s="722"/>
      <c r="D14" s="722"/>
      <c r="E14" s="722"/>
      <c r="F14" s="722"/>
      <c r="G14" s="722"/>
      <c r="H14" s="722"/>
      <c r="I14" s="722"/>
      <c r="J14" s="722"/>
      <c r="K14" s="722"/>
      <c r="L14" s="722"/>
      <c r="M14" s="730">
        <f>'２次波及'!$I$7</f>
        <v>0.60699999999999998</v>
      </c>
      <c r="N14" s="730"/>
      <c r="O14" s="730"/>
      <c r="P14" s="730"/>
      <c r="Q14" s="730"/>
      <c r="R14" s="730"/>
      <c r="S14" s="730"/>
      <c r="T14" s="77"/>
      <c r="U14" s="77"/>
      <c r="V14" s="77"/>
      <c r="W14" s="77"/>
      <c r="X14" s="77"/>
      <c r="Y14" s="77"/>
      <c r="Z14" s="77"/>
      <c r="AA14" s="77"/>
      <c r="AB14" s="77"/>
      <c r="AC14" s="77"/>
      <c r="AD14" s="77"/>
      <c r="AE14" s="77"/>
      <c r="AF14" s="77"/>
      <c r="AG14" s="77"/>
    </row>
    <row r="15" spans="2:33" x14ac:dyDescent="0.2">
      <c r="B15" s="722"/>
      <c r="C15" s="722"/>
      <c r="D15" s="722"/>
      <c r="E15" s="722"/>
      <c r="F15" s="722"/>
      <c r="G15" s="722"/>
      <c r="H15" s="722"/>
      <c r="I15" s="722"/>
      <c r="J15" s="722"/>
      <c r="K15" s="722"/>
      <c r="L15" s="722"/>
      <c r="M15" s="730"/>
      <c r="N15" s="730"/>
      <c r="O15" s="730"/>
      <c r="P15" s="730"/>
      <c r="Q15" s="730"/>
      <c r="R15" s="730"/>
      <c r="S15" s="730"/>
      <c r="T15" s="77"/>
      <c r="U15" s="77"/>
      <c r="V15" s="77"/>
      <c r="W15" s="77"/>
      <c r="X15" s="77"/>
      <c r="Y15" s="77"/>
      <c r="Z15" s="77"/>
      <c r="AA15" s="77"/>
      <c r="AB15" s="77"/>
      <c r="AC15" s="77"/>
      <c r="AD15" s="77"/>
      <c r="AE15" s="77"/>
      <c r="AF15" s="77"/>
      <c r="AG15" s="77"/>
    </row>
    <row r="16" spans="2:33" x14ac:dyDescent="0.2">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row>
    <row r="17" spans="2:33" ht="18.75" customHeight="1" x14ac:dyDescent="0.2">
      <c r="B17" s="78">
        <v>2</v>
      </c>
      <c r="C17" s="78" t="s">
        <v>144</v>
      </c>
      <c r="D17" s="77"/>
      <c r="E17" s="77"/>
      <c r="F17" s="77"/>
      <c r="G17" s="77"/>
      <c r="H17" s="77"/>
      <c r="I17" s="77"/>
      <c r="J17" s="77"/>
      <c r="K17" s="77"/>
      <c r="L17" s="77"/>
      <c r="M17" s="77"/>
      <c r="N17" s="77"/>
      <c r="O17" s="77"/>
      <c r="P17" s="77"/>
      <c r="Q17" s="77"/>
      <c r="R17" s="77"/>
      <c r="S17" s="77"/>
      <c r="T17" s="77"/>
      <c r="U17" s="77"/>
      <c r="V17" s="77"/>
      <c r="W17" s="77"/>
      <c r="X17" s="77"/>
      <c r="Y17" s="77"/>
      <c r="Z17" s="77"/>
      <c r="AA17" s="77"/>
      <c r="AB17" s="77"/>
      <c r="AC17" s="77"/>
      <c r="AD17" s="77"/>
      <c r="AE17" s="77"/>
      <c r="AF17" s="77"/>
      <c r="AG17" s="90" t="s">
        <v>427</v>
      </c>
    </row>
    <row r="18" spans="2:33" ht="20.25" customHeight="1" x14ac:dyDescent="0.2">
      <c r="B18" s="648"/>
      <c r="C18" s="649"/>
      <c r="D18" s="649"/>
      <c r="E18" s="649"/>
      <c r="F18" s="649"/>
      <c r="G18" s="649"/>
      <c r="H18" s="649"/>
      <c r="I18" s="649"/>
      <c r="J18" s="649"/>
      <c r="K18" s="649"/>
      <c r="L18" s="650"/>
      <c r="M18" s="712" t="s">
        <v>147</v>
      </c>
      <c r="N18" s="704"/>
      <c r="O18" s="704"/>
      <c r="P18" s="704"/>
      <c r="Q18" s="704"/>
      <c r="R18" s="704"/>
      <c r="S18" s="713"/>
      <c r="T18" s="703" t="s">
        <v>114</v>
      </c>
      <c r="U18" s="704"/>
      <c r="V18" s="704"/>
      <c r="W18" s="704"/>
      <c r="X18" s="704"/>
      <c r="Y18" s="704"/>
      <c r="Z18" s="704"/>
      <c r="AA18" s="703" t="s">
        <v>78</v>
      </c>
      <c r="AB18" s="704"/>
      <c r="AC18" s="704"/>
      <c r="AD18" s="704"/>
      <c r="AE18" s="704"/>
      <c r="AF18" s="704"/>
      <c r="AG18" s="705"/>
    </row>
    <row r="19" spans="2:33" ht="20.25" customHeight="1" x14ac:dyDescent="0.2">
      <c r="B19" s="651"/>
      <c r="C19" s="652"/>
      <c r="D19" s="652"/>
      <c r="E19" s="652"/>
      <c r="F19" s="652"/>
      <c r="G19" s="652"/>
      <c r="H19" s="652"/>
      <c r="I19" s="652"/>
      <c r="J19" s="652"/>
      <c r="K19" s="652"/>
      <c r="L19" s="653"/>
      <c r="M19" s="714"/>
      <c r="N19" s="708"/>
      <c r="O19" s="708"/>
      <c r="P19" s="708"/>
      <c r="Q19" s="708"/>
      <c r="R19" s="708"/>
      <c r="S19" s="715"/>
      <c r="T19" s="707" t="s">
        <v>148</v>
      </c>
      <c r="U19" s="708"/>
      <c r="V19" s="708"/>
      <c r="W19" s="708"/>
      <c r="X19" s="708"/>
      <c r="Y19" s="708"/>
      <c r="Z19" s="708"/>
      <c r="AA19" s="707" t="s">
        <v>148</v>
      </c>
      <c r="AB19" s="708"/>
      <c r="AC19" s="708"/>
      <c r="AD19" s="708"/>
      <c r="AE19" s="708"/>
      <c r="AF19" s="708"/>
      <c r="AG19" s="709"/>
    </row>
    <row r="20" spans="2:33" ht="13.5" customHeight="1" x14ac:dyDescent="0.2">
      <c r="B20" s="654" t="s">
        <v>123</v>
      </c>
      <c r="C20" s="655"/>
      <c r="D20" s="655"/>
      <c r="E20" s="655"/>
      <c r="F20" s="655"/>
      <c r="G20" s="655"/>
      <c r="H20" s="655"/>
      <c r="I20" s="655"/>
      <c r="J20" s="655"/>
      <c r="K20" s="655"/>
      <c r="L20" s="656"/>
      <c r="M20" s="681">
        <f>結果まとめ!E44</f>
        <v>-7014.1308360157336</v>
      </c>
      <c r="N20" s="710"/>
      <c r="O20" s="710"/>
      <c r="P20" s="710"/>
      <c r="Q20" s="710"/>
      <c r="R20" s="710"/>
      <c r="S20" s="710"/>
      <c r="T20" s="682">
        <f>結果まとめ!$G$44</f>
        <v>-3343.3718524215851</v>
      </c>
      <c r="U20" s="710"/>
      <c r="V20" s="710"/>
      <c r="W20" s="710"/>
      <c r="X20" s="710"/>
      <c r="Y20" s="710"/>
      <c r="Z20" s="710"/>
      <c r="AA20" s="682">
        <f>結果まとめ!$H$44</f>
        <v>-1799.7081606692279</v>
      </c>
      <c r="AB20" s="710"/>
      <c r="AC20" s="710"/>
      <c r="AD20" s="710"/>
      <c r="AE20" s="710"/>
      <c r="AF20" s="710"/>
      <c r="AG20" s="711"/>
    </row>
    <row r="21" spans="2:33" x14ac:dyDescent="0.2">
      <c r="B21" s="657"/>
      <c r="C21" s="658"/>
      <c r="D21" s="658"/>
      <c r="E21" s="658"/>
      <c r="F21" s="658"/>
      <c r="G21" s="658"/>
      <c r="H21" s="658"/>
      <c r="I21" s="658"/>
      <c r="J21" s="658"/>
      <c r="K21" s="658"/>
      <c r="L21" s="659"/>
      <c r="M21" s="706"/>
      <c r="N21" s="691"/>
      <c r="O21" s="691"/>
      <c r="P21" s="691"/>
      <c r="Q21" s="691"/>
      <c r="R21" s="691"/>
      <c r="S21" s="691"/>
      <c r="T21" s="691"/>
      <c r="U21" s="691"/>
      <c r="V21" s="691"/>
      <c r="W21" s="691"/>
      <c r="X21" s="691"/>
      <c r="Y21" s="691"/>
      <c r="Z21" s="691"/>
      <c r="AA21" s="691"/>
      <c r="AB21" s="691"/>
      <c r="AC21" s="691"/>
      <c r="AD21" s="691"/>
      <c r="AE21" s="691"/>
      <c r="AF21" s="691"/>
      <c r="AG21" s="692"/>
    </row>
    <row r="22" spans="2:33" ht="13.5" customHeight="1" x14ac:dyDescent="0.2">
      <c r="B22" s="657" t="s">
        <v>124</v>
      </c>
      <c r="C22" s="658"/>
      <c r="D22" s="658"/>
      <c r="E22" s="658"/>
      <c r="F22" s="658"/>
      <c r="G22" s="658"/>
      <c r="H22" s="658"/>
      <c r="I22" s="658"/>
      <c r="J22" s="658"/>
      <c r="K22" s="658"/>
      <c r="L22" s="659"/>
      <c r="M22" s="716">
        <f>結果まとめ!$J$44</f>
        <v>-5832.239782795501</v>
      </c>
      <c r="N22" s="717"/>
      <c r="O22" s="717"/>
      <c r="P22" s="717"/>
      <c r="Q22" s="717"/>
      <c r="R22" s="717"/>
      <c r="S22" s="717"/>
      <c r="T22" s="690">
        <f>結果まとめ!$K$44</f>
        <v>-2624.6233505404821</v>
      </c>
      <c r="U22" s="691"/>
      <c r="V22" s="691"/>
      <c r="W22" s="691"/>
      <c r="X22" s="691"/>
      <c r="Y22" s="691"/>
      <c r="Z22" s="691"/>
      <c r="AA22" s="690">
        <f>結果まとめ!$L$44</f>
        <v>-1270.6138320089076</v>
      </c>
      <c r="AB22" s="691"/>
      <c r="AC22" s="691"/>
      <c r="AD22" s="691"/>
      <c r="AE22" s="691"/>
      <c r="AF22" s="691"/>
      <c r="AG22" s="692"/>
    </row>
    <row r="23" spans="2:33" x14ac:dyDescent="0.2">
      <c r="B23" s="657"/>
      <c r="C23" s="658"/>
      <c r="D23" s="658"/>
      <c r="E23" s="658"/>
      <c r="F23" s="658"/>
      <c r="G23" s="658"/>
      <c r="H23" s="658"/>
      <c r="I23" s="658"/>
      <c r="J23" s="658"/>
      <c r="K23" s="658"/>
      <c r="L23" s="659"/>
      <c r="M23" s="718"/>
      <c r="N23" s="717"/>
      <c r="O23" s="717"/>
      <c r="P23" s="717"/>
      <c r="Q23" s="717"/>
      <c r="R23" s="717"/>
      <c r="S23" s="717"/>
      <c r="T23" s="691"/>
      <c r="U23" s="691"/>
      <c r="V23" s="691"/>
      <c r="W23" s="691"/>
      <c r="X23" s="691"/>
      <c r="Y23" s="691"/>
      <c r="Z23" s="691"/>
      <c r="AA23" s="691"/>
      <c r="AB23" s="691"/>
      <c r="AC23" s="691"/>
      <c r="AD23" s="691"/>
      <c r="AE23" s="691"/>
      <c r="AF23" s="691"/>
      <c r="AG23" s="692"/>
    </row>
    <row r="24" spans="2:33" x14ac:dyDescent="0.2">
      <c r="B24" s="657" t="s">
        <v>145</v>
      </c>
      <c r="C24" s="658"/>
      <c r="D24" s="658"/>
      <c r="E24" s="658"/>
      <c r="F24" s="658"/>
      <c r="G24" s="658"/>
      <c r="H24" s="658"/>
      <c r="I24" s="658"/>
      <c r="J24" s="658"/>
      <c r="K24" s="658"/>
      <c r="L24" s="659"/>
      <c r="M24" s="695">
        <f>結果まとめ!$P$44</f>
        <v>-2750.8189421283882</v>
      </c>
      <c r="N24" s="691"/>
      <c r="O24" s="691"/>
      <c r="P24" s="691"/>
      <c r="Q24" s="691"/>
      <c r="R24" s="691"/>
      <c r="S24" s="691"/>
      <c r="T24" s="690">
        <f>結果まとめ!$Q$44</f>
        <v>-1607.316412439113</v>
      </c>
      <c r="U24" s="691"/>
      <c r="V24" s="691"/>
      <c r="W24" s="691"/>
      <c r="X24" s="691"/>
      <c r="Y24" s="691"/>
      <c r="Z24" s="691"/>
      <c r="AA24" s="690">
        <f>結果まとめ!$R$44</f>
        <v>-685.91712067118203</v>
      </c>
      <c r="AB24" s="691"/>
      <c r="AC24" s="691"/>
      <c r="AD24" s="691"/>
      <c r="AE24" s="691"/>
      <c r="AF24" s="691"/>
      <c r="AG24" s="692"/>
    </row>
    <row r="25" spans="2:33" x14ac:dyDescent="0.2">
      <c r="B25" s="657"/>
      <c r="C25" s="658"/>
      <c r="D25" s="658"/>
      <c r="E25" s="658"/>
      <c r="F25" s="658"/>
      <c r="G25" s="658"/>
      <c r="H25" s="658"/>
      <c r="I25" s="658"/>
      <c r="J25" s="658"/>
      <c r="K25" s="658"/>
      <c r="L25" s="659"/>
      <c r="M25" s="706"/>
      <c r="N25" s="691"/>
      <c r="O25" s="691"/>
      <c r="P25" s="691"/>
      <c r="Q25" s="691"/>
      <c r="R25" s="691"/>
      <c r="S25" s="691"/>
      <c r="T25" s="691"/>
      <c r="U25" s="691"/>
      <c r="V25" s="691"/>
      <c r="W25" s="691"/>
      <c r="X25" s="691"/>
      <c r="Y25" s="691"/>
      <c r="Z25" s="691"/>
      <c r="AA25" s="691"/>
      <c r="AB25" s="691"/>
      <c r="AC25" s="691"/>
      <c r="AD25" s="691"/>
      <c r="AE25" s="691"/>
      <c r="AF25" s="691"/>
      <c r="AG25" s="692"/>
    </row>
    <row r="26" spans="2:33" ht="13.5" customHeight="1" x14ac:dyDescent="0.2">
      <c r="B26" s="657" t="s">
        <v>146</v>
      </c>
      <c r="C26" s="658"/>
      <c r="D26" s="658"/>
      <c r="E26" s="658"/>
      <c r="F26" s="658"/>
      <c r="G26" s="658"/>
      <c r="H26" s="658"/>
      <c r="I26" s="658"/>
      <c r="J26" s="658"/>
      <c r="K26" s="658"/>
      <c r="L26" s="659"/>
      <c r="M26" s="695">
        <f>SUM(M20:S25)</f>
        <v>-15597.189560939622</v>
      </c>
      <c r="N26" s="691"/>
      <c r="O26" s="691"/>
      <c r="P26" s="691"/>
      <c r="Q26" s="691"/>
      <c r="R26" s="691"/>
      <c r="S26" s="691"/>
      <c r="T26" s="687">
        <f>SUM(T20:Z25)</f>
        <v>-7575.3116154011805</v>
      </c>
      <c r="U26" s="688"/>
      <c r="V26" s="688"/>
      <c r="W26" s="688"/>
      <c r="X26" s="688"/>
      <c r="Y26" s="688"/>
      <c r="Z26" s="688"/>
      <c r="AA26" s="690">
        <f>SUM(AA20:AG25)</f>
        <v>-3756.2391133493179</v>
      </c>
      <c r="AB26" s="691"/>
      <c r="AC26" s="691"/>
      <c r="AD26" s="691"/>
      <c r="AE26" s="691"/>
      <c r="AF26" s="691"/>
      <c r="AG26" s="692"/>
    </row>
    <row r="27" spans="2:33" ht="13.5" customHeight="1" x14ac:dyDescent="0.2">
      <c r="B27" s="660"/>
      <c r="C27" s="661"/>
      <c r="D27" s="661"/>
      <c r="E27" s="661"/>
      <c r="F27" s="661"/>
      <c r="G27" s="661"/>
      <c r="H27" s="661"/>
      <c r="I27" s="661"/>
      <c r="J27" s="661"/>
      <c r="K27" s="661"/>
      <c r="L27" s="662"/>
      <c r="M27" s="696"/>
      <c r="N27" s="693"/>
      <c r="O27" s="693"/>
      <c r="P27" s="693"/>
      <c r="Q27" s="693"/>
      <c r="R27" s="693"/>
      <c r="S27" s="693"/>
      <c r="T27" s="689"/>
      <c r="U27" s="689"/>
      <c r="V27" s="689"/>
      <c r="W27" s="689"/>
      <c r="X27" s="689"/>
      <c r="Y27" s="689"/>
      <c r="Z27" s="689"/>
      <c r="AA27" s="693"/>
      <c r="AB27" s="693"/>
      <c r="AC27" s="693"/>
      <c r="AD27" s="693"/>
      <c r="AE27" s="693"/>
      <c r="AF27" s="693"/>
      <c r="AG27" s="694"/>
    </row>
    <row r="28" spans="2:33" ht="13.5" customHeight="1" x14ac:dyDescent="0.2">
      <c r="B28" s="663" t="s">
        <v>339</v>
      </c>
      <c r="C28" s="664"/>
      <c r="D28" s="664"/>
      <c r="E28" s="664"/>
      <c r="F28" s="664"/>
      <c r="G28" s="664"/>
      <c r="H28" s="664"/>
      <c r="I28" s="664"/>
      <c r="J28" s="664"/>
      <c r="K28" s="664"/>
      <c r="L28" s="665"/>
      <c r="M28" s="669">
        <f>M26/M20</f>
        <v>2.2236810127424653</v>
      </c>
      <c r="N28" s="670"/>
      <c r="O28" s="670"/>
      <c r="P28" s="670"/>
      <c r="Q28" s="670"/>
      <c r="R28" s="670"/>
      <c r="S28" s="671"/>
      <c r="T28" s="77"/>
      <c r="U28" s="77"/>
      <c r="V28" s="77"/>
      <c r="W28" s="77"/>
      <c r="X28" s="77"/>
      <c r="Y28" s="77"/>
      <c r="Z28" s="77"/>
      <c r="AA28" s="77"/>
      <c r="AB28" s="77"/>
      <c r="AC28" s="77"/>
      <c r="AD28" s="77"/>
      <c r="AE28" s="77"/>
      <c r="AF28" s="77"/>
      <c r="AG28" s="77"/>
    </row>
    <row r="29" spans="2:33" x14ac:dyDescent="0.2">
      <c r="B29" s="666"/>
      <c r="C29" s="667"/>
      <c r="D29" s="667"/>
      <c r="E29" s="667"/>
      <c r="F29" s="667"/>
      <c r="G29" s="667"/>
      <c r="H29" s="667"/>
      <c r="I29" s="667"/>
      <c r="J29" s="667"/>
      <c r="K29" s="667"/>
      <c r="L29" s="668"/>
      <c r="M29" s="672"/>
      <c r="N29" s="673"/>
      <c r="O29" s="673"/>
      <c r="P29" s="673"/>
      <c r="Q29" s="673"/>
      <c r="R29" s="673"/>
      <c r="S29" s="674"/>
      <c r="T29" s="77"/>
      <c r="U29" s="77"/>
      <c r="V29" s="77"/>
      <c r="W29" s="77"/>
      <c r="X29" s="77"/>
      <c r="Y29" s="77"/>
      <c r="Z29" s="77"/>
      <c r="AA29" s="77"/>
      <c r="AB29" s="77"/>
      <c r="AC29" s="77"/>
      <c r="AD29" s="77"/>
      <c r="AE29" s="77"/>
      <c r="AF29" s="77"/>
      <c r="AG29" s="77"/>
    </row>
    <row r="30" spans="2:33" ht="13.5" customHeight="1" x14ac:dyDescent="0.2">
      <c r="B30" s="663" t="s">
        <v>340</v>
      </c>
      <c r="C30" s="664"/>
      <c r="D30" s="664"/>
      <c r="E30" s="664"/>
      <c r="F30" s="664"/>
      <c r="G30" s="664"/>
      <c r="H30" s="664"/>
      <c r="I30" s="664"/>
      <c r="J30" s="664"/>
      <c r="K30" s="664"/>
      <c r="L30" s="665"/>
      <c r="M30" s="697">
        <f>M26/M10</f>
        <v>1.8911919518846962</v>
      </c>
      <c r="N30" s="698"/>
      <c r="O30" s="698"/>
      <c r="P30" s="698"/>
      <c r="Q30" s="698"/>
      <c r="R30" s="698"/>
      <c r="S30" s="699"/>
      <c r="T30" s="77"/>
      <c r="U30" s="77"/>
      <c r="V30" s="77"/>
      <c r="W30" s="77"/>
      <c r="X30" s="77"/>
      <c r="Y30" s="77"/>
      <c r="Z30" s="77"/>
      <c r="AA30" s="77"/>
      <c r="AB30" s="77"/>
      <c r="AC30" s="77"/>
      <c r="AD30" s="77"/>
      <c r="AE30" s="77"/>
      <c r="AF30" s="77"/>
      <c r="AG30" s="77"/>
    </row>
    <row r="31" spans="2:33" x14ac:dyDescent="0.2">
      <c r="B31" s="666"/>
      <c r="C31" s="667"/>
      <c r="D31" s="667"/>
      <c r="E31" s="667"/>
      <c r="F31" s="667"/>
      <c r="G31" s="667"/>
      <c r="H31" s="667"/>
      <c r="I31" s="667"/>
      <c r="J31" s="667"/>
      <c r="K31" s="667"/>
      <c r="L31" s="668"/>
      <c r="M31" s="700"/>
      <c r="N31" s="701"/>
      <c r="O31" s="701"/>
      <c r="P31" s="701"/>
      <c r="Q31" s="701"/>
      <c r="R31" s="701"/>
      <c r="S31" s="702"/>
      <c r="T31" s="77"/>
      <c r="U31" s="77"/>
      <c r="V31" s="77"/>
      <c r="W31" s="77"/>
      <c r="X31" s="77"/>
      <c r="Y31" s="77"/>
      <c r="Z31" s="77"/>
      <c r="AA31" s="77"/>
      <c r="AB31" s="77"/>
      <c r="AC31" s="77"/>
      <c r="AD31" s="77"/>
      <c r="AE31" s="77"/>
      <c r="AF31" s="77"/>
      <c r="AG31" s="77"/>
    </row>
    <row r="32" spans="2:33" ht="13.5" customHeight="1" x14ac:dyDescent="0.2">
      <c r="B32" s="675" t="s">
        <v>343</v>
      </c>
      <c r="C32" s="676"/>
      <c r="D32" s="676"/>
      <c r="E32" s="676"/>
      <c r="F32" s="676"/>
      <c r="G32" s="676"/>
      <c r="H32" s="676"/>
      <c r="I32" s="676"/>
      <c r="J32" s="676"/>
      <c r="K32" s="676"/>
      <c r="L32" s="677"/>
      <c r="M32" s="681">
        <f>結果まとめ!$W$44</f>
        <v>-756667.13012355857</v>
      </c>
      <c r="N32" s="682"/>
      <c r="O32" s="682"/>
      <c r="P32" s="682"/>
      <c r="Q32" s="682"/>
      <c r="R32" s="682"/>
      <c r="S32" s="683"/>
      <c r="T32" s="77"/>
      <c r="U32" s="77"/>
      <c r="V32" s="77"/>
      <c r="W32" s="77"/>
      <c r="X32" s="77"/>
      <c r="Y32" s="77"/>
      <c r="Z32" s="77"/>
      <c r="AA32" s="77"/>
      <c r="AB32" s="77"/>
      <c r="AC32" s="77"/>
      <c r="AD32" s="77"/>
      <c r="AE32" s="77"/>
      <c r="AF32" s="77"/>
      <c r="AG32" s="77"/>
    </row>
    <row r="33" spans="1:34" x14ac:dyDescent="0.2">
      <c r="B33" s="678"/>
      <c r="C33" s="679"/>
      <c r="D33" s="679"/>
      <c r="E33" s="679"/>
      <c r="F33" s="679"/>
      <c r="G33" s="679"/>
      <c r="H33" s="679"/>
      <c r="I33" s="679"/>
      <c r="J33" s="679"/>
      <c r="K33" s="679"/>
      <c r="L33" s="680"/>
      <c r="M33" s="684"/>
      <c r="N33" s="685"/>
      <c r="O33" s="685"/>
      <c r="P33" s="685"/>
      <c r="Q33" s="685"/>
      <c r="R33" s="685"/>
      <c r="S33" s="686"/>
      <c r="T33" s="77"/>
      <c r="U33" s="77"/>
      <c r="V33" s="77"/>
      <c r="W33" s="77"/>
      <c r="X33" s="77"/>
      <c r="Y33" s="77"/>
      <c r="Z33" s="77"/>
      <c r="AA33" s="77"/>
      <c r="AB33" s="77"/>
      <c r="AC33" s="77"/>
      <c r="AD33" s="77"/>
      <c r="AE33" s="77"/>
      <c r="AF33" s="77"/>
      <c r="AG33" s="77"/>
    </row>
    <row r="34" spans="1:34" x14ac:dyDescent="0.2">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c r="AC34" s="77"/>
      <c r="AD34" s="77"/>
      <c r="AE34" s="77"/>
      <c r="AF34" s="77"/>
      <c r="AG34" s="77"/>
    </row>
    <row r="35" spans="1:34" x14ac:dyDescent="0.2">
      <c r="B35" s="78" t="s">
        <v>149</v>
      </c>
      <c r="C35" s="77"/>
      <c r="D35" s="78" t="s">
        <v>150</v>
      </c>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row>
    <row r="36" spans="1:34" x14ac:dyDescent="0.2">
      <c r="B36" s="77"/>
      <c r="C36" s="77"/>
      <c r="D36" s="78" t="s">
        <v>165</v>
      </c>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row>
    <row r="37" spans="1:34" x14ac:dyDescent="0.2">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row>
    <row r="38" spans="1:34" x14ac:dyDescent="0.2">
      <c r="B38" s="633" t="s">
        <v>45</v>
      </c>
      <c r="C38" s="634"/>
      <c r="D38" s="634"/>
      <c r="E38" s="634"/>
      <c r="F38" s="634"/>
      <c r="G38" s="634"/>
      <c r="H38" s="634"/>
      <c r="I38" s="634"/>
      <c r="J38" s="634"/>
      <c r="K38" s="634"/>
      <c r="L38" s="634"/>
      <c r="M38" s="635">
        <f>生産者価格評価表!$AO$51</f>
        <v>561501</v>
      </c>
      <c r="N38" s="636"/>
      <c r="O38" s="636"/>
      <c r="P38" s="636"/>
      <c r="Q38" s="636"/>
      <c r="R38" s="636"/>
      <c r="S38" s="637"/>
      <c r="T38" s="77"/>
      <c r="U38" s="77"/>
      <c r="V38" s="77"/>
      <c r="W38" s="77"/>
      <c r="X38" s="77"/>
      <c r="Y38" s="77"/>
      <c r="Z38" s="77"/>
      <c r="AA38" s="77"/>
      <c r="AB38" s="77"/>
      <c r="AC38" s="77"/>
      <c r="AD38" s="77"/>
      <c r="AE38" s="77"/>
      <c r="AF38" s="77"/>
      <c r="AG38" s="77"/>
    </row>
    <row r="39" spans="1:34" x14ac:dyDescent="0.2">
      <c r="B39" s="634"/>
      <c r="C39" s="634"/>
      <c r="D39" s="634"/>
      <c r="E39" s="634"/>
      <c r="F39" s="634"/>
      <c r="G39" s="634"/>
      <c r="H39" s="634"/>
      <c r="I39" s="634"/>
      <c r="J39" s="634"/>
      <c r="K39" s="634"/>
      <c r="L39" s="634"/>
      <c r="M39" s="638"/>
      <c r="N39" s="639"/>
      <c r="O39" s="639"/>
      <c r="P39" s="639"/>
      <c r="Q39" s="639"/>
      <c r="R39" s="639"/>
      <c r="S39" s="640"/>
    </row>
    <row r="40" spans="1:34" x14ac:dyDescent="0.2">
      <c r="A40" s="79"/>
      <c r="B40" s="647" t="s">
        <v>434</v>
      </c>
      <c r="C40" s="634"/>
      <c r="D40" s="634"/>
      <c r="E40" s="634"/>
      <c r="F40" s="634"/>
      <c r="G40" s="634"/>
      <c r="H40" s="634"/>
      <c r="I40" s="634"/>
      <c r="J40" s="634"/>
      <c r="K40" s="634"/>
      <c r="L40" s="634"/>
      <c r="M40" s="641">
        <f>ABS(T26)/M38</f>
        <v>1.3491180987035074E-2</v>
      </c>
      <c r="N40" s="642"/>
      <c r="O40" s="642"/>
      <c r="P40" s="642"/>
      <c r="Q40" s="642"/>
      <c r="R40" s="642"/>
      <c r="S40" s="643"/>
      <c r="T40" s="85"/>
      <c r="U40" s="85"/>
      <c r="V40" s="85"/>
      <c r="W40" s="85"/>
      <c r="X40" s="85"/>
      <c r="Y40" s="85"/>
      <c r="Z40" s="85"/>
      <c r="AA40" s="85"/>
      <c r="AB40" s="85"/>
      <c r="AC40" s="85"/>
      <c r="AD40" s="85"/>
      <c r="AE40" s="85"/>
      <c r="AF40" s="85"/>
      <c r="AG40" s="85"/>
      <c r="AH40" s="79"/>
    </row>
    <row r="41" spans="1:34" x14ac:dyDescent="0.2">
      <c r="A41" s="79"/>
      <c r="B41" s="634"/>
      <c r="C41" s="634"/>
      <c r="D41" s="634"/>
      <c r="E41" s="634"/>
      <c r="F41" s="634"/>
      <c r="G41" s="634"/>
      <c r="H41" s="634"/>
      <c r="I41" s="634"/>
      <c r="J41" s="634"/>
      <c r="K41" s="634"/>
      <c r="L41" s="634"/>
      <c r="M41" s="644"/>
      <c r="N41" s="645"/>
      <c r="O41" s="645"/>
      <c r="P41" s="645"/>
      <c r="Q41" s="645"/>
      <c r="R41" s="645"/>
      <c r="S41" s="646"/>
      <c r="T41" s="85"/>
      <c r="U41" s="85"/>
      <c r="V41" s="85"/>
      <c r="W41" s="85"/>
      <c r="X41" s="85"/>
      <c r="Y41" s="85"/>
      <c r="Z41" s="85"/>
      <c r="AA41" s="85"/>
      <c r="AB41" s="85"/>
      <c r="AC41" s="85"/>
      <c r="AD41" s="85"/>
      <c r="AE41" s="85"/>
      <c r="AF41" s="85"/>
      <c r="AG41" s="85"/>
      <c r="AH41" s="79"/>
    </row>
    <row r="42" spans="1:34" x14ac:dyDescent="0.2">
      <c r="A42" s="79"/>
      <c r="B42" s="85"/>
      <c r="C42" s="85"/>
      <c r="D42" s="85"/>
      <c r="E42" s="85"/>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79"/>
    </row>
    <row r="43" spans="1:34" x14ac:dyDescent="0.2">
      <c r="A43" s="79"/>
      <c r="B43" s="78">
        <v>3</v>
      </c>
      <c r="C43" s="78" t="s">
        <v>151</v>
      </c>
      <c r="D43" s="77"/>
      <c r="E43" s="85"/>
      <c r="F43" s="85"/>
      <c r="G43" s="85"/>
      <c r="H43" s="85"/>
      <c r="I43" s="85"/>
      <c r="J43" s="85"/>
      <c r="K43" s="85"/>
      <c r="L43" s="85"/>
      <c r="M43" s="85"/>
      <c r="N43" s="85"/>
      <c r="O43" s="85"/>
      <c r="P43" s="85"/>
      <c r="Q43" s="85"/>
      <c r="R43" s="85"/>
      <c r="S43" s="85"/>
      <c r="T43" s="85"/>
      <c r="U43" s="85"/>
      <c r="V43" s="85"/>
      <c r="W43" s="85"/>
      <c r="X43" s="85"/>
      <c r="Y43" s="85"/>
      <c r="Z43" s="85"/>
      <c r="AA43" s="85"/>
      <c r="AB43" s="85"/>
      <c r="AC43" s="85"/>
      <c r="AD43" s="85"/>
      <c r="AE43" s="85"/>
      <c r="AF43" s="85"/>
      <c r="AG43" s="85"/>
      <c r="AH43" s="79"/>
    </row>
    <row r="44" spans="1:34" x14ac:dyDescent="0.2">
      <c r="B44" s="91"/>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3"/>
    </row>
    <row r="45" spans="1:34" x14ac:dyDescent="0.2">
      <c r="B45" s="94"/>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95"/>
    </row>
    <row r="46" spans="1:34" x14ac:dyDescent="0.2">
      <c r="B46" s="94"/>
      <c r="C46" s="85"/>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85"/>
      <c r="AE46" s="85"/>
      <c r="AF46" s="85"/>
      <c r="AG46" s="95"/>
    </row>
    <row r="47" spans="1:34" x14ac:dyDescent="0.2">
      <c r="B47" s="94"/>
      <c r="C47" s="85"/>
      <c r="D47" s="85"/>
      <c r="E47" s="85"/>
      <c r="F47" s="85"/>
      <c r="G47" s="85"/>
      <c r="H47" s="85"/>
      <c r="I47" s="85"/>
      <c r="J47" s="85"/>
      <c r="K47" s="85"/>
      <c r="L47" s="85"/>
      <c r="M47" s="85"/>
      <c r="N47" s="85"/>
      <c r="O47" s="85"/>
      <c r="P47" s="85"/>
      <c r="Q47" s="85"/>
      <c r="R47" s="85"/>
      <c r="S47" s="85"/>
      <c r="T47" s="85"/>
      <c r="U47" s="85"/>
      <c r="V47" s="85"/>
      <c r="W47" s="85"/>
      <c r="X47" s="85"/>
      <c r="Y47" s="85"/>
      <c r="Z47" s="85"/>
      <c r="AA47" s="85"/>
      <c r="AB47" s="85"/>
      <c r="AC47" s="85"/>
      <c r="AD47" s="85"/>
      <c r="AE47" s="85"/>
      <c r="AF47" s="85"/>
      <c r="AG47" s="95"/>
    </row>
    <row r="48" spans="1:34" x14ac:dyDescent="0.2">
      <c r="B48" s="94"/>
      <c r="C48" s="85"/>
      <c r="D48" s="85"/>
      <c r="E48" s="85"/>
      <c r="F48" s="85"/>
      <c r="G48" s="85"/>
      <c r="H48" s="85"/>
      <c r="I48" s="85"/>
      <c r="J48" s="85"/>
      <c r="K48" s="85"/>
      <c r="L48" s="85"/>
      <c r="M48" s="85"/>
      <c r="N48" s="85"/>
      <c r="O48" s="85"/>
      <c r="P48" s="85"/>
      <c r="Q48" s="85"/>
      <c r="R48" s="85"/>
      <c r="S48" s="85"/>
      <c r="T48" s="85"/>
      <c r="U48" s="85"/>
      <c r="V48" s="85"/>
      <c r="W48" s="85"/>
      <c r="X48" s="85"/>
      <c r="Y48" s="85"/>
      <c r="Z48" s="85"/>
      <c r="AA48" s="85"/>
      <c r="AB48" s="85"/>
      <c r="AC48" s="85"/>
      <c r="AD48" s="85"/>
      <c r="AE48" s="85"/>
      <c r="AF48" s="85"/>
      <c r="AG48" s="95"/>
    </row>
    <row r="49" spans="2:33" x14ac:dyDescent="0.2">
      <c r="B49" s="94"/>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95"/>
    </row>
    <row r="50" spans="2:33" x14ac:dyDescent="0.2">
      <c r="B50" s="94"/>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95"/>
    </row>
    <row r="51" spans="2:33" x14ac:dyDescent="0.2">
      <c r="B51" s="94"/>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85"/>
      <c r="AG51" s="95"/>
    </row>
    <row r="52" spans="2:33" x14ac:dyDescent="0.2">
      <c r="B52" s="96"/>
      <c r="C52" s="97"/>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8"/>
    </row>
  </sheetData>
  <mergeCells count="39">
    <mergeCell ref="B2:AG2"/>
    <mergeCell ref="B10:L11"/>
    <mergeCell ref="B12:L13"/>
    <mergeCell ref="B14:L15"/>
    <mergeCell ref="M10:S11"/>
    <mergeCell ref="M12:S13"/>
    <mergeCell ref="M14:S15"/>
    <mergeCell ref="AA18:AG18"/>
    <mergeCell ref="M24:S25"/>
    <mergeCell ref="AA19:AG19"/>
    <mergeCell ref="AA20:AG21"/>
    <mergeCell ref="AA22:AG23"/>
    <mergeCell ref="T20:Z21"/>
    <mergeCell ref="T22:Z23"/>
    <mergeCell ref="T24:Z25"/>
    <mergeCell ref="M18:S19"/>
    <mergeCell ref="M20:S21"/>
    <mergeCell ref="M22:S23"/>
    <mergeCell ref="T18:Z18"/>
    <mergeCell ref="T19:Z19"/>
    <mergeCell ref="AA24:AG25"/>
    <mergeCell ref="T26:Z27"/>
    <mergeCell ref="AA26:AG27"/>
    <mergeCell ref="M26:S27"/>
    <mergeCell ref="B30:L31"/>
    <mergeCell ref="M30:S31"/>
    <mergeCell ref="B38:L39"/>
    <mergeCell ref="M38:S39"/>
    <mergeCell ref="M40:S41"/>
    <mergeCell ref="B40:L41"/>
    <mergeCell ref="B18:L19"/>
    <mergeCell ref="B20:L21"/>
    <mergeCell ref="B22:L23"/>
    <mergeCell ref="B24:L25"/>
    <mergeCell ref="B26:L27"/>
    <mergeCell ref="B28:L29"/>
    <mergeCell ref="M28:S29"/>
    <mergeCell ref="B32:L33"/>
    <mergeCell ref="M32:S33"/>
  </mergeCells>
  <phoneticPr fontId="2"/>
  <pageMargins left="0.7" right="0.7" top="0.75" bottom="0.75" header="0.3" footer="0.3"/>
  <pageSetup paperSize="9" orientation="portrait" r:id="rId1"/>
  <ignoredErrors>
    <ignoredError sqref="M10:S15 M21:AG27 M29:S29 N28:S28 M31:S33 N30:S30 N20:AG20" unlockedFormula="1"/>
    <ignoredError sqref="M28 M30" evalError="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FFC000"/>
    <pageSetUpPr fitToPage="1"/>
  </sheetPr>
  <dimension ref="A1:AD55"/>
  <sheetViews>
    <sheetView view="pageBreakPreview" zoomScaleNormal="100" zoomScaleSheetLayoutView="100" workbookViewId="0"/>
  </sheetViews>
  <sheetFormatPr defaultColWidth="9" defaultRowHeight="13.5" x14ac:dyDescent="0.2"/>
  <cols>
    <col min="1" max="25" width="2.7265625" style="100" customWidth="1"/>
    <col min="26" max="26" width="2.6328125" style="100" customWidth="1"/>
    <col min="27" max="30" width="2.7265625" style="100" customWidth="1"/>
    <col min="31" max="31" width="2.26953125" style="100" customWidth="1"/>
    <col min="32" max="16384" width="9" style="100"/>
  </cols>
  <sheetData>
    <row r="1" spans="1:30" ht="25.5" customHeight="1" x14ac:dyDescent="0.2">
      <c r="A1" s="99"/>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row>
    <row r="2" spans="1:30" ht="27" customHeight="1" x14ac:dyDescent="0.2">
      <c r="A2" s="101"/>
      <c r="B2" s="757" t="s">
        <v>398</v>
      </c>
      <c r="C2" s="758"/>
      <c r="D2" s="758"/>
      <c r="E2" s="758"/>
      <c r="F2" s="758"/>
      <c r="G2" s="758"/>
      <c r="H2" s="758"/>
      <c r="I2" s="758"/>
      <c r="J2" s="758"/>
      <c r="K2" s="759"/>
      <c r="L2" s="759"/>
      <c r="M2" s="760"/>
      <c r="N2" s="760"/>
      <c r="O2" s="760"/>
      <c r="P2" s="760"/>
      <c r="Q2" s="760"/>
      <c r="R2" s="760"/>
      <c r="S2" s="760"/>
      <c r="T2" s="760"/>
      <c r="U2" s="760"/>
      <c r="V2" s="760"/>
      <c r="W2" s="760"/>
      <c r="X2" s="760"/>
      <c r="Y2" s="760"/>
      <c r="Z2" s="760"/>
      <c r="AA2" s="760"/>
      <c r="AB2" s="760"/>
      <c r="AC2" s="760"/>
      <c r="AD2" s="99"/>
    </row>
    <row r="3" spans="1:30" x14ac:dyDescent="0.2">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102" t="s">
        <v>107</v>
      </c>
      <c r="AD3" s="99"/>
    </row>
    <row r="4" spans="1:30" x14ac:dyDescent="0.2">
      <c r="A4" s="99"/>
      <c r="B4" s="734" t="s">
        <v>106</v>
      </c>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6"/>
      <c r="AD4" s="99"/>
    </row>
    <row r="5" spans="1:30" x14ac:dyDescent="0.2">
      <c r="A5" s="99"/>
      <c r="B5" s="731">
        <f>'１次波及'!$K$44</f>
        <v>-8247.2800000000025</v>
      </c>
      <c r="C5" s="732"/>
      <c r="D5" s="732"/>
      <c r="E5" s="732"/>
      <c r="F5" s="732"/>
      <c r="G5" s="732"/>
      <c r="H5" s="732"/>
      <c r="I5" s="732"/>
      <c r="J5" s="732"/>
      <c r="K5" s="732"/>
      <c r="L5" s="732"/>
      <c r="M5" s="732"/>
      <c r="N5" s="732"/>
      <c r="O5" s="732"/>
      <c r="P5" s="732"/>
      <c r="Q5" s="732"/>
      <c r="R5" s="732"/>
      <c r="S5" s="732"/>
      <c r="T5" s="732"/>
      <c r="U5" s="732"/>
      <c r="V5" s="732"/>
      <c r="W5" s="732"/>
      <c r="X5" s="732"/>
      <c r="Y5" s="732"/>
      <c r="Z5" s="732"/>
      <c r="AA5" s="732"/>
      <c r="AB5" s="732"/>
      <c r="AC5" s="733"/>
      <c r="AD5" s="99"/>
    </row>
    <row r="6" spans="1:30" x14ac:dyDescent="0.2">
      <c r="A6" s="99"/>
      <c r="B6" s="99"/>
      <c r="C6" s="99"/>
      <c r="D6" s="99"/>
      <c r="E6" s="99"/>
      <c r="F6" s="99"/>
      <c r="G6" s="99"/>
      <c r="H6" s="99"/>
      <c r="I6" s="99"/>
      <c r="J6" s="99"/>
      <c r="K6" s="99"/>
      <c r="L6" s="100" t="s">
        <v>109</v>
      </c>
      <c r="M6" s="99"/>
      <c r="N6" s="99"/>
      <c r="O6" s="99"/>
      <c r="P6" s="99"/>
      <c r="Q6" s="99"/>
      <c r="R6" s="99"/>
      <c r="S6" s="99"/>
      <c r="T6" s="99"/>
      <c r="U6" s="99"/>
      <c r="V6" s="99"/>
      <c r="W6" s="99"/>
      <c r="X6" s="99"/>
      <c r="Y6" s="99"/>
      <c r="Z6" s="99"/>
      <c r="AA6" s="99"/>
      <c r="AB6" s="99"/>
      <c r="AC6" s="99"/>
      <c r="AD6" s="99"/>
    </row>
    <row r="7" spans="1:30" x14ac:dyDescent="0.2">
      <c r="A7" s="99"/>
      <c r="B7" s="99"/>
      <c r="C7" s="99"/>
      <c r="D7" s="99"/>
      <c r="E7" s="99"/>
      <c r="F7" s="99"/>
      <c r="G7" s="99"/>
      <c r="H7" s="99"/>
      <c r="I7" s="99"/>
      <c r="J7" s="99"/>
      <c r="K7" s="99"/>
      <c r="L7" s="100" t="s">
        <v>110</v>
      </c>
      <c r="M7" s="99"/>
      <c r="N7" s="99"/>
      <c r="O7" s="99"/>
      <c r="P7" s="99"/>
      <c r="Q7" s="99"/>
      <c r="R7" s="99"/>
      <c r="S7" s="99"/>
      <c r="T7" s="99"/>
      <c r="U7" s="99"/>
      <c r="V7" s="99"/>
      <c r="W7" s="99"/>
      <c r="X7" s="99"/>
      <c r="Y7" s="99"/>
      <c r="Z7" s="99"/>
      <c r="AA7" s="99"/>
      <c r="AB7" s="99"/>
      <c r="AC7" s="99"/>
      <c r="AD7" s="99"/>
    </row>
    <row r="8" spans="1:30" x14ac:dyDescent="0.2">
      <c r="A8" s="103"/>
      <c r="B8" s="104" t="s">
        <v>123</v>
      </c>
      <c r="C8" s="103"/>
      <c r="D8" s="103"/>
      <c r="E8" s="103"/>
      <c r="F8" s="103"/>
      <c r="G8" s="103"/>
      <c r="H8" s="103"/>
      <c r="I8" s="103"/>
      <c r="J8" s="103"/>
      <c r="K8" s="103"/>
      <c r="L8" s="103"/>
      <c r="M8" s="103"/>
      <c r="N8" s="103"/>
      <c r="O8" s="103"/>
      <c r="P8" s="103"/>
      <c r="Q8" s="103"/>
      <c r="R8" s="103"/>
      <c r="S8" s="103"/>
      <c r="T8" s="103"/>
      <c r="U8" s="103"/>
      <c r="V8" s="103"/>
      <c r="W8" s="103"/>
      <c r="X8" s="77"/>
      <c r="Y8" s="77"/>
      <c r="Z8" s="77"/>
      <c r="AA8" s="77"/>
      <c r="AB8" s="77"/>
      <c r="AC8" s="77"/>
      <c r="AD8" s="77"/>
    </row>
    <row r="9" spans="1:30" x14ac:dyDescent="0.2">
      <c r="A9" s="103"/>
      <c r="B9" s="734"/>
      <c r="C9" s="735"/>
      <c r="D9" s="735"/>
      <c r="E9" s="735"/>
      <c r="F9" s="735"/>
      <c r="G9" s="735"/>
      <c r="H9" s="735"/>
      <c r="I9" s="735"/>
      <c r="J9" s="735"/>
      <c r="K9" s="735"/>
      <c r="L9" s="735"/>
      <c r="M9" s="735"/>
      <c r="N9" s="735"/>
      <c r="O9" s="735"/>
      <c r="P9" s="735"/>
      <c r="Q9" s="735"/>
      <c r="R9" s="735"/>
      <c r="S9" s="735"/>
      <c r="T9" s="735"/>
      <c r="U9" s="735"/>
      <c r="V9" s="735"/>
      <c r="W9" s="736"/>
      <c r="X9" s="740" t="s">
        <v>439</v>
      </c>
      <c r="Y9" s="741"/>
      <c r="Z9" s="741"/>
      <c r="AA9" s="741"/>
      <c r="AB9" s="741"/>
      <c r="AC9" s="742"/>
      <c r="AD9" s="77"/>
    </row>
    <row r="10" spans="1:30" x14ac:dyDescent="0.2">
      <c r="A10" s="103"/>
      <c r="B10" s="737" t="s">
        <v>438</v>
      </c>
      <c r="C10" s="738"/>
      <c r="D10" s="738"/>
      <c r="E10" s="738"/>
      <c r="F10" s="738"/>
      <c r="G10" s="738"/>
      <c r="H10" s="738"/>
      <c r="I10" s="738"/>
      <c r="J10" s="738"/>
      <c r="K10" s="738"/>
      <c r="L10" s="738"/>
      <c r="M10" s="738"/>
      <c r="N10" s="738"/>
      <c r="O10" s="738"/>
      <c r="P10" s="738"/>
      <c r="Q10" s="738"/>
      <c r="R10" s="738"/>
      <c r="S10" s="738"/>
      <c r="T10" s="738"/>
      <c r="U10" s="738"/>
      <c r="V10" s="738"/>
      <c r="W10" s="739"/>
      <c r="X10" s="743" t="s">
        <v>108</v>
      </c>
      <c r="Y10" s="744"/>
      <c r="Z10" s="744"/>
      <c r="AA10" s="744"/>
      <c r="AB10" s="744"/>
      <c r="AC10" s="745"/>
      <c r="AD10" s="77"/>
    </row>
    <row r="11" spans="1:30" x14ac:dyDescent="0.2">
      <c r="A11" s="103"/>
      <c r="B11" s="731">
        <f>'１次波及'!$M$44</f>
        <v>-7014.1308360157336</v>
      </c>
      <c r="C11" s="732"/>
      <c r="D11" s="732"/>
      <c r="E11" s="732"/>
      <c r="F11" s="732"/>
      <c r="G11" s="732"/>
      <c r="H11" s="732"/>
      <c r="I11" s="732"/>
      <c r="J11" s="732"/>
      <c r="K11" s="732"/>
      <c r="L11" s="732"/>
      <c r="M11" s="732"/>
      <c r="N11" s="732"/>
      <c r="O11" s="732"/>
      <c r="P11" s="732"/>
      <c r="Q11" s="732"/>
      <c r="R11" s="732"/>
      <c r="S11" s="732"/>
      <c r="T11" s="732"/>
      <c r="U11" s="732"/>
      <c r="V11" s="732"/>
      <c r="W11" s="733"/>
      <c r="X11" s="749"/>
      <c r="Y11" s="750"/>
      <c r="Z11" s="750"/>
      <c r="AA11" s="750"/>
      <c r="AB11" s="750"/>
      <c r="AC11" s="751"/>
      <c r="AD11" s="77"/>
    </row>
    <row r="12" spans="1:30" x14ac:dyDescent="0.2">
      <c r="A12" s="103"/>
      <c r="B12" s="105"/>
      <c r="C12" s="105"/>
      <c r="D12" s="105"/>
      <c r="E12" s="105"/>
      <c r="F12" s="105"/>
      <c r="G12" s="105"/>
      <c r="H12" s="103"/>
      <c r="I12" s="103"/>
      <c r="J12" s="103"/>
      <c r="K12" s="103"/>
      <c r="L12" s="103"/>
      <c r="M12" s="103"/>
      <c r="N12" s="103"/>
      <c r="O12" s="103"/>
      <c r="P12" s="103"/>
      <c r="Q12" s="103"/>
      <c r="R12" s="103"/>
      <c r="S12" s="103"/>
      <c r="T12" s="103"/>
      <c r="U12" s="103"/>
      <c r="V12" s="103"/>
      <c r="W12" s="103"/>
      <c r="X12" s="77"/>
      <c r="Y12" s="77"/>
      <c r="Z12" s="77"/>
      <c r="AA12" s="77"/>
      <c r="AB12" s="77"/>
      <c r="AC12" s="77"/>
      <c r="AD12" s="77"/>
    </row>
    <row r="13" spans="1:30" x14ac:dyDescent="0.2">
      <c r="A13" s="103"/>
      <c r="B13" s="103"/>
      <c r="C13" s="103"/>
      <c r="D13" s="103"/>
      <c r="E13" s="103"/>
      <c r="F13" s="78" t="s">
        <v>126</v>
      </c>
      <c r="G13" s="77"/>
      <c r="H13" s="77"/>
      <c r="I13" s="77"/>
      <c r="J13" s="77"/>
      <c r="K13" s="103"/>
      <c r="L13" s="103"/>
      <c r="M13" s="103"/>
      <c r="N13" s="103"/>
      <c r="O13" s="103"/>
      <c r="P13" s="78" t="s">
        <v>127</v>
      </c>
      <c r="Q13" s="77"/>
      <c r="R13" s="77"/>
      <c r="S13" s="77"/>
      <c r="T13" s="77"/>
      <c r="U13" s="77"/>
      <c r="V13" s="103"/>
      <c r="W13" s="103"/>
      <c r="X13" s="100" t="s">
        <v>128</v>
      </c>
      <c r="Y13" s="99"/>
      <c r="Z13" s="99"/>
      <c r="AA13" s="99"/>
      <c r="AB13" s="99"/>
      <c r="AC13" s="99"/>
      <c r="AD13" s="99"/>
    </row>
    <row r="14" spans="1:30" x14ac:dyDescent="0.2">
      <c r="A14" s="103"/>
      <c r="B14" s="103"/>
      <c r="C14" s="103"/>
      <c r="D14" s="103"/>
      <c r="E14" s="103"/>
      <c r="F14" s="103"/>
      <c r="G14" s="103"/>
      <c r="H14" s="103"/>
      <c r="I14" s="103"/>
      <c r="J14" s="103"/>
      <c r="K14" s="103"/>
      <c r="L14" s="103"/>
      <c r="M14" s="103"/>
      <c r="N14" s="103"/>
      <c r="O14" s="103"/>
      <c r="P14" s="103"/>
      <c r="Q14" s="103"/>
      <c r="R14" s="103"/>
      <c r="S14" s="103"/>
      <c r="T14" s="103"/>
      <c r="U14" s="103"/>
      <c r="V14" s="103"/>
      <c r="W14" s="103"/>
      <c r="X14" s="99"/>
      <c r="Y14" s="99"/>
      <c r="Z14" s="99"/>
      <c r="AA14" s="99"/>
      <c r="AB14" s="99"/>
      <c r="AC14" s="99"/>
      <c r="AD14" s="99"/>
    </row>
    <row r="15" spans="1:30" x14ac:dyDescent="0.2">
      <c r="A15" s="103"/>
      <c r="B15" s="761" t="s">
        <v>111</v>
      </c>
      <c r="C15" s="762"/>
      <c r="D15" s="762"/>
      <c r="E15" s="762"/>
      <c r="F15" s="762"/>
      <c r="G15" s="762"/>
      <c r="H15" s="762"/>
      <c r="I15" s="762"/>
      <c r="J15" s="762"/>
      <c r="K15" s="762"/>
      <c r="L15" s="762"/>
      <c r="M15" s="762"/>
      <c r="N15" s="763"/>
      <c r="O15" s="106" t="s">
        <v>116</v>
      </c>
      <c r="P15" s="92"/>
      <c r="Q15" s="92"/>
      <c r="R15" s="92"/>
      <c r="S15" s="92"/>
      <c r="T15" s="92"/>
      <c r="U15" s="92"/>
      <c r="V15" s="92"/>
      <c r="W15" s="93"/>
      <c r="X15" s="99"/>
      <c r="Y15" s="99"/>
      <c r="Z15" s="99"/>
      <c r="AA15" s="99"/>
      <c r="AB15" s="99"/>
      <c r="AC15" s="99"/>
      <c r="AD15" s="99"/>
    </row>
    <row r="16" spans="1:30" x14ac:dyDescent="0.2">
      <c r="A16" s="103"/>
      <c r="B16" s="764"/>
      <c r="C16" s="755"/>
      <c r="D16" s="755"/>
      <c r="E16" s="755"/>
      <c r="F16" s="755"/>
      <c r="G16" s="755"/>
      <c r="H16" s="755"/>
      <c r="I16" s="755"/>
      <c r="J16" s="755"/>
      <c r="K16" s="755"/>
      <c r="L16" s="755"/>
      <c r="M16" s="755"/>
      <c r="N16" s="756"/>
      <c r="O16" s="754">
        <f>'１次波及'!$S$44</f>
        <v>-3343.3718524215851</v>
      </c>
      <c r="P16" s="755"/>
      <c r="Q16" s="755"/>
      <c r="R16" s="755"/>
      <c r="S16" s="755"/>
      <c r="T16" s="755"/>
      <c r="U16" s="755"/>
      <c r="V16" s="755"/>
      <c r="W16" s="756"/>
      <c r="X16" s="99"/>
      <c r="Y16" s="99"/>
      <c r="Z16" s="99"/>
      <c r="AA16" s="99"/>
      <c r="AB16" s="99"/>
      <c r="AC16" s="99"/>
      <c r="AD16" s="99"/>
    </row>
    <row r="17" spans="1:30" x14ac:dyDescent="0.2">
      <c r="A17" s="103"/>
      <c r="B17" s="764"/>
      <c r="C17" s="755"/>
      <c r="D17" s="755"/>
      <c r="E17" s="755"/>
      <c r="F17" s="755"/>
      <c r="G17" s="755"/>
      <c r="H17" s="755"/>
      <c r="I17" s="755"/>
      <c r="J17" s="755"/>
      <c r="K17" s="755"/>
      <c r="L17" s="755"/>
      <c r="M17" s="755"/>
      <c r="N17" s="756"/>
      <c r="O17" s="94"/>
      <c r="P17" s="85"/>
      <c r="Q17" s="107" t="s">
        <v>140</v>
      </c>
      <c r="R17" s="108"/>
      <c r="S17" s="108"/>
      <c r="T17" s="108"/>
      <c r="U17" s="108"/>
      <c r="V17" s="92"/>
      <c r="W17" s="93"/>
      <c r="X17" s="99"/>
      <c r="Y17" s="99"/>
      <c r="Z17" s="99"/>
      <c r="AA17" s="99"/>
      <c r="AB17" s="99"/>
      <c r="AC17" s="99"/>
      <c r="AD17" s="99"/>
    </row>
    <row r="18" spans="1:30" x14ac:dyDescent="0.2">
      <c r="A18" s="103"/>
      <c r="B18" s="746">
        <f>'１次波及'!$N$44</f>
        <v>-3670.7637815549324</v>
      </c>
      <c r="C18" s="747"/>
      <c r="D18" s="747"/>
      <c r="E18" s="747"/>
      <c r="F18" s="747"/>
      <c r="G18" s="747"/>
      <c r="H18" s="747"/>
      <c r="I18" s="747"/>
      <c r="J18" s="747"/>
      <c r="K18" s="747"/>
      <c r="L18" s="747"/>
      <c r="M18" s="747"/>
      <c r="N18" s="747"/>
      <c r="O18" s="748"/>
      <c r="P18" s="747"/>
      <c r="Q18" s="746">
        <f>'１次波及'!$V$44</f>
        <v>-1799.7081606692279</v>
      </c>
      <c r="R18" s="747"/>
      <c r="S18" s="747"/>
      <c r="T18" s="747"/>
      <c r="U18" s="747"/>
      <c r="V18" s="747"/>
      <c r="W18" s="753"/>
      <c r="X18" s="99"/>
      <c r="Y18" s="99"/>
      <c r="Z18" s="99"/>
      <c r="AA18" s="99"/>
      <c r="AB18" s="99"/>
      <c r="AC18" s="99"/>
      <c r="AD18" s="99"/>
    </row>
    <row r="19" spans="1:30" x14ac:dyDescent="0.2">
      <c r="A19" s="103"/>
      <c r="B19" s="103"/>
      <c r="C19" s="103"/>
      <c r="D19" s="103"/>
      <c r="E19" s="103"/>
      <c r="F19" s="103"/>
      <c r="G19" s="103"/>
      <c r="H19" s="103"/>
      <c r="I19" s="103"/>
      <c r="J19" s="103"/>
      <c r="K19" s="103"/>
      <c r="L19" s="103"/>
      <c r="M19" s="103"/>
      <c r="N19" s="103"/>
      <c r="O19" s="103"/>
      <c r="P19" s="103"/>
      <c r="Q19" s="103"/>
      <c r="R19" s="103"/>
      <c r="S19" s="103"/>
      <c r="T19" s="103"/>
      <c r="U19" s="103"/>
      <c r="V19" s="103"/>
      <c r="W19" s="103"/>
      <c r="X19" s="99"/>
      <c r="Y19" s="99"/>
      <c r="Z19" s="99"/>
      <c r="AA19" s="99"/>
      <c r="AB19" s="99"/>
      <c r="AC19" s="99"/>
      <c r="AD19" s="99"/>
    </row>
    <row r="20" spans="1:30" x14ac:dyDescent="0.2">
      <c r="A20" s="99"/>
      <c r="B20" s="99"/>
      <c r="C20" s="99"/>
      <c r="D20" s="100" t="s">
        <v>110</v>
      </c>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row>
    <row r="21" spans="1:30" x14ac:dyDescent="0.2">
      <c r="A21" s="99"/>
      <c r="B21" s="99"/>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row>
    <row r="22" spans="1:30" x14ac:dyDescent="0.2">
      <c r="A22" s="99"/>
      <c r="B22" s="734" t="s">
        <v>440</v>
      </c>
      <c r="C22" s="735"/>
      <c r="D22" s="735"/>
      <c r="E22" s="735"/>
      <c r="F22" s="735"/>
      <c r="G22" s="735"/>
      <c r="H22" s="735"/>
      <c r="I22" s="736"/>
      <c r="J22" s="740" t="s">
        <v>439</v>
      </c>
      <c r="K22" s="741"/>
      <c r="L22" s="741"/>
      <c r="M22" s="741"/>
      <c r="N22" s="742"/>
      <c r="O22" s="99"/>
      <c r="P22" s="99"/>
      <c r="Q22" s="99"/>
      <c r="R22" s="99"/>
      <c r="S22" s="99"/>
      <c r="T22" s="99"/>
      <c r="U22" s="99"/>
      <c r="V22" s="99"/>
      <c r="W22" s="99"/>
      <c r="X22" s="99"/>
      <c r="Y22" s="99"/>
      <c r="Z22" s="99"/>
      <c r="AA22" s="99"/>
      <c r="AB22" s="99"/>
      <c r="AC22" s="99"/>
      <c r="AD22" s="99"/>
    </row>
    <row r="23" spans="1:30" x14ac:dyDescent="0.2">
      <c r="A23" s="99"/>
      <c r="B23" s="737" t="s">
        <v>112</v>
      </c>
      <c r="C23" s="738"/>
      <c r="D23" s="738"/>
      <c r="E23" s="738"/>
      <c r="F23" s="738"/>
      <c r="G23" s="738"/>
      <c r="H23" s="738"/>
      <c r="I23" s="739"/>
      <c r="J23" s="743" t="s">
        <v>108</v>
      </c>
      <c r="K23" s="744"/>
      <c r="L23" s="744"/>
      <c r="M23" s="744"/>
      <c r="N23" s="745"/>
      <c r="O23" s="99"/>
      <c r="P23" s="99"/>
      <c r="Q23" s="99"/>
      <c r="R23" s="99"/>
      <c r="S23" s="99"/>
      <c r="T23" s="99"/>
      <c r="U23" s="99"/>
      <c r="V23" s="99"/>
      <c r="W23" s="99"/>
      <c r="X23" s="99"/>
      <c r="Y23" s="99"/>
      <c r="Z23" s="99"/>
      <c r="AA23" s="99"/>
      <c r="AB23" s="99"/>
      <c r="AC23" s="99"/>
      <c r="AD23" s="99"/>
    </row>
    <row r="24" spans="1:30" x14ac:dyDescent="0.2">
      <c r="A24" s="99"/>
      <c r="B24" s="731">
        <f>'１次波及'!$P$44</f>
        <v>-3152.9094229986481</v>
      </c>
      <c r="C24" s="732"/>
      <c r="D24" s="732"/>
      <c r="E24" s="732"/>
      <c r="F24" s="732"/>
      <c r="G24" s="732"/>
      <c r="H24" s="732"/>
      <c r="I24" s="733"/>
      <c r="J24" s="109"/>
      <c r="K24" s="110"/>
      <c r="L24" s="110"/>
      <c r="M24" s="110"/>
      <c r="N24" s="111"/>
      <c r="O24" s="99"/>
      <c r="P24" s="99"/>
      <c r="Q24" s="99"/>
      <c r="R24" s="99"/>
      <c r="S24" s="99"/>
      <c r="T24" s="99"/>
      <c r="U24" s="99"/>
      <c r="V24" s="99"/>
      <c r="W24" s="99"/>
      <c r="X24" s="99"/>
      <c r="Y24" s="99"/>
      <c r="Z24" s="99"/>
      <c r="AA24" s="99"/>
      <c r="AB24" s="99"/>
      <c r="AC24" s="99"/>
      <c r="AD24" s="99"/>
    </row>
    <row r="25" spans="1:30" x14ac:dyDescent="0.2">
      <c r="A25" s="99"/>
      <c r="B25" s="112"/>
      <c r="C25" s="112"/>
      <c r="D25" s="112"/>
      <c r="E25" s="112"/>
      <c r="F25" s="112"/>
      <c r="G25" s="112"/>
      <c r="H25" s="112"/>
      <c r="I25" s="112"/>
      <c r="J25" s="99"/>
      <c r="K25" s="99"/>
      <c r="L25" s="99"/>
      <c r="M25" s="99"/>
      <c r="N25" s="99"/>
      <c r="O25" s="99"/>
      <c r="P25" s="99"/>
      <c r="Q25" s="99"/>
      <c r="R25" s="99"/>
      <c r="S25" s="99"/>
      <c r="T25" s="99"/>
      <c r="U25" s="99"/>
      <c r="V25" s="99"/>
      <c r="W25" s="99"/>
      <c r="X25" s="99"/>
      <c r="Y25" s="99"/>
      <c r="Z25" s="99"/>
      <c r="AA25" s="99"/>
      <c r="AB25" s="99"/>
      <c r="AC25" s="99"/>
      <c r="AD25" s="99"/>
    </row>
    <row r="26" spans="1:30" x14ac:dyDescent="0.2">
      <c r="A26" s="99"/>
      <c r="B26" s="112"/>
      <c r="C26" s="112"/>
      <c r="D26" s="112"/>
      <c r="E26" s="99"/>
      <c r="F26" s="99"/>
      <c r="G26" s="99"/>
      <c r="H26" s="100" t="s">
        <v>129</v>
      </c>
      <c r="I26" s="99"/>
      <c r="J26" s="99"/>
      <c r="K26" s="99"/>
      <c r="L26" s="99"/>
      <c r="M26" s="99"/>
      <c r="N26" s="99"/>
      <c r="O26" s="100" t="s">
        <v>130</v>
      </c>
      <c r="P26" s="99"/>
      <c r="Q26" s="99"/>
      <c r="R26" s="99"/>
      <c r="S26" s="99"/>
      <c r="T26" s="99"/>
      <c r="U26" s="99"/>
      <c r="V26" s="99"/>
      <c r="W26" s="99"/>
      <c r="X26" s="99"/>
      <c r="Y26" s="99"/>
      <c r="Z26" s="99"/>
      <c r="AA26" s="99"/>
      <c r="AB26" s="99"/>
      <c r="AC26" s="99"/>
      <c r="AD26" s="99"/>
    </row>
    <row r="27" spans="1:30" x14ac:dyDescent="0.2">
      <c r="A27" s="99"/>
      <c r="B27" s="99"/>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row>
    <row r="28" spans="1:30" x14ac:dyDescent="0.2">
      <c r="A28" s="103"/>
      <c r="B28" s="104" t="s">
        <v>124</v>
      </c>
      <c r="C28" s="103"/>
      <c r="D28" s="103"/>
      <c r="E28" s="103"/>
      <c r="F28" s="103"/>
      <c r="G28" s="103"/>
      <c r="H28" s="103"/>
      <c r="I28" s="103"/>
      <c r="J28" s="103"/>
      <c r="K28" s="103"/>
      <c r="L28" s="103"/>
      <c r="M28" s="103"/>
      <c r="N28" s="103"/>
      <c r="O28" s="103"/>
      <c r="P28" s="103"/>
      <c r="Q28" s="103"/>
      <c r="R28" s="103"/>
      <c r="S28" s="99"/>
      <c r="T28" s="99"/>
      <c r="U28" s="99"/>
      <c r="V28" s="99"/>
      <c r="W28" s="99"/>
      <c r="X28" s="99"/>
      <c r="Y28" s="99"/>
      <c r="Z28" s="99"/>
      <c r="AA28" s="99"/>
      <c r="AB28" s="99"/>
      <c r="AC28" s="99"/>
      <c r="AD28" s="99"/>
    </row>
    <row r="29" spans="1:30" x14ac:dyDescent="0.2">
      <c r="A29" s="103"/>
      <c r="B29" s="113" t="s">
        <v>115</v>
      </c>
      <c r="C29" s="114"/>
      <c r="D29" s="114"/>
      <c r="E29" s="114"/>
      <c r="F29" s="114"/>
      <c r="G29" s="114"/>
      <c r="H29" s="114"/>
      <c r="I29" s="114"/>
      <c r="J29" s="114"/>
      <c r="K29" s="114"/>
      <c r="L29" s="114"/>
      <c r="M29" s="114"/>
      <c r="N29" s="114"/>
      <c r="O29" s="114"/>
      <c r="P29" s="114"/>
      <c r="Q29" s="115"/>
      <c r="R29" s="103"/>
      <c r="S29" s="99"/>
      <c r="T29" s="99"/>
      <c r="U29" s="116"/>
      <c r="V29" s="99"/>
      <c r="W29" s="99"/>
      <c r="X29" s="99"/>
      <c r="Y29" s="99"/>
      <c r="Z29" s="99"/>
      <c r="AA29" s="99"/>
      <c r="AB29" s="99"/>
      <c r="AC29" s="99"/>
      <c r="AD29" s="99"/>
    </row>
    <row r="30" spans="1:30" x14ac:dyDescent="0.2">
      <c r="A30" s="103"/>
      <c r="B30" s="752">
        <f>'１次波及'!$Q$44</f>
        <v>-5832.239782795501</v>
      </c>
      <c r="C30" s="738"/>
      <c r="D30" s="738"/>
      <c r="E30" s="738"/>
      <c r="F30" s="738"/>
      <c r="G30" s="738"/>
      <c r="H30" s="738"/>
      <c r="I30" s="738"/>
      <c r="J30" s="738"/>
      <c r="K30" s="738"/>
      <c r="L30" s="738"/>
      <c r="M30" s="738"/>
      <c r="N30" s="738"/>
      <c r="O30" s="738"/>
      <c r="P30" s="738"/>
      <c r="Q30" s="739"/>
      <c r="R30" s="103"/>
      <c r="S30" s="99"/>
      <c r="T30" s="116"/>
      <c r="U30" s="116"/>
      <c r="V30" s="99"/>
      <c r="W30" s="99"/>
      <c r="X30" s="99"/>
      <c r="Y30" s="99"/>
      <c r="Z30" s="99"/>
      <c r="AA30" s="99"/>
      <c r="AB30" s="99"/>
      <c r="AC30" s="99"/>
      <c r="AD30" s="99"/>
    </row>
    <row r="31" spans="1:30" x14ac:dyDescent="0.2">
      <c r="A31" s="103"/>
      <c r="B31" s="117"/>
      <c r="C31" s="116"/>
      <c r="D31" s="116"/>
      <c r="E31" s="113" t="s">
        <v>118</v>
      </c>
      <c r="F31" s="114"/>
      <c r="G31" s="114"/>
      <c r="H31" s="114"/>
      <c r="I31" s="114"/>
      <c r="J31" s="114"/>
      <c r="K31" s="114"/>
      <c r="L31" s="114"/>
      <c r="M31" s="114"/>
      <c r="N31" s="114"/>
      <c r="O31" s="114"/>
      <c r="P31" s="114"/>
      <c r="Q31" s="115"/>
      <c r="R31" s="78" t="s">
        <v>127</v>
      </c>
      <c r="S31" s="99"/>
      <c r="T31" s="99"/>
      <c r="U31" s="99"/>
      <c r="V31" s="99"/>
      <c r="W31" s="99"/>
      <c r="X31" s="99"/>
      <c r="Y31" s="99"/>
      <c r="Z31" s="99"/>
      <c r="AA31" s="99"/>
      <c r="AB31" s="99"/>
      <c r="AC31" s="99"/>
      <c r="AD31" s="99"/>
    </row>
    <row r="32" spans="1:30" x14ac:dyDescent="0.2">
      <c r="A32" s="103"/>
      <c r="B32" s="117"/>
      <c r="C32" s="116"/>
      <c r="D32" s="116"/>
      <c r="E32" s="752">
        <f>'１次波及'!$T$44</f>
        <v>-2624.6233505404821</v>
      </c>
      <c r="F32" s="738"/>
      <c r="G32" s="738"/>
      <c r="H32" s="738"/>
      <c r="I32" s="738"/>
      <c r="J32" s="738"/>
      <c r="K32" s="738"/>
      <c r="L32" s="738"/>
      <c r="M32" s="738"/>
      <c r="N32" s="738"/>
      <c r="O32" s="738"/>
      <c r="P32" s="738"/>
      <c r="Q32" s="739"/>
      <c r="R32" s="103"/>
      <c r="S32" s="99"/>
      <c r="T32" s="99"/>
      <c r="U32" s="99"/>
      <c r="V32" s="99"/>
      <c r="W32" s="99"/>
      <c r="X32" s="99"/>
      <c r="Y32" s="99"/>
      <c r="Z32" s="99"/>
      <c r="AA32" s="99"/>
      <c r="AB32" s="99"/>
      <c r="AC32" s="99"/>
      <c r="AD32" s="99"/>
    </row>
    <row r="33" spans="1:30" x14ac:dyDescent="0.2">
      <c r="A33" s="103"/>
      <c r="B33" s="117"/>
      <c r="C33" s="116"/>
      <c r="D33" s="116"/>
      <c r="E33" s="117"/>
      <c r="F33" s="116"/>
      <c r="G33" s="116"/>
      <c r="H33" s="113" t="s">
        <v>117</v>
      </c>
      <c r="I33" s="114"/>
      <c r="J33" s="114"/>
      <c r="K33" s="114"/>
      <c r="L33" s="114"/>
      <c r="M33" s="114"/>
      <c r="N33" s="114"/>
      <c r="O33" s="114"/>
      <c r="P33" s="114"/>
      <c r="Q33" s="115"/>
      <c r="R33" s="78" t="s">
        <v>128</v>
      </c>
      <c r="S33" s="99"/>
      <c r="T33" s="99"/>
      <c r="U33" s="99"/>
      <c r="V33" s="99"/>
      <c r="W33" s="99"/>
      <c r="X33" s="99"/>
      <c r="Y33" s="99"/>
      <c r="Z33" s="99"/>
      <c r="AA33" s="99"/>
      <c r="AB33" s="99"/>
      <c r="AC33" s="99"/>
      <c r="AD33" s="99"/>
    </row>
    <row r="34" spans="1:30" x14ac:dyDescent="0.2">
      <c r="A34" s="103"/>
      <c r="B34" s="118"/>
      <c r="C34" s="119"/>
      <c r="D34" s="119"/>
      <c r="E34" s="120"/>
      <c r="F34" s="121"/>
      <c r="G34" s="121"/>
      <c r="H34" s="731">
        <f>'１次波及'!$W$44</f>
        <v>-1270.6138320089076</v>
      </c>
      <c r="I34" s="732"/>
      <c r="J34" s="732"/>
      <c r="K34" s="732"/>
      <c r="L34" s="732"/>
      <c r="M34" s="732"/>
      <c r="N34" s="732"/>
      <c r="O34" s="732"/>
      <c r="P34" s="732"/>
      <c r="Q34" s="733"/>
      <c r="R34" s="103"/>
      <c r="S34" s="99"/>
      <c r="T34" s="99"/>
      <c r="U34" s="99"/>
      <c r="V34" s="99"/>
      <c r="W34" s="99"/>
      <c r="X34" s="99"/>
      <c r="Y34" s="99"/>
      <c r="Z34" s="99"/>
      <c r="AA34" s="99"/>
      <c r="AB34" s="99"/>
      <c r="AC34" s="99"/>
      <c r="AD34" s="99"/>
    </row>
    <row r="35" spans="1:30" x14ac:dyDescent="0.2">
      <c r="A35" s="103"/>
      <c r="B35" s="103"/>
      <c r="C35" s="103"/>
      <c r="D35" s="103"/>
      <c r="E35" s="103"/>
      <c r="F35" s="103"/>
      <c r="G35" s="103"/>
      <c r="H35" s="103"/>
      <c r="I35" s="103"/>
      <c r="J35" s="103"/>
      <c r="K35" s="103"/>
      <c r="L35" s="103"/>
      <c r="M35" s="103"/>
      <c r="N35" s="103"/>
      <c r="O35" s="103"/>
      <c r="P35" s="103"/>
      <c r="Q35" s="103"/>
      <c r="R35" s="103"/>
      <c r="S35" s="99"/>
      <c r="T35" s="101"/>
      <c r="U35" s="101"/>
      <c r="V35" s="734" t="s">
        <v>72</v>
      </c>
      <c r="W35" s="735"/>
      <c r="X35" s="735"/>
      <c r="Y35" s="735"/>
      <c r="Z35" s="735"/>
      <c r="AA35" s="735"/>
      <c r="AB35" s="735"/>
      <c r="AC35" s="735"/>
      <c r="AD35" s="736"/>
    </row>
    <row r="36" spans="1:30" x14ac:dyDescent="0.2">
      <c r="A36" s="99"/>
      <c r="B36" s="99"/>
      <c r="C36" s="99"/>
      <c r="D36" s="99"/>
      <c r="E36" s="99"/>
      <c r="F36" s="99"/>
      <c r="G36" s="99"/>
      <c r="H36" s="99"/>
      <c r="I36" s="99"/>
      <c r="J36" s="99"/>
      <c r="K36" s="99"/>
      <c r="L36" s="99"/>
      <c r="M36" s="99"/>
      <c r="N36" s="99"/>
      <c r="O36" s="99"/>
      <c r="P36" s="99"/>
      <c r="Q36" s="99"/>
      <c r="R36" s="99"/>
      <c r="S36" s="99"/>
      <c r="T36" s="101"/>
      <c r="U36" s="116"/>
      <c r="V36" s="737" t="s">
        <v>119</v>
      </c>
      <c r="W36" s="738"/>
      <c r="X36" s="738"/>
      <c r="Y36" s="738"/>
      <c r="Z36" s="738"/>
      <c r="AA36" s="738"/>
      <c r="AB36" s="738"/>
      <c r="AC36" s="738"/>
      <c r="AD36" s="739"/>
    </row>
    <row r="37" spans="1:30" x14ac:dyDescent="0.2">
      <c r="A37" s="99"/>
      <c r="B37" s="99"/>
      <c r="C37" s="99"/>
      <c r="D37" s="99"/>
      <c r="E37" s="99"/>
      <c r="F37" s="99"/>
      <c r="G37" s="99"/>
      <c r="H37" s="99"/>
      <c r="I37" s="99"/>
      <c r="J37" s="99"/>
      <c r="K37" s="99"/>
      <c r="L37" s="99"/>
      <c r="M37" s="99"/>
      <c r="N37" s="99"/>
      <c r="O37" s="99"/>
      <c r="P37" s="99"/>
      <c r="Q37" s="99"/>
      <c r="R37" s="99"/>
      <c r="S37" s="99"/>
      <c r="T37" s="116"/>
      <c r="U37" s="116"/>
      <c r="V37" s="731">
        <f>H34+Q18</f>
        <v>-3070.3219926781358</v>
      </c>
      <c r="W37" s="732"/>
      <c r="X37" s="732"/>
      <c r="Y37" s="732"/>
      <c r="Z37" s="732"/>
      <c r="AA37" s="732"/>
      <c r="AB37" s="732"/>
      <c r="AC37" s="732"/>
      <c r="AD37" s="733"/>
    </row>
    <row r="38" spans="1:30" x14ac:dyDescent="0.2">
      <c r="A38" s="99"/>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row>
    <row r="39" spans="1:30" x14ac:dyDescent="0.2">
      <c r="A39" s="99"/>
      <c r="B39" s="99"/>
      <c r="C39" s="99"/>
      <c r="D39" s="99"/>
      <c r="E39" s="99"/>
      <c r="F39" s="99"/>
      <c r="G39" s="99"/>
      <c r="H39" s="99"/>
      <c r="I39" s="99"/>
      <c r="J39" s="99"/>
      <c r="K39" s="99"/>
      <c r="L39" s="99"/>
      <c r="M39" s="99"/>
      <c r="N39" s="99"/>
      <c r="O39" s="99"/>
      <c r="P39" s="99"/>
      <c r="Q39" s="99"/>
      <c r="R39" s="99"/>
      <c r="S39" s="99"/>
      <c r="T39" s="99"/>
      <c r="U39" s="99"/>
      <c r="V39" s="99"/>
      <c r="W39" s="100" t="s">
        <v>131</v>
      </c>
      <c r="X39" s="99"/>
      <c r="Y39" s="99"/>
      <c r="Z39" s="99"/>
      <c r="AA39" s="99"/>
      <c r="AB39" s="99"/>
      <c r="AC39" s="99"/>
      <c r="AD39" s="99"/>
    </row>
    <row r="40" spans="1:30" x14ac:dyDescent="0.2">
      <c r="A40" s="99"/>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row>
    <row r="41" spans="1:30" x14ac:dyDescent="0.2">
      <c r="A41" s="99"/>
      <c r="B41" s="99"/>
      <c r="C41" s="99"/>
      <c r="D41" s="99"/>
      <c r="E41" s="99"/>
      <c r="F41" s="99"/>
      <c r="G41" s="99"/>
      <c r="H41" s="99"/>
      <c r="I41" s="99"/>
      <c r="J41" s="99"/>
      <c r="K41" s="99"/>
      <c r="L41" s="99"/>
      <c r="M41" s="99"/>
      <c r="N41" s="99"/>
      <c r="O41" s="99"/>
      <c r="P41" s="99"/>
      <c r="Q41" s="99"/>
      <c r="R41" s="99"/>
      <c r="S41" s="99"/>
      <c r="T41" s="99"/>
      <c r="U41" s="99"/>
      <c r="V41" s="734" t="s">
        <v>337</v>
      </c>
      <c r="W41" s="735"/>
      <c r="X41" s="735"/>
      <c r="Y41" s="735"/>
      <c r="Z41" s="735"/>
      <c r="AA41" s="735"/>
      <c r="AB41" s="735"/>
      <c r="AC41" s="735"/>
      <c r="AD41" s="736"/>
    </row>
    <row r="42" spans="1:30" x14ac:dyDescent="0.2">
      <c r="A42" s="99"/>
      <c r="B42" s="99"/>
      <c r="C42" s="99"/>
      <c r="D42" s="99"/>
      <c r="E42" s="99"/>
      <c r="F42" s="99"/>
      <c r="G42" s="99"/>
      <c r="H42" s="99"/>
      <c r="I42" s="99"/>
      <c r="J42" s="99"/>
      <c r="K42" s="99"/>
      <c r="L42" s="99"/>
      <c r="M42" s="99"/>
      <c r="N42" s="99"/>
      <c r="O42" s="99"/>
      <c r="P42" s="99"/>
      <c r="Q42" s="99"/>
      <c r="R42" s="99"/>
      <c r="S42" s="99"/>
      <c r="T42" s="99"/>
      <c r="U42" s="99"/>
      <c r="V42" s="731">
        <f>'２次波及'!$J$44</f>
        <v>-1863.6854495556286</v>
      </c>
      <c r="W42" s="732"/>
      <c r="X42" s="732"/>
      <c r="Y42" s="732"/>
      <c r="Z42" s="732"/>
      <c r="AA42" s="732"/>
      <c r="AB42" s="732"/>
      <c r="AC42" s="732"/>
      <c r="AD42" s="733"/>
    </row>
    <row r="43" spans="1:30" x14ac:dyDescent="0.2">
      <c r="A43" s="99"/>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row>
    <row r="44" spans="1:30" x14ac:dyDescent="0.2">
      <c r="A44" s="99"/>
      <c r="B44" s="99"/>
      <c r="C44" s="99"/>
      <c r="D44" s="99"/>
      <c r="E44" s="99"/>
      <c r="F44" s="99"/>
      <c r="G44" s="99"/>
      <c r="H44" s="99"/>
      <c r="I44" s="99"/>
      <c r="J44" s="99"/>
      <c r="K44" s="99"/>
      <c r="L44" s="99"/>
      <c r="M44" s="99"/>
      <c r="N44" s="99"/>
      <c r="O44" s="99"/>
      <c r="P44" s="99"/>
      <c r="Q44" s="99"/>
      <c r="R44" s="99"/>
      <c r="S44" s="99"/>
      <c r="T44" s="99"/>
      <c r="U44" s="99"/>
      <c r="V44" s="99"/>
      <c r="W44" s="100" t="s">
        <v>132</v>
      </c>
      <c r="X44" s="99"/>
      <c r="Y44" s="99"/>
      <c r="Z44" s="99"/>
      <c r="AA44" s="99"/>
      <c r="AB44" s="99"/>
      <c r="AC44" s="99"/>
      <c r="AD44" s="99"/>
    </row>
    <row r="45" spans="1:30" x14ac:dyDescent="0.2">
      <c r="A45" s="99"/>
      <c r="B45" s="99"/>
      <c r="C45" s="99"/>
      <c r="D45" s="99"/>
      <c r="E45" s="99"/>
      <c r="F45" s="99"/>
      <c r="G45" s="99"/>
      <c r="H45" s="99"/>
      <c r="I45" s="99"/>
      <c r="J45" s="99"/>
      <c r="K45" s="99"/>
      <c r="L45" s="99"/>
      <c r="M45" s="99"/>
      <c r="N45" s="99"/>
      <c r="O45" s="99"/>
      <c r="P45" s="99"/>
      <c r="Q45" s="99"/>
      <c r="R45" s="99"/>
      <c r="S45" s="99"/>
      <c r="T45" s="99"/>
      <c r="U45" s="99"/>
      <c r="V45" s="99"/>
      <c r="W45" s="100" t="s">
        <v>110</v>
      </c>
      <c r="X45" s="99"/>
      <c r="Y45" s="99"/>
      <c r="Z45" s="99"/>
      <c r="AA45" s="99"/>
      <c r="AB45" s="99"/>
      <c r="AC45" s="99"/>
      <c r="AD45" s="99"/>
    </row>
    <row r="46" spans="1:30" x14ac:dyDescent="0.2">
      <c r="A46" s="99"/>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row>
    <row r="47" spans="1:30" x14ac:dyDescent="0.2">
      <c r="A47" s="99"/>
      <c r="B47" s="99"/>
      <c r="C47" s="99"/>
      <c r="D47" s="99"/>
      <c r="E47" s="99"/>
      <c r="F47" s="99"/>
      <c r="G47" s="99"/>
      <c r="H47" s="99"/>
      <c r="I47" s="99"/>
      <c r="J47" s="99"/>
      <c r="K47" s="99"/>
      <c r="L47" s="100" t="s">
        <v>129</v>
      </c>
      <c r="M47" s="99"/>
      <c r="N47" s="99"/>
      <c r="O47" s="99"/>
      <c r="P47" s="99"/>
      <c r="Q47" s="99"/>
      <c r="R47" s="100" t="s">
        <v>130</v>
      </c>
      <c r="S47" s="99"/>
      <c r="T47" s="99"/>
      <c r="U47" s="99"/>
      <c r="V47" s="122"/>
      <c r="W47" s="123"/>
      <c r="X47" s="123"/>
      <c r="Y47" s="123"/>
      <c r="Z47" s="124"/>
      <c r="AA47" s="740" t="s">
        <v>439</v>
      </c>
      <c r="AB47" s="741"/>
      <c r="AC47" s="741"/>
      <c r="AD47" s="742"/>
    </row>
    <row r="48" spans="1:30" x14ac:dyDescent="0.2">
      <c r="A48" s="103"/>
      <c r="B48" s="104" t="s">
        <v>125</v>
      </c>
      <c r="C48" s="103"/>
      <c r="D48" s="103"/>
      <c r="E48" s="103"/>
      <c r="F48" s="103"/>
      <c r="G48" s="103"/>
      <c r="H48" s="103"/>
      <c r="I48" s="103"/>
      <c r="J48" s="103"/>
      <c r="K48" s="103"/>
      <c r="L48" s="103"/>
      <c r="M48" s="103"/>
      <c r="N48" s="103"/>
      <c r="O48" s="103"/>
      <c r="P48" s="103"/>
      <c r="Q48" s="103"/>
      <c r="R48" s="99"/>
      <c r="S48" s="99"/>
      <c r="T48" s="99"/>
      <c r="U48" s="99"/>
      <c r="V48" s="737" t="s">
        <v>440</v>
      </c>
      <c r="W48" s="738"/>
      <c r="X48" s="738"/>
      <c r="Y48" s="738"/>
      <c r="Z48" s="739"/>
      <c r="AA48" s="743" t="s">
        <v>108</v>
      </c>
      <c r="AB48" s="744"/>
      <c r="AC48" s="744"/>
      <c r="AD48" s="745"/>
    </row>
    <row r="49" spans="1:30" x14ac:dyDescent="0.2">
      <c r="A49" s="103"/>
      <c r="B49" s="107" t="s">
        <v>120</v>
      </c>
      <c r="C49" s="108"/>
      <c r="D49" s="108"/>
      <c r="E49" s="108"/>
      <c r="F49" s="108"/>
      <c r="G49" s="108"/>
      <c r="H49" s="108"/>
      <c r="I49" s="108"/>
      <c r="J49" s="108"/>
      <c r="K49" s="108"/>
      <c r="L49" s="108"/>
      <c r="M49" s="108"/>
      <c r="N49" s="108"/>
      <c r="O49" s="108"/>
      <c r="P49" s="125"/>
      <c r="Q49" s="103"/>
      <c r="R49" s="99"/>
      <c r="S49" s="99"/>
      <c r="T49" s="99"/>
      <c r="U49" s="99"/>
      <c r="V49" s="731">
        <f>'２次波及'!$N$44</f>
        <v>-1750.4014136428227</v>
      </c>
      <c r="W49" s="732"/>
      <c r="X49" s="732"/>
      <c r="Y49" s="732"/>
      <c r="Z49" s="733"/>
      <c r="AA49" s="110"/>
      <c r="AB49" s="110"/>
      <c r="AC49" s="110"/>
      <c r="AD49" s="111"/>
    </row>
    <row r="50" spans="1:30" x14ac:dyDescent="0.2">
      <c r="A50" s="103"/>
      <c r="B50" s="754">
        <f>'２次波及'!$O$44</f>
        <v>-2750.8189421283882</v>
      </c>
      <c r="C50" s="755"/>
      <c r="D50" s="755"/>
      <c r="E50" s="755"/>
      <c r="F50" s="755"/>
      <c r="G50" s="755"/>
      <c r="H50" s="755"/>
      <c r="I50" s="755"/>
      <c r="J50" s="755"/>
      <c r="K50" s="755"/>
      <c r="L50" s="755"/>
      <c r="M50" s="755"/>
      <c r="N50" s="755"/>
      <c r="O50" s="755"/>
      <c r="P50" s="756"/>
      <c r="Q50" s="103"/>
      <c r="R50" s="99"/>
      <c r="S50" s="99"/>
      <c r="T50" s="99"/>
      <c r="U50" s="99"/>
      <c r="V50" s="99"/>
      <c r="W50" s="99"/>
      <c r="X50" s="99"/>
      <c r="Y50" s="99"/>
      <c r="Z50" s="99"/>
      <c r="AA50" s="99"/>
      <c r="AB50" s="99"/>
      <c r="AC50" s="99"/>
      <c r="AD50" s="99"/>
    </row>
    <row r="51" spans="1:30" x14ac:dyDescent="0.2">
      <c r="A51" s="103"/>
      <c r="B51" s="126"/>
      <c r="C51" s="127"/>
      <c r="D51" s="127"/>
      <c r="E51" s="107" t="s">
        <v>121</v>
      </c>
      <c r="F51" s="108"/>
      <c r="G51" s="108"/>
      <c r="H51" s="108"/>
      <c r="I51" s="108"/>
      <c r="J51" s="108"/>
      <c r="K51" s="108"/>
      <c r="L51" s="108"/>
      <c r="M51" s="108"/>
      <c r="N51" s="108"/>
      <c r="O51" s="108"/>
      <c r="P51" s="125"/>
      <c r="Q51" s="78" t="s">
        <v>127</v>
      </c>
      <c r="R51" s="99"/>
      <c r="S51" s="99"/>
      <c r="T51" s="99"/>
      <c r="U51" s="99"/>
      <c r="V51" s="99"/>
      <c r="W51" s="99"/>
      <c r="X51" s="99"/>
      <c r="Y51" s="99"/>
      <c r="Z51" s="99"/>
      <c r="AA51" s="99"/>
      <c r="AB51" s="99"/>
      <c r="AC51" s="99"/>
      <c r="AD51" s="99"/>
    </row>
    <row r="52" spans="1:30" x14ac:dyDescent="0.2">
      <c r="A52" s="103"/>
      <c r="B52" s="126"/>
      <c r="C52" s="127"/>
      <c r="D52" s="127"/>
      <c r="E52" s="754">
        <f>'２次波及'!$Q$44</f>
        <v>-1607.316412439113</v>
      </c>
      <c r="F52" s="755"/>
      <c r="G52" s="755"/>
      <c r="H52" s="755"/>
      <c r="I52" s="755"/>
      <c r="J52" s="755"/>
      <c r="K52" s="755"/>
      <c r="L52" s="755"/>
      <c r="M52" s="755"/>
      <c r="N52" s="755"/>
      <c r="O52" s="755"/>
      <c r="P52" s="756"/>
      <c r="Q52" s="103"/>
      <c r="R52" s="99"/>
      <c r="S52" s="99"/>
      <c r="T52" s="99"/>
      <c r="U52" s="99"/>
      <c r="V52" s="99"/>
      <c r="W52" s="99"/>
      <c r="X52" s="99"/>
      <c r="Y52" s="99"/>
      <c r="Z52" s="99"/>
      <c r="AA52" s="99"/>
      <c r="AB52" s="99"/>
      <c r="AC52" s="99"/>
      <c r="AD52" s="99"/>
    </row>
    <row r="53" spans="1:30" x14ac:dyDescent="0.2">
      <c r="A53" s="103"/>
      <c r="B53" s="126"/>
      <c r="C53" s="127"/>
      <c r="D53" s="127"/>
      <c r="E53" s="126"/>
      <c r="F53" s="127"/>
      <c r="G53" s="127"/>
      <c r="H53" s="107" t="s">
        <v>122</v>
      </c>
      <c r="I53" s="108"/>
      <c r="J53" s="108"/>
      <c r="K53" s="108"/>
      <c r="L53" s="108"/>
      <c r="M53" s="108"/>
      <c r="N53" s="108"/>
      <c r="O53" s="108"/>
      <c r="P53" s="125"/>
      <c r="Q53" s="78" t="s">
        <v>128</v>
      </c>
      <c r="R53" s="99"/>
      <c r="S53" s="99"/>
      <c r="T53" s="99"/>
      <c r="U53" s="99"/>
      <c r="V53" s="99"/>
      <c r="W53" s="99"/>
      <c r="X53" s="99"/>
      <c r="Y53" s="99"/>
      <c r="Z53" s="99"/>
      <c r="AA53" s="99"/>
      <c r="AB53" s="99"/>
      <c r="AC53" s="99"/>
      <c r="AD53" s="99"/>
    </row>
    <row r="54" spans="1:30" x14ac:dyDescent="0.2">
      <c r="A54" s="103"/>
      <c r="B54" s="128"/>
      <c r="C54" s="129"/>
      <c r="D54" s="129"/>
      <c r="E54" s="96"/>
      <c r="F54" s="97"/>
      <c r="G54" s="97"/>
      <c r="H54" s="746">
        <f>'２次波及'!$S$44</f>
        <v>-685.91712067118203</v>
      </c>
      <c r="I54" s="747"/>
      <c r="J54" s="747"/>
      <c r="K54" s="747"/>
      <c r="L54" s="747"/>
      <c r="M54" s="747"/>
      <c r="N54" s="747"/>
      <c r="O54" s="747"/>
      <c r="P54" s="753"/>
      <c r="Q54" s="103"/>
      <c r="R54" s="99"/>
      <c r="S54" s="99"/>
      <c r="T54" s="99"/>
      <c r="U54" s="99"/>
      <c r="V54" s="99"/>
      <c r="W54" s="99"/>
      <c r="X54" s="99"/>
      <c r="Y54" s="99"/>
      <c r="Z54" s="99"/>
      <c r="AA54" s="99"/>
      <c r="AB54" s="99"/>
      <c r="AC54" s="99"/>
      <c r="AD54" s="99"/>
    </row>
    <row r="55" spans="1:30" x14ac:dyDescent="0.2">
      <c r="A55" s="103"/>
      <c r="B55" s="103"/>
      <c r="C55" s="103"/>
      <c r="D55" s="103"/>
      <c r="E55" s="103"/>
      <c r="F55" s="103"/>
      <c r="G55" s="103"/>
      <c r="H55" s="103"/>
      <c r="I55" s="103"/>
      <c r="J55" s="103"/>
      <c r="K55" s="103"/>
      <c r="L55" s="103"/>
      <c r="M55" s="103"/>
      <c r="N55" s="103"/>
      <c r="O55" s="103"/>
      <c r="P55" s="103"/>
      <c r="Q55" s="103"/>
      <c r="R55" s="99"/>
      <c r="S55" s="99"/>
      <c r="T55" s="99"/>
      <c r="U55" s="99"/>
      <c r="V55" s="99"/>
      <c r="W55" s="99"/>
      <c r="X55" s="99"/>
      <c r="Y55" s="99"/>
      <c r="Z55" s="99"/>
      <c r="AA55" s="99"/>
      <c r="AB55" s="99"/>
      <c r="AC55" s="99"/>
      <c r="AD55" s="99"/>
    </row>
  </sheetData>
  <mergeCells count="34">
    <mergeCell ref="B2:AC2"/>
    <mergeCell ref="Q18:W18"/>
    <mergeCell ref="O16:W16"/>
    <mergeCell ref="B15:N17"/>
    <mergeCell ref="J23:N23"/>
    <mergeCell ref="B24:I24"/>
    <mergeCell ref="V41:AD41"/>
    <mergeCell ref="V36:AD36"/>
    <mergeCell ref="E32:Q32"/>
    <mergeCell ref="B22:I22"/>
    <mergeCell ref="V37:AD37"/>
    <mergeCell ref="H54:P54"/>
    <mergeCell ref="AA48:AD48"/>
    <mergeCell ref="V48:Z48"/>
    <mergeCell ref="B50:P50"/>
    <mergeCell ref="AA47:AD47"/>
    <mergeCell ref="E52:P52"/>
    <mergeCell ref="V49:Z49"/>
    <mergeCell ref="V42:AD42"/>
    <mergeCell ref="V35:AD35"/>
    <mergeCell ref="B4:AC4"/>
    <mergeCell ref="B5:AC5"/>
    <mergeCell ref="B9:W9"/>
    <mergeCell ref="B10:W10"/>
    <mergeCell ref="X9:AC9"/>
    <mergeCell ref="X10:AC10"/>
    <mergeCell ref="B11:W11"/>
    <mergeCell ref="H34:Q34"/>
    <mergeCell ref="B18:N18"/>
    <mergeCell ref="O18:P18"/>
    <mergeCell ref="X11:AC11"/>
    <mergeCell ref="B23:I23"/>
    <mergeCell ref="J22:N22"/>
    <mergeCell ref="B30:Q30"/>
  </mergeCells>
  <phoneticPr fontId="5"/>
  <pageMargins left="0.7" right="0.7" top="0.75" bottom="0.75" header="0.3" footer="0.3"/>
  <pageSetup paperSize="9" orientation="portrait" r:id="rId1"/>
  <ignoredErrors>
    <ignoredError sqref="B5 B11 O16:W18 B18 B24 B30 E32 H34 V37 V42 V49 B50 E52 H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A420A-24AB-4FF4-9699-E643C289124E}">
  <sheetPr>
    <pageSetUpPr fitToPage="1"/>
  </sheetPr>
  <dimension ref="A1:DM39"/>
  <sheetViews>
    <sheetView zoomScale="80" zoomScaleNormal="80" workbookViewId="0"/>
  </sheetViews>
  <sheetFormatPr defaultRowHeight="14.5" x14ac:dyDescent="0.35"/>
  <cols>
    <col min="1" max="1" width="5.6328125" style="588" customWidth="1"/>
    <col min="2" max="2" width="23.1796875" style="593" customWidth="1"/>
    <col min="3" max="3" width="10.26953125" style="593" customWidth="1"/>
    <col min="4" max="4" width="10.453125" style="593" customWidth="1"/>
    <col min="5" max="5" width="2.1796875" style="593" customWidth="1"/>
    <col min="6" max="79" width="5.90625" style="593" customWidth="1"/>
    <col min="80" max="80" width="2.81640625" style="593" customWidth="1"/>
    <col min="81" max="118" width="5.90625" style="593" customWidth="1"/>
    <col min="119" max="16384" width="8.7265625" style="593"/>
  </cols>
  <sheetData>
    <row r="1" spans="1:117" s="589" customFormat="1" x14ac:dyDescent="0.35">
      <c r="A1" s="588"/>
      <c r="F1" s="589">
        <v>1</v>
      </c>
      <c r="G1" s="589">
        <v>1</v>
      </c>
      <c r="H1" s="589">
        <v>2</v>
      </c>
      <c r="I1" s="589">
        <v>2</v>
      </c>
      <c r="J1" s="589">
        <v>3</v>
      </c>
      <c r="K1" s="589">
        <v>3</v>
      </c>
      <c r="L1" s="589">
        <v>4</v>
      </c>
      <c r="M1" s="589">
        <v>4</v>
      </c>
      <c r="N1" s="589">
        <v>5</v>
      </c>
      <c r="O1" s="589">
        <v>5</v>
      </c>
      <c r="P1" s="589">
        <v>6</v>
      </c>
      <c r="Q1" s="589">
        <v>6</v>
      </c>
      <c r="R1" s="589">
        <v>7</v>
      </c>
      <c r="S1" s="589">
        <v>7</v>
      </c>
      <c r="T1" s="589">
        <v>8</v>
      </c>
      <c r="U1" s="589">
        <v>8</v>
      </c>
      <c r="V1" s="589">
        <v>9</v>
      </c>
      <c r="W1" s="589">
        <v>9</v>
      </c>
      <c r="X1" s="589">
        <v>10</v>
      </c>
      <c r="Y1" s="589">
        <v>10</v>
      </c>
      <c r="Z1" s="589">
        <v>11</v>
      </c>
      <c r="AA1" s="589">
        <v>11</v>
      </c>
      <c r="AB1" s="589">
        <v>12</v>
      </c>
      <c r="AC1" s="589">
        <v>12</v>
      </c>
      <c r="AD1" s="589">
        <v>13</v>
      </c>
      <c r="AE1" s="589">
        <v>13</v>
      </c>
      <c r="AF1" s="589">
        <v>14</v>
      </c>
      <c r="AG1" s="589">
        <v>14</v>
      </c>
      <c r="AH1" s="589">
        <v>15</v>
      </c>
      <c r="AI1" s="589">
        <v>15</v>
      </c>
      <c r="AJ1" s="589">
        <v>16</v>
      </c>
      <c r="AK1" s="589">
        <v>16</v>
      </c>
      <c r="AL1" s="589">
        <v>17</v>
      </c>
      <c r="AM1" s="589">
        <v>17</v>
      </c>
      <c r="AN1" s="589">
        <v>18</v>
      </c>
      <c r="AO1" s="589">
        <v>18</v>
      </c>
      <c r="AP1" s="589">
        <v>19</v>
      </c>
      <c r="AQ1" s="589">
        <v>19</v>
      </c>
      <c r="AR1" s="589">
        <v>20</v>
      </c>
      <c r="AS1" s="589">
        <v>20</v>
      </c>
      <c r="AT1" s="589">
        <v>21</v>
      </c>
      <c r="AU1" s="589">
        <v>21</v>
      </c>
      <c r="AV1" s="589">
        <v>22</v>
      </c>
      <c r="AW1" s="589">
        <v>22</v>
      </c>
      <c r="AX1" s="589">
        <v>23</v>
      </c>
      <c r="AY1" s="589">
        <v>23</v>
      </c>
      <c r="AZ1" s="589">
        <v>24</v>
      </c>
      <c r="BA1" s="589">
        <v>24</v>
      </c>
      <c r="BB1" s="589">
        <v>25</v>
      </c>
      <c r="BC1" s="589">
        <v>25</v>
      </c>
      <c r="BD1" s="589">
        <v>26</v>
      </c>
      <c r="BE1" s="589">
        <v>26</v>
      </c>
      <c r="BF1" s="589">
        <v>27</v>
      </c>
      <c r="BG1" s="589">
        <v>27</v>
      </c>
      <c r="BH1" s="589">
        <v>28</v>
      </c>
      <c r="BI1" s="589">
        <v>28</v>
      </c>
      <c r="BJ1" s="589">
        <v>29</v>
      </c>
      <c r="BK1" s="589">
        <v>29</v>
      </c>
      <c r="BL1" s="589">
        <v>30</v>
      </c>
      <c r="BM1" s="589">
        <v>30</v>
      </c>
      <c r="BN1" s="589">
        <v>31</v>
      </c>
      <c r="BO1" s="589">
        <v>31</v>
      </c>
      <c r="BP1" s="589">
        <v>32</v>
      </c>
      <c r="BQ1" s="589">
        <v>32</v>
      </c>
      <c r="BR1" s="589">
        <v>33</v>
      </c>
      <c r="BS1" s="589">
        <v>33</v>
      </c>
      <c r="BT1" s="589">
        <v>34</v>
      </c>
      <c r="BU1" s="589">
        <v>34</v>
      </c>
      <c r="BV1" s="589">
        <v>35</v>
      </c>
      <c r="BW1" s="589">
        <v>35</v>
      </c>
      <c r="BX1" s="589">
        <v>36</v>
      </c>
      <c r="BY1" s="589">
        <v>36</v>
      </c>
      <c r="BZ1" s="589">
        <v>37</v>
      </c>
      <c r="CA1" s="589">
        <v>37</v>
      </c>
      <c r="CC1" s="589">
        <v>1</v>
      </c>
      <c r="CD1" s="589">
        <v>2</v>
      </c>
      <c r="CE1" s="589">
        <v>3</v>
      </c>
      <c r="CF1" s="589">
        <v>4</v>
      </c>
      <c r="CG1" s="589">
        <v>5</v>
      </c>
      <c r="CH1" s="589">
        <v>6</v>
      </c>
      <c r="CI1" s="589">
        <v>7</v>
      </c>
      <c r="CJ1" s="589">
        <v>8</v>
      </c>
      <c r="CK1" s="589">
        <v>9</v>
      </c>
      <c r="CL1" s="589">
        <v>10</v>
      </c>
      <c r="CM1" s="589">
        <v>11</v>
      </c>
      <c r="CN1" s="589">
        <v>12</v>
      </c>
      <c r="CO1" s="589">
        <v>13</v>
      </c>
      <c r="CP1" s="589">
        <v>14</v>
      </c>
      <c r="CQ1" s="589">
        <v>15</v>
      </c>
      <c r="CR1" s="589">
        <v>16</v>
      </c>
      <c r="CS1" s="589">
        <v>17</v>
      </c>
      <c r="CT1" s="589">
        <v>18</v>
      </c>
      <c r="CU1" s="589">
        <v>19</v>
      </c>
      <c r="CV1" s="589">
        <v>20</v>
      </c>
      <c r="CW1" s="589">
        <v>21</v>
      </c>
      <c r="CX1" s="589">
        <v>22</v>
      </c>
      <c r="CY1" s="589">
        <v>23</v>
      </c>
      <c r="CZ1" s="589">
        <v>24</v>
      </c>
      <c r="DA1" s="589">
        <v>25</v>
      </c>
      <c r="DB1" s="589">
        <v>26</v>
      </c>
      <c r="DC1" s="589">
        <v>27</v>
      </c>
      <c r="DD1" s="589">
        <v>28</v>
      </c>
      <c r="DE1" s="589">
        <v>29</v>
      </c>
      <c r="DF1" s="589">
        <v>30</v>
      </c>
      <c r="DG1" s="589">
        <v>31</v>
      </c>
      <c r="DH1" s="589">
        <v>32</v>
      </c>
      <c r="DI1" s="589">
        <v>33</v>
      </c>
      <c r="DJ1" s="589">
        <v>34</v>
      </c>
      <c r="DK1" s="589">
        <v>35</v>
      </c>
      <c r="DL1" s="589">
        <v>36</v>
      </c>
      <c r="DM1" s="589">
        <v>37</v>
      </c>
    </row>
    <row r="2" spans="1:117" x14ac:dyDescent="0.35">
      <c r="B2" s="590"/>
      <c r="C2" s="591" t="s">
        <v>461</v>
      </c>
      <c r="D2" s="592" t="s">
        <v>462</v>
      </c>
      <c r="F2" s="594">
        <v>0</v>
      </c>
      <c r="G2" s="595">
        <f>$C3/SUM($C$3:$C$39)*100</f>
        <v>1.2050630227164776</v>
      </c>
      <c r="H2" s="596">
        <f>$C3/SUM($C$3:$C$39)*100</f>
        <v>1.2050630227164776</v>
      </c>
      <c r="I2" s="595">
        <f>$C4/SUM($C$3:$C$39)*100+G$2</f>
        <v>1.2544220954012935</v>
      </c>
      <c r="J2" s="596">
        <f>$C4/SUM($C$3:$C$39)*100+H$2</f>
        <v>1.2544220954012935</v>
      </c>
      <c r="K2" s="595">
        <f>$C5/SUM($C$3:$C$39)*100+I$2</f>
        <v>4.9637978244586733</v>
      </c>
      <c r="L2" s="596">
        <f>$C5/SUM($C$3:$C$39)*100+J$2</f>
        <v>4.9637978244586733</v>
      </c>
      <c r="M2" s="595">
        <f>$C6/SUM($C$3:$C$39)*100+K$2</f>
        <v>5.2474687517602145</v>
      </c>
      <c r="N2" s="596">
        <f>$C6/SUM($C$3:$C$39)*100+L$2</f>
        <v>5.2474687517602145</v>
      </c>
      <c r="O2" s="595">
        <f>$C7/SUM($C$3:$C$39)*100+M$2</f>
        <v>6.3623308708694557</v>
      </c>
      <c r="P2" s="596">
        <f>$C7/SUM($C$3:$C$39)*100+N$2</f>
        <v>6.3623308708694557</v>
      </c>
      <c r="Q2" s="595">
        <f>$C8/SUM($C$3:$C$39)*100+O$2</f>
        <v>9.1225408900693061</v>
      </c>
      <c r="R2" s="596">
        <f>$C8/SUM($C$3:$C$39)*100+P$2</f>
        <v>9.1225408900693061</v>
      </c>
      <c r="S2" s="595">
        <f>$C9/SUM($C$3:$C$39)*100+Q$2</f>
        <v>10.413945745754681</v>
      </c>
      <c r="T2" s="596">
        <f>$C9/SUM($C$3:$C$39)*100+R$2</f>
        <v>10.413945745754681</v>
      </c>
      <c r="U2" s="595">
        <f>$C10/SUM($C$3:$C$39)*100+S$2</f>
        <v>11.747654201543668</v>
      </c>
      <c r="V2" s="596">
        <f>$C10/SUM($C$3:$C$39)*100+T$2</f>
        <v>11.747654201543668</v>
      </c>
      <c r="W2" s="595">
        <f>$C11/SUM($C$3:$C$39)*100+U$2</f>
        <v>12.388581516727804</v>
      </c>
      <c r="X2" s="596">
        <f>$C11/SUM($C$3:$C$39)*100+V$2</f>
        <v>12.388581516727804</v>
      </c>
      <c r="Y2" s="595">
        <f>$C12/SUM($C$3:$C$39)*100+W$2</f>
        <v>14.439326736401501</v>
      </c>
      <c r="Z2" s="596">
        <f>$C12/SUM($C$3:$C$39)*100+X$2</f>
        <v>14.439326736401501</v>
      </c>
      <c r="AA2" s="595">
        <f>$C13/SUM($C$3:$C$39)*100+Y$2</f>
        <v>15.240083893856845</v>
      </c>
      <c r="AB2" s="596">
        <f>$C13/SUM($C$3:$C$39)*100+Z$2</f>
        <v>15.240083893856845</v>
      </c>
      <c r="AC2" s="595">
        <f>$C14/SUM($C$3:$C$39)*100+AA$2</f>
        <v>16.41402097814187</v>
      </c>
      <c r="AD2" s="596">
        <f>$C14/SUM($C$3:$C$39)*100+AB$2</f>
        <v>16.41402097814187</v>
      </c>
      <c r="AE2" s="595">
        <f>$C15/SUM($C$3:$C$39)*100+AC$2</f>
        <v>17.426890588915615</v>
      </c>
      <c r="AF2" s="596">
        <f>$C15/SUM($C$3:$C$39)*100+AD$2</f>
        <v>17.426890588915615</v>
      </c>
      <c r="AG2" s="595">
        <f>$C16/SUM($C$3:$C$39)*100+AE$2</f>
        <v>19.03815977682877</v>
      </c>
      <c r="AH2" s="596">
        <f>$C16/SUM($C$3:$C$39)*100+AF$2</f>
        <v>19.03815977682877</v>
      </c>
      <c r="AI2" s="595">
        <f>$C17/SUM($C$3:$C$39)*100+AG$2</f>
        <v>19.594353205143317</v>
      </c>
      <c r="AJ2" s="596">
        <f>$C17/SUM($C$3:$C$39)*100+AH$2</f>
        <v>19.594353205143317</v>
      </c>
      <c r="AK2" s="595">
        <f>$C18/SUM($C$3:$C$39)*100+AI$2</f>
        <v>20.859797040170776</v>
      </c>
      <c r="AL2" s="596">
        <f>$C18/SUM($C$3:$C$39)*100+AJ$2</f>
        <v>20.859797040170776</v>
      </c>
      <c r="AM2" s="595">
        <f>$C19/SUM($C$3:$C$39)*100+AK$2</f>
        <v>22.380563225512581</v>
      </c>
      <c r="AN2" s="596">
        <f>$C19/SUM($C$3:$C$39)*100+AL$2</f>
        <v>22.380563225512581</v>
      </c>
      <c r="AO2" s="595">
        <f>$C20/SUM($C$3:$C$39)*100+AM$2</f>
        <v>22.847306125066236</v>
      </c>
      <c r="AP2" s="596">
        <f>$C20/SUM($C$3:$C$39)*100+AN$2</f>
        <v>22.847306125066236</v>
      </c>
      <c r="AQ2" s="595">
        <f>$C21/SUM($C$3:$C$39)*100+AO$2</f>
        <v>27.455319075951376</v>
      </c>
      <c r="AR2" s="596">
        <f>$C21/SUM($C$3:$C$39)*100+AP$2</f>
        <v>27.455319075951376</v>
      </c>
      <c r="AS2" s="595">
        <f>$C22/SUM($C$3:$C$39)*100+AQ$2</f>
        <v>28.309723162356356</v>
      </c>
      <c r="AT2" s="596">
        <f>$C22/SUM($C$3:$C$39)*100+AR$2</f>
        <v>28.309723162356356</v>
      </c>
      <c r="AU2" s="595">
        <f>$C23/SUM($C$3:$C$39)*100+AS$2</f>
        <v>35.022800675688174</v>
      </c>
      <c r="AV2" s="596">
        <f>$C23/SUM($C$3:$C$39)*100+AT$2</f>
        <v>35.022800675688174</v>
      </c>
      <c r="AW2" s="595">
        <f>$C24/SUM($C$3:$C$39)*100+AU$2</f>
        <v>37.288796279855895</v>
      </c>
      <c r="AX2" s="596">
        <f>$C24/SUM($C$3:$C$39)*100+AV$2</f>
        <v>37.288796279855895</v>
      </c>
      <c r="AY2" s="595">
        <f>$C25/SUM($C$3:$C$39)*100+AW$2</f>
        <v>37.730289553086479</v>
      </c>
      <c r="AZ2" s="596">
        <f>$C25/SUM($C$3:$C$39)*100+AX$2</f>
        <v>37.730289553086479</v>
      </c>
      <c r="BA2" s="595">
        <f>$C26/SUM($C$3:$C$39)*100+AY$2</f>
        <v>38.31424685071574</v>
      </c>
      <c r="BB2" s="596">
        <f>$C26/SUM($C$3:$C$39)*100+AZ$2</f>
        <v>38.31424685071574</v>
      </c>
      <c r="BC2" s="595">
        <f>$C27/SUM($C$3:$C$39)*100+BA$2</f>
        <v>47.34976374886493</v>
      </c>
      <c r="BD2" s="596">
        <f>$C27/SUM($C$3:$C$39)*100+BB$2</f>
        <v>47.34976374886493</v>
      </c>
      <c r="BE2" s="595">
        <f>$C28/SUM($C$3:$C$39)*100+BC$2</f>
        <v>50.890519530308218</v>
      </c>
      <c r="BF2" s="596">
        <f>$C28/SUM($C$3:$C$39)*100+BD$2</f>
        <v>50.890519530308218</v>
      </c>
      <c r="BG2" s="595">
        <f>$C29/SUM($C$3:$C$39)*100+BE$2</f>
        <v>59.714596388962349</v>
      </c>
      <c r="BH2" s="596">
        <f>$C29/SUM($C$3:$C$39)*100+BF$2</f>
        <v>59.714596388962349</v>
      </c>
      <c r="BI2" s="595">
        <f>$C30/SUM($C$3:$C$39)*100+BG$2</f>
        <v>64.568342484333243</v>
      </c>
      <c r="BJ2" s="596">
        <f>$C30/SUM($C$3:$C$39)*100+BH$2</f>
        <v>64.568342484333243</v>
      </c>
      <c r="BK2" s="595">
        <f>$C31/SUM($C$3:$C$39)*100+BI$2</f>
        <v>70.900336772129094</v>
      </c>
      <c r="BL2" s="596">
        <f>$C31/SUM($C$3:$C$39)*100+BJ$2</f>
        <v>70.900336772129094</v>
      </c>
      <c r="BM2" s="595">
        <f>$C32/SUM($C$3:$C$39)*100+BK$2</f>
        <v>75.054372940976293</v>
      </c>
      <c r="BN2" s="596">
        <f>$C32/SUM($C$3:$C$39)*100+BL$2</f>
        <v>75.054372940976293</v>
      </c>
      <c r="BO2" s="595">
        <f>$C33/SUM($C$3:$C$39)*100+BM$2</f>
        <v>79.525798179571126</v>
      </c>
      <c r="BP2" s="596">
        <f>$C33/SUM($C$3:$C$39)*100+BN$2</f>
        <v>79.525798179571126</v>
      </c>
      <c r="BQ2" s="595">
        <f>$C34/SUM($C$3:$C$39)*100+BO$2</f>
        <v>86.538090099164464</v>
      </c>
      <c r="BR2" s="596">
        <f>$C34/SUM($C$3:$C$39)*100+BP$2</f>
        <v>86.538090099164464</v>
      </c>
      <c r="BS2" s="595">
        <f>$C35/SUM($C$3:$C$39)*100+BQ$2</f>
        <v>87.003390719792677</v>
      </c>
      <c r="BT2" s="596">
        <f>$C35/SUM($C$3:$C$39)*100+BR$2</f>
        <v>87.003390719792677</v>
      </c>
      <c r="BU2" s="595">
        <f>$C36/SUM($C$3:$C$39)*100+BS$2</f>
        <v>95.244679696162493</v>
      </c>
      <c r="BV2" s="596">
        <f>$C36/SUM($C$3:$C$39)*100+BT$2</f>
        <v>95.244679696162493</v>
      </c>
      <c r="BW2" s="595">
        <f>$C37/SUM($C$3:$C$39)*100+BU$2</f>
        <v>99.101752583287208</v>
      </c>
      <c r="BX2" s="596">
        <f>$C37/SUM($C$3:$C$39)*100+BV$2</f>
        <v>99.101752583287208</v>
      </c>
      <c r="BY2" s="595">
        <f>$C38/SUM($C$3:$C$39)*100+BW$2</f>
        <v>99.246185123516554</v>
      </c>
      <c r="BZ2" s="596">
        <f>$C38/SUM($C$3:$C$39)*100+BX$2</f>
        <v>99.246185123516554</v>
      </c>
      <c r="CA2" s="597">
        <v>100</v>
      </c>
    </row>
    <row r="3" spans="1:117" x14ac:dyDescent="0.35">
      <c r="A3" s="588">
        <v>1</v>
      </c>
      <c r="B3" s="598" t="s">
        <v>344</v>
      </c>
      <c r="C3" s="599">
        <v>12365.8</v>
      </c>
      <c r="D3" s="600">
        <f>結果まとめ!T7</f>
        <v>-43.555476084133595</v>
      </c>
      <c r="F3" s="595">
        <f>$D3</f>
        <v>-43.555476084133595</v>
      </c>
      <c r="G3" s="596">
        <f>$D3</f>
        <v>-43.555476084133595</v>
      </c>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1"/>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2"/>
      <c r="CC3" s="603">
        <f>$G$2</f>
        <v>1.2050630227164776</v>
      </c>
      <c r="CD3" s="603">
        <f>$I$2</f>
        <v>1.2544220954012935</v>
      </c>
      <c r="CE3" s="603">
        <f>$K$2</f>
        <v>4.9637978244586733</v>
      </c>
      <c r="CF3" s="603">
        <f>$M$2</f>
        <v>5.2474687517602145</v>
      </c>
      <c r="CG3" s="603">
        <f>$O$2</f>
        <v>6.3623308708694557</v>
      </c>
      <c r="CH3" s="603">
        <f>$Q$2</f>
        <v>9.1225408900693061</v>
      </c>
      <c r="CI3" s="603">
        <f>$S$2</f>
        <v>10.413945745754681</v>
      </c>
      <c r="CJ3" s="603">
        <f>$U$2</f>
        <v>11.747654201543668</v>
      </c>
      <c r="CK3" s="603">
        <f>$W$2</f>
        <v>12.388581516727804</v>
      </c>
      <c r="CL3" s="603">
        <f>$Y$2</f>
        <v>14.439326736401501</v>
      </c>
      <c r="CM3" s="603">
        <f>$AA$2</f>
        <v>15.240083893856845</v>
      </c>
      <c r="CN3" s="603">
        <f>$AC$2</f>
        <v>16.41402097814187</v>
      </c>
      <c r="CO3" s="603">
        <f>$AE$2</f>
        <v>17.426890588915615</v>
      </c>
      <c r="CP3" s="603">
        <f>$AG$2</f>
        <v>19.03815977682877</v>
      </c>
      <c r="CQ3" s="603">
        <f>$AI$2</f>
        <v>19.594353205143317</v>
      </c>
      <c r="CR3" s="603">
        <f>$AK$2</f>
        <v>20.859797040170776</v>
      </c>
      <c r="CS3" s="603">
        <f>$AM$2</f>
        <v>22.380563225512581</v>
      </c>
      <c r="CT3" s="603">
        <f>AO$2</f>
        <v>22.847306125066236</v>
      </c>
      <c r="CU3" s="603">
        <f>AQ$2</f>
        <v>27.455319075951376</v>
      </c>
      <c r="CV3" s="603">
        <f>AS$2</f>
        <v>28.309723162356356</v>
      </c>
      <c r="CW3" s="603">
        <f>AU$2</f>
        <v>35.022800675688174</v>
      </c>
      <c r="CX3" s="603">
        <f>AW$2</f>
        <v>37.288796279855895</v>
      </c>
      <c r="CY3" s="603">
        <f>AY$2</f>
        <v>37.730289553086479</v>
      </c>
      <c r="CZ3" s="603">
        <f>BA$2</f>
        <v>38.31424685071574</v>
      </c>
      <c r="DA3" s="603">
        <f>BC$2</f>
        <v>47.34976374886493</v>
      </c>
      <c r="DB3" s="603">
        <f>BE$2</f>
        <v>50.890519530308218</v>
      </c>
      <c r="DC3" s="603">
        <f>BG$2</f>
        <v>59.714596388962349</v>
      </c>
      <c r="DD3" s="603">
        <f>BI$2</f>
        <v>64.568342484333243</v>
      </c>
      <c r="DE3" s="603">
        <f>BK$2</f>
        <v>70.900336772129094</v>
      </c>
      <c r="DF3" s="603">
        <f>BM$2</f>
        <v>75.054372940976293</v>
      </c>
      <c r="DG3" s="603">
        <f>BO$2</f>
        <v>79.525798179571126</v>
      </c>
      <c r="DH3" s="603">
        <f>BQ$2</f>
        <v>86.538090099164464</v>
      </c>
      <c r="DI3" s="603">
        <f>BS$2</f>
        <v>87.003390719792677</v>
      </c>
      <c r="DJ3" s="603">
        <f>BU$2</f>
        <v>95.244679696162493</v>
      </c>
      <c r="DK3" s="603">
        <f>BW$2</f>
        <v>99.101752583287208</v>
      </c>
      <c r="DL3" s="603">
        <f>BY$2</f>
        <v>99.246185123516554</v>
      </c>
      <c r="DM3" s="593">
        <v>100</v>
      </c>
    </row>
    <row r="4" spans="1:117" x14ac:dyDescent="0.35">
      <c r="A4" s="588">
        <v>2</v>
      </c>
      <c r="B4" s="604" t="s">
        <v>222</v>
      </c>
      <c r="C4" s="605">
        <v>506.5</v>
      </c>
      <c r="D4" s="606">
        <f>結果まとめ!T8</f>
        <v>-5.916918338558995</v>
      </c>
      <c r="F4" s="607"/>
      <c r="G4" s="603"/>
      <c r="H4" s="595">
        <f>$D4</f>
        <v>-5.916918338558995</v>
      </c>
      <c r="I4" s="596">
        <f>$D4</f>
        <v>-5.916918338558995</v>
      </c>
      <c r="J4" s="603"/>
      <c r="K4" s="603"/>
      <c r="L4" s="603"/>
      <c r="M4" s="603"/>
      <c r="N4" s="603"/>
      <c r="O4" s="603"/>
      <c r="P4" s="603"/>
      <c r="Q4" s="603"/>
      <c r="R4" s="603"/>
      <c r="S4" s="603"/>
      <c r="T4" s="603"/>
      <c r="U4" s="603"/>
      <c r="V4" s="603"/>
      <c r="W4" s="603"/>
      <c r="X4" s="603"/>
      <c r="Y4" s="603"/>
      <c r="Z4" s="603"/>
      <c r="AA4" s="603"/>
      <c r="AB4" s="603"/>
      <c r="AC4" s="603"/>
      <c r="AD4" s="603"/>
      <c r="AE4" s="603"/>
      <c r="AF4" s="603"/>
      <c r="AG4" s="603"/>
      <c r="AH4" s="603"/>
      <c r="AI4" s="603"/>
      <c r="AJ4" s="603"/>
      <c r="AK4" s="603"/>
      <c r="AL4" s="603"/>
      <c r="AM4" s="603"/>
      <c r="AN4" s="603"/>
      <c r="AO4" s="603"/>
      <c r="AP4" s="603"/>
      <c r="AQ4" s="603"/>
      <c r="AR4" s="603"/>
      <c r="AS4" s="603"/>
      <c r="AT4" s="603"/>
      <c r="AU4" s="603"/>
      <c r="AV4" s="603"/>
      <c r="AW4" s="603"/>
      <c r="AX4" s="603"/>
      <c r="AY4" s="603"/>
      <c r="AZ4" s="603"/>
      <c r="BA4" s="603"/>
      <c r="BB4" s="603"/>
      <c r="BC4" s="603"/>
      <c r="BD4" s="603"/>
      <c r="BE4" s="603"/>
      <c r="BF4" s="603"/>
      <c r="BG4" s="603"/>
      <c r="BH4" s="603"/>
      <c r="BI4" s="603"/>
      <c r="BJ4" s="603"/>
      <c r="BK4" s="603"/>
      <c r="BL4" s="603"/>
      <c r="BM4" s="603"/>
      <c r="BN4" s="603"/>
      <c r="BO4" s="603"/>
      <c r="BP4" s="603"/>
      <c r="BQ4" s="603"/>
      <c r="BR4" s="603"/>
      <c r="BS4" s="603"/>
      <c r="BT4" s="603"/>
      <c r="BU4" s="603"/>
      <c r="BV4" s="603"/>
      <c r="BW4" s="603"/>
      <c r="BX4" s="603"/>
      <c r="BY4" s="603"/>
      <c r="BZ4" s="603"/>
      <c r="CA4" s="608"/>
      <c r="CC4" s="603">
        <f>$CC$3/2</f>
        <v>0.60253151135823879</v>
      </c>
      <c r="CD4" s="603">
        <f>(CD3-CC3)/2+CC3</f>
        <v>1.2297425590588855</v>
      </c>
      <c r="CE4" s="603">
        <f t="shared" ref="CE4:DM4" si="0">(CE3-CD3)/2+CD3</f>
        <v>3.1091099599299836</v>
      </c>
      <c r="CF4" s="603">
        <f t="shared" si="0"/>
        <v>5.1056332881094439</v>
      </c>
      <c r="CG4" s="603">
        <f t="shared" si="0"/>
        <v>5.8048998113148347</v>
      </c>
      <c r="CH4" s="603">
        <f t="shared" si="0"/>
        <v>7.7424358804693814</v>
      </c>
      <c r="CI4" s="603">
        <f t="shared" si="0"/>
        <v>9.7682433179119936</v>
      </c>
      <c r="CJ4" s="603">
        <f t="shared" si="0"/>
        <v>11.080799973649174</v>
      </c>
      <c r="CK4" s="603">
        <f t="shared" si="0"/>
        <v>12.068117859135736</v>
      </c>
      <c r="CL4" s="603">
        <f t="shared" si="0"/>
        <v>13.413954126564652</v>
      </c>
      <c r="CM4" s="603">
        <f t="shared" si="0"/>
        <v>14.839705315129173</v>
      </c>
      <c r="CN4" s="603">
        <f t="shared" si="0"/>
        <v>15.827052435999358</v>
      </c>
      <c r="CO4" s="603">
        <f t="shared" si="0"/>
        <v>16.920455783528745</v>
      </c>
      <c r="CP4" s="603">
        <f t="shared" si="0"/>
        <v>18.232525182872195</v>
      </c>
      <c r="CQ4" s="603">
        <f t="shared" si="0"/>
        <v>19.316256490986042</v>
      </c>
      <c r="CR4" s="603">
        <f t="shared" si="0"/>
        <v>20.227075122657048</v>
      </c>
      <c r="CS4" s="603">
        <f t="shared" si="0"/>
        <v>21.620180132841678</v>
      </c>
      <c r="CT4" s="603">
        <f t="shared" si="0"/>
        <v>22.613934675289407</v>
      </c>
      <c r="CU4" s="603">
        <f t="shared" si="0"/>
        <v>25.151312600508806</v>
      </c>
      <c r="CV4" s="603">
        <f t="shared" si="0"/>
        <v>27.882521119153864</v>
      </c>
      <c r="CW4" s="603">
        <f t="shared" si="0"/>
        <v>31.666261919022265</v>
      </c>
      <c r="CX4" s="603">
        <f t="shared" si="0"/>
        <v>36.155798477772038</v>
      </c>
      <c r="CY4" s="603">
        <f t="shared" si="0"/>
        <v>37.50954291647119</v>
      </c>
      <c r="CZ4" s="603">
        <f t="shared" si="0"/>
        <v>38.022268201901113</v>
      </c>
      <c r="DA4" s="603">
        <f t="shared" si="0"/>
        <v>42.832005299790339</v>
      </c>
      <c r="DB4" s="603">
        <f t="shared" si="0"/>
        <v>49.120141639586578</v>
      </c>
      <c r="DC4" s="603">
        <f t="shared" si="0"/>
        <v>55.30255795963528</v>
      </c>
      <c r="DD4" s="603">
        <f t="shared" si="0"/>
        <v>62.141469436647796</v>
      </c>
      <c r="DE4" s="603">
        <f t="shared" si="0"/>
        <v>67.734339628231169</v>
      </c>
      <c r="DF4" s="603">
        <f t="shared" si="0"/>
        <v>72.977354856552694</v>
      </c>
      <c r="DG4" s="603">
        <f t="shared" si="0"/>
        <v>77.29008556027371</v>
      </c>
      <c r="DH4" s="603">
        <f t="shared" si="0"/>
        <v>83.031944139367795</v>
      </c>
      <c r="DI4" s="603">
        <f t="shared" si="0"/>
        <v>86.770740409478577</v>
      </c>
      <c r="DJ4" s="603">
        <f t="shared" si="0"/>
        <v>91.124035207977585</v>
      </c>
      <c r="DK4" s="603">
        <f t="shared" si="0"/>
        <v>97.173216139724843</v>
      </c>
      <c r="DL4" s="603">
        <f t="shared" si="0"/>
        <v>99.173968853401874</v>
      </c>
      <c r="DM4" s="603">
        <f t="shared" si="0"/>
        <v>99.623092561758284</v>
      </c>
    </row>
    <row r="5" spans="1:117" x14ac:dyDescent="0.35">
      <c r="A5" s="588">
        <v>3</v>
      </c>
      <c r="B5" s="604" t="s">
        <v>223</v>
      </c>
      <c r="C5" s="605">
        <v>38063.9</v>
      </c>
      <c r="D5" s="606">
        <f>結果まとめ!T9</f>
        <v>-101.75261407907553</v>
      </c>
      <c r="F5" s="607"/>
      <c r="G5" s="603"/>
      <c r="H5" s="603"/>
      <c r="I5" s="603"/>
      <c r="J5" s="595">
        <f>$D5</f>
        <v>-101.75261407907553</v>
      </c>
      <c r="K5" s="596">
        <f>$D5</f>
        <v>-101.75261407907553</v>
      </c>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3"/>
      <c r="BC5" s="603"/>
      <c r="BD5" s="603"/>
      <c r="BE5" s="603"/>
      <c r="BF5" s="603"/>
      <c r="BG5" s="603"/>
      <c r="BH5" s="603"/>
      <c r="BI5" s="603"/>
      <c r="BJ5" s="603"/>
      <c r="BK5" s="603"/>
      <c r="BL5" s="603"/>
      <c r="BM5" s="603"/>
      <c r="BN5" s="603"/>
      <c r="BO5" s="603"/>
      <c r="BP5" s="603"/>
      <c r="BQ5" s="603"/>
      <c r="BR5" s="603"/>
      <c r="BS5" s="603"/>
      <c r="BT5" s="603"/>
      <c r="BU5" s="603"/>
      <c r="BV5" s="603"/>
      <c r="BW5" s="603"/>
      <c r="BX5" s="603"/>
      <c r="BY5" s="603"/>
      <c r="BZ5" s="603"/>
      <c r="CA5" s="608"/>
      <c r="CC5" s="609" cm="1">
        <f t="array" ref="CC5:DM5">TRANSPOSE(D3:D39)</f>
        <v>-43.555476084133595</v>
      </c>
      <c r="CD5" s="610">
        <v>-5.916918338558995</v>
      </c>
      <c r="CE5" s="610">
        <v>-101.75261407907553</v>
      </c>
      <c r="CF5" s="610">
        <v>-13.247032822865098</v>
      </c>
      <c r="CG5" s="610">
        <v>-52.537276413297931</v>
      </c>
      <c r="CH5" s="610">
        <v>-220.33651937508512</v>
      </c>
      <c r="CI5" s="610">
        <v>-103.95489762268917</v>
      </c>
      <c r="CJ5" s="610">
        <v>-173.31978271405811</v>
      </c>
      <c r="CK5" s="610">
        <v>-63.001817319412211</v>
      </c>
      <c r="CL5" s="610">
        <v>-230.77667849143012</v>
      </c>
      <c r="CM5" s="610">
        <v>-63.860746742804672</v>
      </c>
      <c r="CN5" s="610">
        <v>-88.232437893186713</v>
      </c>
      <c r="CO5" s="610">
        <v>-133.66347469887336</v>
      </c>
      <c r="CP5" s="610">
        <v>-260.20438944080996</v>
      </c>
      <c r="CQ5" s="610">
        <v>-49.121686037802306</v>
      </c>
      <c r="CR5" s="610">
        <v>-206.96576098976956</v>
      </c>
      <c r="CS5" s="610">
        <v>-160.52039793978204</v>
      </c>
      <c r="CT5" s="610">
        <v>-14.069095469301047</v>
      </c>
      <c r="CU5" s="610">
        <v>-463.03286047451832</v>
      </c>
      <c r="CV5" s="611">
        <v>-53.74851374300728</v>
      </c>
      <c r="CW5" s="611">
        <v>-35.8967302588823</v>
      </c>
      <c r="CX5" s="611">
        <v>-148.30079656288973</v>
      </c>
      <c r="CY5" s="611">
        <v>-20.736938696008437</v>
      </c>
      <c r="CZ5" s="611">
        <v>-32.453969841608192</v>
      </c>
      <c r="DA5" s="611">
        <v>-1539.0107980463085</v>
      </c>
      <c r="DB5" s="611">
        <v>-336.73067323369725</v>
      </c>
      <c r="DC5" s="611">
        <v>-533.74165176822999</v>
      </c>
      <c r="DD5" s="611">
        <v>-648.35971112747984</v>
      </c>
      <c r="DE5" s="611">
        <v>-340.97228863278713</v>
      </c>
      <c r="DF5" s="611">
        <v>-30.028087985867291</v>
      </c>
      <c r="DG5" s="611">
        <v>-100.41826539223212</v>
      </c>
      <c r="DH5" s="611">
        <v>-59.832900143577362</v>
      </c>
      <c r="DI5" s="611">
        <v>-24.231094383719881</v>
      </c>
      <c r="DJ5" s="611">
        <v>-842.03702090731724</v>
      </c>
      <c r="DK5" s="611">
        <v>-159.99763366042012</v>
      </c>
      <c r="DL5" s="611">
        <v>0</v>
      </c>
      <c r="DM5" s="612">
        <v>-220.74467806969514</v>
      </c>
    </row>
    <row r="6" spans="1:117" x14ac:dyDescent="0.35">
      <c r="A6" s="588">
        <v>4</v>
      </c>
      <c r="B6" s="604" t="s">
        <v>224</v>
      </c>
      <c r="C6" s="605">
        <v>2910.9</v>
      </c>
      <c r="D6" s="606">
        <f>結果まとめ!T10</f>
        <v>-13.247032822865098</v>
      </c>
      <c r="F6" s="607"/>
      <c r="G6" s="603"/>
      <c r="H6" s="603"/>
      <c r="I6" s="603"/>
      <c r="J6" s="603"/>
      <c r="K6" s="603"/>
      <c r="L6" s="595">
        <f>$D6</f>
        <v>-13.247032822865098</v>
      </c>
      <c r="M6" s="596">
        <f>$D6</f>
        <v>-13.247032822865098</v>
      </c>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3"/>
      <c r="BC6" s="603"/>
      <c r="BD6" s="603"/>
      <c r="BE6" s="603"/>
      <c r="BF6" s="603"/>
      <c r="BG6" s="603"/>
      <c r="BH6" s="603"/>
      <c r="BI6" s="603"/>
      <c r="BJ6" s="603"/>
      <c r="BK6" s="603"/>
      <c r="BL6" s="603"/>
      <c r="BM6" s="603"/>
      <c r="BN6" s="603"/>
      <c r="BO6" s="603"/>
      <c r="BP6" s="603"/>
      <c r="BQ6" s="603"/>
      <c r="BR6" s="603"/>
      <c r="BS6" s="603"/>
      <c r="BT6" s="603"/>
      <c r="BU6" s="603"/>
      <c r="BV6" s="603"/>
      <c r="BW6" s="603"/>
      <c r="BX6" s="603"/>
      <c r="BY6" s="603"/>
      <c r="BZ6" s="603"/>
      <c r="CA6" s="608"/>
      <c r="CC6" s="603">
        <v>0</v>
      </c>
      <c r="CD6" s="603">
        <v>0</v>
      </c>
      <c r="CE6" s="603">
        <v>0</v>
      </c>
      <c r="CF6" s="603">
        <v>0</v>
      </c>
      <c r="CG6" s="603">
        <v>0</v>
      </c>
      <c r="CH6" s="603">
        <v>0</v>
      </c>
      <c r="CI6" s="603">
        <v>0</v>
      </c>
      <c r="CJ6" s="603">
        <v>0</v>
      </c>
      <c r="CK6" s="603">
        <v>0</v>
      </c>
      <c r="CL6" s="603">
        <v>0</v>
      </c>
      <c r="CM6" s="603">
        <v>0</v>
      </c>
      <c r="CN6" s="603">
        <v>0</v>
      </c>
      <c r="CO6" s="603">
        <v>0</v>
      </c>
      <c r="CP6" s="603">
        <v>0</v>
      </c>
      <c r="CQ6" s="603">
        <v>0</v>
      </c>
      <c r="CR6" s="603">
        <v>0</v>
      </c>
      <c r="CS6" s="603">
        <v>0</v>
      </c>
      <c r="CT6" s="603">
        <v>0</v>
      </c>
      <c r="CU6" s="603">
        <v>0</v>
      </c>
      <c r="CV6" s="603">
        <v>0</v>
      </c>
      <c r="CW6" s="603">
        <v>0</v>
      </c>
      <c r="CX6" s="603">
        <v>0</v>
      </c>
      <c r="CY6" s="603">
        <v>0</v>
      </c>
      <c r="CZ6" s="603">
        <v>0</v>
      </c>
      <c r="DA6" s="603">
        <v>0</v>
      </c>
      <c r="DB6" s="603">
        <v>0</v>
      </c>
      <c r="DC6" s="603">
        <v>0</v>
      </c>
      <c r="DD6" s="603">
        <v>0</v>
      </c>
      <c r="DE6" s="603">
        <v>0</v>
      </c>
      <c r="DF6" s="603">
        <v>0</v>
      </c>
      <c r="DG6" s="603">
        <v>0</v>
      </c>
      <c r="DH6" s="603">
        <v>0</v>
      </c>
      <c r="DI6" s="603">
        <v>0</v>
      </c>
      <c r="DJ6" s="603">
        <v>0</v>
      </c>
      <c r="DK6" s="603">
        <v>0</v>
      </c>
      <c r="DL6" s="603">
        <v>0</v>
      </c>
      <c r="DM6" s="603">
        <v>0</v>
      </c>
    </row>
    <row r="7" spans="1:117" x14ac:dyDescent="0.35">
      <c r="A7" s="588">
        <v>5</v>
      </c>
      <c r="B7" s="604" t="s">
        <v>225</v>
      </c>
      <c r="C7" s="605">
        <v>11440.2</v>
      </c>
      <c r="D7" s="606">
        <f>結果まとめ!T11</f>
        <v>-52.537276413297931</v>
      </c>
      <c r="F7" s="607"/>
      <c r="G7" s="603"/>
      <c r="H7" s="603"/>
      <c r="I7" s="603"/>
      <c r="J7" s="603"/>
      <c r="K7" s="603"/>
      <c r="L7" s="603"/>
      <c r="M7" s="603"/>
      <c r="N7" s="595">
        <f>$D7</f>
        <v>-52.537276413297931</v>
      </c>
      <c r="O7" s="596">
        <f>$D7</f>
        <v>-52.537276413297931</v>
      </c>
      <c r="P7" s="603"/>
      <c r="Q7" s="603"/>
      <c r="R7" s="603"/>
      <c r="S7" s="603"/>
      <c r="T7" s="603"/>
      <c r="U7" s="603"/>
      <c r="V7" s="603"/>
      <c r="W7" s="603"/>
      <c r="X7" s="603"/>
      <c r="Y7" s="603"/>
      <c r="Z7" s="603"/>
      <c r="AA7" s="603"/>
      <c r="AB7" s="603"/>
      <c r="AC7" s="603"/>
      <c r="AD7" s="603"/>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3"/>
      <c r="BC7" s="603"/>
      <c r="BD7" s="603"/>
      <c r="BE7" s="603"/>
      <c r="BF7" s="603"/>
      <c r="BG7" s="603"/>
      <c r="BH7" s="603"/>
      <c r="BI7" s="603"/>
      <c r="BJ7" s="603"/>
      <c r="BK7" s="603"/>
      <c r="BL7" s="603"/>
      <c r="BM7" s="603"/>
      <c r="BN7" s="603"/>
      <c r="BO7" s="603"/>
      <c r="BP7" s="603"/>
      <c r="BQ7" s="603"/>
      <c r="BR7" s="603"/>
      <c r="BS7" s="603"/>
      <c r="BT7" s="603"/>
      <c r="BU7" s="603"/>
      <c r="BV7" s="603"/>
      <c r="BW7" s="603"/>
      <c r="BX7" s="603"/>
      <c r="BY7" s="603"/>
      <c r="BZ7" s="603"/>
      <c r="CA7" s="608"/>
    </row>
    <row r="8" spans="1:117" x14ac:dyDescent="0.35">
      <c r="A8" s="588">
        <v>6</v>
      </c>
      <c r="B8" s="604" t="s">
        <v>226</v>
      </c>
      <c r="C8" s="605">
        <v>28324</v>
      </c>
      <c r="D8" s="606">
        <f>結果まとめ!T12</f>
        <v>-220.33651937508512</v>
      </c>
      <c r="F8" s="613"/>
      <c r="P8" s="595">
        <f>$D8</f>
        <v>-220.33651937508512</v>
      </c>
      <c r="Q8" s="596">
        <f>$D8</f>
        <v>-220.33651937508512</v>
      </c>
      <c r="CA8" s="614"/>
    </row>
    <row r="9" spans="1:117" x14ac:dyDescent="0.35">
      <c r="A9" s="588">
        <v>7</v>
      </c>
      <c r="B9" s="604" t="s">
        <v>227</v>
      </c>
      <c r="C9" s="615">
        <v>13251.8</v>
      </c>
      <c r="D9" s="616">
        <f>結果まとめ!T13</f>
        <v>-103.95489762268917</v>
      </c>
      <c r="F9" s="613"/>
      <c r="R9" s="595">
        <f>$D9</f>
        <v>-103.95489762268917</v>
      </c>
      <c r="S9" s="596">
        <f>$D9</f>
        <v>-103.95489762268917</v>
      </c>
      <c r="CA9" s="614"/>
    </row>
    <row r="10" spans="1:117" x14ac:dyDescent="0.35">
      <c r="A10" s="588">
        <v>8</v>
      </c>
      <c r="B10" s="604" t="s">
        <v>345</v>
      </c>
      <c r="C10" s="615">
        <v>13685.9</v>
      </c>
      <c r="D10" s="616">
        <f>結果まとめ!T14</f>
        <v>-173.31978271405811</v>
      </c>
      <c r="F10" s="613"/>
      <c r="T10" s="595">
        <f>$D10</f>
        <v>-173.31978271405811</v>
      </c>
      <c r="U10" s="596">
        <f>$D10</f>
        <v>-173.31978271405811</v>
      </c>
      <c r="CA10" s="614"/>
    </row>
    <row r="11" spans="1:117" x14ac:dyDescent="0.35">
      <c r="A11" s="588">
        <v>9</v>
      </c>
      <c r="B11" s="604" t="s">
        <v>346</v>
      </c>
      <c r="C11" s="615">
        <v>6576.9</v>
      </c>
      <c r="D11" s="616">
        <f>結果まとめ!T15</f>
        <v>-63.001817319412211</v>
      </c>
      <c r="F11" s="613"/>
      <c r="V11" s="595">
        <f>$D11</f>
        <v>-63.001817319412211</v>
      </c>
      <c r="W11" s="596">
        <f>$D11</f>
        <v>-63.001817319412211</v>
      </c>
      <c r="CA11" s="614"/>
    </row>
    <row r="12" spans="1:117" x14ac:dyDescent="0.35">
      <c r="A12" s="588">
        <v>10</v>
      </c>
      <c r="B12" s="604" t="s">
        <v>228</v>
      </c>
      <c r="C12" s="615">
        <v>21043.8</v>
      </c>
      <c r="D12" s="616">
        <f>結果まとめ!T16</f>
        <v>-230.77667849143012</v>
      </c>
      <c r="F12" s="613"/>
      <c r="X12" s="595">
        <f>$D12</f>
        <v>-230.77667849143012</v>
      </c>
      <c r="Y12" s="596">
        <f>$D12</f>
        <v>-230.77667849143012</v>
      </c>
      <c r="CA12" s="614"/>
    </row>
    <row r="13" spans="1:117" x14ac:dyDescent="0.35">
      <c r="A13" s="588">
        <v>11</v>
      </c>
      <c r="B13" s="604" t="s">
        <v>229</v>
      </c>
      <c r="C13" s="615">
        <v>8217</v>
      </c>
      <c r="D13" s="616">
        <f>結果まとめ!T17</f>
        <v>-63.860746742804672</v>
      </c>
      <c r="F13" s="613"/>
      <c r="Z13" s="595">
        <f>$D13</f>
        <v>-63.860746742804672</v>
      </c>
      <c r="AA13" s="596">
        <f>$D13</f>
        <v>-63.860746742804672</v>
      </c>
      <c r="CA13" s="614"/>
    </row>
    <row r="14" spans="1:117" x14ac:dyDescent="0.35">
      <c r="A14" s="588">
        <v>12</v>
      </c>
      <c r="B14" s="604" t="s">
        <v>230</v>
      </c>
      <c r="C14" s="615">
        <v>12046.4</v>
      </c>
      <c r="D14" s="616">
        <f>結果まとめ!T18</f>
        <v>-88.232437893186713</v>
      </c>
      <c r="F14" s="613"/>
      <c r="AB14" s="595">
        <f>$D14</f>
        <v>-88.232437893186713</v>
      </c>
      <c r="AC14" s="596">
        <f>$D14</f>
        <v>-88.232437893186713</v>
      </c>
      <c r="CA14" s="614"/>
    </row>
    <row r="15" spans="1:117" x14ac:dyDescent="0.35">
      <c r="A15" s="588">
        <v>13</v>
      </c>
      <c r="B15" s="604" t="s">
        <v>3</v>
      </c>
      <c r="C15" s="615">
        <v>10393.6</v>
      </c>
      <c r="D15" s="616">
        <f>結果まとめ!T19</f>
        <v>-133.66347469887336</v>
      </c>
      <c r="F15" s="613"/>
      <c r="AD15" s="595">
        <f>$D15</f>
        <v>-133.66347469887336</v>
      </c>
      <c r="AE15" s="596">
        <f>$D15</f>
        <v>-133.66347469887336</v>
      </c>
      <c r="CA15" s="614"/>
    </row>
    <row r="16" spans="1:117" x14ac:dyDescent="0.35">
      <c r="A16" s="588">
        <v>14</v>
      </c>
      <c r="B16" s="604" t="s">
        <v>4</v>
      </c>
      <c r="C16" s="615">
        <v>16534.099999999999</v>
      </c>
      <c r="D16" s="616">
        <f>結果まとめ!T20</f>
        <v>-260.20438944080996</v>
      </c>
      <c r="F16" s="613"/>
      <c r="AF16" s="595">
        <f>$D16</f>
        <v>-260.20438944080996</v>
      </c>
      <c r="AG16" s="596">
        <f>$D16</f>
        <v>-260.20438944080996</v>
      </c>
      <c r="CA16" s="614"/>
    </row>
    <row r="17" spans="1:79" x14ac:dyDescent="0.35">
      <c r="A17" s="588">
        <v>15</v>
      </c>
      <c r="B17" s="604" t="s">
        <v>5</v>
      </c>
      <c r="C17" s="615">
        <v>5707.4</v>
      </c>
      <c r="D17" s="616">
        <f>結果まとめ!T21</f>
        <v>-49.121686037802306</v>
      </c>
      <c r="F17" s="613"/>
      <c r="AH17" s="595">
        <f>$D17</f>
        <v>-49.121686037802306</v>
      </c>
      <c r="AI17" s="596">
        <f>$D17</f>
        <v>-49.121686037802306</v>
      </c>
      <c r="CA17" s="614"/>
    </row>
    <row r="18" spans="1:79" x14ac:dyDescent="0.35">
      <c r="A18" s="588">
        <v>16</v>
      </c>
      <c r="B18" s="604" t="s">
        <v>231</v>
      </c>
      <c r="C18" s="615">
        <v>12985.4</v>
      </c>
      <c r="D18" s="616">
        <f>結果まとめ!T22</f>
        <v>-206.96576098976956</v>
      </c>
      <c r="F18" s="613"/>
      <c r="AJ18" s="595">
        <f>$D18</f>
        <v>-206.96576098976956</v>
      </c>
      <c r="AK18" s="596">
        <f>$D18</f>
        <v>-206.96576098976956</v>
      </c>
      <c r="CA18" s="614"/>
    </row>
    <row r="19" spans="1:79" x14ac:dyDescent="0.35">
      <c r="A19" s="588">
        <v>17</v>
      </c>
      <c r="B19" s="604" t="s">
        <v>232</v>
      </c>
      <c r="C19" s="615">
        <v>15605.4</v>
      </c>
      <c r="D19" s="616">
        <f>結果まとめ!T23</f>
        <v>-160.52039793978204</v>
      </c>
      <c r="F19" s="613"/>
      <c r="AL19" s="595">
        <f>$D19</f>
        <v>-160.52039793978204</v>
      </c>
      <c r="AM19" s="596">
        <f>$D19</f>
        <v>-160.52039793978204</v>
      </c>
      <c r="CA19" s="614"/>
    </row>
    <row r="20" spans="1:79" x14ac:dyDescent="0.35">
      <c r="A20" s="588">
        <v>18</v>
      </c>
      <c r="B20" s="604" t="s">
        <v>258</v>
      </c>
      <c r="C20" s="615">
        <v>4789.5</v>
      </c>
      <c r="D20" s="616">
        <f>結果まとめ!T24</f>
        <v>-14.069095469301047</v>
      </c>
      <c r="F20" s="613"/>
      <c r="AN20" s="595">
        <f>$D20</f>
        <v>-14.069095469301047</v>
      </c>
      <c r="AO20" s="596">
        <f>$D20</f>
        <v>-14.069095469301047</v>
      </c>
      <c r="CA20" s="614"/>
    </row>
    <row r="21" spans="1:79" x14ac:dyDescent="0.35">
      <c r="A21" s="588">
        <v>19</v>
      </c>
      <c r="B21" s="604" t="s">
        <v>347</v>
      </c>
      <c r="C21" s="615">
        <v>47285.3</v>
      </c>
      <c r="D21" s="616">
        <f>結果まとめ!T25</f>
        <v>-463.03286047451832</v>
      </c>
      <c r="F21" s="613"/>
      <c r="AP21" s="595">
        <f>$D21</f>
        <v>-463.03286047451832</v>
      </c>
      <c r="AQ21" s="596">
        <f>$D21</f>
        <v>-463.03286047451832</v>
      </c>
      <c r="AR21" s="603"/>
      <c r="AS21" s="603"/>
      <c r="AT21" s="603"/>
      <c r="AU21" s="603"/>
      <c r="AV21" s="603"/>
      <c r="AW21" s="603"/>
      <c r="AX21" s="603"/>
      <c r="AY21" s="603"/>
      <c r="AZ21" s="603"/>
      <c r="BA21" s="603"/>
      <c r="BB21" s="603"/>
      <c r="BC21" s="603"/>
      <c r="BD21" s="603"/>
      <c r="BE21" s="603"/>
      <c r="BF21" s="603"/>
      <c r="BG21" s="603"/>
      <c r="BH21" s="603"/>
      <c r="BI21" s="603"/>
      <c r="BJ21" s="603"/>
      <c r="BK21" s="603"/>
      <c r="BL21" s="603"/>
      <c r="BM21" s="603"/>
      <c r="BN21" s="603"/>
      <c r="BO21" s="603"/>
      <c r="BP21" s="603"/>
      <c r="BQ21" s="603"/>
      <c r="BR21" s="603"/>
      <c r="BS21" s="603"/>
      <c r="BT21" s="603"/>
      <c r="BU21" s="603"/>
      <c r="BV21" s="603"/>
      <c r="BW21" s="603"/>
      <c r="BX21" s="603"/>
      <c r="BY21" s="603"/>
      <c r="BZ21" s="603"/>
      <c r="CA21" s="608"/>
    </row>
    <row r="22" spans="1:79" x14ac:dyDescent="0.35">
      <c r="A22" s="588">
        <v>20</v>
      </c>
      <c r="B22" s="617" t="s">
        <v>6</v>
      </c>
      <c r="C22" s="615">
        <v>8767.5</v>
      </c>
      <c r="D22" s="616">
        <f>結果まとめ!T26</f>
        <v>-53.74851374300728</v>
      </c>
      <c r="F22" s="613"/>
      <c r="AR22" s="595">
        <f>$D22</f>
        <v>-53.74851374300728</v>
      </c>
      <c r="AS22" s="596">
        <f>$D22</f>
        <v>-53.74851374300728</v>
      </c>
      <c r="CA22" s="614"/>
    </row>
    <row r="23" spans="1:79" x14ac:dyDescent="0.35">
      <c r="A23" s="588">
        <v>21</v>
      </c>
      <c r="B23" s="617" t="s">
        <v>233</v>
      </c>
      <c r="C23" s="615">
        <v>68886.5</v>
      </c>
      <c r="D23" s="616">
        <f>結果まとめ!T27</f>
        <v>-35.8967302588823</v>
      </c>
      <c r="F23" s="613"/>
      <c r="AT23" s="595">
        <f>$D23</f>
        <v>-35.8967302588823</v>
      </c>
      <c r="AU23" s="596">
        <f>$D23</f>
        <v>-35.8967302588823</v>
      </c>
      <c r="CA23" s="614"/>
    </row>
    <row r="24" spans="1:79" x14ac:dyDescent="0.35">
      <c r="A24" s="588">
        <v>22</v>
      </c>
      <c r="B24" s="617" t="s">
        <v>348</v>
      </c>
      <c r="C24" s="615">
        <v>23252.6</v>
      </c>
      <c r="D24" s="616">
        <f>結果まとめ!T28</f>
        <v>-148.30079656288973</v>
      </c>
      <c r="F24" s="613"/>
      <c r="AV24" s="595">
        <f>$D24</f>
        <v>-148.30079656288973</v>
      </c>
      <c r="AW24" s="596">
        <f>$D24</f>
        <v>-148.30079656288973</v>
      </c>
      <c r="CA24" s="614"/>
    </row>
    <row r="25" spans="1:79" x14ac:dyDescent="0.35">
      <c r="A25" s="588">
        <v>23</v>
      </c>
      <c r="B25" s="617" t="s">
        <v>7</v>
      </c>
      <c r="C25" s="615">
        <v>4530.3999999999996</v>
      </c>
      <c r="D25" s="616">
        <f>結果まとめ!T29</f>
        <v>-20.736938696008437</v>
      </c>
      <c r="F25" s="613"/>
      <c r="AX25" s="595">
        <f>$D25</f>
        <v>-20.736938696008437</v>
      </c>
      <c r="AY25" s="596">
        <f>$D25</f>
        <v>-20.736938696008437</v>
      </c>
      <c r="CA25" s="614"/>
    </row>
    <row r="26" spans="1:79" x14ac:dyDescent="0.35">
      <c r="A26" s="588">
        <v>24</v>
      </c>
      <c r="B26" s="617" t="s">
        <v>8</v>
      </c>
      <c r="C26" s="615">
        <v>5992.3</v>
      </c>
      <c r="D26" s="616">
        <f>結果まとめ!T30</f>
        <v>-32.453969841608192</v>
      </c>
      <c r="F26" s="613"/>
      <c r="AZ26" s="595">
        <f>$D26</f>
        <v>-32.453969841608192</v>
      </c>
      <c r="BA26" s="596">
        <f>$D26</f>
        <v>-32.453969841608192</v>
      </c>
      <c r="CA26" s="614"/>
    </row>
    <row r="27" spans="1:79" x14ac:dyDescent="0.35">
      <c r="A27" s="588">
        <v>25</v>
      </c>
      <c r="B27" s="617" t="s">
        <v>234</v>
      </c>
      <c r="C27" s="615">
        <v>92718.3</v>
      </c>
      <c r="D27" s="616">
        <f>結果まとめ!T31</f>
        <v>-1539.0107980463085</v>
      </c>
      <c r="F27" s="613"/>
      <c r="BB27" s="595">
        <f>$D27</f>
        <v>-1539.0107980463085</v>
      </c>
      <c r="BC27" s="596">
        <f>$D27</f>
        <v>-1539.0107980463085</v>
      </c>
      <c r="CA27" s="614"/>
    </row>
    <row r="28" spans="1:79" x14ac:dyDescent="0.35">
      <c r="A28" s="588">
        <v>26</v>
      </c>
      <c r="B28" s="617" t="s">
        <v>9</v>
      </c>
      <c r="C28" s="615">
        <v>36333.599999999999</v>
      </c>
      <c r="D28" s="616">
        <f>結果まとめ!T32</f>
        <v>-336.73067323369725</v>
      </c>
      <c r="F28" s="613"/>
      <c r="BD28" s="595">
        <f>$D28</f>
        <v>-336.73067323369725</v>
      </c>
      <c r="BE28" s="596">
        <f>$D28</f>
        <v>-336.73067323369725</v>
      </c>
      <c r="CA28" s="614"/>
    </row>
    <row r="29" spans="1:79" x14ac:dyDescent="0.35">
      <c r="A29" s="588">
        <v>27</v>
      </c>
      <c r="B29" s="617" t="s">
        <v>235</v>
      </c>
      <c r="C29" s="615">
        <v>90548.6</v>
      </c>
      <c r="D29" s="616">
        <f>結果まとめ!T33</f>
        <v>-533.74165176822999</v>
      </c>
      <c r="F29" s="613"/>
      <c r="BF29" s="595">
        <f>$D29</f>
        <v>-533.74165176822999</v>
      </c>
      <c r="BG29" s="596">
        <f>$D29</f>
        <v>-533.74165176822999</v>
      </c>
      <c r="CA29" s="614"/>
    </row>
    <row r="30" spans="1:79" x14ac:dyDescent="0.35">
      <c r="A30" s="588">
        <v>28</v>
      </c>
      <c r="B30" s="617" t="s">
        <v>236</v>
      </c>
      <c r="C30" s="615">
        <v>49806.9</v>
      </c>
      <c r="D30" s="616">
        <f>結果まとめ!T34</f>
        <v>-648.35971112747984</v>
      </c>
      <c r="F30" s="613"/>
      <c r="BH30" s="595">
        <f>$D30</f>
        <v>-648.35971112747984</v>
      </c>
      <c r="BI30" s="596">
        <f>$D30</f>
        <v>-648.35971112747984</v>
      </c>
      <c r="CA30" s="614"/>
    </row>
    <row r="31" spans="1:79" x14ac:dyDescent="0.35">
      <c r="A31" s="588">
        <v>29</v>
      </c>
      <c r="B31" s="617" t="s">
        <v>237</v>
      </c>
      <c r="C31" s="615">
        <v>64976</v>
      </c>
      <c r="D31" s="616">
        <f>結果まとめ!T35</f>
        <v>-340.97228863278713</v>
      </c>
      <c r="F31" s="613"/>
      <c r="BJ31" s="595">
        <f>$D31</f>
        <v>-340.97228863278713</v>
      </c>
      <c r="BK31" s="596">
        <f>$D31</f>
        <v>-340.97228863278713</v>
      </c>
      <c r="CA31" s="614"/>
    </row>
    <row r="32" spans="1:79" x14ac:dyDescent="0.35">
      <c r="A32" s="588">
        <v>30</v>
      </c>
      <c r="B32" s="617" t="s">
        <v>10</v>
      </c>
      <c r="C32" s="615">
        <v>42626.8</v>
      </c>
      <c r="D32" s="616">
        <f>結果まとめ!T36</f>
        <v>-30.028087985867291</v>
      </c>
      <c r="F32" s="613"/>
      <c r="BL32" s="595">
        <f>$D32</f>
        <v>-30.028087985867291</v>
      </c>
      <c r="BM32" s="596">
        <f>$D32</f>
        <v>-30.028087985867291</v>
      </c>
      <c r="CA32" s="614"/>
    </row>
    <row r="33" spans="1:79" x14ac:dyDescent="0.35">
      <c r="A33" s="588">
        <v>31</v>
      </c>
      <c r="B33" s="617" t="s">
        <v>238</v>
      </c>
      <c r="C33" s="615">
        <v>45883.7</v>
      </c>
      <c r="D33" s="616">
        <f>結果まとめ!T37</f>
        <v>-100.41826539223212</v>
      </c>
      <c r="F33" s="613"/>
      <c r="BN33" s="595">
        <f>$D33</f>
        <v>-100.41826539223212</v>
      </c>
      <c r="BO33" s="596">
        <f>$D33</f>
        <v>-100.41826539223212</v>
      </c>
      <c r="CA33" s="614"/>
    </row>
    <row r="34" spans="1:79" x14ac:dyDescent="0.35">
      <c r="A34" s="588">
        <v>32</v>
      </c>
      <c r="B34" s="617" t="s">
        <v>239</v>
      </c>
      <c r="C34" s="615">
        <v>71956.899999999994</v>
      </c>
      <c r="D34" s="616">
        <f>結果まとめ!T38</f>
        <v>-59.832900143577362</v>
      </c>
      <c r="F34" s="613"/>
      <c r="BP34" s="595">
        <f>$D34</f>
        <v>-59.832900143577362</v>
      </c>
      <c r="BQ34" s="596">
        <f>$D34</f>
        <v>-59.832900143577362</v>
      </c>
      <c r="CA34" s="614"/>
    </row>
    <row r="35" spans="1:79" x14ac:dyDescent="0.35">
      <c r="A35" s="588">
        <v>33</v>
      </c>
      <c r="B35" s="617" t="s">
        <v>259</v>
      </c>
      <c r="C35" s="615">
        <v>4774.7</v>
      </c>
      <c r="D35" s="616">
        <f>結果まとめ!T39</f>
        <v>-24.231094383719881</v>
      </c>
      <c r="F35" s="613"/>
      <c r="BR35" s="595">
        <f>$D35</f>
        <v>-24.231094383719881</v>
      </c>
      <c r="BS35" s="596">
        <f>$D35</f>
        <v>-24.231094383719881</v>
      </c>
      <c r="CA35" s="614"/>
    </row>
    <row r="36" spans="1:79" x14ac:dyDescent="0.35">
      <c r="A36" s="588">
        <v>34</v>
      </c>
      <c r="B36" s="617" t="s">
        <v>240</v>
      </c>
      <c r="C36" s="615">
        <v>84568.3</v>
      </c>
      <c r="D36" s="616">
        <f>結果まとめ!T40</f>
        <v>-842.03702090731724</v>
      </c>
      <c r="F36" s="613"/>
      <c r="BT36" s="595">
        <f>$D36</f>
        <v>-842.03702090731724</v>
      </c>
      <c r="BU36" s="596">
        <f>$D36</f>
        <v>-842.03702090731724</v>
      </c>
      <c r="CA36" s="614"/>
    </row>
    <row r="37" spans="1:79" x14ac:dyDescent="0.35">
      <c r="A37" s="588">
        <v>35</v>
      </c>
      <c r="B37" s="617" t="s">
        <v>241</v>
      </c>
      <c r="C37" s="615">
        <v>39579.5</v>
      </c>
      <c r="D37" s="616">
        <f>結果まとめ!T41</f>
        <v>-159.99763366042012</v>
      </c>
      <c r="F37" s="613"/>
      <c r="BV37" s="595">
        <f>$D37</f>
        <v>-159.99763366042012</v>
      </c>
      <c r="BW37" s="596">
        <f>$D37</f>
        <v>-159.99763366042012</v>
      </c>
      <c r="CA37" s="614"/>
    </row>
    <row r="38" spans="1:79" x14ac:dyDescent="0.35">
      <c r="A38" s="588">
        <v>36</v>
      </c>
      <c r="B38" s="617" t="s">
        <v>349</v>
      </c>
      <c r="C38" s="615">
        <v>1482.1</v>
      </c>
      <c r="D38" s="616">
        <f>結果まとめ!T42</f>
        <v>0</v>
      </c>
      <c r="F38" s="613"/>
      <c r="BX38" s="595">
        <f>$D38</f>
        <v>0</v>
      </c>
      <c r="BY38" s="596">
        <f>$D38</f>
        <v>0</v>
      </c>
      <c r="CA38" s="614"/>
    </row>
    <row r="39" spans="1:79" x14ac:dyDescent="0.35">
      <c r="A39" s="588">
        <v>37</v>
      </c>
      <c r="B39" s="618" t="s">
        <v>350</v>
      </c>
      <c r="C39" s="619">
        <v>7735.3</v>
      </c>
      <c r="D39" s="620">
        <f>結果まとめ!T43</f>
        <v>-220.74467806969514</v>
      </c>
      <c r="F39" s="621"/>
      <c r="G39" s="622"/>
      <c r="H39" s="622"/>
      <c r="I39" s="622"/>
      <c r="J39" s="622"/>
      <c r="K39" s="622"/>
      <c r="L39" s="622"/>
      <c r="M39" s="622"/>
      <c r="N39" s="622"/>
      <c r="O39" s="622"/>
      <c r="P39" s="622"/>
      <c r="Q39" s="622"/>
      <c r="R39" s="622"/>
      <c r="S39" s="622"/>
      <c r="T39" s="622"/>
      <c r="U39" s="622"/>
      <c r="V39" s="622"/>
      <c r="W39" s="622"/>
      <c r="X39" s="622"/>
      <c r="Y39" s="622"/>
      <c r="Z39" s="622"/>
      <c r="AA39" s="622"/>
      <c r="AB39" s="622"/>
      <c r="AC39" s="622"/>
      <c r="AD39" s="622"/>
      <c r="AE39" s="622"/>
      <c r="AF39" s="622"/>
      <c r="AG39" s="622"/>
      <c r="AH39" s="622"/>
      <c r="AI39" s="622"/>
      <c r="AJ39" s="622"/>
      <c r="AK39" s="622"/>
      <c r="AL39" s="622"/>
      <c r="AM39" s="622"/>
      <c r="AN39" s="622"/>
      <c r="AO39" s="622"/>
      <c r="AP39" s="622"/>
      <c r="AQ39" s="622"/>
      <c r="AR39" s="622"/>
      <c r="AS39" s="622"/>
      <c r="AT39" s="622"/>
      <c r="AU39" s="622"/>
      <c r="AV39" s="622"/>
      <c r="AW39" s="622"/>
      <c r="AX39" s="622"/>
      <c r="AY39" s="622"/>
      <c r="AZ39" s="622"/>
      <c r="BA39" s="622"/>
      <c r="BB39" s="622"/>
      <c r="BC39" s="622"/>
      <c r="BD39" s="622"/>
      <c r="BE39" s="622"/>
      <c r="BF39" s="622"/>
      <c r="BG39" s="622"/>
      <c r="BH39" s="622"/>
      <c r="BI39" s="622"/>
      <c r="BJ39" s="622"/>
      <c r="BK39" s="622"/>
      <c r="BL39" s="622"/>
      <c r="BM39" s="622"/>
      <c r="BN39" s="622"/>
      <c r="BO39" s="622"/>
      <c r="BP39" s="622"/>
      <c r="BQ39" s="622"/>
      <c r="BR39" s="622"/>
      <c r="BS39" s="622"/>
      <c r="BT39" s="622"/>
      <c r="BU39" s="622"/>
      <c r="BV39" s="622"/>
      <c r="BW39" s="622"/>
      <c r="BX39" s="622"/>
      <c r="BY39" s="622"/>
      <c r="BZ39" s="595">
        <f>$D39</f>
        <v>-220.74467806969514</v>
      </c>
      <c r="CA39" s="596">
        <f>$D39</f>
        <v>-220.74467806969514</v>
      </c>
    </row>
  </sheetData>
  <phoneticPr fontId="8"/>
  <pageMargins left="0.7" right="0.7" top="0.75" bottom="0.75" header="0.3" footer="0.3"/>
  <pageSetup paperSize="8" scale="68" fitToWidth="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2:W45"/>
  <sheetViews>
    <sheetView zoomScale="70" zoomScaleNormal="7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ustomHeight="1" x14ac:dyDescent="0.2"/>
  <cols>
    <col min="1" max="1" width="4.1796875" style="130" customWidth="1"/>
    <col min="2" max="2" width="5.1796875" style="78" customWidth="1"/>
    <col min="3" max="3" width="25" style="78" customWidth="1"/>
    <col min="4" max="4" width="9.81640625" style="130" customWidth="1"/>
    <col min="5" max="23" width="11.6328125" style="78" customWidth="1"/>
    <col min="24" max="24" width="2.453125" style="78" customWidth="1"/>
    <col min="25" max="16384" width="9" style="78"/>
  </cols>
  <sheetData>
    <row r="2" spans="1:23" ht="25.5" customHeight="1" x14ac:dyDescent="0.35">
      <c r="B2" s="131"/>
      <c r="C2" s="439" t="s">
        <v>409</v>
      </c>
      <c r="D2" s="226"/>
      <c r="E2" s="77"/>
      <c r="F2" s="77"/>
      <c r="G2" s="77"/>
      <c r="H2" s="77"/>
      <c r="I2" s="77"/>
      <c r="J2" s="77"/>
      <c r="K2" s="77"/>
      <c r="L2" s="77"/>
      <c r="M2" s="77"/>
      <c r="N2" s="77"/>
      <c r="O2" s="77"/>
      <c r="P2" s="77"/>
      <c r="Q2" s="77"/>
      <c r="R2" s="77"/>
      <c r="S2" s="77"/>
      <c r="T2" s="132"/>
      <c r="U2" s="133" t="s">
        <v>460</v>
      </c>
      <c r="V2" s="132"/>
      <c r="W2" s="133" t="s">
        <v>332</v>
      </c>
    </row>
    <row r="3" spans="1:23" ht="18" customHeight="1" x14ac:dyDescent="0.2">
      <c r="B3" s="416"/>
      <c r="C3" s="418"/>
      <c r="D3" s="134"/>
      <c r="E3" s="770" t="s">
        <v>152</v>
      </c>
      <c r="F3" s="773"/>
      <c r="G3" s="773"/>
      <c r="H3" s="773"/>
      <c r="I3" s="773"/>
      <c r="J3" s="773"/>
      <c r="K3" s="773"/>
      <c r="L3" s="774"/>
      <c r="M3" s="135"/>
      <c r="N3" s="135"/>
      <c r="O3" s="136"/>
      <c r="P3" s="416"/>
      <c r="Q3" s="137" t="s">
        <v>153</v>
      </c>
      <c r="R3" s="418"/>
      <c r="S3" s="417"/>
      <c r="T3" s="137" t="s">
        <v>154</v>
      </c>
      <c r="U3" s="417"/>
      <c r="V3" s="761" t="s">
        <v>155</v>
      </c>
      <c r="W3" s="763"/>
    </row>
    <row r="4" spans="1:23" ht="18" customHeight="1" x14ac:dyDescent="0.2">
      <c r="B4" s="126"/>
      <c r="C4" s="429" t="s">
        <v>399</v>
      </c>
      <c r="D4" s="138" t="s">
        <v>156</v>
      </c>
      <c r="E4" s="770" t="s">
        <v>157</v>
      </c>
      <c r="F4" s="771"/>
      <c r="G4" s="771"/>
      <c r="H4" s="771"/>
      <c r="I4" s="775"/>
      <c r="J4" s="770" t="s">
        <v>158</v>
      </c>
      <c r="K4" s="771"/>
      <c r="L4" s="772"/>
      <c r="M4" s="414"/>
      <c r="N4" s="414"/>
      <c r="O4" s="415"/>
      <c r="P4" s="139"/>
      <c r="Q4" s="140"/>
      <c r="R4" s="141"/>
      <c r="S4" s="140"/>
      <c r="T4" s="140"/>
      <c r="U4" s="140"/>
      <c r="V4" s="765" t="s">
        <v>159</v>
      </c>
      <c r="W4" s="765" t="s">
        <v>160</v>
      </c>
    </row>
    <row r="5" spans="1:23" ht="18" customHeight="1" x14ac:dyDescent="0.2">
      <c r="B5" s="126"/>
      <c r="C5" s="187"/>
      <c r="D5" s="138" t="s">
        <v>161</v>
      </c>
      <c r="E5" s="142" t="s">
        <v>441</v>
      </c>
      <c r="F5" s="143" t="s">
        <v>58</v>
      </c>
      <c r="G5" s="623" t="s">
        <v>113</v>
      </c>
      <c r="H5" s="142" t="s">
        <v>162</v>
      </c>
      <c r="I5" s="144" t="s">
        <v>58</v>
      </c>
      <c r="J5" s="144" t="s">
        <v>441</v>
      </c>
      <c r="K5" s="623" t="s">
        <v>113</v>
      </c>
      <c r="L5" s="142" t="s">
        <v>162</v>
      </c>
      <c r="M5" s="145" t="s">
        <v>78</v>
      </c>
      <c r="N5" s="146" t="s">
        <v>53</v>
      </c>
      <c r="O5" s="147" t="s">
        <v>80</v>
      </c>
      <c r="P5" s="148" t="s">
        <v>441</v>
      </c>
      <c r="Q5" s="625" t="s">
        <v>113</v>
      </c>
      <c r="R5" s="148" t="s">
        <v>162</v>
      </c>
      <c r="S5" s="143" t="s">
        <v>441</v>
      </c>
      <c r="T5" s="623" t="s">
        <v>113</v>
      </c>
      <c r="U5" s="149" t="s">
        <v>162</v>
      </c>
      <c r="V5" s="766"/>
      <c r="W5" s="766"/>
    </row>
    <row r="6" spans="1:23" ht="18" customHeight="1" x14ac:dyDescent="0.2">
      <c r="B6" s="128"/>
      <c r="C6" s="188"/>
      <c r="D6" s="150" t="s">
        <v>464</v>
      </c>
      <c r="E6" s="151" t="s">
        <v>163</v>
      </c>
      <c r="F6" s="152" t="s">
        <v>61</v>
      </c>
      <c r="G6" s="624" t="s">
        <v>163</v>
      </c>
      <c r="H6" s="151" t="s">
        <v>163</v>
      </c>
      <c r="I6" s="151" t="s">
        <v>443</v>
      </c>
      <c r="J6" s="151" t="s">
        <v>163</v>
      </c>
      <c r="K6" s="624" t="s">
        <v>163</v>
      </c>
      <c r="L6" s="151" t="s">
        <v>164</v>
      </c>
      <c r="M6" s="153" t="s">
        <v>336</v>
      </c>
      <c r="N6" s="154" t="s">
        <v>76</v>
      </c>
      <c r="O6" s="151" t="s">
        <v>442</v>
      </c>
      <c r="P6" s="151" t="s">
        <v>164</v>
      </c>
      <c r="Q6" s="624" t="s">
        <v>164</v>
      </c>
      <c r="R6" s="151" t="s">
        <v>164</v>
      </c>
      <c r="S6" s="152" t="s">
        <v>164</v>
      </c>
      <c r="T6" s="624" t="s">
        <v>164</v>
      </c>
      <c r="U6" s="154" t="s">
        <v>164</v>
      </c>
      <c r="V6" s="767"/>
      <c r="W6" s="767"/>
    </row>
    <row r="7" spans="1:23" ht="18" customHeight="1" x14ac:dyDescent="0.2">
      <c r="A7" s="130">
        <v>1</v>
      </c>
      <c r="B7" s="155" t="s">
        <v>168</v>
      </c>
      <c r="C7" s="156" t="s">
        <v>344</v>
      </c>
      <c r="D7" s="425">
        <f>需要額入力!G7</f>
        <v>-7.1941112742660422</v>
      </c>
      <c r="E7" s="158">
        <f>'１次波及'!M7</f>
        <v>-6.0509335080520996</v>
      </c>
      <c r="F7" s="159">
        <f>'１次波及'!N7</f>
        <v>-11.807035014602805</v>
      </c>
      <c r="G7" s="160">
        <f>'１次波及'!S7</f>
        <v>-2.8173555100325713</v>
      </c>
      <c r="H7" s="160">
        <f>'１次波及'!V7</f>
        <v>-1.010217877320801</v>
      </c>
      <c r="I7" s="160">
        <f>'１次波及'!P7</f>
        <v>-9.9308421953611425</v>
      </c>
      <c r="J7" s="160">
        <f>'１次波及'!Q7</f>
        <v>-20.86218058704376</v>
      </c>
      <c r="K7" s="160">
        <f>'１次波及'!T7</f>
        <v>-9.713572186834913</v>
      </c>
      <c r="L7" s="161">
        <f>'１次波及'!W7</f>
        <v>-3.4829911386203758</v>
      </c>
      <c r="M7" s="162">
        <f>'２次波及'!H7</f>
        <v>-4.4932090159411766</v>
      </c>
      <c r="N7" s="163">
        <f>'２次波及'!J7</f>
        <v>-2.7273778726762941</v>
      </c>
      <c r="O7" s="164">
        <f>'２次波及'!N7</f>
        <v>-20.050800992140612</v>
      </c>
      <c r="P7" s="158">
        <f>'２次波及'!O7</f>
        <v>-66.632513624992228</v>
      </c>
      <c r="Q7" s="160">
        <f>'２次波及'!Q7</f>
        <v>-31.024548387266112</v>
      </c>
      <c r="R7" s="161">
        <f>'２次波及'!S7</f>
        <v>-11.124458132817647</v>
      </c>
      <c r="S7" s="159">
        <f>E7+J7+P7</f>
        <v>-93.545627720088092</v>
      </c>
      <c r="T7" s="160">
        <f>G7+K7+Q7</f>
        <v>-43.555476084133595</v>
      </c>
      <c r="U7" s="165">
        <f>H7+L7+R7</f>
        <v>-15.617667148758823</v>
      </c>
      <c r="V7" s="158">
        <f>総合波及!I7</f>
        <v>-18963.07055177576</v>
      </c>
      <c r="W7" s="161">
        <f>総合波及!K7</f>
        <v>-6545.8412668855744</v>
      </c>
    </row>
    <row r="8" spans="1:23" ht="18" customHeight="1" x14ac:dyDescent="0.2">
      <c r="A8" s="130">
        <v>2</v>
      </c>
      <c r="B8" s="155" t="s">
        <v>169</v>
      </c>
      <c r="C8" s="156" t="s">
        <v>222</v>
      </c>
      <c r="D8" s="426">
        <f>需要額入力!G8</f>
        <v>-1.5685921243976413</v>
      </c>
      <c r="E8" s="167">
        <f>'１次波及'!M8</f>
        <v>-5.3270598319505119E-2</v>
      </c>
      <c r="F8" s="168">
        <f>'１次波及'!N8</f>
        <v>-68.966401025269732</v>
      </c>
      <c r="G8" s="169">
        <f>'１次波及'!S8</f>
        <v>-3.0058710759554914E-2</v>
      </c>
      <c r="H8" s="169">
        <f>'１次波及'!V8</f>
        <v>-1.0506876154232105E-2</v>
      </c>
      <c r="I8" s="169">
        <f>'１次波及'!P8</f>
        <v>-2.3421521690795597</v>
      </c>
      <c r="J8" s="169">
        <f>'１次波及'!Q8</f>
        <v>-9.0126422950544178</v>
      </c>
      <c r="K8" s="169">
        <f>'１次波及'!T8</f>
        <v>-5.0855146454620979</v>
      </c>
      <c r="L8" s="170">
        <f>'１次波及'!W8</f>
        <v>-1.7776169107126087</v>
      </c>
      <c r="M8" s="167">
        <f>'２次波及'!H8</f>
        <v>-1.7881237868668409</v>
      </c>
      <c r="N8" s="169">
        <f>'２次波及'!J8</f>
        <v>-1.0853911386281725</v>
      </c>
      <c r="O8" s="170">
        <f>'２次波及'!N8</f>
        <v>1.1003060896517688E-3</v>
      </c>
      <c r="P8" s="167">
        <f>'２次波及'!O8</f>
        <v>-1.4201582699575372</v>
      </c>
      <c r="Q8" s="169">
        <f>'２次波及'!Q8</f>
        <v>-0.80134498233734286</v>
      </c>
      <c r="R8" s="170">
        <f>'２次波及'!S8</f>
        <v>-0.28010624120189137</v>
      </c>
      <c r="S8" s="168">
        <f t="shared" ref="S8:S43" si="0">E8+J8+P8</f>
        <v>-10.486071163331461</v>
      </c>
      <c r="T8" s="169">
        <f t="shared" ref="T8:T43" si="1">G8+K8+Q8</f>
        <v>-5.916918338558995</v>
      </c>
      <c r="U8" s="171">
        <f t="shared" ref="U8:U43" si="2">H8+L8+R8</f>
        <v>-2.0682300280687325</v>
      </c>
      <c r="V8" s="167">
        <f>総合波及!I8</f>
        <v>-446.00479974659362</v>
      </c>
      <c r="W8" s="170">
        <f>総合波及!K8</f>
        <v>-380.02432828057715</v>
      </c>
    </row>
    <row r="9" spans="1:23" ht="18" customHeight="1" x14ac:dyDescent="0.2">
      <c r="A9" s="130">
        <v>3</v>
      </c>
      <c r="B9" s="155" t="s">
        <v>170</v>
      </c>
      <c r="C9" s="156" t="s">
        <v>223</v>
      </c>
      <c r="D9" s="426">
        <f>需要額入力!G9</f>
        <v>-44.616396404246821</v>
      </c>
      <c r="E9" s="167">
        <f>'１次波及'!M9</f>
        <v>-37.047136312905756</v>
      </c>
      <c r="F9" s="168">
        <f>'１次波及'!N9</f>
        <v>-21.106386000715478</v>
      </c>
      <c r="G9" s="169">
        <f>'１次波及'!S9</f>
        <v>-13.243432204689412</v>
      </c>
      <c r="H9" s="169">
        <f>'１次波及'!V9</f>
        <v>-4.8060960414757457</v>
      </c>
      <c r="I9" s="169">
        <f>'１次波及'!P9</f>
        <v>-17.525645777319742</v>
      </c>
      <c r="J9" s="169">
        <f>'１次波及'!Q9</f>
        <v>-27.637668421716345</v>
      </c>
      <c r="K9" s="169">
        <f>'１次波及'!T9</f>
        <v>-9.8797808539706153</v>
      </c>
      <c r="L9" s="170">
        <f>'１次波及'!W9</f>
        <v>-3.5854131254662636</v>
      </c>
      <c r="M9" s="167">
        <f>'２次波及'!H9</f>
        <v>-8.3915091669420097</v>
      </c>
      <c r="N9" s="169">
        <f>'２次波及'!J9</f>
        <v>-5.0936460643337993</v>
      </c>
      <c r="O9" s="170">
        <f>'２次波及'!N9</f>
        <v>-158.06875349959589</v>
      </c>
      <c r="P9" s="167">
        <f>'２次波及'!O9</f>
        <v>-219.95764336483651</v>
      </c>
      <c r="Q9" s="169">
        <f>'２次波及'!Q9</f>
        <v>-78.6294010204155</v>
      </c>
      <c r="R9" s="170">
        <f>'２次波及'!S9</f>
        <v>-28.534933176462808</v>
      </c>
      <c r="S9" s="168">
        <f t="shared" si="0"/>
        <v>-284.64244809945865</v>
      </c>
      <c r="T9" s="169">
        <f t="shared" si="1"/>
        <v>-101.75261407907553</v>
      </c>
      <c r="U9" s="171">
        <f t="shared" si="2"/>
        <v>-36.926442343404815</v>
      </c>
      <c r="V9" s="167">
        <f>総合波及!I9</f>
        <v>-10778.879370547751</v>
      </c>
      <c r="W9" s="170">
        <f>総合波及!K9</f>
        <v>-9883.7533934420608</v>
      </c>
    </row>
    <row r="10" spans="1:23" ht="18" customHeight="1" x14ac:dyDescent="0.2">
      <c r="A10" s="130">
        <v>4</v>
      </c>
      <c r="B10" s="155" t="s">
        <v>171</v>
      </c>
      <c r="C10" s="156" t="s">
        <v>224</v>
      </c>
      <c r="D10" s="426">
        <f>需要額入力!G10</f>
        <v>-26.683874598487737</v>
      </c>
      <c r="E10" s="167">
        <f>'１次波及'!M10</f>
        <v>-9.1779440641522729</v>
      </c>
      <c r="F10" s="168">
        <f>'１次波及'!N10</f>
        <v>-17.51470147433637</v>
      </c>
      <c r="G10" s="169">
        <f>'１次波及'!S10</f>
        <v>-3.9623217236662751</v>
      </c>
      <c r="H10" s="169">
        <f>'１次波及'!V10</f>
        <v>-2.6201077045967014</v>
      </c>
      <c r="I10" s="169">
        <f>'１次波及'!P10</f>
        <v>-6.0241982414688273</v>
      </c>
      <c r="J10" s="169">
        <f>'１次波及'!Q10</f>
        <v>-10.419519093710838</v>
      </c>
      <c r="K10" s="169">
        <f>'１次波及'!T10</f>
        <v>-4.4983371620689168</v>
      </c>
      <c r="L10" s="170">
        <f>'１次波及'!W10</f>
        <v>-2.9745509522394125</v>
      </c>
      <c r="M10" s="167">
        <f>'２次波及'!H10</f>
        <v>-5.5946586568361143</v>
      </c>
      <c r="N10" s="169">
        <f>'２次波及'!J10</f>
        <v>-3.3959578046995214</v>
      </c>
      <c r="O10" s="170">
        <f>'２次波及'!N10</f>
        <v>-8.2970896693070166</v>
      </c>
      <c r="P10" s="167">
        <f>'２次波及'!O10</f>
        <v>-11.086700002857835</v>
      </c>
      <c r="Q10" s="169">
        <f>'２次波及'!Q10</f>
        <v>-4.7863739371299054</v>
      </c>
      <c r="R10" s="170">
        <f>'２次波及'!S10</f>
        <v>-3.1650169028049264</v>
      </c>
      <c r="S10" s="168">
        <f t="shared" si="0"/>
        <v>-30.684163160720946</v>
      </c>
      <c r="T10" s="169">
        <f t="shared" si="1"/>
        <v>-13.247032822865098</v>
      </c>
      <c r="U10" s="171">
        <f t="shared" si="2"/>
        <v>-8.7596755596410389</v>
      </c>
      <c r="V10" s="167">
        <f>総合波及!I10</f>
        <v>-3667.974470682519</v>
      </c>
      <c r="W10" s="170">
        <f>総合波及!K10</f>
        <v>-2532.2841155439319</v>
      </c>
    </row>
    <row r="11" spans="1:23" ht="18" customHeight="1" x14ac:dyDescent="0.2">
      <c r="A11" s="130">
        <v>5</v>
      </c>
      <c r="B11" s="155" t="s">
        <v>172</v>
      </c>
      <c r="C11" s="156" t="s">
        <v>225</v>
      </c>
      <c r="D11" s="426">
        <f>需要額入力!G11</f>
        <v>-29.427104398220049</v>
      </c>
      <c r="E11" s="167">
        <f>'１次波及'!M11</f>
        <v>-24.577926114253138</v>
      </c>
      <c r="F11" s="168">
        <f>'１次波及'!N11</f>
        <v>-43.931486332069873</v>
      </c>
      <c r="G11" s="169">
        <f>'１次波及'!S11</f>
        <v>-9.3351518812304608</v>
      </c>
      <c r="H11" s="169">
        <f>'１次波及'!V11</f>
        <v>-4.2149117361194062</v>
      </c>
      <c r="I11" s="169">
        <f>'１次波及'!P11</f>
        <v>-36.6921872620347</v>
      </c>
      <c r="J11" s="169">
        <f>'１次波及'!Q11</f>
        <v>-88.300607051444217</v>
      </c>
      <c r="K11" s="169">
        <f>'１次波及'!T11</f>
        <v>-33.538207178190532</v>
      </c>
      <c r="L11" s="170">
        <f>'１次波及'!W11</f>
        <v>-15.142826259525918</v>
      </c>
      <c r="M11" s="167">
        <f>'２次波及'!H11</f>
        <v>-19.357737995645323</v>
      </c>
      <c r="N11" s="169">
        <f>'２次波及'!J11</f>
        <v>-11.750146963356711</v>
      </c>
      <c r="O11" s="170">
        <f>'２次波及'!N11</f>
        <v>-2.2465410257365472</v>
      </c>
      <c r="P11" s="167">
        <f>'２次波及'!O11</f>
        <v>-25.443511762824034</v>
      </c>
      <c r="Q11" s="169">
        <f>'２次波及'!Q11</f>
        <v>-9.6639173538769416</v>
      </c>
      <c r="R11" s="170">
        <f>'２次波及'!S11</f>
        <v>-4.3633525399454971</v>
      </c>
      <c r="S11" s="168">
        <f t="shared" si="0"/>
        <v>-138.32204492852139</v>
      </c>
      <c r="T11" s="169">
        <f t="shared" si="1"/>
        <v>-52.537276413297931</v>
      </c>
      <c r="U11" s="171">
        <f t="shared" si="2"/>
        <v>-23.721090535590818</v>
      </c>
      <c r="V11" s="167">
        <f>総合波及!I11</f>
        <v>-6326.6478370315417</v>
      </c>
      <c r="W11" s="170">
        <f>総合波及!K11</f>
        <v>-4972.6631270373509</v>
      </c>
    </row>
    <row r="12" spans="1:23" ht="18" customHeight="1" x14ac:dyDescent="0.2">
      <c r="A12" s="130">
        <v>6</v>
      </c>
      <c r="B12" s="155" t="s">
        <v>173</v>
      </c>
      <c r="C12" s="156" t="s">
        <v>226</v>
      </c>
      <c r="D12" s="426">
        <f>需要額入力!G12</f>
        <v>-475.47660113954328</v>
      </c>
      <c r="E12" s="167">
        <f>'１次波及'!M12</f>
        <v>-347.96285895577455</v>
      </c>
      <c r="F12" s="168">
        <f>'１次波及'!N12</f>
        <v>-169.7462388601503</v>
      </c>
      <c r="G12" s="169">
        <f>'１次波及'!S12</f>
        <v>-122.92705688756079</v>
      </c>
      <c r="H12" s="169">
        <f>'１次波及'!V12</f>
        <v>-36.507598784030336</v>
      </c>
      <c r="I12" s="169">
        <f>'１次波及'!P12</f>
        <v>-124.22353997906437</v>
      </c>
      <c r="J12" s="169">
        <f>'１次波及'!Q12</f>
        <v>-228.45011685014103</v>
      </c>
      <c r="K12" s="169">
        <f>'１次波及'!T12</f>
        <v>-80.70602878215935</v>
      </c>
      <c r="L12" s="170">
        <f>'１次波及'!W12</f>
        <v>-23.968550072149558</v>
      </c>
      <c r="M12" s="167">
        <f>'２次波及'!H12</f>
        <v>-60.47614885617989</v>
      </c>
      <c r="N12" s="169">
        <f>'２次波及'!J12</f>
        <v>-36.709022355701194</v>
      </c>
      <c r="O12" s="170">
        <f>'２次波及'!N12</f>
        <v>-12.212274132685968</v>
      </c>
      <c r="P12" s="167">
        <f>'２次波及'!O12</f>
        <v>-47.281491102592163</v>
      </c>
      <c r="Q12" s="169">
        <f>'２次波及'!Q12</f>
        <v>-16.703433705364983</v>
      </c>
      <c r="R12" s="170">
        <f>'２次波及'!S12</f>
        <v>-4.9606837702857334</v>
      </c>
      <c r="S12" s="168">
        <f t="shared" si="0"/>
        <v>-623.69446690850782</v>
      </c>
      <c r="T12" s="169">
        <f t="shared" si="1"/>
        <v>-220.33651937508512</v>
      </c>
      <c r="U12" s="171">
        <f t="shared" si="2"/>
        <v>-65.436832626465616</v>
      </c>
      <c r="V12" s="167">
        <f>総合波及!I12</f>
        <v>0</v>
      </c>
      <c r="W12" s="170">
        <f>総合波及!K12</f>
        <v>0</v>
      </c>
    </row>
    <row r="13" spans="1:23" ht="18" customHeight="1" x14ac:dyDescent="0.2">
      <c r="A13" s="130">
        <v>7</v>
      </c>
      <c r="B13" s="155" t="s">
        <v>174</v>
      </c>
      <c r="C13" s="156" t="s">
        <v>227</v>
      </c>
      <c r="D13" s="426">
        <f>需要額入力!G13</f>
        <v>-65.5097486411007</v>
      </c>
      <c r="E13" s="167">
        <f>'１次波及'!M13</f>
        <v>-55.175685137616213</v>
      </c>
      <c r="F13" s="168">
        <f>'１次波及'!N13</f>
        <v>-96.714816368891263</v>
      </c>
      <c r="G13" s="169">
        <f>'１次波及'!S13</f>
        <v>-22.047707142367013</v>
      </c>
      <c r="H13" s="169">
        <f>'１次波及'!V13</f>
        <v>-0.84313649771104937</v>
      </c>
      <c r="I13" s="169">
        <f>'１次波及'!P13</f>
        <v>-81.458200753411617</v>
      </c>
      <c r="J13" s="169">
        <f>'１次波及'!Q13</f>
        <v>-160.93813350980892</v>
      </c>
      <c r="K13" s="169">
        <f>'１次波及'!T13</f>
        <v>-64.309429539722245</v>
      </c>
      <c r="L13" s="170">
        <f>'１次波及'!W13</f>
        <v>-2.4592864392562754</v>
      </c>
      <c r="M13" s="167">
        <f>'２次波及'!H13</f>
        <v>-3.302422936967325</v>
      </c>
      <c r="N13" s="169">
        <f>'２次波及'!J13</f>
        <v>-2.004570722739166</v>
      </c>
      <c r="O13" s="170">
        <f>'２次波及'!N13</f>
        <v>-21.632730451256069</v>
      </c>
      <c r="P13" s="167">
        <f>'２次波及'!O13</f>
        <v>-44.039432786176782</v>
      </c>
      <c r="Q13" s="169">
        <f>'２次波及'!Q13</f>
        <v>-17.597760940599915</v>
      </c>
      <c r="R13" s="170">
        <f>'２次波及'!S13</f>
        <v>-0.67296406067106351</v>
      </c>
      <c r="S13" s="168">
        <f t="shared" si="0"/>
        <v>-260.15325143360195</v>
      </c>
      <c r="T13" s="169">
        <f t="shared" si="1"/>
        <v>-103.95489762268917</v>
      </c>
      <c r="U13" s="171">
        <f t="shared" si="2"/>
        <v>-3.9753869976383887</v>
      </c>
      <c r="V13" s="167">
        <f>総合波及!I13</f>
        <v>-632.50861075017895</v>
      </c>
      <c r="W13" s="170">
        <f>総合波及!K13</f>
        <v>-607.63544864643654</v>
      </c>
    </row>
    <row r="14" spans="1:23" ht="18" customHeight="1" x14ac:dyDescent="0.2">
      <c r="A14" s="130">
        <v>8</v>
      </c>
      <c r="B14" s="155" t="s">
        <v>175</v>
      </c>
      <c r="C14" s="156" t="s">
        <v>345</v>
      </c>
      <c r="D14" s="426">
        <f>需要額入力!G14</f>
        <v>-167.2000142341023</v>
      </c>
      <c r="E14" s="167">
        <f>'１次波及'!M14</f>
        <v>-143.36785213988551</v>
      </c>
      <c r="F14" s="168">
        <f>'１次波及'!N14</f>
        <v>-144.23822155531721</v>
      </c>
      <c r="G14" s="169">
        <f>'１次波及'!S14</f>
        <v>-62.520405317974323</v>
      </c>
      <c r="H14" s="169">
        <f>'１次波及'!V14</f>
        <v>-33.420268939702673</v>
      </c>
      <c r="I14" s="169">
        <f>'１次波及'!P14</f>
        <v>-123.67896088758243</v>
      </c>
      <c r="J14" s="169">
        <f>'１次波及'!Q14</f>
        <v>-227.40999221323651</v>
      </c>
      <c r="K14" s="169">
        <f>'１次波及'!T14</f>
        <v>-99.169825552359598</v>
      </c>
      <c r="L14" s="170">
        <f>'１次波及'!W14</f>
        <v>-53.011208481567778</v>
      </c>
      <c r="M14" s="167">
        <f>'２次波及'!H14</f>
        <v>-86.431477421270444</v>
      </c>
      <c r="N14" s="169">
        <f>'２次波及'!J14</f>
        <v>-52.463906794711157</v>
      </c>
      <c r="O14" s="170">
        <f>'２次波及'!N14</f>
        <v>-4.4869407094844789</v>
      </c>
      <c r="P14" s="167">
        <f>'２次波及'!O14</f>
        <v>-26.668155151976269</v>
      </c>
      <c r="Q14" s="169">
        <f>'２次波及'!Q14</f>
        <v>-11.629551843724181</v>
      </c>
      <c r="R14" s="170">
        <f>'２次波及'!S14</f>
        <v>-6.2165743854149085</v>
      </c>
      <c r="S14" s="168">
        <f t="shared" si="0"/>
        <v>-397.44599950509831</v>
      </c>
      <c r="T14" s="169">
        <f t="shared" si="1"/>
        <v>-173.31978271405811</v>
      </c>
      <c r="U14" s="171">
        <f t="shared" si="2"/>
        <v>-92.648051806685345</v>
      </c>
      <c r="V14" s="167">
        <f>総合波及!I14</f>
        <v>-18591.147276918167</v>
      </c>
      <c r="W14" s="170">
        <f>総合波及!K14</f>
        <v>-16941.324855456362</v>
      </c>
    </row>
    <row r="15" spans="1:23" ht="18" customHeight="1" x14ac:dyDescent="0.2">
      <c r="A15" s="130">
        <v>9</v>
      </c>
      <c r="B15" s="155" t="s">
        <v>176</v>
      </c>
      <c r="C15" s="156" t="s">
        <v>346</v>
      </c>
      <c r="D15" s="426">
        <f>需要額入力!G15</f>
        <v>-59.16848976371196</v>
      </c>
      <c r="E15" s="167">
        <f>'１次波及'!M15</f>
        <v>-53.597013126852495</v>
      </c>
      <c r="F15" s="168">
        <f>'１次波及'!N15</f>
        <v>-42.010414718040828</v>
      </c>
      <c r="G15" s="169">
        <f>'１次波及'!S15</f>
        <v>-26.824176801889596</v>
      </c>
      <c r="H15" s="169">
        <f>'１次波及'!V15</f>
        <v>-12.168507959831555</v>
      </c>
      <c r="I15" s="169">
        <f>'１次波及'!P15</f>
        <v>-38.054592201004226</v>
      </c>
      <c r="J15" s="169">
        <f>'１次波及'!Q15</f>
        <v>-67.601075781569136</v>
      </c>
      <c r="K15" s="169">
        <f>'１次波及'!T15</f>
        <v>-33.832915361737747</v>
      </c>
      <c r="L15" s="170">
        <f>'１次波及'!W15</f>
        <v>-15.347949088026128</v>
      </c>
      <c r="M15" s="167">
        <f>'２次波及'!H15</f>
        <v>-27.516457047857681</v>
      </c>
      <c r="N15" s="169">
        <f>'２次波及'!J15</f>
        <v>-16.702489428049613</v>
      </c>
      <c r="O15" s="170">
        <f>'２次波及'!N15</f>
        <v>-0.61286596981269215</v>
      </c>
      <c r="P15" s="167">
        <f>'２次波及'!O15</f>
        <v>-4.6849625948114921</v>
      </c>
      <c r="Q15" s="169">
        <f>'２次波及'!Q15</f>
        <v>-2.3447251557848694</v>
      </c>
      <c r="R15" s="170">
        <f>'２次波及'!S15</f>
        <v>-1.0636601053037937</v>
      </c>
      <c r="S15" s="168">
        <f t="shared" si="0"/>
        <v>-125.88305150323312</v>
      </c>
      <c r="T15" s="169">
        <f t="shared" si="1"/>
        <v>-63.001817319412211</v>
      </c>
      <c r="U15" s="171">
        <f t="shared" si="2"/>
        <v>-28.580117153161478</v>
      </c>
      <c r="V15" s="167">
        <f>総合波及!I15</f>
        <v>-6007.8728991237276</v>
      </c>
      <c r="W15" s="170">
        <f>総合波及!K15</f>
        <v>-5184.6346062797484</v>
      </c>
    </row>
    <row r="16" spans="1:23" ht="18" customHeight="1" x14ac:dyDescent="0.2">
      <c r="A16" s="130">
        <v>10</v>
      </c>
      <c r="B16" s="155" t="s">
        <v>177</v>
      </c>
      <c r="C16" s="156" t="s">
        <v>228</v>
      </c>
      <c r="D16" s="426">
        <f>需要額入力!G16</f>
        <v>-233.18219656300894</v>
      </c>
      <c r="E16" s="167">
        <f>'１次波及'!M16</f>
        <v>-222.5733909415631</v>
      </c>
      <c r="F16" s="168">
        <f>'１次波及'!N16</f>
        <v>-254.88834668097482</v>
      </c>
      <c r="G16" s="169">
        <f>'１次波及'!S16</f>
        <v>-60.252132988186666</v>
      </c>
      <c r="H16" s="169">
        <f>'１次波及'!V16</f>
        <v>-16.592684577363602</v>
      </c>
      <c r="I16" s="169">
        <f>'１次波及'!P16</f>
        <v>-243.29200285641747</v>
      </c>
      <c r="J16" s="169">
        <f>'１次波及'!Q16</f>
        <v>-616.26437356309395</v>
      </c>
      <c r="K16" s="169">
        <f>'１次波及'!T16</f>
        <v>-166.82696361288728</v>
      </c>
      <c r="L16" s="170">
        <f>'１次波及'!W16</f>
        <v>-45.942061283883227</v>
      </c>
      <c r="M16" s="167">
        <f>'２次波及'!H16</f>
        <v>-62.534745861246833</v>
      </c>
      <c r="N16" s="169">
        <f>'２次波及'!J16</f>
        <v>-37.958590737776824</v>
      </c>
      <c r="O16" s="170">
        <f>'２次波及'!N16</f>
        <v>0.20131759477223263</v>
      </c>
      <c r="P16" s="167">
        <f>'２次波及'!O16</f>
        <v>-13.658990956918418</v>
      </c>
      <c r="Q16" s="169">
        <f>'２次波及'!Q16</f>
        <v>-3.6975818903561692</v>
      </c>
      <c r="R16" s="170">
        <f>'２次波及'!S16</f>
        <v>-1.0182678514913472</v>
      </c>
      <c r="S16" s="168">
        <f t="shared" si="0"/>
        <v>-852.4967554615755</v>
      </c>
      <c r="T16" s="169">
        <f t="shared" si="1"/>
        <v>-230.77667849143012</v>
      </c>
      <c r="U16" s="171">
        <f t="shared" si="2"/>
        <v>-63.553013712738178</v>
      </c>
      <c r="V16" s="167">
        <f>総合波及!I16</f>
        <v>-11206.120448269416</v>
      </c>
      <c r="W16" s="170">
        <f>総合波及!K16</f>
        <v>-10550.416037283709</v>
      </c>
    </row>
    <row r="17" spans="1:23" ht="18" customHeight="1" x14ac:dyDescent="0.2">
      <c r="A17" s="130">
        <v>11</v>
      </c>
      <c r="B17" s="155" t="s">
        <v>178</v>
      </c>
      <c r="C17" s="156" t="s">
        <v>229</v>
      </c>
      <c r="D17" s="426">
        <f>需要額入力!G17</f>
        <v>-240.41096153668059</v>
      </c>
      <c r="E17" s="167">
        <f>'１次波及'!M17</f>
        <v>-140.65477051090505</v>
      </c>
      <c r="F17" s="168">
        <f>'１次波及'!N17</f>
        <v>-151.79700645774298</v>
      </c>
      <c r="G17" s="169">
        <f>'１次波及'!S17</f>
        <v>-29.306928634747539</v>
      </c>
      <c r="H17" s="169">
        <f>'１次波及'!V17</f>
        <v>-14.864865852704144</v>
      </c>
      <c r="I17" s="169">
        <f>'１次波及'!P17</f>
        <v>-88.810314517620682</v>
      </c>
      <c r="J17" s="169">
        <f>'１次波及'!Q17</f>
        <v>-160.38426585469438</v>
      </c>
      <c r="K17" s="169">
        <f>'１次波及'!T17</f>
        <v>-33.417780402801782</v>
      </c>
      <c r="L17" s="170">
        <f>'１次波及'!W17</f>
        <v>-16.949944805673191</v>
      </c>
      <c r="M17" s="167">
        <f>'２次波及'!H17</f>
        <v>-31.814810658377333</v>
      </c>
      <c r="N17" s="169">
        <f>'２次波及'!J17</f>
        <v>-19.311590069635042</v>
      </c>
      <c r="O17" s="170">
        <f>'２次波及'!N17</f>
        <v>-0.69652319510771488</v>
      </c>
      <c r="P17" s="167">
        <f>'２次波及'!O17</f>
        <v>-5.4522643677841529</v>
      </c>
      <c r="Q17" s="169">
        <f>'２次波及'!Q17</f>
        <v>-1.1360377052553545</v>
      </c>
      <c r="R17" s="170">
        <f>'２次波及'!S17</f>
        <v>-0.57621350577872199</v>
      </c>
      <c r="S17" s="168">
        <f t="shared" si="0"/>
        <v>-306.49130073338358</v>
      </c>
      <c r="T17" s="169">
        <f t="shared" si="1"/>
        <v>-63.860746742804672</v>
      </c>
      <c r="U17" s="171">
        <f t="shared" si="2"/>
        <v>-32.391024164156057</v>
      </c>
      <c r="V17" s="167">
        <f>総合波及!I17</f>
        <v>0</v>
      </c>
      <c r="W17" s="170">
        <f>総合波及!K17</f>
        <v>0</v>
      </c>
    </row>
    <row r="18" spans="1:23" ht="18" customHeight="1" x14ac:dyDescent="0.2">
      <c r="A18" s="130">
        <v>12</v>
      </c>
      <c r="B18" s="155" t="s">
        <v>179</v>
      </c>
      <c r="C18" s="156" t="s">
        <v>230</v>
      </c>
      <c r="D18" s="426">
        <f>需要額入力!G18</f>
        <v>-62.9334116524564</v>
      </c>
      <c r="E18" s="167">
        <f>'１次波及'!M18</f>
        <v>-57.211088710100704</v>
      </c>
      <c r="F18" s="168">
        <f>'１次波及'!N18</f>
        <v>-71.363667740303427</v>
      </c>
      <c r="G18" s="169">
        <f>'１次波及'!S18</f>
        <v>-28.797888050491235</v>
      </c>
      <c r="H18" s="169">
        <f>'１次波及'!V18</f>
        <v>-17.357475014749308</v>
      </c>
      <c r="I18" s="169">
        <f>'１次波及'!P18</f>
        <v>-64.874810034381682</v>
      </c>
      <c r="J18" s="169">
        <f>'１次波及'!Q18</f>
        <v>-106.61965827462886</v>
      </c>
      <c r="K18" s="169">
        <f>'１次波及'!T18</f>
        <v>-53.668284456756126</v>
      </c>
      <c r="L18" s="170">
        <f>'１次波及'!W18</f>
        <v>-32.34771608630907</v>
      </c>
      <c r="M18" s="167">
        <f>'２次波及'!H18</f>
        <v>-49.705191101058375</v>
      </c>
      <c r="N18" s="169">
        <f>'２次波及'!J18</f>
        <v>-30.171050998342434</v>
      </c>
      <c r="O18" s="170">
        <f>'２次波及'!N18</f>
        <v>-1.5789313318141476</v>
      </c>
      <c r="P18" s="167">
        <f>'２次波及'!O18</f>
        <v>-11.455503957184508</v>
      </c>
      <c r="Q18" s="169">
        <f>'２次波及'!Q18</f>
        <v>-5.7662653859393425</v>
      </c>
      <c r="R18" s="170">
        <f>'２次波及'!S18</f>
        <v>-3.4755259548676736</v>
      </c>
      <c r="S18" s="168">
        <f t="shared" si="0"/>
        <v>-175.28625094191406</v>
      </c>
      <c r="T18" s="169">
        <f t="shared" si="1"/>
        <v>-88.232437893186713</v>
      </c>
      <c r="U18" s="171">
        <f t="shared" si="2"/>
        <v>-53.180717055926046</v>
      </c>
      <c r="V18" s="167">
        <f>総合波及!I18</f>
        <v>-11785.157125293012</v>
      </c>
      <c r="W18" s="170">
        <f>総合波及!K18</f>
        <v>-9576.9671018884183</v>
      </c>
    </row>
    <row r="19" spans="1:23" ht="18" customHeight="1" x14ac:dyDescent="0.2">
      <c r="A19" s="130">
        <v>13</v>
      </c>
      <c r="B19" s="155" t="s">
        <v>180</v>
      </c>
      <c r="C19" s="156" t="s">
        <v>3</v>
      </c>
      <c r="D19" s="426">
        <f>需要額入力!G19</f>
        <v>-241.85125859119702</v>
      </c>
      <c r="E19" s="167">
        <f>'１次波及'!M19</f>
        <v>-202.23817306428717</v>
      </c>
      <c r="F19" s="168">
        <f>'１次波及'!N19</f>
        <v>-67.58625540704476</v>
      </c>
      <c r="G19" s="169">
        <f>'１次波及'!S19</f>
        <v>-93.732847837638928</v>
      </c>
      <c r="H19" s="169">
        <f>'１次波及'!V19</f>
        <v>-48.232372170542931</v>
      </c>
      <c r="I19" s="169">
        <f>'１次波及'!P19</f>
        <v>-56.516227773207639</v>
      </c>
      <c r="J19" s="169">
        <f>'１次波及'!Q19</f>
        <v>-83.279104872438737</v>
      </c>
      <c r="K19" s="169">
        <f>'１次波及'!T19</f>
        <v>-38.597993379725196</v>
      </c>
      <c r="L19" s="170">
        <f>'１次波及'!W19</f>
        <v>-19.861476789351251</v>
      </c>
      <c r="M19" s="167">
        <f>'２次波及'!H19</f>
        <v>-68.093848959894189</v>
      </c>
      <c r="N19" s="169">
        <f>'２次波及'!J19</f>
        <v>-41.332966318655771</v>
      </c>
      <c r="O19" s="170">
        <f>'２次波及'!N19</f>
        <v>-7.3309399816705104E-2</v>
      </c>
      <c r="P19" s="167">
        <f>'２次波及'!O19</f>
        <v>-2.8752925669297977</v>
      </c>
      <c r="Q19" s="169">
        <f>'２次波及'!Q19</f>
        <v>-1.3326334815092191</v>
      </c>
      <c r="R19" s="170">
        <f>'２次波及'!S19</f>
        <v>-0.68573691645874213</v>
      </c>
      <c r="S19" s="168">
        <f t="shared" si="0"/>
        <v>-288.39257050365569</v>
      </c>
      <c r="T19" s="169">
        <f t="shared" si="1"/>
        <v>-133.66347469887336</v>
      </c>
      <c r="U19" s="171">
        <f t="shared" si="2"/>
        <v>-68.779585876352925</v>
      </c>
      <c r="V19" s="167">
        <f>総合波及!I19</f>
        <v>-10902.541060378397</v>
      </c>
      <c r="W19" s="170">
        <f>総合波及!K19</f>
        <v>-9896.6243560152288</v>
      </c>
    </row>
    <row r="20" spans="1:23" ht="18" customHeight="1" x14ac:dyDescent="0.2">
      <c r="A20" s="130">
        <v>14</v>
      </c>
      <c r="B20" s="155" t="s">
        <v>181</v>
      </c>
      <c r="C20" s="156" t="s">
        <v>4</v>
      </c>
      <c r="D20" s="426">
        <f>需要額入力!G20</f>
        <v>-542.57369848566259</v>
      </c>
      <c r="E20" s="167">
        <f>'１次波及'!M20</f>
        <v>-450.3443093217877</v>
      </c>
      <c r="F20" s="168">
        <f>'１次波及'!N20</f>
        <v>-75.442718489097501</v>
      </c>
      <c r="G20" s="169">
        <f>'１次波及'!S20</f>
        <v>-218.5466804444246</v>
      </c>
      <c r="H20" s="169">
        <f>'１次波及'!V20</f>
        <v>-124.44179486209616</v>
      </c>
      <c r="I20" s="169">
        <f>'１次波及'!P20</f>
        <v>-62.618588122049317</v>
      </c>
      <c r="J20" s="169">
        <f>'１次波及'!Q20</f>
        <v>-83.198749275109563</v>
      </c>
      <c r="K20" s="169">
        <f>'１次波及'!T20</f>
        <v>-40.375353023970113</v>
      </c>
      <c r="L20" s="170">
        <f>'１次波及'!W20</f>
        <v>-22.98996895435014</v>
      </c>
      <c r="M20" s="167">
        <f>'２次波及'!H20</f>
        <v>-147.43176381644631</v>
      </c>
      <c r="N20" s="169">
        <f>'２次波及'!J20</f>
        <v>-89.491080636582907</v>
      </c>
      <c r="O20" s="170">
        <f>'２次波及'!N20</f>
        <v>-3.2692145821866088E-2</v>
      </c>
      <c r="P20" s="167">
        <f>'２次波及'!O20</f>
        <v>-2.6424639053204992</v>
      </c>
      <c r="Q20" s="169">
        <f>'２次波及'!Q20</f>
        <v>-1.2823559724152283</v>
      </c>
      <c r="R20" s="170">
        <f>'２次波及'!S20</f>
        <v>-0.7301812067562371</v>
      </c>
      <c r="S20" s="168">
        <f t="shared" si="0"/>
        <v>-536.18552250221774</v>
      </c>
      <c r="T20" s="169">
        <f t="shared" si="1"/>
        <v>-260.20438944080996</v>
      </c>
      <c r="U20" s="171">
        <f t="shared" si="2"/>
        <v>-148.16194502320255</v>
      </c>
      <c r="V20" s="167">
        <f>総合波及!I20</f>
        <v>-24835.188784596437</v>
      </c>
      <c r="W20" s="170">
        <f>総合波及!K20</f>
        <v>-21948.417636357197</v>
      </c>
    </row>
    <row r="21" spans="1:23" ht="18" customHeight="1" x14ac:dyDescent="0.2">
      <c r="A21" s="130">
        <v>15</v>
      </c>
      <c r="B21" s="155" t="s">
        <v>182</v>
      </c>
      <c r="C21" s="156" t="s">
        <v>5</v>
      </c>
      <c r="D21" s="426">
        <f>需要額入力!G21</f>
        <v>-165.31134364507585</v>
      </c>
      <c r="E21" s="167">
        <f>'１次波及'!M21</f>
        <v>-103.16476341955726</v>
      </c>
      <c r="F21" s="168">
        <f>'１次波及'!N21</f>
        <v>-14.787220496549715</v>
      </c>
      <c r="G21" s="169">
        <f>'１次波及'!S21</f>
        <v>-42.871742979028269</v>
      </c>
      <c r="H21" s="169">
        <f>'１次波及'!V21</f>
        <v>-27.849099590095648</v>
      </c>
      <c r="I21" s="169">
        <f>'１次波及'!P21</f>
        <v>-9.2281634794202478</v>
      </c>
      <c r="J21" s="169">
        <f>'１次波及'!Q21</f>
        <v>-12.940095298398333</v>
      </c>
      <c r="K21" s="169">
        <f>'１次波及'!T21</f>
        <v>-5.3774604949260905</v>
      </c>
      <c r="L21" s="170">
        <f>'１次波及'!W21</f>
        <v>-3.4931500904513992</v>
      </c>
      <c r="M21" s="167">
        <f>'２次波及'!H21</f>
        <v>-31.342249680547045</v>
      </c>
      <c r="N21" s="169">
        <f>'２次波及'!J21</f>
        <v>-19.024745556092057</v>
      </c>
      <c r="O21" s="170">
        <f>'２次波及'!N21</f>
        <v>-0.28346573441989265</v>
      </c>
      <c r="P21" s="167">
        <f>'２次波及'!O21</f>
        <v>-2.0995054325431255</v>
      </c>
      <c r="Q21" s="169">
        <f>'２次波及'!Q21</f>
        <v>-0.8724825638479492</v>
      </c>
      <c r="R21" s="170">
        <f>'２次波及'!S21</f>
        <v>-0.56675684548466798</v>
      </c>
      <c r="S21" s="168">
        <f t="shared" si="0"/>
        <v>-118.20436415049872</v>
      </c>
      <c r="T21" s="169">
        <f t="shared" si="1"/>
        <v>-49.121686037802306</v>
      </c>
      <c r="U21" s="171">
        <f t="shared" si="2"/>
        <v>-31.909006526031717</v>
      </c>
      <c r="V21" s="167">
        <f>総合波及!I21</f>
        <v>-5485.3170730483562</v>
      </c>
      <c r="W21" s="170">
        <f>総合波及!K21</f>
        <v>-5136.3621493402316</v>
      </c>
    </row>
    <row r="22" spans="1:23" ht="18" customHeight="1" x14ac:dyDescent="0.2">
      <c r="A22" s="130">
        <v>16</v>
      </c>
      <c r="B22" s="155" t="s">
        <v>183</v>
      </c>
      <c r="C22" s="156" t="s">
        <v>231</v>
      </c>
      <c r="D22" s="426">
        <f>需要額入力!G22</f>
        <v>-573.47889312123448</v>
      </c>
      <c r="E22" s="167">
        <f>'１次波及'!M22</f>
        <v>-370.7222505587597</v>
      </c>
      <c r="F22" s="168">
        <f>'１次波及'!N22</f>
        <v>-198.0331052370025</v>
      </c>
      <c r="G22" s="169">
        <f>'１次波及'!S22</f>
        <v>-134.66067363620357</v>
      </c>
      <c r="H22" s="169">
        <f>'１次波及'!V22</f>
        <v>-78.938424907586253</v>
      </c>
      <c r="I22" s="169">
        <f>'１次波及'!P22</f>
        <v>-128.0174028010498</v>
      </c>
      <c r="J22" s="169">
        <f>'１次波及'!Q22</f>
        <v>-191.53238346051768</v>
      </c>
      <c r="K22" s="169">
        <f>'１次波及'!T22</f>
        <v>-69.571976705112661</v>
      </c>
      <c r="L22" s="170">
        <f>'１次波及'!W22</f>
        <v>-40.78326738247042</v>
      </c>
      <c r="M22" s="167">
        <f>'２次波及'!H22</f>
        <v>-119.72169229005667</v>
      </c>
      <c r="N22" s="169">
        <f>'２次波及'!J22</f>
        <v>-72.671067220064401</v>
      </c>
      <c r="O22" s="170">
        <f>'２次波及'!N22</f>
        <v>-0.14373583456113598</v>
      </c>
      <c r="P22" s="167">
        <f>'２次波及'!O22</f>
        <v>-7.5242823555007448</v>
      </c>
      <c r="Q22" s="169">
        <f>'２次波及'!Q22</f>
        <v>-2.7331106484533336</v>
      </c>
      <c r="R22" s="170">
        <f>'２次波及'!S22</f>
        <v>-1.602156322713167</v>
      </c>
      <c r="S22" s="168">
        <f t="shared" si="0"/>
        <v>-569.77891637477808</v>
      </c>
      <c r="T22" s="169">
        <f t="shared" si="1"/>
        <v>-206.96576098976956</v>
      </c>
      <c r="U22" s="171">
        <f t="shared" si="2"/>
        <v>-121.32384861276984</v>
      </c>
      <c r="V22" s="167">
        <f>総合波及!I22</f>
        <v>-20624.352209350691</v>
      </c>
      <c r="W22" s="170">
        <f>総合波及!K22</f>
        <v>-19937.786473638571</v>
      </c>
    </row>
    <row r="23" spans="1:23" ht="18" customHeight="1" x14ac:dyDescent="0.2">
      <c r="A23" s="130">
        <v>17</v>
      </c>
      <c r="B23" s="155" t="s">
        <v>184</v>
      </c>
      <c r="C23" s="156" t="s">
        <v>232</v>
      </c>
      <c r="D23" s="426">
        <f>需要額入力!G23</f>
        <v>-438.94232968244523</v>
      </c>
      <c r="E23" s="167">
        <f>'１次波及'!M23</f>
        <v>-306.05893732599577</v>
      </c>
      <c r="F23" s="168">
        <f>'１次波及'!N23</f>
        <v>-111.53682359942655</v>
      </c>
      <c r="G23" s="169">
        <f>'１次波及'!S23</f>
        <v>-110.4274704021697</v>
      </c>
      <c r="H23" s="169">
        <f>'１次波及'!V23</f>
        <v>-60.664994485035315</v>
      </c>
      <c r="I23" s="169">
        <f>'１次波及'!P23</f>
        <v>-77.770675998038257</v>
      </c>
      <c r="J23" s="169">
        <f>'１次波及'!Q23</f>
        <v>-120.14963219454263</v>
      </c>
      <c r="K23" s="169">
        <f>'１次波及'!T23</f>
        <v>-43.35053917691134</v>
      </c>
      <c r="L23" s="170">
        <f>'１次波及'!W23</f>
        <v>-23.815271784392536</v>
      </c>
      <c r="M23" s="167">
        <f>'２次波及'!H23</f>
        <v>-84.480266269427844</v>
      </c>
      <c r="N23" s="169">
        <f>'２次波及'!J23</f>
        <v>-51.279521625542699</v>
      </c>
      <c r="O23" s="170">
        <f>'２次波及'!N23</f>
        <v>-13.717107170052392</v>
      </c>
      <c r="P23" s="167">
        <f>'２次波及'!O23</f>
        <v>-18.687091257274364</v>
      </c>
      <c r="Q23" s="169">
        <f>'２次波及'!Q23</f>
        <v>-6.7423883607009945</v>
      </c>
      <c r="R23" s="170">
        <f>'２次波及'!S23</f>
        <v>-3.7040326218489152</v>
      </c>
      <c r="S23" s="168">
        <f t="shared" si="0"/>
        <v>-444.89566077781274</v>
      </c>
      <c r="T23" s="169">
        <f t="shared" si="1"/>
        <v>-160.52039793978204</v>
      </c>
      <c r="U23" s="171">
        <f t="shared" si="2"/>
        <v>-88.184298891276768</v>
      </c>
      <c r="V23" s="167">
        <f>総合波及!I23</f>
        <v>-15987.637773030514</v>
      </c>
      <c r="W23" s="170">
        <f>総合波及!K23</f>
        <v>-14959.058528332993</v>
      </c>
    </row>
    <row r="24" spans="1:23" ht="18" customHeight="1" x14ac:dyDescent="0.2">
      <c r="A24" s="130">
        <v>18</v>
      </c>
      <c r="B24" s="155" t="s">
        <v>185</v>
      </c>
      <c r="C24" s="156" t="s">
        <v>258</v>
      </c>
      <c r="D24" s="426">
        <f>需要額入力!G24</f>
        <v>-81.94983422288081</v>
      </c>
      <c r="E24" s="167">
        <f>'１次波及'!M24</f>
        <v>-28.476416921895275</v>
      </c>
      <c r="F24" s="168">
        <f>'１次波及'!N24</f>
        <v>-9.0862530053287962</v>
      </c>
      <c r="G24" s="169">
        <f>'１次波及'!S24</f>
        <v>-9.5177050231903024</v>
      </c>
      <c r="H24" s="169">
        <f>'１次波及'!V24</f>
        <v>-5.1893134334335933</v>
      </c>
      <c r="I24" s="169">
        <f>'１次波及'!P24</f>
        <v>-3.1573453600144576</v>
      </c>
      <c r="J24" s="169">
        <f>'１次波及'!Q24</f>
        <v>-5.4270104289344498</v>
      </c>
      <c r="K24" s="169">
        <f>'１次波及'!T24</f>
        <v>-1.8138758314308938</v>
      </c>
      <c r="L24" s="170">
        <f>'１次波及'!W24</f>
        <v>-0.98897477865622463</v>
      </c>
      <c r="M24" s="167">
        <f>'２次波及'!H24</f>
        <v>-6.1782882120898179</v>
      </c>
      <c r="N24" s="169">
        <f>'２次波及'!J24</f>
        <v>-3.7502209447385195</v>
      </c>
      <c r="O24" s="170">
        <f>'２次波及'!N24</f>
        <v>-7.8013471622449488</v>
      </c>
      <c r="P24" s="167">
        <f>'２次波及'!O24</f>
        <v>-8.1904836625494397</v>
      </c>
      <c r="Q24" s="169">
        <f>'２次波及'!Q24</f>
        <v>-2.7375146146798501</v>
      </c>
      <c r="R24" s="170">
        <f>'２次波及'!S24</f>
        <v>-1.4925679383386889</v>
      </c>
      <c r="S24" s="168">
        <f t="shared" si="0"/>
        <v>-42.093911013379163</v>
      </c>
      <c r="T24" s="169">
        <f t="shared" si="1"/>
        <v>-14.069095469301047</v>
      </c>
      <c r="U24" s="171">
        <f t="shared" si="2"/>
        <v>-7.6708561504285067</v>
      </c>
      <c r="V24" s="167">
        <f>総合波及!I24</f>
        <v>-1198.4833856017224</v>
      </c>
      <c r="W24" s="170">
        <f>総合波及!K24</f>
        <v>-1161.6847207279322</v>
      </c>
    </row>
    <row r="25" spans="1:23" ht="18" customHeight="1" x14ac:dyDescent="0.2">
      <c r="A25" s="130">
        <v>19</v>
      </c>
      <c r="B25" s="155" t="s">
        <v>186</v>
      </c>
      <c r="C25" s="156" t="s">
        <v>347</v>
      </c>
      <c r="D25" s="426">
        <f>需要額入力!G25</f>
        <v>-1290.0448060836461</v>
      </c>
      <c r="E25" s="167">
        <f>'１次波及'!M25</f>
        <v>-1149.7364593455857</v>
      </c>
      <c r="F25" s="168">
        <f>'１次波及'!N25</f>
        <v>-515.67781316972832</v>
      </c>
      <c r="G25" s="169">
        <f>'１次波及'!S25</f>
        <v>-266.78774120565242</v>
      </c>
      <c r="H25" s="169">
        <f>'１次波及'!V25</f>
        <v>-168.86685101194433</v>
      </c>
      <c r="I25" s="169">
        <f>'１次波及'!P25</f>
        <v>-459.59146556836322</v>
      </c>
      <c r="J25" s="169">
        <f>'１次波及'!Q25</f>
        <v>-782.99021735163308</v>
      </c>
      <c r="K25" s="169">
        <f>'１次波及'!T25</f>
        <v>-181.6870203387858</v>
      </c>
      <c r="L25" s="170">
        <f>'１次波及'!W25</f>
        <v>-115.00121728120772</v>
      </c>
      <c r="M25" s="167">
        <f>'２次波及'!H25</f>
        <v>-283.86806829315208</v>
      </c>
      <c r="N25" s="169">
        <f>'２次波及'!J25</f>
        <v>-172.3079174539433</v>
      </c>
      <c r="O25" s="170">
        <f>'２次波及'!N25</f>
        <v>-32.244305952143009</v>
      </c>
      <c r="P25" s="167">
        <f>'２次波及'!O25</f>
        <v>-62.738928869188953</v>
      </c>
      <c r="Q25" s="169">
        <f>'２次波及'!Q25</f>
        <v>-14.558098930080069</v>
      </c>
      <c r="R25" s="170">
        <f>'２次波及'!S25</f>
        <v>-9.2147424463103178</v>
      </c>
      <c r="S25" s="168">
        <f t="shared" si="0"/>
        <v>-1995.4656055664077</v>
      </c>
      <c r="T25" s="169">
        <f t="shared" si="1"/>
        <v>-463.03286047451832</v>
      </c>
      <c r="U25" s="171">
        <f t="shared" si="2"/>
        <v>-293.08281073946239</v>
      </c>
      <c r="V25" s="167">
        <f>総合波及!I25</f>
        <v>-49902.402044100607</v>
      </c>
      <c r="W25" s="170">
        <f>総合波及!K25</f>
        <v>-48097.990982675416</v>
      </c>
    </row>
    <row r="26" spans="1:23" ht="18" customHeight="1" x14ac:dyDescent="0.2">
      <c r="A26" s="130">
        <v>20</v>
      </c>
      <c r="B26" s="155" t="s">
        <v>187</v>
      </c>
      <c r="C26" s="156" t="s">
        <v>6</v>
      </c>
      <c r="D26" s="426">
        <f>需要額入力!G26</f>
        <v>-33.574628902121773</v>
      </c>
      <c r="E26" s="167">
        <f>'１次波及'!M26</f>
        <v>-25.451500771805851</v>
      </c>
      <c r="F26" s="168">
        <f>'１次波及'!N26</f>
        <v>-35.073436887212658</v>
      </c>
      <c r="G26" s="169">
        <f>'１次波及'!S26</f>
        <v>-12.401927755609805</v>
      </c>
      <c r="H26" s="169">
        <f>'１次波及'!V26</f>
        <v>-7.0213338941279506</v>
      </c>
      <c r="I26" s="169">
        <f>'１次波及'!P26</f>
        <v>-26.587683473944928</v>
      </c>
      <c r="J26" s="169">
        <f>'１次波及'!Q26</f>
        <v>-59.004047841326297</v>
      </c>
      <c r="K26" s="169">
        <f>'１次波及'!T26</f>
        <v>-28.751308033956569</v>
      </c>
      <c r="L26" s="170">
        <f>'１次波及'!W26</f>
        <v>-16.277512462368509</v>
      </c>
      <c r="M26" s="167">
        <f>'２次波及'!H26</f>
        <v>-23.298846356496462</v>
      </c>
      <c r="N26" s="169">
        <f>'２次波及'!J26</f>
        <v>-14.142399738393353</v>
      </c>
      <c r="O26" s="170">
        <f>'２次波及'!N26</f>
        <v>-11.53238373817546</v>
      </c>
      <c r="P26" s="167">
        <f>'２次波及'!O26</f>
        <v>-25.848298173492154</v>
      </c>
      <c r="Q26" s="169">
        <f>'２次波及'!Q26</f>
        <v>-12.59527795344091</v>
      </c>
      <c r="R26" s="170">
        <f>'２次波及'!S26</f>
        <v>-7.130798835725745</v>
      </c>
      <c r="S26" s="168">
        <f t="shared" si="0"/>
        <v>-110.30384678662431</v>
      </c>
      <c r="T26" s="169">
        <f t="shared" si="1"/>
        <v>-53.74851374300728</v>
      </c>
      <c r="U26" s="171">
        <f t="shared" si="2"/>
        <v>-30.429645192222207</v>
      </c>
      <c r="V26" s="167">
        <f>総合波及!I26</f>
        <v>-9369.1024366740203</v>
      </c>
      <c r="W26" s="170">
        <f>総合波及!K26</f>
        <v>-7123.5589292426876</v>
      </c>
    </row>
    <row r="27" spans="1:23" ht="18" customHeight="1" x14ac:dyDescent="0.2">
      <c r="A27" s="130">
        <v>21</v>
      </c>
      <c r="B27" s="155" t="s">
        <v>188</v>
      </c>
      <c r="C27" s="156" t="s">
        <v>233</v>
      </c>
      <c r="D27" s="426">
        <f>需要額入力!G27</f>
        <v>0</v>
      </c>
      <c r="E27" s="167">
        <f>'１次波及'!M27</f>
        <v>0</v>
      </c>
      <c r="F27" s="168">
        <f>'１次波及'!N27</f>
        <v>-28.670763994299556</v>
      </c>
      <c r="G27" s="169">
        <f>'１次波及'!S27</f>
        <v>0</v>
      </c>
      <c r="H27" s="169">
        <f>'１次波及'!V27</f>
        <v>0</v>
      </c>
      <c r="I27" s="169">
        <f>'１次波及'!P27</f>
        <v>-28.670763994299556</v>
      </c>
      <c r="J27" s="169">
        <f>'１次波及'!Q27</f>
        <v>-56.643885316264353</v>
      </c>
      <c r="K27" s="169">
        <f>'１次波及'!T27</f>
        <v>-27.590320396003222</v>
      </c>
      <c r="L27" s="170">
        <f>'１次波及'!W27</f>
        <v>-19.469251615487131</v>
      </c>
      <c r="M27" s="167">
        <f>'２次波及'!H27</f>
        <v>-19.469251615487131</v>
      </c>
      <c r="N27" s="169">
        <f>'２次波及'!J27</f>
        <v>-11.817835730600688</v>
      </c>
      <c r="O27" s="170">
        <f>'２次波及'!N27</f>
        <v>0</v>
      </c>
      <c r="P27" s="167">
        <f>'２次波及'!O27</f>
        <v>-17.053347728827678</v>
      </c>
      <c r="Q27" s="169">
        <f>'２次波及'!Q27</f>
        <v>-8.306409862879077</v>
      </c>
      <c r="R27" s="170">
        <f>'２次波及'!S27</f>
        <v>-5.8614608790546576</v>
      </c>
      <c r="S27" s="168">
        <f t="shared" si="0"/>
        <v>-73.697233045092034</v>
      </c>
      <c r="T27" s="169">
        <f t="shared" si="1"/>
        <v>-35.8967302588823</v>
      </c>
      <c r="U27" s="171">
        <f t="shared" si="2"/>
        <v>-25.330712494541789</v>
      </c>
      <c r="V27" s="167">
        <f>総合波及!I27</f>
        <v>-5486.8254102546625</v>
      </c>
      <c r="W27" s="170">
        <f>総合波及!K27</f>
        <v>-3728.5794159841371</v>
      </c>
    </row>
    <row r="28" spans="1:23" ht="18" customHeight="1" x14ac:dyDescent="0.2">
      <c r="A28" s="130">
        <v>22</v>
      </c>
      <c r="B28" s="155" t="s">
        <v>189</v>
      </c>
      <c r="C28" s="156" t="s">
        <v>348</v>
      </c>
      <c r="D28" s="426">
        <f>需要額入力!G28</f>
        <v>-4.28</v>
      </c>
      <c r="E28" s="167">
        <f>'１次波及'!M28</f>
        <v>-4.2793362454444424</v>
      </c>
      <c r="F28" s="168">
        <f>'１次波及'!N28</f>
        <v>-118.43192566151623</v>
      </c>
      <c r="G28" s="169">
        <f>'１次波及'!S28</f>
        <v>-1.877986065343801</v>
      </c>
      <c r="H28" s="169">
        <f>'１次波及'!V28</f>
        <v>-0.33365888601665084</v>
      </c>
      <c r="I28" s="169">
        <f>'１次波及'!P28</f>
        <v>-118.41355890212806</v>
      </c>
      <c r="J28" s="169">
        <f>'１次波及'!Q28</f>
        <v>-244.92340773625079</v>
      </c>
      <c r="K28" s="169">
        <f>'１次波及'!T28</f>
        <v>-107.48460051365429</v>
      </c>
      <c r="L28" s="170">
        <f>'１次波及'!W28</f>
        <v>-19.096623097022388</v>
      </c>
      <c r="M28" s="167">
        <f>'２次波及'!H28</f>
        <v>-19.430281983039038</v>
      </c>
      <c r="N28" s="169">
        <f>'２次波及'!J28</f>
        <v>-11.794181163704696</v>
      </c>
      <c r="O28" s="170">
        <f>'２次波及'!N28</f>
        <v>-43.814880258727953</v>
      </c>
      <c r="P28" s="167">
        <f>'２次波及'!O28</f>
        <v>-88.727864594825633</v>
      </c>
      <c r="Q28" s="169">
        <f>'２次波及'!Q28</f>
        <v>-38.938209983891639</v>
      </c>
      <c r="R28" s="170">
        <f>'２次波及'!S28</f>
        <v>-6.9180916762176654</v>
      </c>
      <c r="S28" s="168">
        <f t="shared" si="0"/>
        <v>-337.93060857652085</v>
      </c>
      <c r="T28" s="169">
        <f t="shared" si="1"/>
        <v>-148.30079656288973</v>
      </c>
      <c r="U28" s="171">
        <f t="shared" si="2"/>
        <v>-26.348373659256701</v>
      </c>
      <c r="V28" s="167">
        <f>総合波及!I28</f>
        <v>-2595.2203407766719</v>
      </c>
      <c r="W28" s="170">
        <f>総合波及!K28</f>
        <v>-2526.0431435245691</v>
      </c>
    </row>
    <row r="29" spans="1:23" ht="18" customHeight="1" x14ac:dyDescent="0.2">
      <c r="A29" s="130">
        <v>23</v>
      </c>
      <c r="B29" s="155" t="s">
        <v>190</v>
      </c>
      <c r="C29" s="156" t="s">
        <v>7</v>
      </c>
      <c r="D29" s="426">
        <f>需要額入力!G29</f>
        <v>-1.4900000000000002</v>
      </c>
      <c r="E29" s="167">
        <f>'１次波及'!M29</f>
        <v>-1.4897030821007884</v>
      </c>
      <c r="F29" s="168">
        <f>'１次波及'!N29</f>
        <v>-11.786168655631945</v>
      </c>
      <c r="G29" s="169">
        <f>'１次波及'!S29</f>
        <v>-0.71025928336078559</v>
      </c>
      <c r="H29" s="169">
        <f>'１次波及'!V29</f>
        <v>-0.17851840969285671</v>
      </c>
      <c r="I29" s="169">
        <f>'１次波及'!P29</f>
        <v>-11.783819981513163</v>
      </c>
      <c r="J29" s="169">
        <f>'１次波及'!Q29</f>
        <v>-21.92204090086144</v>
      </c>
      <c r="K29" s="169">
        <f>'１次波及'!T29</f>
        <v>-10.451970763257265</v>
      </c>
      <c r="L29" s="170">
        <f>'１次波及'!W29</f>
        <v>-2.6270254293390596</v>
      </c>
      <c r="M29" s="167">
        <f>'２次波及'!H29</f>
        <v>-2.8055438390319165</v>
      </c>
      <c r="N29" s="169">
        <f>'２次波及'!J29</f>
        <v>-1.7029651102923733</v>
      </c>
      <c r="O29" s="170">
        <f>'２次波及'!N29</f>
        <v>-12.353751170143092</v>
      </c>
      <c r="P29" s="167">
        <f>'２次波及'!O29</f>
        <v>-20.082064844999167</v>
      </c>
      <c r="Q29" s="169">
        <f>'２次波及'!Q29</f>
        <v>-9.5747086493903861</v>
      </c>
      <c r="R29" s="170">
        <f>'２次波及'!S29</f>
        <v>-2.4065320952564999</v>
      </c>
      <c r="S29" s="168">
        <f t="shared" si="0"/>
        <v>-43.493808827961395</v>
      </c>
      <c r="T29" s="169">
        <f t="shared" si="1"/>
        <v>-20.736938696008437</v>
      </c>
      <c r="U29" s="171">
        <f t="shared" si="2"/>
        <v>-5.212075934288416</v>
      </c>
      <c r="V29" s="167">
        <f>総合波及!I29</f>
        <v>-811.6399403879376</v>
      </c>
      <c r="W29" s="170">
        <f>総合波及!K29</f>
        <v>-809.67185129873303</v>
      </c>
    </row>
    <row r="30" spans="1:23" ht="18" customHeight="1" x14ac:dyDescent="0.2">
      <c r="A30" s="130">
        <v>24</v>
      </c>
      <c r="B30" s="155" t="s">
        <v>191</v>
      </c>
      <c r="C30" s="156" t="s">
        <v>8</v>
      </c>
      <c r="D30" s="426">
        <f>需要額入力!G30</f>
        <v>-0.79</v>
      </c>
      <c r="E30" s="167">
        <f>'１次波及'!M30</f>
        <v>-0.7899603996791873</v>
      </c>
      <c r="F30" s="168">
        <f>'１次波及'!N30</f>
        <v>-18.624393968147626</v>
      </c>
      <c r="G30" s="169">
        <f>'１次波及'!S30</f>
        <v>-0.51331672384073213</v>
      </c>
      <c r="H30" s="169">
        <f>'１次波及'!V30</f>
        <v>-0.35927424815941944</v>
      </c>
      <c r="I30" s="169">
        <f>'１次波及'!P30</f>
        <v>-18.623460383367775</v>
      </c>
      <c r="J30" s="169">
        <f>'１次波及'!Q30</f>
        <v>-34.448014387245465</v>
      </c>
      <c r="K30" s="169">
        <f>'１次波及'!T30</f>
        <v>-22.384339639379935</v>
      </c>
      <c r="L30" s="170">
        <f>'１次波及'!W30</f>
        <v>-15.666968210797201</v>
      </c>
      <c r="M30" s="167">
        <f>'２次波及'!H30</f>
        <v>-16.02624245895662</v>
      </c>
      <c r="N30" s="169">
        <f>'２次波及'!J30</f>
        <v>-9.7279291725866681</v>
      </c>
      <c r="O30" s="170">
        <f>'２次波及'!N30</f>
        <v>-3.2861433454802094</v>
      </c>
      <c r="P30" s="167">
        <f>'２次波及'!O30</f>
        <v>-14.706532758883757</v>
      </c>
      <c r="Q30" s="169">
        <f>'２次波及'!Q30</f>
        <v>-9.5563134783875263</v>
      </c>
      <c r="R30" s="170">
        <f>'２次波及'!S30</f>
        <v>-6.6885359090475953</v>
      </c>
      <c r="S30" s="168">
        <f t="shared" si="0"/>
        <v>-49.944507545808406</v>
      </c>
      <c r="T30" s="169">
        <f t="shared" si="1"/>
        <v>-32.453969841608192</v>
      </c>
      <c r="U30" s="171">
        <f t="shared" si="2"/>
        <v>-22.714778368004215</v>
      </c>
      <c r="V30" s="167">
        <f>総合波及!I30</f>
        <v>-4448.1725452843475</v>
      </c>
      <c r="W30" s="170">
        <f>総合波及!K30</f>
        <v>-4001.2782633573488</v>
      </c>
    </row>
    <row r="31" spans="1:23" ht="18" customHeight="1" x14ac:dyDescent="0.2">
      <c r="A31" s="130">
        <v>25</v>
      </c>
      <c r="B31" s="155" t="s">
        <v>192</v>
      </c>
      <c r="C31" s="156" t="s">
        <v>234</v>
      </c>
      <c r="D31" s="426">
        <f>需要額入力!G31</f>
        <v>-1474.850040841307</v>
      </c>
      <c r="E31" s="167">
        <f>'１次波及'!M31</f>
        <v>-1472.8507928544523</v>
      </c>
      <c r="F31" s="168">
        <f>'１次波及'!N31</f>
        <v>-193.5965349543533</v>
      </c>
      <c r="G31" s="169">
        <f>'１次波及'!S31</f>
        <v>-1036.5901713870646</v>
      </c>
      <c r="H31" s="169">
        <f>'１次波及'!V31</f>
        <v>-640.3031229375058</v>
      </c>
      <c r="I31" s="169">
        <f>'１次波及'!P31</f>
        <v>-193.33410320058073</v>
      </c>
      <c r="J31" s="169">
        <f>'１次波及'!Q31</f>
        <v>-344.62722530231758</v>
      </c>
      <c r="K31" s="169">
        <f>'１次波及'!T31</f>
        <v>-242.54812250766821</v>
      </c>
      <c r="L31" s="170">
        <f>'１次波及'!W31</f>
        <v>-149.82229678723991</v>
      </c>
      <c r="M31" s="167">
        <f>'２次波及'!H31</f>
        <v>-790.12541972474571</v>
      </c>
      <c r="N31" s="169">
        <f>'２次波及'!J31</f>
        <v>-479.60612977292061</v>
      </c>
      <c r="O31" s="170">
        <f>'２次波及'!N31</f>
        <v>-302.62075133682345</v>
      </c>
      <c r="P31" s="167">
        <f>'２次波及'!O31</f>
        <v>-369.24276762971465</v>
      </c>
      <c r="Q31" s="169">
        <f>'２次波及'!Q31</f>
        <v>-259.87250415157558</v>
      </c>
      <c r="R31" s="170">
        <f>'２次波及'!S31</f>
        <v>-160.5235902933434</v>
      </c>
      <c r="S31" s="168">
        <f t="shared" si="0"/>
        <v>-2186.7207857864846</v>
      </c>
      <c r="T31" s="169">
        <f t="shared" si="1"/>
        <v>-1539.0107980463085</v>
      </c>
      <c r="U31" s="171">
        <f t="shared" si="2"/>
        <v>-950.64901001808914</v>
      </c>
      <c r="V31" s="167">
        <f>総合波及!I31</f>
        <v>-274269.08245179337</v>
      </c>
      <c r="W31" s="170">
        <f>総合波及!K31</f>
        <v>-236967.02669339965</v>
      </c>
    </row>
    <row r="32" spans="1:23" ht="18" customHeight="1" x14ac:dyDescent="0.2">
      <c r="A32" s="130">
        <v>26</v>
      </c>
      <c r="B32" s="155" t="s">
        <v>193</v>
      </c>
      <c r="C32" s="156" t="s">
        <v>9</v>
      </c>
      <c r="D32" s="426">
        <f>需要額入力!G32</f>
        <v>-195.85000000000002</v>
      </c>
      <c r="E32" s="167">
        <f>'１次波及'!M32</f>
        <v>-182.94018176185909</v>
      </c>
      <c r="F32" s="168">
        <f>'１次波及'!N32</f>
        <v>-104.27477810750014</v>
      </c>
      <c r="G32" s="169">
        <f>'１次波及'!S32</f>
        <v>-116.00621721423303</v>
      </c>
      <c r="H32" s="169">
        <f>'１次波及'!V32</f>
        <v>-55.564903116381217</v>
      </c>
      <c r="I32" s="169">
        <f>'１次波及'!P32</f>
        <v>-97.40131151474904</v>
      </c>
      <c r="J32" s="169">
        <f>'１次波及'!Q32</f>
        <v>-178.24968830876125</v>
      </c>
      <c r="K32" s="169">
        <f>'１次波及'!T32</f>
        <v>-113.03187665590606</v>
      </c>
      <c r="L32" s="170">
        <f>'１次波及'!W32</f>
        <v>-54.140247189075588</v>
      </c>
      <c r="M32" s="167">
        <f>'２次波及'!H32</f>
        <v>-109.70515030545681</v>
      </c>
      <c r="N32" s="169">
        <f>'２次波及'!J32</f>
        <v>-66.591026235412286</v>
      </c>
      <c r="O32" s="170">
        <f>'２次波及'!N32</f>
        <v>-95.681243141693116</v>
      </c>
      <c r="P32" s="167">
        <f>'２次波及'!O32</f>
        <v>-169.82969116896237</v>
      </c>
      <c r="Q32" s="169">
        <f>'２次波及'!Q32</f>
        <v>-107.69257936355815</v>
      </c>
      <c r="R32" s="170">
        <f>'２次波及'!S32</f>
        <v>-51.582819286647023</v>
      </c>
      <c r="S32" s="168">
        <f t="shared" si="0"/>
        <v>-531.0195612395828</v>
      </c>
      <c r="T32" s="169">
        <f t="shared" si="1"/>
        <v>-336.73067323369725</v>
      </c>
      <c r="U32" s="171">
        <f t="shared" si="2"/>
        <v>-161.28796959210382</v>
      </c>
      <c r="V32" s="167">
        <f>総合波及!I32</f>
        <v>-24954.218832404604</v>
      </c>
      <c r="W32" s="170">
        <f>総合波及!K32</f>
        <v>-23494.023190809861</v>
      </c>
    </row>
    <row r="33" spans="1:23" ht="18" customHeight="1" x14ac:dyDescent="0.2">
      <c r="A33" s="130">
        <v>27</v>
      </c>
      <c r="B33" s="155" t="s">
        <v>194</v>
      </c>
      <c r="C33" s="156" t="s">
        <v>235</v>
      </c>
      <c r="D33" s="426">
        <f>需要額入力!G33</f>
        <v>-3.69</v>
      </c>
      <c r="E33" s="167">
        <f>'１次波及'!M33</f>
        <v>-3.6899388486983113</v>
      </c>
      <c r="F33" s="168">
        <f>'１次波及'!N33</f>
        <v>-98.256337911325886</v>
      </c>
      <c r="G33" s="169">
        <f>'１次波及'!S33</f>
        <v>-2.9745360544163102</v>
      </c>
      <c r="H33" s="169">
        <f>'１次波及'!V33</f>
        <v>-0.23873112071671254</v>
      </c>
      <c r="I33" s="169">
        <f>'１次波及'!P33</f>
        <v>-98.254709590739864</v>
      </c>
      <c r="J33" s="169">
        <f>'１次波及'!Q33</f>
        <v>-162.86175535676162</v>
      </c>
      <c r="K33" s="169">
        <f>'１次波及'!T33</f>
        <v>-131.28623076371844</v>
      </c>
      <c r="L33" s="170">
        <f>'１次波及'!W33</f>
        <v>-10.536805885530164</v>
      </c>
      <c r="M33" s="167">
        <f>'２次波及'!H33</f>
        <v>-10.775537006246877</v>
      </c>
      <c r="N33" s="169">
        <f>'２次波及'!J33</f>
        <v>-6.5407509627918543</v>
      </c>
      <c r="O33" s="170">
        <f>'２次波及'!N33</f>
        <v>-429.30936242076456</v>
      </c>
      <c r="P33" s="167">
        <f>'２次波及'!O33</f>
        <v>-495.55964685692481</v>
      </c>
      <c r="Q33" s="169">
        <f>'２次波及'!Q33</f>
        <v>-399.48088495009529</v>
      </c>
      <c r="R33" s="170">
        <f>'２次波及'!S33</f>
        <v>-32.06164511855426</v>
      </c>
      <c r="S33" s="168">
        <f t="shared" si="0"/>
        <v>-662.11134106238478</v>
      </c>
      <c r="T33" s="169">
        <f t="shared" si="1"/>
        <v>-533.74165176822999</v>
      </c>
      <c r="U33" s="171">
        <f t="shared" si="2"/>
        <v>-42.837182124801139</v>
      </c>
      <c r="V33" s="167">
        <f>総合波及!I33</f>
        <v>-10263.55718595275</v>
      </c>
      <c r="W33" s="170">
        <f>総合波及!K33</f>
        <v>-5838.0403909889565</v>
      </c>
    </row>
    <row r="34" spans="1:23" ht="18" customHeight="1" x14ac:dyDescent="0.2">
      <c r="A34" s="130">
        <v>28</v>
      </c>
      <c r="B34" s="155" t="s">
        <v>195</v>
      </c>
      <c r="C34" s="156" t="s">
        <v>236</v>
      </c>
      <c r="D34" s="426">
        <f>需要額入力!G34</f>
        <v>-712.19381583076665</v>
      </c>
      <c r="E34" s="167">
        <f>'１次波及'!M34</f>
        <v>-681.49743391585059</v>
      </c>
      <c r="F34" s="168">
        <f>'１次波及'!N34</f>
        <v>-271.55994868634264</v>
      </c>
      <c r="G34" s="169">
        <f>'１次波及'!S34</f>
        <v>-345.5616389101026</v>
      </c>
      <c r="H34" s="169">
        <f>'１次波及'!V34</f>
        <v>-219.30778407817496</v>
      </c>
      <c r="I34" s="169">
        <f>'１次波及'!P34</f>
        <v>-259.85539900846146</v>
      </c>
      <c r="J34" s="169">
        <f>'１次波及'!Q34</f>
        <v>-443.73648839200911</v>
      </c>
      <c r="K34" s="169">
        <f>'１次波及'!T34</f>
        <v>-225.00203308452984</v>
      </c>
      <c r="L34" s="170">
        <f>'１次波及'!W34</f>
        <v>-142.79564550187067</v>
      </c>
      <c r="M34" s="167">
        <f>'２次波及'!H34</f>
        <v>-362.10342958004566</v>
      </c>
      <c r="N34" s="169">
        <f>'２次波及'!J34</f>
        <v>-219.79678175508772</v>
      </c>
      <c r="O34" s="170">
        <f>'２次波及'!N34</f>
        <v>-65.380812508050596</v>
      </c>
      <c r="P34" s="167">
        <f>'２次波及'!O34</f>
        <v>-153.42501906481914</v>
      </c>
      <c r="Q34" s="169">
        <f>'２次波及'!Q34</f>
        <v>-77.796039132847469</v>
      </c>
      <c r="R34" s="170">
        <f>'２次波及'!S34</f>
        <v>-49.372601096854474</v>
      </c>
      <c r="S34" s="168">
        <f t="shared" si="0"/>
        <v>-1278.6589413726788</v>
      </c>
      <c r="T34" s="169">
        <f t="shared" si="1"/>
        <v>-648.35971112747984</v>
      </c>
      <c r="U34" s="171">
        <f t="shared" si="2"/>
        <v>-411.47603067690005</v>
      </c>
      <c r="V34" s="167">
        <f>総合波及!I34</f>
        <v>-89935.469865206585</v>
      </c>
      <c r="W34" s="170">
        <f>総合波及!K34</f>
        <v>-81561.260026007556</v>
      </c>
    </row>
    <row r="35" spans="1:23" ht="18" customHeight="1" x14ac:dyDescent="0.2">
      <c r="A35" s="130">
        <v>29</v>
      </c>
      <c r="B35" s="155" t="s">
        <v>196</v>
      </c>
      <c r="C35" s="156" t="s">
        <v>237</v>
      </c>
      <c r="D35" s="426">
        <f>需要額入力!G35</f>
        <v>-133.81157439908321</v>
      </c>
      <c r="E35" s="167">
        <f>'１次波及'!M35</f>
        <v>-126.4107336636165</v>
      </c>
      <c r="F35" s="168">
        <f>'１次波及'!N35</f>
        <v>-166.38370163531721</v>
      </c>
      <c r="G35" s="169">
        <f>'１次波及'!S35</f>
        <v>-67.191693987631169</v>
      </c>
      <c r="H35" s="169">
        <f>'１次波及'!V35</f>
        <v>-28.96030686976518</v>
      </c>
      <c r="I35" s="169">
        <f>'１次波及'!P35</f>
        <v>-157.18136407737251</v>
      </c>
      <c r="J35" s="169">
        <f>'１次波及'!Q35</f>
        <v>-327.80073764592635</v>
      </c>
      <c r="K35" s="169">
        <f>'１次波及'!T35</f>
        <v>-174.23747346831689</v>
      </c>
      <c r="L35" s="170">
        <f>'１次波及'!W35</f>
        <v>-75.09813193255556</v>
      </c>
      <c r="M35" s="167">
        <f>'２次波及'!H35</f>
        <v>-104.05843880232074</v>
      </c>
      <c r="N35" s="169">
        <f>'２次波及'!J35</f>
        <v>-63.163472353008686</v>
      </c>
      <c r="O35" s="170">
        <f>'２次波及'!N35</f>
        <v>-99.056904489162832</v>
      </c>
      <c r="P35" s="167">
        <f>'２次波及'!O35</f>
        <v>-187.2749179600514</v>
      </c>
      <c r="Q35" s="169">
        <f>'２次波及'!Q35</f>
        <v>-99.543121176839065</v>
      </c>
      <c r="R35" s="170">
        <f>'２次波及'!S35</f>
        <v>-42.904102649743486</v>
      </c>
      <c r="S35" s="168">
        <f t="shared" si="0"/>
        <v>-641.48638926959427</v>
      </c>
      <c r="T35" s="169">
        <f t="shared" si="1"/>
        <v>-340.97228863278713</v>
      </c>
      <c r="U35" s="171">
        <f t="shared" si="2"/>
        <v>-146.96254145206422</v>
      </c>
      <c r="V35" s="167">
        <f>総合波及!I35</f>
        <v>-22371.739099110444</v>
      </c>
      <c r="W35" s="170">
        <f>総合波及!K35</f>
        <v>-19389.798859406732</v>
      </c>
    </row>
    <row r="36" spans="1:23" ht="18" customHeight="1" x14ac:dyDescent="0.2">
      <c r="A36" s="130">
        <v>30</v>
      </c>
      <c r="B36" s="155" t="s">
        <v>197</v>
      </c>
      <c r="C36" s="156" t="s">
        <v>10</v>
      </c>
      <c r="D36" s="426">
        <f>需要額入力!G36</f>
        <v>0</v>
      </c>
      <c r="E36" s="167">
        <f>'１次波及'!M36</f>
        <v>0</v>
      </c>
      <c r="F36" s="168">
        <f>'１次波及'!N36</f>
        <v>-30.212578048393624</v>
      </c>
      <c r="G36" s="169">
        <f>'１次波及'!S36</f>
        <v>0</v>
      </c>
      <c r="H36" s="169">
        <f>'１次波及'!V36</f>
        <v>0</v>
      </c>
      <c r="I36" s="169">
        <f>'１次波及'!P36</f>
        <v>-30.212578048393624</v>
      </c>
      <c r="J36" s="169">
        <f>'１次波及'!Q36</f>
        <v>-33.574883985218875</v>
      </c>
      <c r="K36" s="169">
        <f>'１次波及'!T36</f>
        <v>-23.83452239779475</v>
      </c>
      <c r="L36" s="170">
        <f>'１次波及'!W36</f>
        <v>-11.397650274196273</v>
      </c>
      <c r="M36" s="167">
        <f>'２次波及'!H36</f>
        <v>-11.397650274196273</v>
      </c>
      <c r="N36" s="169">
        <f>'２次波及'!J36</f>
        <v>-6.9183737164371379</v>
      </c>
      <c r="O36" s="170">
        <f>'２次波及'!N36</f>
        <v>-7.8336487362015976</v>
      </c>
      <c r="P36" s="167">
        <f>'２次波及'!O36</f>
        <v>-8.7246659531814075</v>
      </c>
      <c r="Q36" s="169">
        <f>'２次波及'!Q36</f>
        <v>-6.1935655880725422</v>
      </c>
      <c r="R36" s="170">
        <f>'２次波及'!S36</f>
        <v>-2.9617582993682743</v>
      </c>
      <c r="S36" s="168">
        <f t="shared" si="0"/>
        <v>-42.299549938400283</v>
      </c>
      <c r="T36" s="169">
        <f t="shared" si="1"/>
        <v>-30.028087985867291</v>
      </c>
      <c r="U36" s="171">
        <f t="shared" si="2"/>
        <v>-14.359408573564547</v>
      </c>
      <c r="V36" s="167">
        <f>総合波及!I36</f>
        <v>-2015.0863041727487</v>
      </c>
      <c r="W36" s="170">
        <f>総合波及!K36</f>
        <v>-2014.9037167585243</v>
      </c>
    </row>
    <row r="37" spans="1:23" ht="18" customHeight="1" x14ac:dyDescent="0.2">
      <c r="A37" s="130">
        <v>31</v>
      </c>
      <c r="B37" s="155" t="s">
        <v>198</v>
      </c>
      <c r="C37" s="156" t="s">
        <v>238</v>
      </c>
      <c r="D37" s="426">
        <f>需要額入力!G37</f>
        <v>-80.478841110911745</v>
      </c>
      <c r="E37" s="167">
        <f>'１次波及'!M37</f>
        <v>-77.005652006036456</v>
      </c>
      <c r="F37" s="168">
        <f>'１次波及'!N37</f>
        <v>-4.3493151238360452</v>
      </c>
      <c r="G37" s="169">
        <f>'１次波及'!S37</f>
        <v>-53.251626124012148</v>
      </c>
      <c r="H37" s="169">
        <f>'１次波及'!V37</f>
        <v>-37.508193929724719</v>
      </c>
      <c r="I37" s="169">
        <f>'１次波及'!P37</f>
        <v>-4.1616136896049234</v>
      </c>
      <c r="J37" s="169">
        <f>'１次波及'!Q37</f>
        <v>-7.839381774774183</v>
      </c>
      <c r="K37" s="169">
        <f>'１次波及'!T37</f>
        <v>-5.4211582713557833</v>
      </c>
      <c r="L37" s="170">
        <f>'１次波及'!W37</f>
        <v>-3.8184346763836219</v>
      </c>
      <c r="M37" s="167">
        <f>'２次波及'!H37</f>
        <v>-41.326628606108343</v>
      </c>
      <c r="N37" s="169">
        <f>'２次波及'!J37</f>
        <v>-25.085263563907763</v>
      </c>
      <c r="O37" s="170">
        <f>'２次波及'!N37</f>
        <v>-58.76164030410051</v>
      </c>
      <c r="P37" s="167">
        <f>'２次波及'!O37</f>
        <v>-60.366944945172122</v>
      </c>
      <c r="Q37" s="169">
        <f>'２次波及'!Q37</f>
        <v>-41.745480996864181</v>
      </c>
      <c r="R37" s="170">
        <f>'２次波及'!S37</f>
        <v>-29.403751789167853</v>
      </c>
      <c r="S37" s="168">
        <f t="shared" si="0"/>
        <v>-145.21197872598276</v>
      </c>
      <c r="T37" s="169">
        <f t="shared" si="1"/>
        <v>-100.41826539223212</v>
      </c>
      <c r="U37" s="171">
        <f t="shared" si="2"/>
        <v>-70.7303803952762</v>
      </c>
      <c r="V37" s="167">
        <f>総合波及!I37</f>
        <v>-11060.193752992491</v>
      </c>
      <c r="W37" s="170">
        <f>総合波及!K37</f>
        <v>-10942.929028313927</v>
      </c>
    </row>
    <row r="38" spans="1:23" ht="18" customHeight="1" x14ac:dyDescent="0.2">
      <c r="A38" s="130">
        <v>32</v>
      </c>
      <c r="B38" s="155" t="s">
        <v>199</v>
      </c>
      <c r="C38" s="156" t="s">
        <v>239</v>
      </c>
      <c r="D38" s="426">
        <f>需要額入力!G38</f>
        <v>-0.1</v>
      </c>
      <c r="E38" s="167">
        <f>'１次波及'!M38</f>
        <v>-9.9993051782287332E-2</v>
      </c>
      <c r="F38" s="168">
        <f>'１次波及'!N38</f>
        <v>-0.69044368325915617</v>
      </c>
      <c r="G38" s="169">
        <f>'１次波及'!S38</f>
        <v>-5.9304437429794271E-2</v>
      </c>
      <c r="H38" s="169">
        <f>'１次波及'!V38</f>
        <v>-5.1399976882605516E-2</v>
      </c>
      <c r="I38" s="169">
        <f>'１次波及'!P38</f>
        <v>-0.69039570972885989</v>
      </c>
      <c r="J38" s="169">
        <f>'１次波及'!Q38</f>
        <v>-1.2137585788653209</v>
      </c>
      <c r="K38" s="169">
        <f>'１次波及'!T38</f>
        <v>-0.71986271458058582</v>
      </c>
      <c r="L38" s="170">
        <f>'１次波及'!W38</f>
        <v>-0.62391497991856293</v>
      </c>
      <c r="M38" s="167">
        <f>'２次波及'!H38</f>
        <v>-0.67531495680116838</v>
      </c>
      <c r="N38" s="169">
        <f>'２次波及'!J38</f>
        <v>-0.40991617877830921</v>
      </c>
      <c r="O38" s="170">
        <f>'２次波及'!N38</f>
        <v>-97.867115563846994</v>
      </c>
      <c r="P38" s="167">
        <f>'２次波及'!O38</f>
        <v>-99.5703397060892</v>
      </c>
      <c r="Q38" s="169">
        <f>'２次波及'!Q38</f>
        <v>-59.053732991566982</v>
      </c>
      <c r="R38" s="170">
        <f>'２次波及'!S38</f>
        <v>-51.182687875446412</v>
      </c>
      <c r="S38" s="168">
        <f t="shared" si="0"/>
        <v>-100.8840913367368</v>
      </c>
      <c r="T38" s="169">
        <f t="shared" si="1"/>
        <v>-59.832900143577362</v>
      </c>
      <c r="U38" s="171">
        <f t="shared" si="2"/>
        <v>-51.858002832247578</v>
      </c>
      <c r="V38" s="167">
        <f>総合波及!I38</f>
        <v>-11894.683697886336</v>
      </c>
      <c r="W38" s="170">
        <f>総合波及!K38</f>
        <v>-11103.592727579085</v>
      </c>
    </row>
    <row r="39" spans="1:23" ht="18" customHeight="1" x14ac:dyDescent="0.2">
      <c r="A39" s="130">
        <v>33</v>
      </c>
      <c r="B39" s="155" t="s">
        <v>200</v>
      </c>
      <c r="C39" s="156" t="s">
        <v>259</v>
      </c>
      <c r="D39" s="426">
        <f>需要額入力!G39</f>
        <v>-1.89</v>
      </c>
      <c r="E39" s="167">
        <f>'１次波及'!M39</f>
        <v>-1.8502772803063052</v>
      </c>
      <c r="F39" s="168">
        <f>'１次波及'!N39</f>
        <v>-5.5009163472540248</v>
      </c>
      <c r="G39" s="169">
        <f>'１次波及'!S39</f>
        <v>-1.1420900162353118</v>
      </c>
      <c r="H39" s="169">
        <f>'１次波及'!V39</f>
        <v>-0.98444811252856479</v>
      </c>
      <c r="I39" s="169">
        <f>'１次波及'!P39</f>
        <v>-5.3853018720580277</v>
      </c>
      <c r="J39" s="169">
        <f>'１次波及'!Q39</f>
        <v>-10.929980543591101</v>
      </c>
      <c r="K39" s="169">
        <f>'１次波及'!T39</f>
        <v>-6.7465680897379299</v>
      </c>
      <c r="L39" s="170">
        <f>'１次波及'!W39</f>
        <v>-5.8153439112276866</v>
      </c>
      <c r="M39" s="167">
        <f>'２次波及'!H39</f>
        <v>-6.7997920237562512</v>
      </c>
      <c r="N39" s="169">
        <f>'２次波及'!J39</f>
        <v>-4.1274737584200443</v>
      </c>
      <c r="O39" s="170">
        <f>'２次波及'!N39</f>
        <v>-23.064858886654623</v>
      </c>
      <c r="P39" s="167">
        <f>'２次波及'!O39</f>
        <v>-26.476055406947911</v>
      </c>
      <c r="Q39" s="169">
        <f>'２次波及'!Q39</f>
        <v>-16.342436277746639</v>
      </c>
      <c r="R39" s="170">
        <f>'２次波及'!S39</f>
        <v>-14.086700977194479</v>
      </c>
      <c r="S39" s="168">
        <f t="shared" si="0"/>
        <v>-39.256313230845315</v>
      </c>
      <c r="T39" s="169">
        <f t="shared" si="1"/>
        <v>-24.231094383719881</v>
      </c>
      <c r="U39" s="171">
        <f t="shared" si="2"/>
        <v>-20.886493000950729</v>
      </c>
      <c r="V39" s="167">
        <f>総合波及!I39</f>
        <v>-5055.4455630485718</v>
      </c>
      <c r="W39" s="170">
        <f>総合波及!K39</f>
        <v>-3604.6219415977102</v>
      </c>
    </row>
    <row r="40" spans="1:23" ht="18" customHeight="1" x14ac:dyDescent="0.2">
      <c r="A40" s="130">
        <v>34</v>
      </c>
      <c r="B40" s="155" t="s">
        <v>201</v>
      </c>
      <c r="C40" s="156" t="s">
        <v>240</v>
      </c>
      <c r="D40" s="426">
        <f>需要額入力!G40</f>
        <v>-372.92</v>
      </c>
      <c r="E40" s="167">
        <f>'１次波及'!M40</f>
        <v>-354.95346419265547</v>
      </c>
      <c r="F40" s="168">
        <f>'１次波及'!N40</f>
        <v>-457.56351736951541</v>
      </c>
      <c r="G40" s="169">
        <f>'１次波及'!S40</f>
        <v>-211.56566728607024</v>
      </c>
      <c r="H40" s="169">
        <f>'１次波及'!V40</f>
        <v>-124.66558749268241</v>
      </c>
      <c r="I40" s="169">
        <f>'１次波及'!P40</f>
        <v>-435.51902707949631</v>
      </c>
      <c r="J40" s="169">
        <f>'１次波及'!Q40</f>
        <v>-839.39561101408526</v>
      </c>
      <c r="K40" s="169">
        <f>'１次波及'!T40</f>
        <v>-500.3114787599477</v>
      </c>
      <c r="L40" s="170">
        <f>'１次波及'!W40</f>
        <v>-294.80976393303587</v>
      </c>
      <c r="M40" s="167">
        <f>'２次波及'!H40</f>
        <v>-419.47535142571826</v>
      </c>
      <c r="N40" s="169">
        <f>'２次波及'!J40</f>
        <v>-254.62153831541099</v>
      </c>
      <c r="O40" s="170">
        <f>'２次波及'!N40</f>
        <v>-25.288690260637175</v>
      </c>
      <c r="P40" s="167">
        <f>'２次波及'!O40</f>
        <v>-218.37521689391147</v>
      </c>
      <c r="Q40" s="169">
        <f>'２次波及'!Q40</f>
        <v>-130.15987486129924</v>
      </c>
      <c r="R40" s="170">
        <f>'２次波及'!S40</f>
        <v>-76.697024974364851</v>
      </c>
      <c r="S40" s="168">
        <f t="shared" si="0"/>
        <v>-1412.7242921006523</v>
      </c>
      <c r="T40" s="169">
        <f t="shared" si="1"/>
        <v>-842.03702090731724</v>
      </c>
      <c r="U40" s="171">
        <f t="shared" si="2"/>
        <v>-496.17237640008312</v>
      </c>
      <c r="V40" s="167">
        <f>総合波及!I40</f>
        <v>-136603.52963806342</v>
      </c>
      <c r="W40" s="170">
        <f>総合波及!K40</f>
        <v>-113108.63550898223</v>
      </c>
    </row>
    <row r="41" spans="1:23" ht="18" customHeight="1" x14ac:dyDescent="0.2">
      <c r="A41" s="130">
        <v>35</v>
      </c>
      <c r="B41" s="155" t="s">
        <v>202</v>
      </c>
      <c r="C41" s="156" t="s">
        <v>241</v>
      </c>
      <c r="D41" s="426">
        <f>需要額入力!G41</f>
        <v>-75.787424134284166</v>
      </c>
      <c r="E41" s="167">
        <f>'１次波及'!M41</f>
        <v>-74.94839196793184</v>
      </c>
      <c r="F41" s="168">
        <f>'１次波及'!N41</f>
        <v>-7.2713280677569978</v>
      </c>
      <c r="G41" s="169">
        <f>'１次波及'!S41</f>
        <v>-41.412634140953827</v>
      </c>
      <c r="H41" s="169">
        <f>'１次波及'!V41</f>
        <v>-23.422709856590892</v>
      </c>
      <c r="I41" s="169">
        <f>'１次波及'!P41</f>
        <v>-7.1908281931321696</v>
      </c>
      <c r="J41" s="169">
        <f>'１次波及'!Q41</f>
        <v>-14.235805108271887</v>
      </c>
      <c r="K41" s="169">
        <f>'１次波及'!T41</f>
        <v>-7.8659751486467195</v>
      </c>
      <c r="L41" s="170">
        <f>'１次波及'!W41</f>
        <v>-4.448943117668172</v>
      </c>
      <c r="M41" s="167">
        <f>'２次波及'!H41</f>
        <v>-27.871652974259064</v>
      </c>
      <c r="N41" s="169">
        <f>'２次波及'!J41</f>
        <v>-16.918093355375252</v>
      </c>
      <c r="O41" s="170">
        <f>'２次波及'!N41</f>
        <v>-190.56388885872693</v>
      </c>
      <c r="P41" s="167">
        <f>'２次波及'!O41</f>
        <v>-200.3787735068247</v>
      </c>
      <c r="Q41" s="169">
        <f>'２次波及'!Q41</f>
        <v>-110.71902437081957</v>
      </c>
      <c r="R41" s="170">
        <f>'２次波及'!S41</f>
        <v>-62.62194224631353</v>
      </c>
      <c r="S41" s="168">
        <f t="shared" si="0"/>
        <v>-289.56297058302846</v>
      </c>
      <c r="T41" s="169">
        <f t="shared" si="1"/>
        <v>-159.99763366042012</v>
      </c>
      <c r="U41" s="171">
        <f t="shared" si="2"/>
        <v>-90.493595220572587</v>
      </c>
      <c r="V41" s="167">
        <f>総合波及!I41</f>
        <v>-53816.09692431373</v>
      </c>
      <c r="W41" s="170">
        <f>総合波及!K41</f>
        <v>-41565.204476603089</v>
      </c>
    </row>
    <row r="42" spans="1:23" ht="18" customHeight="1" x14ac:dyDescent="0.2">
      <c r="A42" s="130">
        <v>36</v>
      </c>
      <c r="B42" s="155" t="s">
        <v>203</v>
      </c>
      <c r="C42" s="156" t="s">
        <v>349</v>
      </c>
      <c r="D42" s="426">
        <f>需要額入力!G42</f>
        <v>0</v>
      </c>
      <c r="E42" s="167">
        <f>'１次波及'!M42</f>
        <v>0</v>
      </c>
      <c r="F42" s="168">
        <f>'１次波及'!N42</f>
        <v>-8.448526510138942</v>
      </c>
      <c r="G42" s="169">
        <f>'１次波及'!S42</f>
        <v>0</v>
      </c>
      <c r="H42" s="169">
        <f>'１次波及'!V42</f>
        <v>0</v>
      </c>
      <c r="I42" s="169">
        <f>'１次波及'!P42</f>
        <v>-8.448526510138942</v>
      </c>
      <c r="J42" s="169">
        <f>'１次波及'!Q42</f>
        <v>-14.287092627531914</v>
      </c>
      <c r="K42" s="169">
        <f>'１次波及'!T42</f>
        <v>0</v>
      </c>
      <c r="L42" s="170">
        <f>'１次波及'!W42</f>
        <v>0</v>
      </c>
      <c r="M42" s="167">
        <f>'２次波及'!H42</f>
        <v>0</v>
      </c>
      <c r="N42" s="169">
        <f>'２次波及'!J42</f>
        <v>0</v>
      </c>
      <c r="O42" s="170">
        <f>'２次波及'!N42</f>
        <v>0</v>
      </c>
      <c r="P42" s="167">
        <f>'２次波及'!O42</f>
        <v>-3.858292235514988</v>
      </c>
      <c r="Q42" s="169">
        <f>'２次波及'!Q42</f>
        <v>0</v>
      </c>
      <c r="R42" s="170">
        <f>'２次波及'!S42</f>
        <v>0</v>
      </c>
      <c r="S42" s="168">
        <f t="shared" si="0"/>
        <v>-18.145384863046903</v>
      </c>
      <c r="T42" s="169">
        <f t="shared" si="1"/>
        <v>0</v>
      </c>
      <c r="U42" s="171">
        <f t="shared" si="2"/>
        <v>0</v>
      </c>
      <c r="V42" s="167">
        <f>総合波及!I42</f>
        <v>0</v>
      </c>
      <c r="W42" s="170">
        <f>総合波及!K42</f>
        <v>0</v>
      </c>
    </row>
    <row r="43" spans="1:23" ht="18" customHeight="1" x14ac:dyDescent="0.2">
      <c r="A43" s="130">
        <v>37</v>
      </c>
      <c r="B43" s="155" t="s">
        <v>204</v>
      </c>
      <c r="C43" s="156" t="s">
        <v>350</v>
      </c>
      <c r="D43" s="426">
        <f>需要額入力!G43</f>
        <v>-408.05000861916147</v>
      </c>
      <c r="E43" s="167">
        <f>'１次波及'!M43</f>
        <v>-297.68229589526607</v>
      </c>
      <c r="F43" s="168">
        <f>'１次波及'!N43</f>
        <v>-23.834254310537627</v>
      </c>
      <c r="G43" s="169">
        <f>'１次波及'!S43</f>
        <v>-193.50330565337825</v>
      </c>
      <c r="H43" s="169">
        <f>'１次波及'!V43</f>
        <v>-2.2089594177844778</v>
      </c>
      <c r="I43" s="169">
        <f>'１次波及'!P43</f>
        <v>-17.387661792048569</v>
      </c>
      <c r="J43" s="169">
        <f>'１次波及'!Q43</f>
        <v>-33.128551597722435</v>
      </c>
      <c r="K43" s="169">
        <f>'１次波及'!T43</f>
        <v>-21.534650646215134</v>
      </c>
      <c r="L43" s="170">
        <f>'１次波及'!W43</f>
        <v>-0.24583130088157765</v>
      </c>
      <c r="M43" s="167">
        <f>'２次波及'!H43</f>
        <v>-2.4547907186660556</v>
      </c>
      <c r="N43" s="169">
        <f>'２次波及'!J43</f>
        <v>-1.4900579662302957</v>
      </c>
      <c r="O43" s="170">
        <f>'２次波及'!N43</f>
        <v>-8.3421484947569045E-3</v>
      </c>
      <c r="P43" s="167">
        <f>'２次波及'!O43</f>
        <v>-8.7791267070260073</v>
      </c>
      <c r="Q43" s="169">
        <f>'２次波及'!Q43</f>
        <v>-5.7067217701017627</v>
      </c>
      <c r="R43" s="170">
        <f>'２次波及'!S43</f>
        <v>-6.5145743925031058E-2</v>
      </c>
      <c r="S43" s="168">
        <f t="shared" si="0"/>
        <v>-339.58997420001452</v>
      </c>
      <c r="T43" s="169">
        <f t="shared" si="1"/>
        <v>-220.74467806969514</v>
      </c>
      <c r="U43" s="171">
        <f t="shared" si="2"/>
        <v>-2.5199364625910867</v>
      </c>
      <c r="V43" s="167">
        <f>総合波及!I43</f>
        <v>-605.5749749996769</v>
      </c>
      <c r="W43" s="170">
        <f>総合波及!K43</f>
        <v>-574.49283187224671</v>
      </c>
    </row>
    <row r="44" spans="1:23" ht="27" customHeight="1" x14ac:dyDescent="0.2">
      <c r="B44" s="768" t="s">
        <v>56</v>
      </c>
      <c r="C44" s="769"/>
      <c r="D44" s="339">
        <f t="shared" ref="D44:W44" si="3">SUM(D7:D43)</f>
        <v>-8247.2800000000025</v>
      </c>
      <c r="E44" s="172">
        <f t="shared" si="3"/>
        <v>-7014.1308360157336</v>
      </c>
      <c r="F44" s="427">
        <f t="shared" si="3"/>
        <v>-3670.7637815549324</v>
      </c>
      <c r="G44" s="173">
        <f t="shared" si="3"/>
        <v>-3343.3718524215851</v>
      </c>
      <c r="H44" s="173">
        <f t="shared" si="3"/>
        <v>-1799.7081606692279</v>
      </c>
      <c r="I44" s="428">
        <f t="shared" si="3"/>
        <v>-3152.9094229986481</v>
      </c>
      <c r="J44" s="172">
        <f t="shared" si="3"/>
        <v>-5832.239782795501</v>
      </c>
      <c r="K44" s="427">
        <f t="shared" si="3"/>
        <v>-2624.6233505404821</v>
      </c>
      <c r="L44" s="174">
        <f t="shared" si="3"/>
        <v>-1270.6138320089076</v>
      </c>
      <c r="M44" s="175">
        <f t="shared" si="3"/>
        <v>-3070.3219926781358</v>
      </c>
      <c r="N44" s="173">
        <f t="shared" si="3"/>
        <v>-1863.6854495556286</v>
      </c>
      <c r="O44" s="174">
        <f t="shared" si="3"/>
        <v>-1750.4014136428227</v>
      </c>
      <c r="P44" s="172">
        <f t="shared" si="3"/>
        <v>-2750.8189421283882</v>
      </c>
      <c r="Q44" s="175">
        <f t="shared" si="3"/>
        <v>-1607.316412439113</v>
      </c>
      <c r="R44" s="176">
        <f t="shared" si="3"/>
        <v>-685.91712067118203</v>
      </c>
      <c r="S44" s="172">
        <f t="shared" si="3"/>
        <v>-15597.189560939627</v>
      </c>
      <c r="T44" s="427">
        <f t="shared" si="3"/>
        <v>-7575.3116154011832</v>
      </c>
      <c r="U44" s="174">
        <f t="shared" si="3"/>
        <v>-3756.239113349317</v>
      </c>
      <c r="V44" s="175">
        <f t="shared" si="3"/>
        <v>-882896.94468356785</v>
      </c>
      <c r="W44" s="174">
        <f t="shared" si="3"/>
        <v>-756667.13012355857</v>
      </c>
    </row>
    <row r="45" spans="1:23" ht="27" customHeight="1" x14ac:dyDescent="0.2">
      <c r="S45" s="586">
        <f>S44</f>
        <v>-15597.189560939627</v>
      </c>
      <c r="T45" s="586">
        <f>T44</f>
        <v>-7575.3116154011832</v>
      </c>
    </row>
  </sheetData>
  <mergeCells count="7">
    <mergeCell ref="V3:W3"/>
    <mergeCell ref="V4:V6"/>
    <mergeCell ref="W4:W6"/>
    <mergeCell ref="B44:C44"/>
    <mergeCell ref="J4:L4"/>
    <mergeCell ref="E3:L3"/>
    <mergeCell ref="E4:I4"/>
  </mergeCells>
  <phoneticPr fontId="5"/>
  <pageMargins left="0.25" right="0.25" top="0.75" bottom="0.75" header="0.3" footer="0.3"/>
  <pageSetup paperSize="8" scale="5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25</vt:i4>
      </vt:variant>
    </vt:vector>
  </HeadingPairs>
  <TitlesOfParts>
    <vt:vector size="42" baseType="lpstr">
      <vt:lpstr>概要</vt:lpstr>
      <vt:lpstr>利用の手引</vt:lpstr>
      <vt:lpstr>需要額入力</vt:lpstr>
      <vt:lpstr>自給率入力</vt:lpstr>
      <vt:lpstr>消費転換率</vt:lpstr>
      <vt:lpstr>分析結果</vt:lpstr>
      <vt:lpstr>経済波及効果フロー図</vt:lpstr>
      <vt:lpstr>経済波及効果グラフ</vt:lpstr>
      <vt:lpstr>結果まとめ</vt:lpstr>
      <vt:lpstr>１次波及</vt:lpstr>
      <vt:lpstr>２次波及</vt:lpstr>
      <vt:lpstr>総合波及</vt:lpstr>
      <vt:lpstr>各種係数表</vt:lpstr>
      <vt:lpstr>生産者価格評価表</vt:lpstr>
      <vt:lpstr>投入係数表</vt:lpstr>
      <vt:lpstr>逆行列係数表</vt:lpstr>
      <vt:lpstr>雇用表</vt:lpstr>
      <vt:lpstr>DProduce_inc</vt:lpstr>
      <vt:lpstr>DPurchase_inc</vt:lpstr>
      <vt:lpstr>margin_D</vt:lpstr>
      <vt:lpstr>margin_set</vt:lpstr>
      <vt:lpstr>margin_title</vt:lpstr>
      <vt:lpstr>概要!Print_Area</vt:lpstr>
      <vt:lpstr>各種係数表!Print_Area</vt:lpstr>
      <vt:lpstr>逆行列係数表!Print_Area</vt:lpstr>
      <vt:lpstr>経済波及効果フロー図!Print_Area</vt:lpstr>
      <vt:lpstr>自給率入力!Print_Area</vt:lpstr>
      <vt:lpstr>需要額入力!Print_Area</vt:lpstr>
      <vt:lpstr>消費転換率!Print_Area</vt:lpstr>
      <vt:lpstr>分析結果!Print_Area</vt:lpstr>
      <vt:lpstr>利用の手引!Print_Area</vt:lpstr>
      <vt:lpstr>'１次波及'!Print_Titles</vt:lpstr>
      <vt:lpstr>'２次波及'!Print_Titles</vt:lpstr>
      <vt:lpstr>各種係数表!Print_Titles</vt:lpstr>
      <vt:lpstr>逆行列係数表!Print_Titles</vt:lpstr>
      <vt:lpstr>結果まとめ!Print_Titles</vt:lpstr>
      <vt:lpstr>自給率入力!Print_Titles</vt:lpstr>
      <vt:lpstr>需要額入力!Print_Titles</vt:lpstr>
      <vt:lpstr>生産者価格評価表!Print_Titles</vt:lpstr>
      <vt:lpstr>総合波及!Print_Titles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2025-09-22T04:06:29Z</dcterms:modified>
</cp:coreProperties>
</file>