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9BE23B71-1820-4D5E-875C-BF6983227BC2}" xr6:coauthVersionLast="47" xr6:coauthVersionMax="47" xr10:uidLastSave="{00000000-0000-0000-0000-000000000000}"/>
  <bookViews>
    <workbookView xWindow="-110" yWindow="-110" windowWidth="22780" windowHeight="14540" tabRatio="835" xr2:uid="{00000000-000D-0000-FFFF-FFFF00000000}"/>
  </bookViews>
  <sheets>
    <sheet name="概要" sheetId="20" r:id="rId1"/>
    <sheet name="利用の手引" sheetId="14" r:id="rId2"/>
    <sheet name="需要額入力" sheetId="1" r:id="rId3"/>
    <sheet name="自給率入力" sheetId="2" r:id="rId4"/>
    <sheet name="消費転換率" sheetId="9" r:id="rId5"/>
    <sheet name="分析結果" sheetId="12" r:id="rId6"/>
    <sheet name="経済波及効果フロー図" sheetId="11" r:id="rId7"/>
    <sheet name="計算結果まとめ" sheetId="13" r:id="rId8"/>
    <sheet name="１次波及計算" sheetId="6" r:id="rId9"/>
    <sheet name="２次波及計算" sheetId="8" r:id="rId10"/>
    <sheet name="総合波及計算" sheetId="10" r:id="rId11"/>
    <sheet name="各種係数表" sheetId="3" r:id="rId12"/>
    <sheet name="生産者価格評価表" sheetId="15" r:id="rId13"/>
    <sheet name="投入係数表" sheetId="16" r:id="rId14"/>
    <sheet name="逆行列係数表" sheetId="17" r:id="rId15"/>
    <sheet name="雇用表" sheetId="19" r:id="rId16"/>
  </sheets>
  <definedNames>
    <definedName name="_xlnm._FilterDatabase" localSheetId="11" hidden="1">各種係数表!#REF!</definedName>
    <definedName name="DProduce_inc">需要額入力!$F$7:$F$49</definedName>
    <definedName name="DPurchase_inc">需要額入力!$D$7:$D$49</definedName>
    <definedName name="margin_arrange">需要額入力!#REF!</definedName>
    <definedName name="margin_C">各種係数表!#REF!</definedName>
    <definedName name="margin_D">各種係数表!$D$7:$E$49</definedName>
    <definedName name="margin_set">'１次波及計算'!$E$7:$F$49</definedName>
    <definedName name="margin_title">'１次波及計算'!$E$3</definedName>
    <definedName name="_xlnm.Print_Area" localSheetId="11">各種係数表!$A$1:$W$59</definedName>
    <definedName name="_xlnm.Print_Area" localSheetId="6">経済波及効果フロー図!$A$1:$AE$55</definedName>
    <definedName name="_xlnm.Print_Area" localSheetId="3">自給率入力!$A$1:$F$57</definedName>
    <definedName name="_xlnm.Print_Area" localSheetId="2">需要額入力!$A$1:$G$58</definedName>
    <definedName name="_xlnm.Print_Area" localSheetId="4">消費転換率!$A$1:$D$22</definedName>
    <definedName name="_xlnm.Print_Area" localSheetId="5">分析結果!$A$1:$AH$53</definedName>
    <definedName name="_xlnm.Print_Area" localSheetId="1">利用の手引!$A$1:$B$20</definedName>
    <definedName name="_xlnm.Print_Titles" localSheetId="8">'１次波及計算'!$1:$6</definedName>
    <definedName name="_xlnm.Print_Titles" localSheetId="9">'２次波及計算'!$1:$6</definedName>
    <definedName name="_xlnm.Print_Titles" localSheetId="11">各種係数表!$B:$C,各種係数表!$1:$6</definedName>
    <definedName name="_xlnm.Print_Titles" localSheetId="14">逆行列係数表!$B:$C,逆行列係数表!$3:$6</definedName>
    <definedName name="_xlnm.Print_Titles" localSheetId="7">計算結果まとめ!$2:$6</definedName>
    <definedName name="_xlnm.Print_Titles" localSheetId="15">雇用表!$B:$C,雇用表!$1:$6</definedName>
    <definedName name="_xlnm.Print_Titles" localSheetId="3">自給率入力!$1:$6</definedName>
    <definedName name="_xlnm.Print_Titles" localSheetId="2">需要額入力!$1:$6</definedName>
    <definedName name="_xlnm.Print_Titles" localSheetId="12">生産者価格評価表!$B:$C,生産者価格評価表!$3:$6</definedName>
    <definedName name="_xlnm.Print_Titles" localSheetId="10">総合波及計算!$1:$6</definedName>
    <definedName name="_xlnm.Print_Titles" localSheetId="13">投入係数表!$B:$C,投入係数表!$3:$6</definedName>
    <definedName name="ss_ratio">自給率入力!$E$7:$E$49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50" i="17" l="1"/>
  <c r="BP50" i="15"/>
  <c r="BP8" i="15"/>
  <c r="BP9" i="15"/>
  <c r="BP10" i="15"/>
  <c r="BP11" i="15"/>
  <c r="BP12" i="15"/>
  <c r="BP13" i="15"/>
  <c r="BP14" i="15"/>
  <c r="BP15" i="15"/>
  <c r="BP16" i="15"/>
  <c r="BP17" i="15"/>
  <c r="BP18" i="15"/>
  <c r="BP19" i="15"/>
  <c r="BP20" i="15"/>
  <c r="BP21" i="15"/>
  <c r="BP22" i="15"/>
  <c r="BP23" i="15"/>
  <c r="BP24" i="15"/>
  <c r="BP25" i="15"/>
  <c r="BP26" i="15"/>
  <c r="BP27" i="15"/>
  <c r="BP28" i="15"/>
  <c r="BP29" i="15"/>
  <c r="BP30" i="15"/>
  <c r="BP31" i="15"/>
  <c r="BP32" i="15"/>
  <c r="BP33" i="15"/>
  <c r="BP34" i="15"/>
  <c r="BP35" i="15"/>
  <c r="BP36" i="15"/>
  <c r="BP37" i="15"/>
  <c r="BP38" i="15"/>
  <c r="BP39" i="15"/>
  <c r="BP40" i="15"/>
  <c r="BP41" i="15"/>
  <c r="BP42" i="15"/>
  <c r="BP43" i="15"/>
  <c r="BP44" i="15"/>
  <c r="BP45" i="15"/>
  <c r="BP46" i="15"/>
  <c r="BP47" i="15"/>
  <c r="BP48" i="15"/>
  <c r="BP49" i="15"/>
  <c r="BP7" i="15"/>
  <c r="D50" i="1"/>
  <c r="F50" i="1"/>
  <c r="BQ7" i="15" l="1"/>
  <c r="E7" i="6"/>
  <c r="F7" i="6"/>
  <c r="E8" i="6"/>
  <c r="F8" i="6"/>
  <c r="E9" i="6"/>
  <c r="F9" i="6"/>
  <c r="E10" i="6"/>
  <c r="F10" i="6"/>
  <c r="E11" i="6"/>
  <c r="F11" i="6"/>
  <c r="E12" i="6"/>
  <c r="F12" i="6"/>
  <c r="E13" i="6"/>
  <c r="F13" i="6"/>
  <c r="E14" i="6"/>
  <c r="F14" i="6"/>
  <c r="E15" i="6"/>
  <c r="F15" i="6"/>
  <c r="E16" i="6"/>
  <c r="F16" i="6"/>
  <c r="E17" i="6"/>
  <c r="F17" i="6"/>
  <c r="E18" i="6"/>
  <c r="F18" i="6"/>
  <c r="E19" i="6"/>
  <c r="F19" i="6"/>
  <c r="E20" i="6"/>
  <c r="F20" i="6"/>
  <c r="E21" i="6"/>
  <c r="F21" i="6"/>
  <c r="E22" i="6"/>
  <c r="F22" i="6"/>
  <c r="E23" i="6"/>
  <c r="F23" i="6"/>
  <c r="E24" i="6"/>
  <c r="F24" i="6"/>
  <c r="E25" i="6"/>
  <c r="F25" i="6"/>
  <c r="E26" i="6"/>
  <c r="F26" i="6"/>
  <c r="E27" i="6"/>
  <c r="F27" i="6"/>
  <c r="E28" i="6"/>
  <c r="F28" i="6"/>
  <c r="E29" i="6"/>
  <c r="F29" i="6"/>
  <c r="E30" i="6"/>
  <c r="F30" i="6"/>
  <c r="E31" i="6"/>
  <c r="F31" i="6"/>
  <c r="E32" i="6"/>
  <c r="F32" i="6"/>
  <c r="E33" i="6"/>
  <c r="F33" i="6"/>
  <c r="E34" i="6"/>
  <c r="F34" i="6"/>
  <c r="E35" i="6"/>
  <c r="F35" i="6"/>
  <c r="E36" i="6"/>
  <c r="F36" i="6"/>
  <c r="E37" i="6"/>
  <c r="F37" i="6"/>
  <c r="E38" i="6"/>
  <c r="F38" i="6"/>
  <c r="E39" i="6"/>
  <c r="F39" i="6"/>
  <c r="E40" i="6"/>
  <c r="F40" i="6"/>
  <c r="E41" i="6"/>
  <c r="F41" i="6"/>
  <c r="E42" i="6"/>
  <c r="F42" i="6"/>
  <c r="E43" i="6"/>
  <c r="F43" i="6"/>
  <c r="E44" i="6"/>
  <c r="F44" i="6"/>
  <c r="E45" i="6"/>
  <c r="F45" i="6"/>
  <c r="E46" i="6"/>
  <c r="F46" i="6"/>
  <c r="E47" i="6"/>
  <c r="F47" i="6"/>
  <c r="E48" i="6"/>
  <c r="F48" i="6"/>
  <c r="E49" i="6"/>
  <c r="F49" i="6"/>
  <c r="I8" i="8" l="1"/>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I45" i="8"/>
  <c r="I46" i="8"/>
  <c r="I47" i="8"/>
  <c r="I48" i="8"/>
  <c r="I49" i="8"/>
  <c r="I7" i="8"/>
  <c r="V7" i="3" l="1"/>
  <c r="O49" i="3"/>
  <c r="O48" i="3"/>
  <c r="O47" i="3"/>
  <c r="O46" i="3"/>
  <c r="O45" i="3"/>
  <c r="O44" i="3"/>
  <c r="O43" i="3"/>
  <c r="O42" i="3"/>
  <c r="O41" i="3"/>
  <c r="O40" i="3"/>
  <c r="O39" i="3"/>
  <c r="O38" i="3"/>
  <c r="O37" i="3"/>
  <c r="O36" i="3"/>
  <c r="O35" i="3"/>
  <c r="O34" i="3"/>
  <c r="O33" i="3"/>
  <c r="O32" i="3"/>
  <c r="O31" i="3"/>
  <c r="O30" i="3"/>
  <c r="O29" i="3"/>
  <c r="O28" i="3"/>
  <c r="O27" i="3"/>
  <c r="O26" i="3"/>
  <c r="O25" i="3"/>
  <c r="O24" i="3"/>
  <c r="O23" i="3"/>
  <c r="O22" i="3"/>
  <c r="O21" i="3"/>
  <c r="O20" i="3"/>
  <c r="O19" i="3"/>
  <c r="O18" i="3"/>
  <c r="O17" i="3"/>
  <c r="O16" i="3"/>
  <c r="O15" i="3"/>
  <c r="O14" i="3"/>
  <c r="O13" i="3"/>
  <c r="O12" i="3"/>
  <c r="O11" i="3"/>
  <c r="O10" i="3"/>
  <c r="O9" i="3"/>
  <c r="O8" i="3"/>
  <c r="O7" i="3"/>
  <c r="V8" i="3" l="1"/>
  <c r="V9" i="3"/>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7" i="3"/>
  <c r="J8" i="10" l="1"/>
  <c r="J12" i="10"/>
  <c r="J14" i="10"/>
  <c r="J16" i="10"/>
  <c r="J22" i="10"/>
  <c r="J30" i="10"/>
  <c r="J34" i="10"/>
  <c r="J36" i="10"/>
  <c r="J40" i="10"/>
  <c r="J44" i="10"/>
  <c r="J46" i="10"/>
  <c r="J48" i="10"/>
  <c r="H13" i="10"/>
  <c r="H14" i="10"/>
  <c r="H21" i="10"/>
  <c r="H22" i="10"/>
  <c r="H29" i="10"/>
  <c r="H30" i="10"/>
  <c r="H37" i="10"/>
  <c r="H38" i="10"/>
  <c r="H45" i="10"/>
  <c r="H46" i="10"/>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H7" i="10"/>
  <c r="H10" i="10"/>
  <c r="H11" i="10"/>
  <c r="H15" i="10"/>
  <c r="H18" i="10"/>
  <c r="H19" i="10"/>
  <c r="H23" i="10"/>
  <c r="H26" i="10"/>
  <c r="H27" i="10"/>
  <c r="H31" i="10"/>
  <c r="H34" i="10"/>
  <c r="H35" i="10"/>
  <c r="H39" i="10"/>
  <c r="H42" i="10"/>
  <c r="H43" i="10"/>
  <c r="H47" i="10"/>
  <c r="J7" i="10"/>
  <c r="J11" i="10"/>
  <c r="J15" i="10"/>
  <c r="J18" i="10"/>
  <c r="J23" i="10"/>
  <c r="J27" i="10"/>
  <c r="J31" i="10"/>
  <c r="J38" i="10"/>
  <c r="J39" i="10"/>
  <c r="J43" i="10"/>
  <c r="J47" i="10"/>
  <c r="J10" i="10"/>
  <c r="J26" i="10"/>
  <c r="J42" i="10"/>
  <c r="J49" i="10"/>
  <c r="J45" i="10"/>
  <c r="J41" i="10"/>
  <c r="J37" i="10"/>
  <c r="J35" i="10"/>
  <c r="J33" i="10"/>
  <c r="J32" i="10"/>
  <c r="J29" i="10"/>
  <c r="J28" i="10"/>
  <c r="J25" i="10"/>
  <c r="J24" i="10"/>
  <c r="J21" i="10"/>
  <c r="J20" i="10"/>
  <c r="J19" i="10"/>
  <c r="J17" i="10"/>
  <c r="J13" i="10"/>
  <c r="J9" i="10"/>
  <c r="H8" i="10"/>
  <c r="H9" i="10"/>
  <c r="H12" i="10"/>
  <c r="H16" i="10"/>
  <c r="H17" i="10"/>
  <c r="H20" i="10"/>
  <c r="H24" i="10"/>
  <c r="H25" i="10"/>
  <c r="H28" i="10"/>
  <c r="H32" i="10"/>
  <c r="H33" i="10"/>
  <c r="H36" i="10"/>
  <c r="H40" i="10"/>
  <c r="H41" i="10"/>
  <c r="H44" i="10"/>
  <c r="H48" i="10"/>
  <c r="H49" i="10"/>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D7" i="2"/>
  <c r="L7" i="6" s="1"/>
  <c r="D8" i="2"/>
  <c r="L8" i="6" s="1"/>
  <c r="D9" i="2"/>
  <c r="L9" i="6" s="1"/>
  <c r="D10" i="2"/>
  <c r="L10" i="6" s="1"/>
  <c r="D11" i="2"/>
  <c r="L11" i="6" s="1"/>
  <c r="D12" i="2"/>
  <c r="L12" i="6" s="1"/>
  <c r="D13" i="2"/>
  <c r="L13" i="6" s="1"/>
  <c r="D14" i="2"/>
  <c r="L14" i="6" s="1"/>
  <c r="D15" i="2"/>
  <c r="L15" i="6" s="1"/>
  <c r="D16" i="2"/>
  <c r="L16" i="6" s="1"/>
  <c r="D17" i="2"/>
  <c r="L17" i="6" s="1"/>
  <c r="D18" i="2"/>
  <c r="L18" i="6" s="1"/>
  <c r="D19" i="2"/>
  <c r="L19" i="6" s="1"/>
  <c r="D20" i="2"/>
  <c r="L20" i="6" s="1"/>
  <c r="D21" i="2"/>
  <c r="L21" i="6" s="1"/>
  <c r="D22" i="2"/>
  <c r="L22" i="6" s="1"/>
  <c r="D23" i="2"/>
  <c r="L23" i="6" s="1"/>
  <c r="D24" i="2"/>
  <c r="L24" i="6" s="1"/>
  <c r="D25" i="2"/>
  <c r="L25" i="6" s="1"/>
  <c r="D26" i="2"/>
  <c r="L26" i="6" s="1"/>
  <c r="D27" i="2"/>
  <c r="L27" i="6" s="1"/>
  <c r="D28" i="2"/>
  <c r="L28" i="6" s="1"/>
  <c r="D29" i="2"/>
  <c r="L29" i="6" s="1"/>
  <c r="D30" i="2"/>
  <c r="L30" i="6" s="1"/>
  <c r="D31" i="2"/>
  <c r="L31" i="6" s="1"/>
  <c r="D32" i="2"/>
  <c r="L32" i="6" s="1"/>
  <c r="D33" i="2"/>
  <c r="L33" i="6" s="1"/>
  <c r="D34" i="2"/>
  <c r="L34" i="6" s="1"/>
  <c r="D35" i="2"/>
  <c r="L35" i="6" s="1"/>
  <c r="D36" i="2"/>
  <c r="L36" i="6" s="1"/>
  <c r="D37" i="2"/>
  <c r="L37" i="6" s="1"/>
  <c r="D38" i="2"/>
  <c r="L38" i="6" s="1"/>
  <c r="D39" i="2"/>
  <c r="L39" i="6" s="1"/>
  <c r="D40" i="2"/>
  <c r="L40" i="6" s="1"/>
  <c r="D41" i="2"/>
  <c r="L41" i="6" s="1"/>
  <c r="D42" i="2"/>
  <c r="L42" i="6" s="1"/>
  <c r="D43" i="2"/>
  <c r="L43" i="6" s="1"/>
  <c r="D44" i="2"/>
  <c r="L44" i="6" s="1"/>
  <c r="D45" i="2"/>
  <c r="L45" i="6" s="1"/>
  <c r="D46" i="2"/>
  <c r="L46" i="6" s="1"/>
  <c r="D47" i="2"/>
  <c r="L47" i="6" s="1"/>
  <c r="D48" i="2"/>
  <c r="L48" i="6" s="1"/>
  <c r="D49" i="2"/>
  <c r="L49" i="6" s="1"/>
  <c r="J7" i="6"/>
  <c r="J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D7" i="6"/>
  <c r="H7" i="6" s="1"/>
  <c r="D8" i="6"/>
  <c r="H8" i="6" s="1"/>
  <c r="D9" i="6"/>
  <c r="D10" i="6"/>
  <c r="H10" i="6" s="1"/>
  <c r="D11" i="6"/>
  <c r="G11" i="6" s="1"/>
  <c r="D12" i="6"/>
  <c r="H12" i="6" s="1"/>
  <c r="D13" i="6"/>
  <c r="D14" i="6"/>
  <c r="G14" i="6" s="1"/>
  <c r="D15" i="6"/>
  <c r="G15" i="6" s="1"/>
  <c r="D16" i="6"/>
  <c r="D17" i="6"/>
  <c r="G17" i="6" s="1"/>
  <c r="D18" i="6"/>
  <c r="G18" i="6" s="1"/>
  <c r="D19" i="6"/>
  <c r="H19" i="6" s="1"/>
  <c r="D20" i="6"/>
  <c r="G20" i="6" s="1"/>
  <c r="D21" i="6"/>
  <c r="D22" i="6"/>
  <c r="D23" i="6"/>
  <c r="H23" i="6" s="1"/>
  <c r="D24" i="6"/>
  <c r="H24" i="6" s="1"/>
  <c r="D25" i="6"/>
  <c r="H25" i="6" s="1"/>
  <c r="D26" i="6"/>
  <c r="G26" i="6" s="1"/>
  <c r="D27" i="6"/>
  <c r="G27" i="6" s="1"/>
  <c r="D28" i="6"/>
  <c r="G28" i="6" s="1"/>
  <c r="D29" i="6"/>
  <c r="G29" i="6" s="1"/>
  <c r="D30" i="6"/>
  <c r="G30" i="6" s="1"/>
  <c r="D31" i="6"/>
  <c r="G31" i="6" s="1"/>
  <c r="D32" i="6"/>
  <c r="D33" i="6"/>
  <c r="D34" i="6"/>
  <c r="D35" i="6"/>
  <c r="G35" i="6" s="1"/>
  <c r="D36" i="6"/>
  <c r="G36" i="6" s="1"/>
  <c r="D37" i="6"/>
  <c r="H37" i="6" s="1"/>
  <c r="D38" i="6"/>
  <c r="D39" i="6"/>
  <c r="H39" i="6" s="1"/>
  <c r="D40" i="6"/>
  <c r="D41" i="6"/>
  <c r="G41" i="6" s="1"/>
  <c r="D42" i="6"/>
  <c r="D43" i="6"/>
  <c r="D44" i="6"/>
  <c r="H44" i="6" s="1"/>
  <c r="D45" i="6"/>
  <c r="D46" i="6"/>
  <c r="H46" i="6" s="1"/>
  <c r="D47" i="6"/>
  <c r="G47" i="6" s="1"/>
  <c r="D48" i="6"/>
  <c r="H48" i="6" s="1"/>
  <c r="D49" i="6"/>
  <c r="M14" i="12"/>
  <c r="G8" i="6"/>
  <c r="I8" i="6" s="1"/>
  <c r="E8" i="1" s="1"/>
  <c r="G8" i="1" s="1"/>
  <c r="D8" i="13" s="1"/>
  <c r="G48" i="6" l="1"/>
  <c r="I48" i="6" s="1"/>
  <c r="E48" i="1" s="1"/>
  <c r="G48" i="1" s="1"/>
  <c r="D48" i="13" s="1"/>
  <c r="G44" i="6"/>
  <c r="G24" i="6"/>
  <c r="I24" i="6" s="1"/>
  <c r="K24" i="6" s="1"/>
  <c r="M24" i="6" s="1"/>
  <c r="G12" i="6"/>
  <c r="I12" i="6" s="1"/>
  <c r="K12" i="6" s="1"/>
  <c r="M12" i="6" s="1"/>
  <c r="G40" i="6"/>
  <c r="G23" i="6"/>
  <c r="I23" i="6" s="1"/>
  <c r="E23" i="1" s="1"/>
  <c r="G23" i="1" s="1"/>
  <c r="D23" i="13" s="1"/>
  <c r="G7" i="6"/>
  <c r="H11" i="6"/>
  <c r="I11" i="6" s="1"/>
  <c r="K11" i="6" s="1"/>
  <c r="M11" i="6" s="1"/>
  <c r="H15" i="6"/>
  <c r="I15" i="6" s="1"/>
  <c r="G19" i="6"/>
  <c r="I19" i="6" s="1"/>
  <c r="H35" i="6"/>
  <c r="I35" i="6" s="1"/>
  <c r="E35" i="1" s="1"/>
  <c r="G35" i="1" s="1"/>
  <c r="D35" i="13" s="1"/>
  <c r="H31" i="6"/>
  <c r="I31" i="6" s="1"/>
  <c r="E31" i="1" s="1"/>
  <c r="G31" i="1" s="1"/>
  <c r="D31" i="13" s="1"/>
  <c r="H14" i="6"/>
  <c r="I14" i="6" s="1"/>
  <c r="E14" i="1" s="1"/>
  <c r="G14" i="1" s="1"/>
  <c r="D14" i="13" s="1"/>
  <c r="H28" i="6"/>
  <c r="I28" i="6" s="1"/>
  <c r="H30" i="6"/>
  <c r="I30" i="6" s="1"/>
  <c r="G10" i="6"/>
  <c r="I10" i="6" s="1"/>
  <c r="E10" i="1" s="1"/>
  <c r="G10" i="1" s="1"/>
  <c r="D10" i="13" s="1"/>
  <c r="H18" i="6"/>
  <c r="I18" i="6" s="1"/>
  <c r="K18" i="6" s="1"/>
  <c r="M18" i="6" s="1"/>
  <c r="S18" i="6" s="1"/>
  <c r="G18" i="13" s="1"/>
  <c r="I44" i="6"/>
  <c r="K44" i="6" s="1"/>
  <c r="M44" i="6" s="1"/>
  <c r="H41" i="6"/>
  <c r="I41" i="6" s="1"/>
  <c r="E41" i="1" s="1"/>
  <c r="G41" i="1" s="1"/>
  <c r="D41" i="13" s="1"/>
  <c r="J50" i="6"/>
  <c r="H29" i="6"/>
  <c r="I29" i="6" s="1"/>
  <c r="E29" i="1" s="1"/>
  <c r="G29" i="1" s="1"/>
  <c r="H47" i="6"/>
  <c r="I47" i="6" s="1"/>
  <c r="K47" i="6" s="1"/>
  <c r="M47" i="6" s="1"/>
  <c r="V47" i="6" s="1"/>
  <c r="H47" i="13" s="1"/>
  <c r="H36" i="6"/>
  <c r="I36" i="6" s="1"/>
  <c r="G25" i="6"/>
  <c r="I25" i="6" s="1"/>
  <c r="K8" i="6"/>
  <c r="M8" i="6" s="1"/>
  <c r="D8" i="8" s="1"/>
  <c r="H27" i="6"/>
  <c r="I27" i="6" s="1"/>
  <c r="H17" i="6"/>
  <c r="I17" i="6" s="1"/>
  <c r="G46" i="6"/>
  <c r="I46" i="6" s="1"/>
  <c r="H26" i="6"/>
  <c r="I26" i="6" s="1"/>
  <c r="H20" i="6"/>
  <c r="I20" i="6" s="1"/>
  <c r="G43" i="6"/>
  <c r="H43" i="6"/>
  <c r="G34" i="6"/>
  <c r="H34" i="6"/>
  <c r="H9" i="6"/>
  <c r="G9" i="6"/>
  <c r="D50" i="6"/>
  <c r="H13" i="6"/>
  <c r="G13" i="6"/>
  <c r="H49" i="6"/>
  <c r="G49" i="6"/>
  <c r="G21" i="6"/>
  <c r="H21" i="6"/>
  <c r="H42" i="6"/>
  <c r="G42" i="6"/>
  <c r="G39" i="6"/>
  <c r="I39" i="6" s="1"/>
  <c r="H33" i="6"/>
  <c r="G33" i="6"/>
  <c r="G16" i="6"/>
  <c r="H16" i="6"/>
  <c r="G45" i="6"/>
  <c r="H45" i="6"/>
  <c r="G38" i="6"/>
  <c r="H38" i="6"/>
  <c r="G32" i="6"/>
  <c r="H32" i="6"/>
  <c r="H22" i="6"/>
  <c r="G22" i="6"/>
  <c r="H50" i="6" l="1"/>
  <c r="H40" i="6" s="1"/>
  <c r="I40" i="6" s="1"/>
  <c r="I7" i="6"/>
  <c r="E7" i="1" s="1"/>
  <c r="G7" i="1" s="1"/>
  <c r="G50" i="6"/>
  <c r="G37" i="6" s="1"/>
  <c r="D29" i="13"/>
  <c r="K30" i="6"/>
  <c r="M30" i="6" s="1"/>
  <c r="D30" i="10" s="1"/>
  <c r="E30" i="1"/>
  <c r="G30" i="1" s="1"/>
  <c r="D30" i="13" s="1"/>
  <c r="E11" i="1"/>
  <c r="G11" i="1" s="1"/>
  <c r="D11" i="13" s="1"/>
  <c r="E12" i="1"/>
  <c r="G12" i="1" s="1"/>
  <c r="D12" i="13" s="1"/>
  <c r="E11" i="13"/>
  <c r="V11" i="6"/>
  <c r="H11" i="13" s="1"/>
  <c r="D11" i="8"/>
  <c r="D11" i="10"/>
  <c r="S11" i="6"/>
  <c r="G11" i="13" s="1"/>
  <c r="E47" i="1"/>
  <c r="G47" i="1" s="1"/>
  <c r="D47" i="13" s="1"/>
  <c r="E44" i="1"/>
  <c r="G44" i="1" s="1"/>
  <c r="D44" i="13" s="1"/>
  <c r="V18" i="6"/>
  <c r="H18" i="13" s="1"/>
  <c r="D18" i="8"/>
  <c r="D18" i="10"/>
  <c r="K10" i="6"/>
  <c r="M10" i="6" s="1"/>
  <c r="E10" i="13" s="1"/>
  <c r="K41" i="6"/>
  <c r="M41" i="6" s="1"/>
  <c r="S41" i="6" s="1"/>
  <c r="G41" i="13" s="1"/>
  <c r="K28" i="6"/>
  <c r="M28" i="6" s="1"/>
  <c r="D28" i="8" s="1"/>
  <c r="E28" i="1"/>
  <c r="G28" i="1" s="1"/>
  <c r="D28" i="13" s="1"/>
  <c r="E24" i="1"/>
  <c r="G24" i="1" s="1"/>
  <c r="D24" i="13" s="1"/>
  <c r="E18" i="1"/>
  <c r="G18" i="1" s="1"/>
  <c r="D18" i="13" s="1"/>
  <c r="E18" i="13"/>
  <c r="K14" i="6"/>
  <c r="M14" i="6" s="1"/>
  <c r="V14" i="6" s="1"/>
  <c r="H14" i="13" s="1"/>
  <c r="I43" i="6"/>
  <c r="K43" i="6" s="1"/>
  <c r="M43" i="6" s="1"/>
  <c r="S8" i="6"/>
  <c r="G8" i="13" s="1"/>
  <c r="I49" i="6"/>
  <c r="K49" i="6" s="1"/>
  <c r="M49" i="6" s="1"/>
  <c r="K23" i="6"/>
  <c r="M23" i="6" s="1"/>
  <c r="D23" i="8" s="1"/>
  <c r="D8" i="10"/>
  <c r="K35" i="6"/>
  <c r="M35" i="6" s="1"/>
  <c r="E36" i="1"/>
  <c r="G36" i="1" s="1"/>
  <c r="D36" i="13" s="1"/>
  <c r="K36" i="6"/>
  <c r="M36" i="6" s="1"/>
  <c r="V36" i="6" s="1"/>
  <c r="H36" i="13" s="1"/>
  <c r="I34" i="6"/>
  <c r="K34" i="6" s="1"/>
  <c r="M34" i="6" s="1"/>
  <c r="I21" i="6"/>
  <c r="E21" i="1" s="1"/>
  <c r="G21" i="1" s="1"/>
  <c r="D21" i="13" s="1"/>
  <c r="I22" i="6"/>
  <c r="K22" i="6" s="1"/>
  <c r="M22" i="6" s="1"/>
  <c r="K26" i="6"/>
  <c r="M26" i="6" s="1"/>
  <c r="D26" i="8" s="1"/>
  <c r="E26" i="1"/>
  <c r="G26" i="1" s="1"/>
  <c r="D26" i="13" s="1"/>
  <c r="K17" i="6"/>
  <c r="M17" i="6" s="1"/>
  <c r="E17" i="13" s="1"/>
  <c r="E17" i="1"/>
  <c r="G17" i="1" s="1"/>
  <c r="D17" i="13" s="1"/>
  <c r="K48" i="6"/>
  <c r="M48" i="6" s="1"/>
  <c r="D48" i="8" s="1"/>
  <c r="K29" i="6"/>
  <c r="M29" i="6" s="1"/>
  <c r="I38" i="6"/>
  <c r="K38" i="6" s="1"/>
  <c r="M38" i="6" s="1"/>
  <c r="I13" i="6"/>
  <c r="E13" i="1" s="1"/>
  <c r="G13" i="1" s="1"/>
  <c r="D13" i="13" s="1"/>
  <c r="V8" i="6"/>
  <c r="H8" i="13" s="1"/>
  <c r="E8" i="13"/>
  <c r="K31" i="6"/>
  <c r="M31" i="6" s="1"/>
  <c r="S31" i="6" s="1"/>
  <c r="G31" i="13" s="1"/>
  <c r="K20" i="6"/>
  <c r="M20" i="6" s="1"/>
  <c r="E20" i="1"/>
  <c r="G20" i="1" s="1"/>
  <c r="D20" i="13" s="1"/>
  <c r="K15" i="6"/>
  <c r="M15" i="6" s="1"/>
  <c r="E15" i="1"/>
  <c r="G15" i="1" s="1"/>
  <c r="D15" i="13" s="1"/>
  <c r="K25" i="6"/>
  <c r="M25" i="6" s="1"/>
  <c r="E25" i="1"/>
  <c r="G25" i="1" s="1"/>
  <c r="D25" i="13" s="1"/>
  <c r="I33" i="6"/>
  <c r="K33" i="6" s="1"/>
  <c r="M33" i="6" s="1"/>
  <c r="I42" i="6"/>
  <c r="K42" i="6" s="1"/>
  <c r="M42" i="6" s="1"/>
  <c r="K39" i="6"/>
  <c r="M39" i="6" s="1"/>
  <c r="E39" i="1"/>
  <c r="G39" i="1" s="1"/>
  <c r="D39" i="13" s="1"/>
  <c r="E47" i="13"/>
  <c r="S47" i="6"/>
  <c r="G47" i="13" s="1"/>
  <c r="D47" i="10"/>
  <c r="D47" i="8"/>
  <c r="K19" i="6"/>
  <c r="M19" i="6" s="1"/>
  <c r="E19" i="1"/>
  <c r="G19" i="1" s="1"/>
  <c r="D19" i="13" s="1"/>
  <c r="E12" i="13"/>
  <c r="D12" i="8"/>
  <c r="D12" i="10"/>
  <c r="V12" i="6"/>
  <c r="H12" i="13" s="1"/>
  <c r="S12" i="6"/>
  <c r="G12" i="13" s="1"/>
  <c r="V24" i="6"/>
  <c r="H24" i="13" s="1"/>
  <c r="E24" i="13"/>
  <c r="D24" i="8"/>
  <c r="S24" i="6"/>
  <c r="G24" i="13" s="1"/>
  <c r="D24" i="10"/>
  <c r="K27" i="6"/>
  <c r="M27" i="6" s="1"/>
  <c r="E27" i="1"/>
  <c r="G27" i="1" s="1"/>
  <c r="D27" i="13" s="1"/>
  <c r="I32" i="6"/>
  <c r="I45" i="6"/>
  <c r="I16" i="6"/>
  <c r="K46" i="6"/>
  <c r="M46" i="6" s="1"/>
  <c r="E46" i="1"/>
  <c r="G46" i="1" s="1"/>
  <c r="D46" i="13" s="1"/>
  <c r="V44" i="6"/>
  <c r="H44" i="13" s="1"/>
  <c r="D44" i="10"/>
  <c r="E44" i="13"/>
  <c r="D44" i="8"/>
  <c r="S44" i="6"/>
  <c r="G44" i="13" s="1"/>
  <c r="I9" i="6"/>
  <c r="K7" i="6" l="1"/>
  <c r="M7" i="6" s="1"/>
  <c r="E41" i="13"/>
  <c r="D29" i="10"/>
  <c r="V30" i="6"/>
  <c r="H30" i="13" s="1"/>
  <c r="D30" i="8"/>
  <c r="S30" i="6"/>
  <c r="G30" i="13" s="1"/>
  <c r="E30" i="13"/>
  <c r="E28" i="13"/>
  <c r="E49" i="1"/>
  <c r="G49" i="1" s="1"/>
  <c r="D49" i="13" s="1"/>
  <c r="K13" i="6"/>
  <c r="M13" i="6" s="1"/>
  <c r="E13" i="13" s="1"/>
  <c r="D10" i="10"/>
  <c r="E43" i="1"/>
  <c r="G43" i="1" s="1"/>
  <c r="D43" i="13" s="1"/>
  <c r="D14" i="10"/>
  <c r="D10" i="8"/>
  <c r="D14" i="8"/>
  <c r="V10" i="6"/>
  <c r="H10" i="13" s="1"/>
  <c r="D29" i="8"/>
  <c r="S10" i="6"/>
  <c r="G10" i="13" s="1"/>
  <c r="E29" i="13"/>
  <c r="V29" i="6"/>
  <c r="E36" i="13"/>
  <c r="S23" i="6"/>
  <c r="G23" i="13" s="1"/>
  <c r="E34" i="1"/>
  <c r="G34" i="1" s="1"/>
  <c r="D34" i="13" s="1"/>
  <c r="V41" i="6"/>
  <c r="H41" i="13" s="1"/>
  <c r="S36" i="6"/>
  <c r="G36" i="13" s="1"/>
  <c r="D17" i="10"/>
  <c r="S28" i="6"/>
  <c r="G28" i="13" s="1"/>
  <c r="E22" i="1"/>
  <c r="G22" i="1" s="1"/>
  <c r="D22" i="13" s="1"/>
  <c r="D41" i="10"/>
  <c r="S17" i="6"/>
  <c r="G17" i="13" s="1"/>
  <c r="V28" i="6"/>
  <c r="H28" i="13" s="1"/>
  <c r="D36" i="10"/>
  <c r="D41" i="8"/>
  <c r="E14" i="13"/>
  <c r="E31" i="13"/>
  <c r="S14" i="6"/>
  <c r="G14" i="13" s="1"/>
  <c r="E33" i="1"/>
  <c r="G33" i="1" s="1"/>
  <c r="D33" i="13" s="1"/>
  <c r="D28" i="10"/>
  <c r="D17" i="8"/>
  <c r="V17" i="6"/>
  <c r="H17" i="13" s="1"/>
  <c r="D36" i="8"/>
  <c r="S29" i="6"/>
  <c r="E35" i="13"/>
  <c r="V35" i="6"/>
  <c r="H35" i="13" s="1"/>
  <c r="D35" i="8"/>
  <c r="D35" i="10"/>
  <c r="S35" i="6"/>
  <c r="G35" i="13" s="1"/>
  <c r="V26" i="6"/>
  <c r="H26" i="13" s="1"/>
  <c r="E23" i="13"/>
  <c r="V23" i="6"/>
  <c r="H23" i="13" s="1"/>
  <c r="D23" i="10"/>
  <c r="V31" i="6"/>
  <c r="H31" i="13" s="1"/>
  <c r="D48" i="10"/>
  <c r="K21" i="6"/>
  <c r="M21" i="6" s="1"/>
  <c r="D21" i="8" s="1"/>
  <c r="E26" i="13"/>
  <c r="D31" i="10"/>
  <c r="V48" i="6"/>
  <c r="H48" i="13" s="1"/>
  <c r="D31" i="8"/>
  <c r="E48" i="13"/>
  <c r="D26" i="10"/>
  <c r="S26" i="6"/>
  <c r="G26" i="13" s="1"/>
  <c r="S48" i="6"/>
  <c r="G48" i="13" s="1"/>
  <c r="E38" i="1"/>
  <c r="G38" i="1" s="1"/>
  <c r="D38" i="13" s="1"/>
  <c r="E15" i="13"/>
  <c r="D15" i="10"/>
  <c r="S15" i="6"/>
  <c r="G15" i="13" s="1"/>
  <c r="V15" i="6"/>
  <c r="H15" i="13" s="1"/>
  <c r="D15" i="8"/>
  <c r="E42" i="1"/>
  <c r="G42" i="1" s="1"/>
  <c r="D42" i="13" s="1"/>
  <c r="E25" i="13"/>
  <c r="D25" i="8"/>
  <c r="V25" i="6"/>
  <c r="H25" i="13" s="1"/>
  <c r="S25" i="6"/>
  <c r="G25" i="13" s="1"/>
  <c r="D25" i="10"/>
  <c r="E20" i="13"/>
  <c r="D20" i="10"/>
  <c r="D20" i="8"/>
  <c r="S20" i="6"/>
  <c r="G20" i="13" s="1"/>
  <c r="V20" i="6"/>
  <c r="H20" i="13" s="1"/>
  <c r="S33" i="6"/>
  <c r="G33" i="13" s="1"/>
  <c r="D33" i="10"/>
  <c r="D33" i="8"/>
  <c r="E33" i="13"/>
  <c r="V33" i="6"/>
  <c r="H33" i="13" s="1"/>
  <c r="D7" i="13"/>
  <c r="S34" i="6"/>
  <c r="G34" i="13" s="1"/>
  <c r="E34" i="13"/>
  <c r="D34" i="10"/>
  <c r="V34" i="6"/>
  <c r="H34" i="13" s="1"/>
  <c r="D34" i="8"/>
  <c r="S39" i="6"/>
  <c r="G39" i="13" s="1"/>
  <c r="D39" i="10"/>
  <c r="E39" i="13"/>
  <c r="V39" i="6"/>
  <c r="H39" i="13" s="1"/>
  <c r="D39" i="8"/>
  <c r="D38" i="8"/>
  <c r="D38" i="10"/>
  <c r="V38" i="6"/>
  <c r="H38" i="13" s="1"/>
  <c r="S38" i="6"/>
  <c r="G38" i="13" s="1"/>
  <c r="E38" i="13"/>
  <c r="E19" i="13"/>
  <c r="V19" i="6"/>
  <c r="H19" i="13" s="1"/>
  <c r="D19" i="10"/>
  <c r="D19" i="8"/>
  <c r="S19" i="6"/>
  <c r="G19" i="13" s="1"/>
  <c r="K9" i="6"/>
  <c r="E9" i="1"/>
  <c r="E46" i="13"/>
  <c r="V46" i="6"/>
  <c r="H46" i="13" s="1"/>
  <c r="D46" i="8"/>
  <c r="S46" i="6"/>
  <c r="G46" i="13" s="1"/>
  <c r="D46" i="10"/>
  <c r="D27" i="8"/>
  <c r="D27" i="10"/>
  <c r="S27" i="6"/>
  <c r="G27" i="13" s="1"/>
  <c r="V27" i="6"/>
  <c r="H27" i="13" s="1"/>
  <c r="E27" i="13"/>
  <c r="D22" i="10"/>
  <c r="V22" i="6"/>
  <c r="H22" i="13" s="1"/>
  <c r="S22" i="6"/>
  <c r="G22" i="13" s="1"/>
  <c r="E22" i="13"/>
  <c r="D22" i="8"/>
  <c r="K45" i="6"/>
  <c r="M45" i="6" s="1"/>
  <c r="E45" i="1"/>
  <c r="G45" i="1" s="1"/>
  <c r="D45" i="13" s="1"/>
  <c r="E40" i="1"/>
  <c r="G40" i="1" s="1"/>
  <c r="D40" i="13" s="1"/>
  <c r="K40" i="6"/>
  <c r="M40" i="6" s="1"/>
  <c r="E32" i="1"/>
  <c r="G32" i="1" s="1"/>
  <c r="D32" i="13" s="1"/>
  <c r="K32" i="6"/>
  <c r="M32" i="6" s="1"/>
  <c r="K16" i="6"/>
  <c r="M16" i="6" s="1"/>
  <c r="E16" i="1"/>
  <c r="G16" i="1" s="1"/>
  <c r="D16" i="13" s="1"/>
  <c r="E43" i="13"/>
  <c r="D43" i="10"/>
  <c r="D43" i="8"/>
  <c r="S43" i="6"/>
  <c r="G43" i="13" s="1"/>
  <c r="V43" i="6"/>
  <c r="H43" i="13" s="1"/>
  <c r="D42" i="8"/>
  <c r="V42" i="6"/>
  <c r="H42" i="13" s="1"/>
  <c r="E42" i="13"/>
  <c r="D42" i="10"/>
  <c r="S42" i="6"/>
  <c r="G42" i="13" s="1"/>
  <c r="D49" i="8"/>
  <c r="S49" i="6"/>
  <c r="G49" i="13" s="1"/>
  <c r="E49" i="13"/>
  <c r="V49" i="6"/>
  <c r="H49" i="13" s="1"/>
  <c r="D49" i="10"/>
  <c r="E7" i="13" l="1"/>
  <c r="D7" i="10"/>
  <c r="S7" i="6"/>
  <c r="G7" i="13" s="1"/>
  <c r="D7" i="8"/>
  <c r="V7" i="6"/>
  <c r="H7" i="13" s="1"/>
  <c r="D13" i="10"/>
  <c r="H29" i="13"/>
  <c r="G29" i="13"/>
  <c r="D13" i="8"/>
  <c r="V13" i="6"/>
  <c r="H13" i="13" s="1"/>
  <c r="S13" i="6"/>
  <c r="G13" i="13" s="1"/>
  <c r="S21" i="6"/>
  <c r="G21" i="13" s="1"/>
  <c r="E21" i="13"/>
  <c r="D21" i="10"/>
  <c r="V21" i="6"/>
  <c r="H21" i="13" s="1"/>
  <c r="M9" i="6"/>
  <c r="G9" i="1"/>
  <c r="D16" i="10"/>
  <c r="S16" i="6"/>
  <c r="G16" i="13" s="1"/>
  <c r="V16" i="6"/>
  <c r="H16" i="13" s="1"/>
  <c r="E16" i="13"/>
  <c r="D16" i="8"/>
  <c r="E32" i="13"/>
  <c r="S32" i="6"/>
  <c r="G32" i="13" s="1"/>
  <c r="D32" i="8"/>
  <c r="D32" i="10"/>
  <c r="V32" i="6"/>
  <c r="H32" i="13" s="1"/>
  <c r="D40" i="10"/>
  <c r="E40" i="13"/>
  <c r="D40" i="8"/>
  <c r="V40" i="6"/>
  <c r="H40" i="13" s="1"/>
  <c r="S40" i="6"/>
  <c r="G40" i="13" s="1"/>
  <c r="D45" i="10"/>
  <c r="D45" i="8"/>
  <c r="S45" i="6"/>
  <c r="G45" i="13" s="1"/>
  <c r="E45" i="13"/>
  <c r="V45" i="6"/>
  <c r="H45" i="13" s="1"/>
  <c r="D9" i="13" l="1"/>
  <c r="D9" i="8"/>
  <c r="S9" i="6"/>
  <c r="D9" i="10"/>
  <c r="E9" i="13"/>
  <c r="V9" i="6"/>
  <c r="G9" i="13" l="1"/>
  <c r="H9" i="13"/>
  <c r="I37" i="6"/>
  <c r="K37" i="6" l="1"/>
  <c r="M37" i="6" s="1"/>
  <c r="I50" i="6"/>
  <c r="E37" i="1"/>
  <c r="K50" i="6" l="1"/>
  <c r="B5" i="11" s="1"/>
  <c r="E50" i="1"/>
  <c r="G37" i="1"/>
  <c r="E37" i="13"/>
  <c r="D37" i="10"/>
  <c r="D37" i="8"/>
  <c r="M50" i="6"/>
  <c r="S37" i="6"/>
  <c r="V37" i="6"/>
  <c r="N7" i="6" a="1"/>
  <c r="N38" i="6" l="1"/>
  <c r="N34" i="6"/>
  <c r="N25" i="6"/>
  <c r="N46" i="6"/>
  <c r="N11" i="6"/>
  <c r="N31" i="6"/>
  <c r="N20" i="6"/>
  <c r="N14" i="6"/>
  <c r="N23" i="6"/>
  <c r="N49" i="6"/>
  <c r="N19" i="6"/>
  <c r="N15" i="6"/>
  <c r="N8" i="6"/>
  <c r="N26" i="6"/>
  <c r="N30" i="6"/>
  <c r="N9" i="6"/>
  <c r="N40" i="6"/>
  <c r="N37" i="6"/>
  <c r="N29" i="6"/>
  <c r="N44" i="6"/>
  <c r="N17" i="6"/>
  <c r="N45" i="6"/>
  <c r="N22" i="6"/>
  <c r="N7" i="6"/>
  <c r="N28" i="6"/>
  <c r="N12" i="6"/>
  <c r="N48" i="6"/>
  <c r="N41" i="6"/>
  <c r="N18" i="6"/>
  <c r="N27" i="6"/>
  <c r="N24" i="6"/>
  <c r="N16" i="6"/>
  <c r="N35" i="6"/>
  <c r="N13" i="6"/>
  <c r="N10" i="6"/>
  <c r="N36" i="6"/>
  <c r="N33" i="6"/>
  <c r="N42" i="6"/>
  <c r="N21" i="6"/>
  <c r="N43" i="6"/>
  <c r="N32" i="6"/>
  <c r="N39" i="6"/>
  <c r="N47" i="6"/>
  <c r="D50" i="8"/>
  <c r="V50" i="6"/>
  <c r="Q18" i="11" s="1"/>
  <c r="H37" i="13"/>
  <c r="H50" i="13" s="1"/>
  <c r="G37" i="13"/>
  <c r="G50" i="13" s="1"/>
  <c r="S50" i="6"/>
  <c r="O16" i="11" s="1"/>
  <c r="E50" i="13"/>
  <c r="M20" i="12" s="1"/>
  <c r="D50" i="10"/>
  <c r="B11" i="11"/>
  <c r="M12" i="12"/>
  <c r="D37" i="13"/>
  <c r="D50" i="13" s="1"/>
  <c r="G50" i="1"/>
  <c r="M10" i="12" s="1"/>
  <c r="F7" i="13" l="1"/>
  <c r="P43" i="6"/>
  <c r="F43" i="13"/>
  <c r="P36" i="6"/>
  <c r="F36" i="13"/>
  <c r="P16" i="6"/>
  <c r="F16" i="13"/>
  <c r="P41" i="6"/>
  <c r="F41" i="13"/>
  <c r="P44" i="6"/>
  <c r="F44" i="13"/>
  <c r="P9" i="6"/>
  <c r="F9" i="13"/>
  <c r="P15" i="6"/>
  <c r="F15" i="13"/>
  <c r="P14" i="6"/>
  <c r="F14" i="13"/>
  <c r="P46" i="6"/>
  <c r="F46" i="13"/>
  <c r="P47" i="6"/>
  <c r="F47" i="13"/>
  <c r="P21" i="6"/>
  <c r="F21" i="13"/>
  <c r="P10" i="6"/>
  <c r="F10" i="13"/>
  <c r="P24" i="6"/>
  <c r="F24" i="13"/>
  <c r="P48" i="6"/>
  <c r="F48" i="13"/>
  <c r="P22" i="6"/>
  <c r="F22" i="13"/>
  <c r="P29" i="6"/>
  <c r="F29" i="13"/>
  <c r="P30" i="6"/>
  <c r="F30" i="13"/>
  <c r="P19" i="6"/>
  <c r="F19" i="13"/>
  <c r="P20" i="6"/>
  <c r="F20" i="13"/>
  <c r="P25" i="6"/>
  <c r="F25" i="13"/>
  <c r="P39" i="6"/>
  <c r="F39" i="13"/>
  <c r="P42" i="6"/>
  <c r="F42" i="13"/>
  <c r="P13" i="6"/>
  <c r="F13" i="13"/>
  <c r="P27" i="6"/>
  <c r="F27" i="13"/>
  <c r="P12" i="6"/>
  <c r="F12" i="13"/>
  <c r="P45" i="6"/>
  <c r="F45" i="13"/>
  <c r="P37" i="6"/>
  <c r="F37" i="13"/>
  <c r="P26" i="6"/>
  <c r="F26" i="13"/>
  <c r="P49" i="6"/>
  <c r="F49" i="13"/>
  <c r="P31" i="6"/>
  <c r="F31" i="13"/>
  <c r="P34" i="6"/>
  <c r="F34" i="13"/>
  <c r="P32" i="6"/>
  <c r="F32" i="13"/>
  <c r="P33" i="6"/>
  <c r="F33" i="13"/>
  <c r="P35" i="6"/>
  <c r="F35" i="13"/>
  <c r="P18" i="6"/>
  <c r="F18" i="13"/>
  <c r="P28" i="6"/>
  <c r="F28" i="13"/>
  <c r="P17" i="6"/>
  <c r="F17" i="13"/>
  <c r="P40" i="6"/>
  <c r="F40" i="13"/>
  <c r="P8" i="6"/>
  <c r="F8" i="13"/>
  <c r="P23" i="6"/>
  <c r="F23" i="13"/>
  <c r="P11" i="6"/>
  <c r="F11" i="13"/>
  <c r="P38" i="6"/>
  <c r="F38" i="13"/>
  <c r="N50" i="6"/>
  <c r="P7" i="6"/>
  <c r="AA20" i="12"/>
  <c r="T20" i="12"/>
  <c r="F50" i="13" l="1"/>
  <c r="I17" i="13"/>
  <c r="I39" i="13"/>
  <c r="I46" i="13"/>
  <c r="I43" i="13"/>
  <c r="I11" i="13"/>
  <c r="I18" i="13"/>
  <c r="I49" i="13"/>
  <c r="I12" i="13"/>
  <c r="I20" i="13"/>
  <c r="I30" i="13"/>
  <c r="I22" i="13"/>
  <c r="I24" i="13"/>
  <c r="I21" i="13"/>
  <c r="I15" i="13"/>
  <c r="I44" i="13"/>
  <c r="I16" i="13"/>
  <c r="I38" i="13"/>
  <c r="I23" i="13"/>
  <c r="I40" i="13"/>
  <c r="I28" i="13"/>
  <c r="I35" i="13"/>
  <c r="I32" i="13"/>
  <c r="I8" i="13"/>
  <c r="I33" i="13"/>
  <c r="I34" i="13"/>
  <c r="I37" i="13"/>
  <c r="I13" i="13"/>
  <c r="I7" i="13"/>
  <c r="I31" i="13"/>
  <c r="I26" i="13"/>
  <c r="I45" i="13"/>
  <c r="I27" i="13"/>
  <c r="I42" i="13"/>
  <c r="I25" i="13"/>
  <c r="I19" i="13"/>
  <c r="I29" i="13"/>
  <c r="I48" i="13"/>
  <c r="I10" i="13"/>
  <c r="I47" i="13"/>
  <c r="I14" i="13"/>
  <c r="I9" i="13"/>
  <c r="I41" i="13"/>
  <c r="I36" i="13"/>
  <c r="B18" i="11"/>
  <c r="Q7" i="6" a="1"/>
  <c r="P50" i="6"/>
  <c r="I50" i="13" l="1"/>
  <c r="B24" i="11"/>
  <c r="Q14" i="6"/>
  <c r="Q42" i="6"/>
  <c r="Q8" i="6"/>
  <c r="Q29" i="6"/>
  <c r="Q19" i="6"/>
  <c r="Q15" i="6"/>
  <c r="Q49" i="6"/>
  <c r="Q45" i="6"/>
  <c r="Q43" i="6"/>
  <c r="Q40" i="6"/>
  <c r="Q18" i="6"/>
  <c r="Q13" i="6"/>
  <c r="Q11" i="6"/>
  <c r="Q9" i="6"/>
  <c r="Q38" i="6"/>
  <c r="Q28" i="6"/>
  <c r="Q26" i="6"/>
  <c r="Q46" i="6"/>
  <c r="Q7" i="6"/>
  <c r="Q37" i="6"/>
  <c r="Q36" i="6"/>
  <c r="Q10" i="6"/>
  <c r="Q33" i="6"/>
  <c r="Q30" i="6"/>
  <c r="Q31" i="6"/>
  <c r="Q23" i="6"/>
  <c r="Q47" i="6"/>
  <c r="Q34" i="6"/>
  <c r="Q35" i="6"/>
  <c r="Q20" i="6"/>
  <c r="Q27" i="6"/>
  <c r="Q16" i="6"/>
  <c r="Q48" i="6"/>
  <c r="Q17" i="6"/>
  <c r="Q41" i="6"/>
  <c r="Q25" i="6"/>
  <c r="Q12" i="6"/>
  <c r="Q22" i="6"/>
  <c r="Q39" i="6"/>
  <c r="Q32" i="6"/>
  <c r="Q21" i="6"/>
  <c r="Q44" i="6"/>
  <c r="Q24" i="6"/>
  <c r="J21" i="13" l="1"/>
  <c r="E21" i="10"/>
  <c r="T21" i="6"/>
  <c r="W21" i="6"/>
  <c r="E21" i="8"/>
  <c r="F21" i="8" s="1"/>
  <c r="H21" i="8" s="1"/>
  <c r="J12" i="13"/>
  <c r="E12" i="8"/>
  <c r="F12" i="8" s="1"/>
  <c r="H12" i="8" s="1"/>
  <c r="E12" i="10"/>
  <c r="W12" i="6"/>
  <c r="T12" i="6"/>
  <c r="J48" i="13"/>
  <c r="E48" i="8"/>
  <c r="F48" i="8" s="1"/>
  <c r="H48" i="8" s="1"/>
  <c r="E48" i="10"/>
  <c r="T48" i="6"/>
  <c r="W48" i="6"/>
  <c r="J35" i="13"/>
  <c r="E35" i="10"/>
  <c r="E35" i="8"/>
  <c r="F35" i="8" s="1"/>
  <c r="H35" i="8" s="1"/>
  <c r="W35" i="6"/>
  <c r="T35" i="6"/>
  <c r="E31" i="8"/>
  <c r="F31" i="8" s="1"/>
  <c r="H31" i="8" s="1"/>
  <c r="J31" i="13"/>
  <c r="E31" i="10"/>
  <c r="T31" i="6"/>
  <c r="W31" i="6"/>
  <c r="J36" i="13"/>
  <c r="W36" i="6"/>
  <c r="E36" i="8"/>
  <c r="F36" i="8" s="1"/>
  <c r="H36" i="8" s="1"/>
  <c r="E36" i="10"/>
  <c r="T36" i="6"/>
  <c r="E26" i="10"/>
  <c r="E26" i="8"/>
  <c r="F26" i="8" s="1"/>
  <c r="H26" i="8" s="1"/>
  <c r="J26" i="13"/>
  <c r="W26" i="6"/>
  <c r="T26" i="6"/>
  <c r="J11" i="13"/>
  <c r="E11" i="10"/>
  <c r="T11" i="6"/>
  <c r="W11" i="6"/>
  <c r="E11" i="8"/>
  <c r="F11" i="8" s="1"/>
  <c r="H11" i="8" s="1"/>
  <c r="E43" i="10"/>
  <c r="E43" i="8"/>
  <c r="F43" i="8" s="1"/>
  <c r="H43" i="8" s="1"/>
  <c r="T43" i="6"/>
  <c r="W43" i="6"/>
  <c r="J43" i="13"/>
  <c r="J19" i="13"/>
  <c r="E19" i="10"/>
  <c r="E19" i="8"/>
  <c r="F19" i="8" s="1"/>
  <c r="H19" i="8" s="1"/>
  <c r="W19" i="6"/>
  <c r="T19" i="6"/>
  <c r="T14" i="6"/>
  <c r="E14" i="10"/>
  <c r="E14" i="8"/>
  <c r="F14" i="8" s="1"/>
  <c r="H14" i="8" s="1"/>
  <c r="W14" i="6"/>
  <c r="J14" i="13"/>
  <c r="E32" i="8"/>
  <c r="F32" i="8" s="1"/>
  <c r="H32" i="8" s="1"/>
  <c r="E32" i="10"/>
  <c r="J32" i="13"/>
  <c r="W32" i="6"/>
  <c r="T32" i="6"/>
  <c r="J25" i="13"/>
  <c r="W25" i="6"/>
  <c r="T25" i="6"/>
  <c r="E25" i="10"/>
  <c r="E25" i="8"/>
  <c r="F25" i="8" s="1"/>
  <c r="H25" i="8" s="1"/>
  <c r="J16" i="13"/>
  <c r="E16" i="10"/>
  <c r="W16" i="6"/>
  <c r="E16" i="8"/>
  <c r="F16" i="8" s="1"/>
  <c r="H16" i="8" s="1"/>
  <c r="T16" i="6"/>
  <c r="J34" i="13"/>
  <c r="W34" i="6"/>
  <c r="E34" i="10"/>
  <c r="E34" i="8"/>
  <c r="F34" i="8" s="1"/>
  <c r="H34" i="8" s="1"/>
  <c r="T34" i="6"/>
  <c r="T30" i="6"/>
  <c r="J30" i="13"/>
  <c r="E30" i="10"/>
  <c r="E30" i="8"/>
  <c r="F30" i="8" s="1"/>
  <c r="H30" i="8" s="1"/>
  <c r="W30" i="6"/>
  <c r="E37" i="8"/>
  <c r="F37" i="8" s="1"/>
  <c r="H37" i="8" s="1"/>
  <c r="J37" i="13"/>
  <c r="E37" i="10"/>
  <c r="W37" i="6"/>
  <c r="T37" i="6"/>
  <c r="J28" i="13"/>
  <c r="E28" i="10"/>
  <c r="W28" i="6"/>
  <c r="T28" i="6"/>
  <c r="E28" i="8"/>
  <c r="F28" i="8" s="1"/>
  <c r="H28" i="8" s="1"/>
  <c r="J13" i="13"/>
  <c r="E13" i="10"/>
  <c r="E13" i="8"/>
  <c r="F13" i="8" s="1"/>
  <c r="H13" i="8" s="1"/>
  <c r="W13" i="6"/>
  <c r="T13" i="6"/>
  <c r="J45" i="13"/>
  <c r="E45" i="10"/>
  <c r="E45" i="8"/>
  <c r="F45" i="8" s="1"/>
  <c r="H45" i="8" s="1"/>
  <c r="W45" i="6"/>
  <c r="T45" i="6"/>
  <c r="J29" i="13"/>
  <c r="E29" i="10"/>
  <c r="W29" i="6"/>
  <c r="T29" i="6"/>
  <c r="E29" i="8"/>
  <c r="F29" i="8" s="1"/>
  <c r="H29" i="8" s="1"/>
  <c r="J24" i="13"/>
  <c r="E24" i="10"/>
  <c r="E24" i="8"/>
  <c r="F24" i="8" s="1"/>
  <c r="H24" i="8" s="1"/>
  <c r="T24" i="6"/>
  <c r="W24" i="6"/>
  <c r="J39" i="13"/>
  <c r="E39" i="10"/>
  <c r="E39" i="8"/>
  <c r="F39" i="8" s="1"/>
  <c r="H39" i="8" s="1"/>
  <c r="T39" i="6"/>
  <c r="W39" i="6"/>
  <c r="J41" i="13"/>
  <c r="W41" i="6"/>
  <c r="E41" i="10"/>
  <c r="E41" i="8"/>
  <c r="F41" i="8" s="1"/>
  <c r="H41" i="8" s="1"/>
  <c r="T41" i="6"/>
  <c r="E27" i="10"/>
  <c r="J27" i="13"/>
  <c r="T27" i="6"/>
  <c r="W27" i="6"/>
  <c r="E27" i="8"/>
  <c r="F27" i="8" s="1"/>
  <c r="H27" i="8" s="1"/>
  <c r="E47" i="10"/>
  <c r="J47" i="13"/>
  <c r="E47" i="8"/>
  <c r="F47" i="8" s="1"/>
  <c r="H47" i="8" s="1"/>
  <c r="T47" i="6"/>
  <c r="W47" i="6"/>
  <c r="J33" i="13"/>
  <c r="E33" i="8"/>
  <c r="F33" i="8" s="1"/>
  <c r="H33" i="8" s="1"/>
  <c r="E33" i="10"/>
  <c r="W33" i="6"/>
  <c r="T33" i="6"/>
  <c r="J7" i="13"/>
  <c r="E7" i="10"/>
  <c r="E7" i="8"/>
  <c r="T7" i="6"/>
  <c r="W7" i="6"/>
  <c r="Q50" i="6"/>
  <c r="B30" i="11" s="1"/>
  <c r="J38" i="13"/>
  <c r="E38" i="8"/>
  <c r="F38" i="8" s="1"/>
  <c r="H38" i="8" s="1"/>
  <c r="E38" i="10"/>
  <c r="T38" i="6"/>
  <c r="W38" i="6"/>
  <c r="J18" i="13"/>
  <c r="E18" i="8"/>
  <c r="F18" i="8" s="1"/>
  <c r="H18" i="8" s="1"/>
  <c r="T18" i="6"/>
  <c r="E18" i="10"/>
  <c r="W18" i="6"/>
  <c r="J49" i="13"/>
  <c r="T49" i="6"/>
  <c r="E49" i="10"/>
  <c r="E49" i="8"/>
  <c r="F49" i="8" s="1"/>
  <c r="H49" i="8" s="1"/>
  <c r="W49" i="6"/>
  <c r="E8" i="10"/>
  <c r="E8" i="8"/>
  <c r="F8" i="8" s="1"/>
  <c r="H8" i="8" s="1"/>
  <c r="J8" i="13"/>
  <c r="W8" i="6"/>
  <c r="T8" i="6"/>
  <c r="E44" i="10"/>
  <c r="J44" i="13"/>
  <c r="W44" i="6"/>
  <c r="T44" i="6"/>
  <c r="E44" i="8"/>
  <c r="F44" i="8" s="1"/>
  <c r="H44" i="8" s="1"/>
  <c r="J22" i="13"/>
  <c r="E22" i="10"/>
  <c r="E22" i="8"/>
  <c r="F22" i="8" s="1"/>
  <c r="H22" i="8" s="1"/>
  <c r="W22" i="6"/>
  <c r="T22" i="6"/>
  <c r="J17" i="13"/>
  <c r="E17" i="8"/>
  <c r="F17" i="8" s="1"/>
  <c r="H17" i="8" s="1"/>
  <c r="E17" i="10"/>
  <c r="W17" i="6"/>
  <c r="T17" i="6"/>
  <c r="J20" i="13"/>
  <c r="E20" i="10"/>
  <c r="E20" i="8"/>
  <c r="F20" i="8" s="1"/>
  <c r="H20" i="8" s="1"/>
  <c r="W20" i="6"/>
  <c r="T20" i="6"/>
  <c r="E23" i="8"/>
  <c r="F23" i="8" s="1"/>
  <c r="H23" i="8" s="1"/>
  <c r="E23" i="10"/>
  <c r="J23" i="13"/>
  <c r="T23" i="6"/>
  <c r="W23" i="6"/>
  <c r="J10" i="13"/>
  <c r="W10" i="6"/>
  <c r="E10" i="10"/>
  <c r="T10" i="6"/>
  <c r="E10" i="8"/>
  <c r="F10" i="8" s="1"/>
  <c r="H10" i="8" s="1"/>
  <c r="J46" i="13"/>
  <c r="E46" i="8"/>
  <c r="F46" i="8" s="1"/>
  <c r="H46" i="8" s="1"/>
  <c r="T46" i="6"/>
  <c r="E46" i="10"/>
  <c r="W46" i="6"/>
  <c r="J9" i="13"/>
  <c r="E9" i="8"/>
  <c r="F9" i="8" s="1"/>
  <c r="H9" i="8" s="1"/>
  <c r="E9" i="10"/>
  <c r="W9" i="6"/>
  <c r="T9" i="6"/>
  <c r="J40" i="13"/>
  <c r="E40" i="8"/>
  <c r="F40" i="8" s="1"/>
  <c r="H40" i="8" s="1"/>
  <c r="E40" i="10"/>
  <c r="W40" i="6"/>
  <c r="T40" i="6"/>
  <c r="J15" i="13"/>
  <c r="E15" i="10"/>
  <c r="T15" i="6"/>
  <c r="W15" i="6"/>
  <c r="E15" i="8"/>
  <c r="F15" i="8" s="1"/>
  <c r="H15" i="8" s="1"/>
  <c r="J42" i="13"/>
  <c r="E42" i="10"/>
  <c r="W42" i="6"/>
  <c r="T42" i="6"/>
  <c r="E42" i="8"/>
  <c r="F42" i="8" s="1"/>
  <c r="H42" i="8" s="1"/>
  <c r="J50" i="13" l="1"/>
  <c r="L20" i="13"/>
  <c r="L8" i="13"/>
  <c r="L27" i="13"/>
  <c r="K29" i="13"/>
  <c r="L30" i="13"/>
  <c r="K35" i="13"/>
  <c r="K33" i="13"/>
  <c r="K27" i="13"/>
  <c r="L39" i="13"/>
  <c r="L29" i="13"/>
  <c r="L45" i="13"/>
  <c r="K13" i="13"/>
  <c r="K34" i="13"/>
  <c r="K25" i="13"/>
  <c r="L32" i="13"/>
  <c r="K14" i="13"/>
  <c r="K43" i="13"/>
  <c r="L11" i="13"/>
  <c r="K26" i="13"/>
  <c r="L36" i="13"/>
  <c r="L35" i="13"/>
  <c r="L48" i="13"/>
  <c r="K21" i="13"/>
  <c r="L9" i="13"/>
  <c r="L10" i="13"/>
  <c r="L28" i="13"/>
  <c r="K30" i="13"/>
  <c r="L16" i="13"/>
  <c r="K32" i="13"/>
  <c r="K42" i="13"/>
  <c r="K22" i="13"/>
  <c r="L18" i="13"/>
  <c r="L42" i="13"/>
  <c r="L15" i="13"/>
  <c r="K40" i="13"/>
  <c r="K46" i="13"/>
  <c r="K10" i="13"/>
  <c r="L23" i="13"/>
  <c r="L22" i="13"/>
  <c r="L38" i="13"/>
  <c r="L33" i="13"/>
  <c r="L47" i="13"/>
  <c r="K39" i="13"/>
  <c r="L24" i="13"/>
  <c r="L13" i="13"/>
  <c r="K16" i="13"/>
  <c r="L25" i="13"/>
  <c r="L14" i="13"/>
  <c r="K19" i="13"/>
  <c r="K11" i="13"/>
  <c r="L26" i="13"/>
  <c r="K36" i="13"/>
  <c r="K48" i="13"/>
  <c r="K12" i="13"/>
  <c r="L46" i="13"/>
  <c r="K17" i="13"/>
  <c r="L44" i="13"/>
  <c r="L49" i="13"/>
  <c r="K41" i="13"/>
  <c r="K45" i="13"/>
  <c r="L37" i="13"/>
  <c r="L34" i="13"/>
  <c r="L43" i="13"/>
  <c r="K31" i="13"/>
  <c r="L21" i="13"/>
  <c r="L17" i="13"/>
  <c r="K15" i="13"/>
  <c r="L40" i="13"/>
  <c r="K9" i="13"/>
  <c r="K23" i="13"/>
  <c r="K20" i="13"/>
  <c r="K44" i="13"/>
  <c r="K8" i="13"/>
  <c r="K49" i="13"/>
  <c r="K18" i="13"/>
  <c r="K38" i="13"/>
  <c r="K47" i="13"/>
  <c r="L41" i="13"/>
  <c r="K24" i="13"/>
  <c r="K28" i="13"/>
  <c r="K37" i="13"/>
  <c r="L19" i="13"/>
  <c r="L31" i="13"/>
  <c r="L12" i="13"/>
  <c r="J18" i="8"/>
  <c r="M18" i="13"/>
  <c r="J47" i="8"/>
  <c r="M47" i="13"/>
  <c r="J32" i="8"/>
  <c r="M32" i="13"/>
  <c r="J26" i="8"/>
  <c r="M26" i="13"/>
  <c r="J48" i="8"/>
  <c r="M48" i="13"/>
  <c r="J15" i="8"/>
  <c r="M15" i="13"/>
  <c r="J40" i="8"/>
  <c r="M40" i="13"/>
  <c r="J10" i="8"/>
  <c r="M10" i="13"/>
  <c r="J20" i="8"/>
  <c r="M20" i="13"/>
  <c r="J49" i="8"/>
  <c r="M49" i="13"/>
  <c r="J38" i="8"/>
  <c r="M38" i="13"/>
  <c r="J41" i="8"/>
  <c r="M41" i="13"/>
  <c r="J30" i="8"/>
  <c r="M30" i="13"/>
  <c r="J12" i="8"/>
  <c r="M12" i="13"/>
  <c r="J24" i="8"/>
  <c r="M24" i="13"/>
  <c r="J11" i="8"/>
  <c r="M11" i="13"/>
  <c r="J9" i="8"/>
  <c r="M9" i="13"/>
  <c r="J23" i="8"/>
  <c r="M23" i="13"/>
  <c r="J44" i="8"/>
  <c r="M44" i="13"/>
  <c r="J8" i="8"/>
  <c r="M8" i="13"/>
  <c r="J45" i="8"/>
  <c r="M45" i="13"/>
  <c r="J28" i="8"/>
  <c r="M28" i="13"/>
  <c r="J34" i="8"/>
  <c r="M34" i="13"/>
  <c r="J43" i="8"/>
  <c r="M43" i="13"/>
  <c r="J35" i="8"/>
  <c r="M35" i="13"/>
  <c r="J42" i="8"/>
  <c r="M42" i="13"/>
  <c r="J33" i="8"/>
  <c r="M33" i="13"/>
  <c r="J19" i="8"/>
  <c r="M19" i="13"/>
  <c r="J36" i="8"/>
  <c r="M36" i="13"/>
  <c r="J46" i="8"/>
  <c r="M46" i="13"/>
  <c r="J17" i="8"/>
  <c r="M17" i="13"/>
  <c r="J22" i="8"/>
  <c r="M22" i="13"/>
  <c r="J27" i="8"/>
  <c r="M27" i="13"/>
  <c r="J39" i="8"/>
  <c r="M39" i="13"/>
  <c r="J29" i="8"/>
  <c r="M29" i="13"/>
  <c r="J13" i="8"/>
  <c r="M13" i="13"/>
  <c r="J37" i="8"/>
  <c r="M37" i="13"/>
  <c r="J16" i="8"/>
  <c r="M16" i="13"/>
  <c r="J25" i="8"/>
  <c r="M25" i="13"/>
  <c r="J14" i="8"/>
  <c r="M14" i="13"/>
  <c r="J31" i="8"/>
  <c r="M31" i="13"/>
  <c r="J21" i="8"/>
  <c r="M21" i="13"/>
  <c r="L7" i="13"/>
  <c r="W50" i="6"/>
  <c r="H34" i="11" s="1"/>
  <c r="V37" i="11" s="1"/>
  <c r="E50" i="10"/>
  <c r="K7" i="13"/>
  <c r="T50" i="6"/>
  <c r="E32" i="11" s="1"/>
  <c r="E50" i="8"/>
  <c r="F7" i="8"/>
  <c r="K50" i="13" l="1"/>
  <c r="T22" i="12" s="1"/>
  <c r="L50" i="13"/>
  <c r="AA22" i="12" s="1"/>
  <c r="N16" i="13"/>
  <c r="N19" i="13"/>
  <c r="N23" i="13"/>
  <c r="N41" i="13"/>
  <c r="N47" i="13"/>
  <c r="N21" i="13"/>
  <c r="N13" i="13"/>
  <c r="N22" i="13"/>
  <c r="N42" i="13"/>
  <c r="N28" i="13"/>
  <c r="N11" i="13"/>
  <c r="N49" i="13"/>
  <c r="N15" i="13"/>
  <c r="N31" i="13"/>
  <c r="N25" i="13"/>
  <c r="N37" i="13"/>
  <c r="N29" i="13"/>
  <c r="N27" i="13"/>
  <c r="N17" i="13"/>
  <c r="N36" i="13"/>
  <c r="N33" i="13"/>
  <c r="N35" i="13"/>
  <c r="N34" i="13"/>
  <c r="N45" i="13"/>
  <c r="N44" i="13"/>
  <c r="N9" i="13"/>
  <c r="N24" i="13"/>
  <c r="N30" i="13"/>
  <c r="N38" i="13"/>
  <c r="N20" i="13"/>
  <c r="N40" i="13"/>
  <c r="N48" i="13"/>
  <c r="N32" i="13"/>
  <c r="N18" i="13"/>
  <c r="N14" i="13"/>
  <c r="N39" i="13"/>
  <c r="N46" i="13"/>
  <c r="N43" i="13"/>
  <c r="N8" i="13"/>
  <c r="N12" i="13"/>
  <c r="N10" i="13"/>
  <c r="N26" i="13"/>
  <c r="M22" i="12"/>
  <c r="F50" i="8"/>
  <c r="H7" i="8"/>
  <c r="M7" i="13" l="1"/>
  <c r="M50" i="13" s="1"/>
  <c r="H50" i="8"/>
  <c r="J7" i="8"/>
  <c r="J50" i="8" l="1"/>
  <c r="L37" i="8" s="1"/>
  <c r="N37" i="8" s="1"/>
  <c r="N7" i="13"/>
  <c r="N50" i="13" s="1"/>
  <c r="L7" i="8" l="1"/>
  <c r="N7" i="8" s="1"/>
  <c r="L16" i="8"/>
  <c r="N16" i="8" s="1"/>
  <c r="O16" i="13" s="1"/>
  <c r="L41" i="8"/>
  <c r="N41" i="8" s="1"/>
  <c r="O41" i="13" s="1"/>
  <c r="L43" i="8"/>
  <c r="N43" i="8" s="1"/>
  <c r="O43" i="13" s="1"/>
  <c r="L36" i="8"/>
  <c r="N36" i="8" s="1"/>
  <c r="O36" i="13" s="1"/>
  <c r="L45" i="8"/>
  <c r="N45" i="8" s="1"/>
  <c r="O45" i="13" s="1"/>
  <c r="L9" i="8"/>
  <c r="N9" i="8" s="1"/>
  <c r="O9" i="13" s="1"/>
  <c r="L42" i="8"/>
  <c r="N42" i="8" s="1"/>
  <c r="O42" i="13" s="1"/>
  <c r="L22" i="8"/>
  <c r="N22" i="8" s="1"/>
  <c r="O22" i="13" s="1"/>
  <c r="L15" i="8"/>
  <c r="N15" i="8" s="1"/>
  <c r="O15" i="13" s="1"/>
  <c r="L46" i="8"/>
  <c r="N46" i="8" s="1"/>
  <c r="O46" i="13" s="1"/>
  <c r="L31" i="8"/>
  <c r="N31" i="8" s="1"/>
  <c r="O31" i="13" s="1"/>
  <c r="L39" i="8"/>
  <c r="N39" i="8" s="1"/>
  <c r="L8" i="8"/>
  <c r="N8" i="8" s="1"/>
  <c r="L26" i="8"/>
  <c r="N26" i="8" s="1"/>
  <c r="L44" i="8"/>
  <c r="N44" i="8" s="1"/>
  <c r="L24" i="8"/>
  <c r="N24" i="8" s="1"/>
  <c r="L34" i="8"/>
  <c r="N34" i="8" s="1"/>
  <c r="L25" i="8"/>
  <c r="N25" i="8" s="1"/>
  <c r="L40" i="8"/>
  <c r="N40" i="8" s="1"/>
  <c r="L13" i="8"/>
  <c r="N13" i="8" s="1"/>
  <c r="V42" i="11"/>
  <c r="O37" i="13"/>
  <c r="L29" i="8"/>
  <c r="N29" i="8" s="1"/>
  <c r="L20" i="8"/>
  <c r="N20" i="8" s="1"/>
  <c r="L11" i="8"/>
  <c r="N11" i="8" s="1"/>
  <c r="L10" i="8"/>
  <c r="N10" i="8" s="1"/>
  <c r="L35" i="8"/>
  <c r="N35" i="8" s="1"/>
  <c r="L19" i="8"/>
  <c r="N19" i="8" s="1"/>
  <c r="L33" i="8"/>
  <c r="N33" i="8" s="1"/>
  <c r="L17" i="8"/>
  <c r="N17" i="8" s="1"/>
  <c r="L27" i="8"/>
  <c r="N27" i="8" s="1"/>
  <c r="L28" i="8"/>
  <c r="N28" i="8" s="1"/>
  <c r="L23" i="8"/>
  <c r="N23" i="8" s="1"/>
  <c r="L21" i="8"/>
  <c r="N21" i="8" s="1"/>
  <c r="L18" i="8"/>
  <c r="N18" i="8" s="1"/>
  <c r="L30" i="8"/>
  <c r="N30" i="8" s="1"/>
  <c r="L14" i="8"/>
  <c r="N14" i="8" s="1"/>
  <c r="L49" i="8"/>
  <c r="N49" i="8" s="1"/>
  <c r="L47" i="8"/>
  <c r="N47" i="8" s="1"/>
  <c r="L48" i="8"/>
  <c r="N48" i="8" s="1"/>
  <c r="L38" i="8"/>
  <c r="N38" i="8" s="1"/>
  <c r="L32" i="8"/>
  <c r="N32" i="8" s="1"/>
  <c r="L12" i="8"/>
  <c r="N12" i="8" s="1"/>
  <c r="O49" i="13" l="1"/>
  <c r="O10" i="13"/>
  <c r="O44" i="13"/>
  <c r="O14" i="13"/>
  <c r="O33" i="13"/>
  <c r="O25" i="13"/>
  <c r="O26" i="13"/>
  <c r="O32" i="13"/>
  <c r="O17" i="13"/>
  <c r="O38" i="13"/>
  <c r="O11" i="13"/>
  <c r="O48" i="13"/>
  <c r="O28" i="13"/>
  <c r="O20" i="13"/>
  <c r="O34" i="13"/>
  <c r="O8" i="13"/>
  <c r="O21" i="13"/>
  <c r="O40" i="13"/>
  <c r="O7" i="13"/>
  <c r="O23" i="13"/>
  <c r="L50" i="8"/>
  <c r="O30" i="13"/>
  <c r="O19" i="13"/>
  <c r="O12" i="13"/>
  <c r="O47" i="13"/>
  <c r="O18" i="13"/>
  <c r="O27" i="13"/>
  <c r="O35" i="13"/>
  <c r="O29" i="13"/>
  <c r="O13" i="13"/>
  <c r="O24" i="13"/>
  <c r="O39" i="13"/>
  <c r="N50" i="8"/>
  <c r="O7" i="8" a="1"/>
  <c r="O50" i="13" l="1"/>
  <c r="V49" i="11"/>
  <c r="O35" i="8"/>
  <c r="O20" i="8"/>
  <c r="O38" i="8"/>
  <c r="O39" i="8"/>
  <c r="O43" i="8"/>
  <c r="O48" i="8"/>
  <c r="O45" i="8"/>
  <c r="O31" i="8"/>
  <c r="O42" i="8"/>
  <c r="O33" i="8"/>
  <c r="O40" i="8"/>
  <c r="O16" i="8"/>
  <c r="O18" i="8"/>
  <c r="O10" i="8"/>
  <c r="O12" i="8"/>
  <c r="O19" i="8"/>
  <c r="O30" i="8"/>
  <c r="O47" i="8"/>
  <c r="O13" i="8"/>
  <c r="O14" i="8"/>
  <c r="O23" i="8"/>
  <c r="O15" i="8"/>
  <c r="O46" i="8"/>
  <c r="O24" i="8"/>
  <c r="O17" i="8"/>
  <c r="O9" i="8"/>
  <c r="O37" i="8"/>
  <c r="O28" i="8"/>
  <c r="O11" i="8"/>
  <c r="O49" i="8"/>
  <c r="O34" i="8"/>
  <c r="O7" i="8"/>
  <c r="O32" i="8"/>
  <c r="O25" i="8"/>
  <c r="O36" i="8"/>
  <c r="O27" i="8"/>
  <c r="O29" i="8"/>
  <c r="O21" i="8"/>
  <c r="O44" i="8"/>
  <c r="O41" i="8"/>
  <c r="O22" i="8"/>
  <c r="O8" i="8"/>
  <c r="O26" i="8"/>
  <c r="F28" i="10" l="1"/>
  <c r="G28" i="10" s="1"/>
  <c r="P28" i="13"/>
  <c r="S28" i="13" s="1"/>
  <c r="Q28" i="8"/>
  <c r="S28" i="8"/>
  <c r="F19" i="10"/>
  <c r="G19" i="10" s="1"/>
  <c r="P19" i="13"/>
  <c r="S19" i="13" s="1"/>
  <c r="S19" i="8"/>
  <c r="Q19" i="8"/>
  <c r="F16" i="10"/>
  <c r="G16" i="10" s="1"/>
  <c r="P16" i="13"/>
  <c r="S16" i="13" s="1"/>
  <c r="Q16" i="8"/>
  <c r="S16" i="8"/>
  <c r="P31" i="13"/>
  <c r="S31" i="13" s="1"/>
  <c r="F31" i="10"/>
  <c r="G31" i="10" s="1"/>
  <c r="S31" i="8"/>
  <c r="Q31" i="8"/>
  <c r="F39" i="10"/>
  <c r="G39" i="10" s="1"/>
  <c r="P39" i="13"/>
  <c r="S39" i="13" s="1"/>
  <c r="S39" i="8"/>
  <c r="Q39" i="8"/>
  <c r="P27" i="13"/>
  <c r="S27" i="13" s="1"/>
  <c r="F27" i="10"/>
  <c r="G27" i="10" s="1"/>
  <c r="S27" i="8"/>
  <c r="Q27" i="8"/>
  <c r="F37" i="10"/>
  <c r="G37" i="10" s="1"/>
  <c r="S37" i="8"/>
  <c r="Q37" i="8"/>
  <c r="P37" i="13"/>
  <c r="S37" i="13" s="1"/>
  <c r="P45" i="13"/>
  <c r="S45" i="13" s="1"/>
  <c r="Q45" i="8"/>
  <c r="F45" i="10"/>
  <c r="G45" i="10" s="1"/>
  <c r="S45" i="8"/>
  <c r="P41" i="13"/>
  <c r="S41" i="13" s="1"/>
  <c r="S41" i="8"/>
  <c r="F41" i="10"/>
  <c r="G41" i="10" s="1"/>
  <c r="Q41" i="8"/>
  <c r="P24" i="13"/>
  <c r="S24" i="13" s="1"/>
  <c r="F24" i="10"/>
  <c r="G24" i="10" s="1"/>
  <c r="S24" i="8"/>
  <c r="Q24" i="8"/>
  <c r="F44" i="10"/>
  <c r="G44" i="10" s="1"/>
  <c r="P44" i="13"/>
  <c r="S44" i="13" s="1"/>
  <c r="S44" i="8"/>
  <c r="Q44" i="8"/>
  <c r="F34" i="10"/>
  <c r="G34" i="10" s="1"/>
  <c r="P34" i="13"/>
  <c r="S34" i="13" s="1"/>
  <c r="S34" i="8"/>
  <c r="Q34" i="8"/>
  <c r="S46" i="8"/>
  <c r="P46" i="13"/>
  <c r="S46" i="13" s="1"/>
  <c r="F46" i="10"/>
  <c r="G46" i="10" s="1"/>
  <c r="Q46" i="8"/>
  <c r="P12" i="13"/>
  <c r="S12" i="13" s="1"/>
  <c r="F12" i="10"/>
  <c r="G12" i="10" s="1"/>
  <c r="S12" i="8"/>
  <c r="Q12" i="8"/>
  <c r="P40" i="13"/>
  <c r="S40" i="13" s="1"/>
  <c r="S40" i="8"/>
  <c r="F40" i="10"/>
  <c r="G40" i="10" s="1"/>
  <c r="Q40" i="8"/>
  <c r="P25" i="13"/>
  <c r="S25" i="13" s="1"/>
  <c r="S25" i="8"/>
  <c r="F25" i="10"/>
  <c r="G25" i="10" s="1"/>
  <c r="Q25" i="8"/>
  <c r="Q33" i="8"/>
  <c r="P33" i="13"/>
  <c r="S33" i="13" s="1"/>
  <c r="F33" i="10"/>
  <c r="G33" i="10" s="1"/>
  <c r="S33" i="8"/>
  <c r="P20" i="13"/>
  <c r="S20" i="13" s="1"/>
  <c r="F20" i="10"/>
  <c r="G20" i="10" s="1"/>
  <c r="Q20" i="8"/>
  <c r="S20" i="8"/>
  <c r="F7" i="10"/>
  <c r="O50" i="8"/>
  <c r="B50" i="11" s="1"/>
  <c r="P7" i="13"/>
  <c r="Q7" i="8"/>
  <c r="S7" i="8"/>
  <c r="F14" i="10"/>
  <c r="G14" i="10" s="1"/>
  <c r="Q14" i="8"/>
  <c r="P14" i="13"/>
  <c r="S14" i="13" s="1"/>
  <c r="S14" i="8"/>
  <c r="F26" i="10"/>
  <c r="G26" i="10" s="1"/>
  <c r="P26" i="13"/>
  <c r="S26" i="13" s="1"/>
  <c r="Q26" i="8"/>
  <c r="S26" i="8"/>
  <c r="P36" i="13"/>
  <c r="S36" i="13" s="1"/>
  <c r="F36" i="10"/>
  <c r="G36" i="10" s="1"/>
  <c r="Q36" i="8"/>
  <c r="S36" i="8"/>
  <c r="P13" i="13"/>
  <c r="S13" i="13" s="1"/>
  <c r="F13" i="10"/>
  <c r="G13" i="10" s="1"/>
  <c r="S13" i="8"/>
  <c r="Q13" i="8"/>
  <c r="F38" i="10"/>
  <c r="G38" i="10" s="1"/>
  <c r="P38" i="13"/>
  <c r="S38" i="13" s="1"/>
  <c r="S38" i="8"/>
  <c r="Q38" i="8"/>
  <c r="Q8" i="8"/>
  <c r="F8" i="10"/>
  <c r="G8" i="10" s="1"/>
  <c r="P8" i="13"/>
  <c r="S8" i="13" s="1"/>
  <c r="S8" i="8"/>
  <c r="S21" i="8"/>
  <c r="F21" i="10"/>
  <c r="G21" i="10" s="1"/>
  <c r="P21" i="13"/>
  <c r="S21" i="13" s="1"/>
  <c r="Q21" i="8"/>
  <c r="P49" i="13"/>
  <c r="S49" i="13" s="1"/>
  <c r="F49" i="10"/>
  <c r="G49" i="10" s="1"/>
  <c r="S49" i="8"/>
  <c r="Q49" i="8"/>
  <c r="P9" i="13"/>
  <c r="S9" i="13" s="1"/>
  <c r="S9" i="8"/>
  <c r="F9" i="10"/>
  <c r="G9" i="10" s="1"/>
  <c r="Q9" i="8"/>
  <c r="F15" i="10"/>
  <c r="G15" i="10" s="1"/>
  <c r="P15" i="13"/>
  <c r="S15" i="13" s="1"/>
  <c r="S15" i="8"/>
  <c r="Q15" i="8"/>
  <c r="P47" i="13"/>
  <c r="S47" i="13" s="1"/>
  <c r="S47" i="8"/>
  <c r="F47" i="10"/>
  <c r="G47" i="10" s="1"/>
  <c r="Q47" i="8"/>
  <c r="P10" i="13"/>
  <c r="S10" i="13" s="1"/>
  <c r="F10" i="10"/>
  <c r="G10" i="10" s="1"/>
  <c r="S10" i="8"/>
  <c r="Q10" i="8"/>
  <c r="F48" i="10"/>
  <c r="G48" i="10" s="1"/>
  <c r="P48" i="13"/>
  <c r="S48" i="13" s="1"/>
  <c r="S48" i="8"/>
  <c r="Q48" i="8"/>
  <c r="F22" i="10"/>
  <c r="G22" i="10" s="1"/>
  <c r="S22" i="8"/>
  <c r="Q22" i="8"/>
  <c r="P22" i="13"/>
  <c r="S22" i="13" s="1"/>
  <c r="P29" i="13"/>
  <c r="S29" i="13" s="1"/>
  <c r="F29" i="10"/>
  <c r="G29" i="10" s="1"/>
  <c r="S29" i="8"/>
  <c r="Q29" i="8"/>
  <c r="P32" i="13"/>
  <c r="S32" i="13" s="1"/>
  <c r="S32" i="8"/>
  <c r="F32" i="10"/>
  <c r="G32" i="10" s="1"/>
  <c r="Q32" i="8"/>
  <c r="P11" i="13"/>
  <c r="S11" i="13" s="1"/>
  <c r="F11" i="10"/>
  <c r="G11" i="10" s="1"/>
  <c r="S11" i="8"/>
  <c r="Q11" i="8"/>
  <c r="Q17" i="8"/>
  <c r="F17" i="10"/>
  <c r="G17" i="10" s="1"/>
  <c r="P17" i="13"/>
  <c r="S17" i="13" s="1"/>
  <c r="S17" i="8"/>
  <c r="P23" i="13"/>
  <c r="S23" i="13" s="1"/>
  <c r="Q23" i="8"/>
  <c r="F23" i="10"/>
  <c r="G23" i="10" s="1"/>
  <c r="S23" i="8"/>
  <c r="P30" i="13"/>
  <c r="S30" i="13" s="1"/>
  <c r="S30" i="8"/>
  <c r="Q30" i="8"/>
  <c r="F30" i="10"/>
  <c r="G30" i="10" s="1"/>
  <c r="F18" i="10"/>
  <c r="G18" i="10" s="1"/>
  <c r="P18" i="13"/>
  <c r="S18" i="13" s="1"/>
  <c r="Q18" i="8"/>
  <c r="S18" i="8"/>
  <c r="F42" i="10"/>
  <c r="G42" i="10" s="1"/>
  <c r="S42" i="8"/>
  <c r="P42" i="13"/>
  <c r="S42" i="13" s="1"/>
  <c r="Q42" i="8"/>
  <c r="P43" i="13"/>
  <c r="S43" i="13" s="1"/>
  <c r="S43" i="8"/>
  <c r="F43" i="10"/>
  <c r="G43" i="10" s="1"/>
  <c r="Q43" i="8"/>
  <c r="F35" i="10"/>
  <c r="G35" i="10" s="1"/>
  <c r="P35" i="13"/>
  <c r="S35" i="13" s="1"/>
  <c r="Q35" i="8"/>
  <c r="S35" i="8"/>
  <c r="P50" i="13" l="1"/>
  <c r="Q17" i="13"/>
  <c r="T17" i="13" s="1"/>
  <c r="R21" i="13"/>
  <c r="U21" i="13" s="1"/>
  <c r="R40" i="13"/>
  <c r="U40" i="13" s="1"/>
  <c r="R41" i="13"/>
  <c r="U41" i="13" s="1"/>
  <c r="R37" i="13"/>
  <c r="U37" i="13" s="1"/>
  <c r="R35" i="13"/>
  <c r="U35" i="13" s="1"/>
  <c r="Q43" i="13"/>
  <c r="T43" i="13" s="1"/>
  <c r="Q42" i="13"/>
  <c r="T42" i="13" s="1"/>
  <c r="R18" i="13"/>
  <c r="U18" i="13" s="1"/>
  <c r="R23" i="13"/>
  <c r="U23" i="13" s="1"/>
  <c r="R17" i="13"/>
  <c r="U17" i="13" s="1"/>
  <c r="Q11" i="13"/>
  <c r="T11" i="13" s="1"/>
  <c r="Q32" i="13"/>
  <c r="T32" i="13" s="1"/>
  <c r="Q29" i="13"/>
  <c r="T29" i="13" s="1"/>
  <c r="Q48" i="13"/>
  <c r="T48" i="13" s="1"/>
  <c r="Q10" i="13"/>
  <c r="T10" i="13" s="1"/>
  <c r="Q47" i="13"/>
  <c r="T47" i="13" s="1"/>
  <c r="Q15" i="13"/>
  <c r="T15" i="13" s="1"/>
  <c r="Q9" i="13"/>
  <c r="T9" i="13" s="1"/>
  <c r="Q49" i="13"/>
  <c r="T49" i="13" s="1"/>
  <c r="Q21" i="13"/>
  <c r="T21" i="13" s="1"/>
  <c r="R8" i="13"/>
  <c r="U8" i="13" s="1"/>
  <c r="Q38" i="13"/>
  <c r="T38" i="13" s="1"/>
  <c r="Q13" i="13"/>
  <c r="T13" i="13" s="1"/>
  <c r="R36" i="13"/>
  <c r="U36" i="13" s="1"/>
  <c r="R26" i="13"/>
  <c r="U26" i="13" s="1"/>
  <c r="R14" i="13"/>
  <c r="U14" i="13" s="1"/>
  <c r="Q33" i="13"/>
  <c r="T33" i="13" s="1"/>
  <c r="R46" i="13"/>
  <c r="U46" i="13" s="1"/>
  <c r="Q8" i="13"/>
  <c r="T8" i="13" s="1"/>
  <c r="R25" i="13"/>
  <c r="U25" i="13" s="1"/>
  <c r="Q45" i="13"/>
  <c r="T45" i="13" s="1"/>
  <c r="Q35" i="13"/>
  <c r="T35" i="13" s="1"/>
  <c r="Q18" i="13"/>
  <c r="T18" i="13" s="1"/>
  <c r="Q30" i="13"/>
  <c r="T30" i="13" s="1"/>
  <c r="R11" i="13"/>
  <c r="U11" i="13" s="1"/>
  <c r="R29" i="13"/>
  <c r="U29" i="13" s="1"/>
  <c r="Q22" i="13"/>
  <c r="T22" i="13" s="1"/>
  <c r="R48" i="13"/>
  <c r="U48" i="13" s="1"/>
  <c r="R10" i="13"/>
  <c r="U10" i="13" s="1"/>
  <c r="R15" i="13"/>
  <c r="U15" i="13" s="1"/>
  <c r="R49" i="13"/>
  <c r="U49" i="13" s="1"/>
  <c r="R38" i="13"/>
  <c r="U38" i="13" s="1"/>
  <c r="R13" i="13"/>
  <c r="U13" i="13" s="1"/>
  <c r="Q36" i="13"/>
  <c r="T36" i="13" s="1"/>
  <c r="Q26" i="13"/>
  <c r="T26" i="13" s="1"/>
  <c r="R20" i="13"/>
  <c r="U20" i="13" s="1"/>
  <c r="R33" i="13"/>
  <c r="U33" i="13" s="1"/>
  <c r="Q25" i="13"/>
  <c r="T25" i="13" s="1"/>
  <c r="Q40" i="13"/>
  <c r="T40" i="13" s="1"/>
  <c r="Q12" i="13"/>
  <c r="T12" i="13" s="1"/>
  <c r="Q46" i="13"/>
  <c r="T46" i="13" s="1"/>
  <c r="Q34" i="13"/>
  <c r="T34" i="13" s="1"/>
  <c r="Q44" i="13"/>
  <c r="T44" i="13" s="1"/>
  <c r="Q24" i="13"/>
  <c r="T24" i="13" s="1"/>
  <c r="Q41" i="13"/>
  <c r="T41" i="13" s="1"/>
  <c r="R45" i="13"/>
  <c r="U45" i="13" s="1"/>
  <c r="Q27" i="13"/>
  <c r="T27" i="13" s="1"/>
  <c r="Q39" i="13"/>
  <c r="T39" i="13" s="1"/>
  <c r="Q31" i="13"/>
  <c r="T31" i="13" s="1"/>
  <c r="R16" i="13"/>
  <c r="U16" i="13" s="1"/>
  <c r="Q19" i="13"/>
  <c r="T19" i="13" s="1"/>
  <c r="R28" i="13"/>
  <c r="U28" i="13" s="1"/>
  <c r="R43" i="13"/>
  <c r="U43" i="13" s="1"/>
  <c r="R42" i="13"/>
  <c r="U42" i="13" s="1"/>
  <c r="R30" i="13"/>
  <c r="U30" i="13" s="1"/>
  <c r="Q23" i="13"/>
  <c r="T23" i="13" s="1"/>
  <c r="R32" i="13"/>
  <c r="U32" i="13" s="1"/>
  <c r="R22" i="13"/>
  <c r="U22" i="13" s="1"/>
  <c r="R47" i="13"/>
  <c r="U47" i="13" s="1"/>
  <c r="R9" i="13"/>
  <c r="U9" i="13" s="1"/>
  <c r="Q14" i="13"/>
  <c r="T14" i="13" s="1"/>
  <c r="Q20" i="13"/>
  <c r="T20" i="13" s="1"/>
  <c r="R12" i="13"/>
  <c r="U12" i="13" s="1"/>
  <c r="R34" i="13"/>
  <c r="U34" i="13" s="1"/>
  <c r="R44" i="13"/>
  <c r="U44" i="13" s="1"/>
  <c r="R24" i="13"/>
  <c r="U24" i="13" s="1"/>
  <c r="Q37" i="13"/>
  <c r="T37" i="13" s="1"/>
  <c r="R27" i="13"/>
  <c r="U27" i="13" s="1"/>
  <c r="R39" i="13"/>
  <c r="U39" i="13" s="1"/>
  <c r="R31" i="13"/>
  <c r="U31" i="13" s="1"/>
  <c r="Q16" i="13"/>
  <c r="T16" i="13" s="1"/>
  <c r="R19" i="13"/>
  <c r="U19" i="13" s="1"/>
  <c r="Q28" i="13"/>
  <c r="T28" i="13" s="1"/>
  <c r="I43" i="10"/>
  <c r="K43" i="10"/>
  <c r="I23" i="10"/>
  <c r="K23" i="10"/>
  <c r="I32" i="10"/>
  <c r="K32" i="10"/>
  <c r="K47" i="10"/>
  <c r="I47" i="10"/>
  <c r="I9" i="10"/>
  <c r="K9" i="10"/>
  <c r="Q7" i="13"/>
  <c r="Q50" i="8"/>
  <c r="E52" i="11" s="1"/>
  <c r="I17" i="10"/>
  <c r="K17" i="10"/>
  <c r="I11" i="10"/>
  <c r="K11" i="10"/>
  <c r="K29" i="10"/>
  <c r="I29" i="10"/>
  <c r="I10" i="10"/>
  <c r="K10" i="10"/>
  <c r="K49" i="10"/>
  <c r="I49" i="10"/>
  <c r="I21" i="10"/>
  <c r="K21" i="10"/>
  <c r="K8" i="10"/>
  <c r="I8" i="10"/>
  <c r="I13" i="10"/>
  <c r="K13" i="10"/>
  <c r="I36" i="10"/>
  <c r="K36" i="10"/>
  <c r="S7" i="13"/>
  <c r="S50" i="13" s="1"/>
  <c r="I33" i="10"/>
  <c r="K33" i="10"/>
  <c r="K25" i="10"/>
  <c r="I25" i="10"/>
  <c r="I40" i="10"/>
  <c r="K40" i="10"/>
  <c r="I46" i="10"/>
  <c r="K46" i="10"/>
  <c r="K41" i="10"/>
  <c r="I41" i="10"/>
  <c r="K45" i="10"/>
  <c r="I45" i="10"/>
  <c r="I35" i="10"/>
  <c r="K35" i="10"/>
  <c r="I42" i="10"/>
  <c r="K42" i="10"/>
  <c r="K18" i="10"/>
  <c r="I18" i="10"/>
  <c r="K22" i="10"/>
  <c r="I22" i="10"/>
  <c r="I48" i="10"/>
  <c r="K48" i="10"/>
  <c r="K15" i="10"/>
  <c r="I15" i="10"/>
  <c r="I38" i="10"/>
  <c r="K38" i="10"/>
  <c r="I26" i="10"/>
  <c r="K26" i="10"/>
  <c r="I14" i="10"/>
  <c r="K14" i="10"/>
  <c r="I20" i="10"/>
  <c r="K20" i="10"/>
  <c r="K12" i="10"/>
  <c r="I12" i="10"/>
  <c r="K24" i="10"/>
  <c r="I24" i="10"/>
  <c r="I27" i="10"/>
  <c r="K27" i="10"/>
  <c r="I31" i="10"/>
  <c r="K31" i="10"/>
  <c r="K30" i="10"/>
  <c r="I30" i="10"/>
  <c r="S50" i="8"/>
  <c r="H54" i="11" s="1"/>
  <c r="R7" i="13"/>
  <c r="F50" i="10"/>
  <c r="G7" i="10"/>
  <c r="K34" i="10"/>
  <c r="I34" i="10"/>
  <c r="I44" i="10"/>
  <c r="K44" i="10"/>
  <c r="I37" i="10"/>
  <c r="K37" i="10"/>
  <c r="K39" i="10"/>
  <c r="I39" i="10"/>
  <c r="K16" i="10"/>
  <c r="I16" i="10"/>
  <c r="K19" i="10"/>
  <c r="I19" i="10"/>
  <c r="I28" i="10"/>
  <c r="K28" i="10"/>
  <c r="R50" i="13" l="1"/>
  <c r="AA24" i="12" s="1"/>
  <c r="AA26" i="12" s="1"/>
  <c r="Q50" i="13"/>
  <c r="T24" i="12" s="1"/>
  <c r="T26" i="12" s="1"/>
  <c r="V47" i="13"/>
  <c r="W20" i="13"/>
  <c r="W23" i="13"/>
  <c r="V28" i="13"/>
  <c r="W22" i="13"/>
  <c r="W37" i="13"/>
  <c r="V24" i="13"/>
  <c r="V15" i="13"/>
  <c r="W42" i="13"/>
  <c r="W46" i="13"/>
  <c r="W13" i="13"/>
  <c r="W10" i="13"/>
  <c r="V31" i="13"/>
  <c r="V20" i="13"/>
  <c r="V26" i="13"/>
  <c r="W15" i="13"/>
  <c r="V42" i="13"/>
  <c r="W45" i="13"/>
  <c r="V46" i="13"/>
  <c r="W25" i="13"/>
  <c r="V13" i="13"/>
  <c r="V11" i="13"/>
  <c r="V23" i="13"/>
  <c r="V19" i="13"/>
  <c r="V39" i="13"/>
  <c r="W44" i="13"/>
  <c r="V30" i="13"/>
  <c r="W27" i="13"/>
  <c r="V12" i="13"/>
  <c r="W14" i="13"/>
  <c r="W38" i="13"/>
  <c r="W48" i="13"/>
  <c r="V18" i="13"/>
  <c r="W35" i="13"/>
  <c r="V41" i="13"/>
  <c r="W40" i="13"/>
  <c r="W33" i="13"/>
  <c r="W36" i="13"/>
  <c r="V8" i="13"/>
  <c r="V49" i="13"/>
  <c r="V29" i="13"/>
  <c r="W17" i="13"/>
  <c r="W9" i="13"/>
  <c r="W32" i="13"/>
  <c r="W43" i="13"/>
  <c r="W28" i="13"/>
  <c r="V16" i="13"/>
  <c r="V34" i="13"/>
  <c r="W31" i="13"/>
  <c r="W26" i="13"/>
  <c r="V22" i="13"/>
  <c r="V45" i="13"/>
  <c r="V25" i="13"/>
  <c r="W21" i="13"/>
  <c r="W11" i="13"/>
  <c r="W16" i="13"/>
  <c r="V37" i="13"/>
  <c r="W34" i="13"/>
  <c r="W24" i="13"/>
  <c r="V21" i="13"/>
  <c r="V10" i="13"/>
  <c r="W47" i="13"/>
  <c r="W19" i="13"/>
  <c r="W39" i="13"/>
  <c r="V44" i="13"/>
  <c r="W30" i="13"/>
  <c r="V27" i="13"/>
  <c r="W12" i="13"/>
  <c r="V14" i="13"/>
  <c r="V38" i="13"/>
  <c r="V48" i="13"/>
  <c r="W18" i="13"/>
  <c r="V35" i="13"/>
  <c r="W41" i="13"/>
  <c r="V40" i="13"/>
  <c r="V33" i="13"/>
  <c r="V36" i="13"/>
  <c r="W8" i="13"/>
  <c r="W49" i="13"/>
  <c r="W29" i="13"/>
  <c r="V17" i="13"/>
  <c r="V9" i="13"/>
  <c r="V32" i="13"/>
  <c r="V43" i="13"/>
  <c r="M24" i="12"/>
  <c r="M26" i="12" s="1"/>
  <c r="U7" i="13"/>
  <c r="U50" i="13" s="1"/>
  <c r="T7" i="13"/>
  <c r="T50" i="13" s="1"/>
  <c r="G50" i="10"/>
  <c r="K7" i="10"/>
  <c r="I7" i="10"/>
  <c r="M28" i="12" l="1"/>
  <c r="M30" i="12"/>
  <c r="I50" i="10"/>
  <c r="V7" i="13"/>
  <c r="V50" i="13" s="1"/>
  <c r="K50" i="10"/>
  <c r="W7" i="13"/>
  <c r="W50" i="13" l="1"/>
  <c r="M32" i="12" s="1"/>
</calcChain>
</file>

<file path=xl/sharedStrings.xml><?xml version="1.0" encoding="utf-8"?>
<sst xmlns="http://schemas.openxmlformats.org/spreadsheetml/2006/main" count="1737" uniqueCount="452">
  <si>
    <t>商業マージン率</t>
    <rPh sb="0" eb="2">
      <t>ショウギョウ</t>
    </rPh>
    <rPh sb="6" eb="7">
      <t>リツ</t>
    </rPh>
    <phoneticPr fontId="3"/>
  </si>
  <si>
    <t>商業マージン</t>
    <rPh sb="0" eb="2">
      <t>ショウギョウ</t>
    </rPh>
    <phoneticPr fontId="3"/>
  </si>
  <si>
    <t>需要増加額の合計</t>
    <rPh sb="0" eb="2">
      <t>ジュヨウ</t>
    </rPh>
    <rPh sb="2" eb="4">
      <t>ゾウカ</t>
    </rPh>
    <rPh sb="4" eb="5">
      <t>ガク</t>
    </rPh>
    <rPh sb="6" eb="8">
      <t>ゴウケイ</t>
    </rPh>
    <phoneticPr fontId="3"/>
  </si>
  <si>
    <t>はん用機械</t>
  </si>
  <si>
    <t>生産用機械</t>
  </si>
  <si>
    <t>業務用機械</t>
  </si>
  <si>
    <t>その他の製造工業製品</t>
  </si>
  <si>
    <t>水道</t>
  </si>
  <si>
    <t>廃棄物処理</t>
  </si>
  <si>
    <t>金融・保険</t>
  </si>
  <si>
    <t>公務</t>
  </si>
  <si>
    <t>購入者価格による</t>
    <rPh sb="0" eb="3">
      <t>コウニュウシャ</t>
    </rPh>
    <rPh sb="3" eb="5">
      <t>カカク</t>
    </rPh>
    <phoneticPr fontId="3"/>
  </si>
  <si>
    <t>生産者価格による</t>
    <rPh sb="0" eb="3">
      <t>セイサンシャ</t>
    </rPh>
    <rPh sb="3" eb="5">
      <t>カカク</t>
    </rPh>
    <phoneticPr fontId="3"/>
  </si>
  <si>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</si>
  <si>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</si>
  <si>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</si>
  <si>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</si>
  <si>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</si>
  <si>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（３）</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</si>
  <si>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</si>
  <si>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</si>
  <si>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自給率設定</t>
    <rPh sb="0" eb="3">
      <t>ジキュウリツ</t>
    </rPh>
    <rPh sb="3" eb="5">
      <t>セッテイ</t>
    </rPh>
    <phoneticPr fontId="3"/>
  </si>
  <si>
    <t>（１）</t>
    <phoneticPr fontId="1"/>
  </si>
  <si>
    <t>産業連関表の自給率</t>
    <phoneticPr fontId="2"/>
  </si>
  <si>
    <t>（２）</t>
    <phoneticPr fontId="1"/>
  </si>
  <si>
    <t>商業マージン</t>
  </si>
  <si>
    <t>運輸マージン</t>
  </si>
  <si>
    <t>雇用係数</t>
  </si>
  <si>
    <t>雇用係数</t>
    <rPh sb="0" eb="2">
      <t>コヨウ</t>
    </rPh>
    <rPh sb="2" eb="4">
      <t>ケイスウ</t>
    </rPh>
    <phoneticPr fontId="3"/>
  </si>
  <si>
    <t>就業係数</t>
  </si>
  <si>
    <t>就業係数</t>
    <rPh sb="0" eb="2">
      <t>シュウギョウ</t>
    </rPh>
    <rPh sb="2" eb="4">
      <t>ケイスウ</t>
    </rPh>
    <phoneticPr fontId="3"/>
  </si>
  <si>
    <t>粗付加価値率</t>
  </si>
  <si>
    <t>粗付加価値率</t>
    <rPh sb="0" eb="3">
      <t>ソフカ</t>
    </rPh>
    <rPh sb="3" eb="6">
      <t>カチリツ</t>
    </rPh>
    <phoneticPr fontId="3"/>
  </si>
  <si>
    <t>雇用者所得率</t>
  </si>
  <si>
    <t>雇用者所得率</t>
    <rPh sb="0" eb="3">
      <t>コヨウシャ</t>
    </rPh>
    <rPh sb="3" eb="6">
      <t>ショトクリツ</t>
    </rPh>
    <phoneticPr fontId="3"/>
  </si>
  <si>
    <t>県内自給率</t>
  </si>
  <si>
    <t>県内自給率</t>
    <rPh sb="0" eb="2">
      <t>ケンナイ</t>
    </rPh>
    <rPh sb="2" eb="5">
      <t>ジキュウリツ</t>
    </rPh>
    <phoneticPr fontId="3"/>
  </si>
  <si>
    <t>総需要</t>
    <rPh sb="0" eb="3">
      <t>ソウジュヨウ</t>
    </rPh>
    <phoneticPr fontId="2"/>
  </si>
  <si>
    <t>在庫純増</t>
  </si>
  <si>
    <t>輸出</t>
  </si>
  <si>
    <t>最終需要計</t>
  </si>
  <si>
    <t>内生部門計</t>
  </si>
  <si>
    <t>家計外消費支出（行）</t>
  </si>
  <si>
    <t>雇用者所得</t>
  </si>
  <si>
    <t>営業余剰</t>
  </si>
  <si>
    <t>資本減耗引当</t>
  </si>
  <si>
    <t>（控除）経常補助金</t>
  </si>
  <si>
    <t>粗付加価値部門計</t>
  </si>
  <si>
    <t>民間消費支出構成比</t>
    <rPh sb="0" eb="2">
      <t>ミンカン</t>
    </rPh>
    <rPh sb="2" eb="4">
      <t>ショウヒ</t>
    </rPh>
    <rPh sb="4" eb="6">
      <t>シシュツ</t>
    </rPh>
    <rPh sb="6" eb="9">
      <t>コウセイヒ</t>
    </rPh>
    <phoneticPr fontId="3"/>
  </si>
  <si>
    <t>需要合計</t>
  </si>
  <si>
    <t>I-m</t>
    <phoneticPr fontId="2"/>
  </si>
  <si>
    <t>e</t>
    <phoneticPr fontId="2"/>
  </si>
  <si>
    <t>v</t>
    <phoneticPr fontId="2"/>
  </si>
  <si>
    <t>w</t>
    <phoneticPr fontId="2"/>
  </si>
  <si>
    <t>c</t>
    <phoneticPr fontId="2"/>
  </si>
  <si>
    <t>民間消費支出</t>
  </si>
  <si>
    <t>各種係数表</t>
    <rPh sb="0" eb="2">
      <t>カクシュ</t>
    </rPh>
    <rPh sb="2" eb="4">
      <t>ケイスウ</t>
    </rPh>
    <rPh sb="4" eb="5">
      <t>ヒョウ</t>
    </rPh>
    <phoneticPr fontId="2"/>
  </si>
  <si>
    <t>需要増加額</t>
    <rPh sb="0" eb="2">
      <t>ジュヨウ</t>
    </rPh>
    <rPh sb="2" eb="4">
      <t>ゾウカ</t>
    </rPh>
    <rPh sb="4" eb="5">
      <t>ガク</t>
    </rPh>
    <phoneticPr fontId="2"/>
  </si>
  <si>
    <t>合計</t>
    <rPh sb="0" eb="2">
      <t>ゴウケイ</t>
    </rPh>
    <phoneticPr fontId="2"/>
  </si>
  <si>
    <t>生産者価格に変換後の</t>
    <rPh sb="0" eb="3">
      <t>セイサンシャ</t>
    </rPh>
    <rPh sb="3" eb="5">
      <t>カカク</t>
    </rPh>
    <rPh sb="6" eb="8">
      <t>ヘンカン</t>
    </rPh>
    <rPh sb="8" eb="9">
      <t>ゴ</t>
    </rPh>
    <phoneticPr fontId="3"/>
  </si>
  <si>
    <t>需要増加額</t>
    <rPh sb="0" eb="2">
      <t>ジュヨウ</t>
    </rPh>
    <rPh sb="2" eb="5">
      <t>ゾウカガク</t>
    </rPh>
    <phoneticPr fontId="2"/>
  </si>
  <si>
    <t>県内需要計</t>
    <rPh sb="0" eb="2">
      <t>ケンナイ</t>
    </rPh>
    <rPh sb="2" eb="4">
      <t>ジュヨウ</t>
    </rPh>
    <rPh sb="4" eb="5">
      <t>ケイ</t>
    </rPh>
    <phoneticPr fontId="2"/>
  </si>
  <si>
    <t>（直接効果）</t>
    <rPh sb="1" eb="3">
      <t>チョクセツ</t>
    </rPh>
    <rPh sb="3" eb="5">
      <t>コウカ</t>
    </rPh>
    <phoneticPr fontId="2"/>
  </si>
  <si>
    <t>需要増加額の合計
（生産者価格）</t>
    <rPh sb="0" eb="2">
      <t>ジュヨウ</t>
    </rPh>
    <rPh sb="2" eb="4">
      <t>ゾウカ</t>
    </rPh>
    <rPh sb="4" eb="5">
      <t>ガク</t>
    </rPh>
    <rPh sb="6" eb="8">
      <t>ゴウケイ</t>
    </rPh>
    <rPh sb="10" eb="13">
      <t>セイサンシャ</t>
    </rPh>
    <rPh sb="13" eb="15">
      <t>カカク</t>
    </rPh>
    <phoneticPr fontId="3"/>
  </si>
  <si>
    <t>(直接分）</t>
    <rPh sb="1" eb="3">
      <t>チョクセツ</t>
    </rPh>
    <rPh sb="3" eb="4">
      <t>ブン</t>
    </rPh>
    <phoneticPr fontId="2"/>
  </si>
  <si>
    <t>(県内一次）</t>
    <rPh sb="1" eb="3">
      <t>ケンナイ</t>
    </rPh>
    <rPh sb="3" eb="5">
      <t>イチジ</t>
    </rPh>
    <phoneticPr fontId="2"/>
  </si>
  <si>
    <t>生産誘発額</t>
    <rPh sb="0" eb="2">
      <t>セイサン</t>
    </rPh>
    <rPh sb="2" eb="5">
      <t>ユウハツガク</t>
    </rPh>
    <phoneticPr fontId="2"/>
  </si>
  <si>
    <t>X１</t>
  </si>
  <si>
    <t>(単位；百万円）</t>
    <rPh sb="1" eb="3">
      <t>タンイ</t>
    </rPh>
    <rPh sb="4" eb="5">
      <t>ヒャク</t>
    </rPh>
    <rPh sb="5" eb="7">
      <t>マンエン</t>
    </rPh>
    <phoneticPr fontId="2"/>
  </si>
  <si>
    <t>-</t>
    <phoneticPr fontId="2"/>
  </si>
  <si>
    <t>１次波及効果</t>
    <rPh sb="1" eb="2">
      <t>ジ</t>
    </rPh>
    <rPh sb="2" eb="6">
      <t>ハキュウコウカ</t>
    </rPh>
    <phoneticPr fontId="2"/>
  </si>
  <si>
    <t>２次波及効果</t>
    <rPh sb="1" eb="2">
      <t>ジ</t>
    </rPh>
    <rPh sb="2" eb="6">
      <t>ハキュウコウカ</t>
    </rPh>
    <phoneticPr fontId="2"/>
  </si>
  <si>
    <t>県内需要計</t>
    <rPh sb="0" eb="2">
      <t>ケンナイ</t>
    </rPh>
    <rPh sb="2" eb="4">
      <t>ジュヨウ</t>
    </rPh>
    <rPh sb="4" eb="5">
      <t>ケイ</t>
    </rPh>
    <phoneticPr fontId="3"/>
  </si>
  <si>
    <t>＋</t>
    <phoneticPr fontId="3"/>
  </si>
  <si>
    <t>ｋ</t>
    <phoneticPr fontId="2"/>
  </si>
  <si>
    <t>雇用者所得率</t>
    <rPh sb="0" eb="3">
      <t>コヨウシャ</t>
    </rPh>
    <rPh sb="3" eb="5">
      <t>ショトク</t>
    </rPh>
    <rPh sb="5" eb="6">
      <t>リツ</t>
    </rPh>
    <phoneticPr fontId="3"/>
  </si>
  <si>
    <t>ｗ</t>
    <phoneticPr fontId="7"/>
  </si>
  <si>
    <t>雇用者所得誘発額</t>
    <rPh sb="0" eb="3">
      <t>コヨウシャ</t>
    </rPh>
    <rPh sb="3" eb="5">
      <t>ショトク</t>
    </rPh>
    <rPh sb="5" eb="8">
      <t>ユウハツガク</t>
    </rPh>
    <phoneticPr fontId="7"/>
  </si>
  <si>
    <t>ｃ</t>
    <phoneticPr fontId="7"/>
  </si>
  <si>
    <t>民間消費</t>
    <rPh sb="0" eb="2">
      <t>ミンカン</t>
    </rPh>
    <rPh sb="2" eb="4">
      <t>ショウヒ</t>
    </rPh>
    <phoneticPr fontId="7"/>
  </si>
  <si>
    <t>構成比</t>
    <rPh sb="0" eb="3">
      <t>コウセイヒ</t>
    </rPh>
    <phoneticPr fontId="7"/>
  </si>
  <si>
    <t>増加額</t>
  </si>
  <si>
    <t>民間消費支出</t>
    <phoneticPr fontId="7"/>
  </si>
  <si>
    <t>雇用者所得</t>
    <rPh sb="0" eb="3">
      <t>コヨウシャ</t>
    </rPh>
    <rPh sb="3" eb="5">
      <t>ショトク</t>
    </rPh>
    <phoneticPr fontId="7"/>
  </si>
  <si>
    <t>誘発額</t>
    <phoneticPr fontId="7"/>
  </si>
  <si>
    <t>需要増加額</t>
    <rPh sb="0" eb="2">
      <t>ジュヨウ</t>
    </rPh>
    <rPh sb="2" eb="5">
      <t>ゾウカガク</t>
    </rPh>
    <phoneticPr fontId="7"/>
  </si>
  <si>
    <t>（２次分）</t>
    <rPh sb="2" eb="3">
      <t>ジ</t>
    </rPh>
    <rPh sb="3" eb="4">
      <t>ブン</t>
    </rPh>
    <phoneticPr fontId="7"/>
  </si>
  <si>
    <t>C＝ｃ＊ΔC</t>
    <phoneticPr fontId="7"/>
  </si>
  <si>
    <t>Z=F１+X1</t>
    <phoneticPr fontId="7"/>
  </si>
  <si>
    <t>F２＝（I-ｍ)*C</t>
    <phoneticPr fontId="7"/>
  </si>
  <si>
    <t>（県内２次分）</t>
    <rPh sb="1" eb="3">
      <t>ケンナイ</t>
    </rPh>
    <rPh sb="4" eb="5">
      <t>ジ</t>
    </rPh>
    <rPh sb="5" eb="6">
      <t>ブン</t>
    </rPh>
    <phoneticPr fontId="7"/>
  </si>
  <si>
    <t>（間接１次）</t>
    <rPh sb="1" eb="3">
      <t>カンセツ</t>
    </rPh>
    <rPh sb="4" eb="5">
      <t>ジ</t>
    </rPh>
    <phoneticPr fontId="2"/>
  </si>
  <si>
    <t>F１</t>
    <phoneticPr fontId="7"/>
  </si>
  <si>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</si>
  <si>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3"/>
  </si>
  <si>
    <t>消費転換率</t>
    <rPh sb="0" eb="2">
      <t>ショウヒ</t>
    </rPh>
    <rPh sb="2" eb="5">
      <t>テンカンリツ</t>
    </rPh>
    <phoneticPr fontId="7"/>
  </si>
  <si>
    <t>ΔC＝ｋW</t>
    <phoneticPr fontId="7"/>
  </si>
  <si>
    <t>（間接2次）</t>
    <rPh sb="1" eb="3">
      <t>カンセツ</t>
    </rPh>
    <rPh sb="4" eb="5">
      <t>ジ</t>
    </rPh>
    <phoneticPr fontId="2"/>
  </si>
  <si>
    <t>X2</t>
    <phoneticPr fontId="2"/>
  </si>
  <si>
    <t>総合波及効果</t>
    <rPh sb="0" eb="2">
      <t>ソウゴウ</t>
    </rPh>
    <rPh sb="2" eb="6">
      <t>ハキュウコウカ</t>
    </rPh>
    <phoneticPr fontId="2"/>
  </si>
  <si>
    <t>（間接２次）</t>
    <rPh sb="1" eb="3">
      <t>カンセツ</t>
    </rPh>
    <rPh sb="4" eb="5">
      <t>ジ</t>
    </rPh>
    <phoneticPr fontId="2"/>
  </si>
  <si>
    <t>X２</t>
    <phoneticPr fontId="7"/>
  </si>
  <si>
    <t>（合計）</t>
    <rPh sb="1" eb="3">
      <t>ゴウケイ</t>
    </rPh>
    <phoneticPr fontId="2"/>
  </si>
  <si>
    <t>X</t>
    <phoneticPr fontId="2"/>
  </si>
  <si>
    <t>ｌ</t>
    <phoneticPr fontId="7"/>
  </si>
  <si>
    <t>l</t>
    <phoneticPr fontId="2"/>
  </si>
  <si>
    <t>e</t>
    <phoneticPr fontId="2"/>
  </si>
  <si>
    <t>就業誘発者数</t>
    <rPh sb="0" eb="2">
      <t>シュウギョウ</t>
    </rPh>
    <rPh sb="2" eb="4">
      <t>ユウハツ</t>
    </rPh>
    <rPh sb="4" eb="5">
      <t>シャ</t>
    </rPh>
    <rPh sb="5" eb="6">
      <t>スウ</t>
    </rPh>
    <phoneticPr fontId="2"/>
  </si>
  <si>
    <t>(人)</t>
    <rPh sb="1" eb="2">
      <t>ニン</t>
    </rPh>
    <phoneticPr fontId="2"/>
  </si>
  <si>
    <t>L＝ｌ*X</t>
    <phoneticPr fontId="2"/>
  </si>
  <si>
    <t>雇用誘発者数</t>
    <rPh sb="0" eb="2">
      <t>コヨウ</t>
    </rPh>
    <rPh sb="2" eb="4">
      <t>ユウハツ</t>
    </rPh>
    <rPh sb="4" eb="5">
      <t>シャ</t>
    </rPh>
    <rPh sb="5" eb="6">
      <t>スウ</t>
    </rPh>
    <phoneticPr fontId="2"/>
  </si>
  <si>
    <t>E＝e*X</t>
    <phoneticPr fontId="2"/>
  </si>
  <si>
    <t>経済波及効果フロー図</t>
    <rPh sb="0" eb="2">
      <t>ケイザイ</t>
    </rPh>
    <rPh sb="2" eb="6">
      <t>ハキュウコウカ</t>
    </rPh>
    <rPh sb="9" eb="10">
      <t>ズ</t>
    </rPh>
    <phoneticPr fontId="7"/>
  </si>
  <si>
    <t>需要増加額（初期需要額）</t>
    <rPh sb="0" eb="2">
      <t>ジュヨウ</t>
    </rPh>
    <rPh sb="2" eb="5">
      <t>ゾウカガク</t>
    </rPh>
    <rPh sb="6" eb="8">
      <t>ショキ</t>
    </rPh>
    <rPh sb="8" eb="11">
      <t>ジュヨウガク</t>
    </rPh>
    <phoneticPr fontId="7"/>
  </si>
  <si>
    <t>（単位：百万円）</t>
    <rPh sb="1" eb="3">
      <t>タンイ</t>
    </rPh>
    <rPh sb="4" eb="5">
      <t>ヒャク</t>
    </rPh>
    <rPh sb="5" eb="7">
      <t>マンエン</t>
    </rPh>
    <phoneticPr fontId="7"/>
  </si>
  <si>
    <t>県内需要増加額（直接）</t>
    <rPh sb="0" eb="2">
      <t>ケンナイ</t>
    </rPh>
    <rPh sb="2" eb="4">
      <t>ジュヨウ</t>
    </rPh>
    <rPh sb="4" eb="7">
      <t>ゾウカガク</t>
    </rPh>
    <rPh sb="8" eb="10">
      <t>チョクセツ</t>
    </rPh>
    <phoneticPr fontId="7"/>
  </si>
  <si>
    <t>県外需要</t>
    <rPh sb="0" eb="2">
      <t>ケンガイ</t>
    </rPh>
    <rPh sb="2" eb="4">
      <t>ジュヨウ</t>
    </rPh>
    <phoneticPr fontId="7"/>
  </si>
  <si>
    <t>（移輸入の増加）</t>
    <rPh sb="1" eb="2">
      <t>イ</t>
    </rPh>
    <rPh sb="2" eb="4">
      <t>ユニュウ</t>
    </rPh>
    <rPh sb="5" eb="7">
      <t>ゾウカ</t>
    </rPh>
    <phoneticPr fontId="7"/>
  </si>
  <si>
    <t>（購入者価格の場合は生産者価格に転換）</t>
    <rPh sb="1" eb="4">
      <t>コウニュウシャ</t>
    </rPh>
    <rPh sb="4" eb="6">
      <t>カカク</t>
    </rPh>
    <rPh sb="7" eb="9">
      <t>バアイ</t>
    </rPh>
    <rPh sb="10" eb="13">
      <t>セイサンシャ</t>
    </rPh>
    <rPh sb="13" eb="15">
      <t>カカク</t>
    </rPh>
    <rPh sb="16" eb="18">
      <t>テンカン</t>
    </rPh>
    <phoneticPr fontId="7"/>
  </si>
  <si>
    <t>×　［自給率］</t>
    <rPh sb="3" eb="6">
      <t>ジキュウリツ</t>
    </rPh>
    <phoneticPr fontId="7"/>
  </si>
  <si>
    <t>原材料増加額（直接）</t>
    <rPh sb="0" eb="3">
      <t>ゲンザイリョウ</t>
    </rPh>
    <rPh sb="3" eb="6">
      <t>ゾウカガク</t>
    </rPh>
    <rPh sb="7" eb="9">
      <t>チョクセツ</t>
    </rPh>
    <phoneticPr fontId="7"/>
  </si>
  <si>
    <t>県内需要増加額</t>
    <rPh sb="0" eb="2">
      <t>ケンナイ</t>
    </rPh>
    <rPh sb="2" eb="4">
      <t>ジュヨウ</t>
    </rPh>
    <rPh sb="4" eb="7">
      <t>ゾウカガク</t>
    </rPh>
    <phoneticPr fontId="7"/>
  </si>
  <si>
    <t>(第1次)</t>
    <rPh sb="1" eb="2">
      <t>ダイ</t>
    </rPh>
    <rPh sb="3" eb="4">
      <t>ジ</t>
    </rPh>
    <phoneticPr fontId="7"/>
  </si>
  <si>
    <t>粗付加価値</t>
  </si>
  <si>
    <t>粗付加価値</t>
    <rPh sb="0" eb="3">
      <t>ソフカ</t>
    </rPh>
    <rPh sb="3" eb="5">
      <t>カチ</t>
    </rPh>
    <phoneticPr fontId="7"/>
  </si>
  <si>
    <t>生産誘発額(第1次）</t>
    <rPh sb="0" eb="2">
      <t>セイサン</t>
    </rPh>
    <rPh sb="2" eb="5">
      <t>ユウハツガク</t>
    </rPh>
    <phoneticPr fontId="7"/>
  </si>
  <si>
    <t>粗付加価値増加額(直接)</t>
    <rPh sb="0" eb="3">
      <t>ソフカ</t>
    </rPh>
    <rPh sb="3" eb="5">
      <t>カチ</t>
    </rPh>
    <phoneticPr fontId="7"/>
  </si>
  <si>
    <t>雇用者所得誘発額(第1次)</t>
    <rPh sb="0" eb="3">
      <t>コヨウシャ</t>
    </rPh>
    <rPh sb="3" eb="5">
      <t>ショトク</t>
    </rPh>
    <rPh sb="5" eb="8">
      <t>ユウハツガク</t>
    </rPh>
    <rPh sb="9" eb="10">
      <t>ダイ</t>
    </rPh>
    <rPh sb="11" eb="12">
      <t>ジ</t>
    </rPh>
    <phoneticPr fontId="7"/>
  </si>
  <si>
    <t>粗付加価値誘発額(第1次)</t>
    <rPh sb="0" eb="3">
      <t>ソフカ</t>
    </rPh>
    <rPh sb="3" eb="5">
      <t>カチ</t>
    </rPh>
    <rPh sb="5" eb="8">
      <t>ユウハツガク</t>
    </rPh>
    <rPh sb="9" eb="10">
      <t>ダイ</t>
    </rPh>
    <rPh sb="11" eb="12">
      <t>ジ</t>
    </rPh>
    <phoneticPr fontId="7"/>
  </si>
  <si>
    <t>（直接＋第1次）</t>
    <rPh sb="1" eb="3">
      <t>チョクセツ</t>
    </rPh>
    <rPh sb="4" eb="5">
      <t>ダイ</t>
    </rPh>
    <rPh sb="6" eb="7">
      <t>ジ</t>
    </rPh>
    <phoneticPr fontId="7"/>
  </si>
  <si>
    <t>生産誘発額(第２次）</t>
    <rPh sb="0" eb="2">
      <t>セイサン</t>
    </rPh>
    <rPh sb="2" eb="5">
      <t>ユウハツガク</t>
    </rPh>
    <phoneticPr fontId="7"/>
  </si>
  <si>
    <t>粗付加価値誘発額(第２次)</t>
    <rPh sb="0" eb="3">
      <t>ソフカ</t>
    </rPh>
    <rPh sb="3" eb="5">
      <t>カチ</t>
    </rPh>
    <rPh sb="5" eb="8">
      <t>ユウハツガク</t>
    </rPh>
    <rPh sb="9" eb="10">
      <t>ダイ</t>
    </rPh>
    <rPh sb="11" eb="12">
      <t>ジ</t>
    </rPh>
    <phoneticPr fontId="7"/>
  </si>
  <si>
    <t>雇用者所得誘発額(第２次)</t>
    <rPh sb="0" eb="3">
      <t>コヨウシャ</t>
    </rPh>
    <rPh sb="3" eb="5">
      <t>ショトク</t>
    </rPh>
    <rPh sb="5" eb="8">
      <t>ユウハツガク</t>
    </rPh>
    <rPh sb="9" eb="10">
      <t>ダイ</t>
    </rPh>
    <rPh sb="11" eb="12">
      <t>ジ</t>
    </rPh>
    <phoneticPr fontId="7"/>
  </si>
  <si>
    <t>直接効果</t>
    <rPh sb="0" eb="2">
      <t>チョクセツ</t>
    </rPh>
    <rPh sb="2" eb="4">
      <t>コウカ</t>
    </rPh>
    <phoneticPr fontId="7"/>
  </si>
  <si>
    <t>第1次間接波及効果</t>
    <rPh sb="0" eb="1">
      <t>ダイ</t>
    </rPh>
    <rPh sb="2" eb="3">
      <t>ジ</t>
    </rPh>
    <rPh sb="3" eb="5">
      <t>カンセツ</t>
    </rPh>
    <rPh sb="5" eb="9">
      <t>ハキュウコウカ</t>
    </rPh>
    <phoneticPr fontId="7"/>
  </si>
  <si>
    <t>第２次間接波及効果</t>
    <rPh sb="0" eb="1">
      <t>ダイ</t>
    </rPh>
    <rPh sb="2" eb="3">
      <t>ジ</t>
    </rPh>
    <rPh sb="3" eb="5">
      <t>カンセツ</t>
    </rPh>
    <rPh sb="5" eb="9">
      <t>ハキュウコウカ</t>
    </rPh>
    <phoneticPr fontId="7"/>
  </si>
  <si>
    <t>×　［投入係数］</t>
    <rPh sb="3" eb="5">
      <t>トウニュウ</t>
    </rPh>
    <rPh sb="5" eb="7">
      <t>ケイスウ</t>
    </rPh>
    <phoneticPr fontId="7"/>
  </si>
  <si>
    <t>×　［粗付加価値率］</t>
    <rPh sb="3" eb="4">
      <t>ソ</t>
    </rPh>
    <rPh sb="4" eb="6">
      <t>フカ</t>
    </rPh>
    <rPh sb="6" eb="9">
      <t>カチリツ</t>
    </rPh>
    <phoneticPr fontId="7"/>
  </si>
  <si>
    <t>×　［雇用者所得率］</t>
    <rPh sb="3" eb="6">
      <t>コヨウシャ</t>
    </rPh>
    <rPh sb="6" eb="8">
      <t>ショトク</t>
    </rPh>
    <rPh sb="8" eb="9">
      <t>リツ</t>
    </rPh>
    <phoneticPr fontId="7"/>
  </si>
  <si>
    <t>×　</t>
    <phoneticPr fontId="7"/>
  </si>
  <si>
    <t>型逆行列係数</t>
    <rPh sb="0" eb="1">
      <t>ガタ</t>
    </rPh>
    <rPh sb="1" eb="4">
      <t>ギャクギョウレツ</t>
    </rPh>
    <rPh sb="4" eb="6">
      <t>ケイスウ</t>
    </rPh>
    <phoneticPr fontId="7"/>
  </si>
  <si>
    <t>×　［消費転換率］</t>
    <rPh sb="3" eb="5">
      <t>ショウヒ</t>
    </rPh>
    <rPh sb="5" eb="8">
      <t>テンカンリツ</t>
    </rPh>
    <phoneticPr fontId="7"/>
  </si>
  <si>
    <t>×　［民間消費支出構成比］</t>
    <rPh sb="3" eb="5">
      <t>ミンカン</t>
    </rPh>
    <rPh sb="5" eb="7">
      <t>ショウヒ</t>
    </rPh>
    <rPh sb="7" eb="9">
      <t>シシュツ</t>
    </rPh>
    <rPh sb="9" eb="12">
      <t>コウセイヒ</t>
    </rPh>
    <phoneticPr fontId="7"/>
  </si>
  <si>
    <t>粗付加価値増加額</t>
    <rPh sb="0" eb="3">
      <t>ソフカ</t>
    </rPh>
    <rPh sb="3" eb="5">
      <t>カチ</t>
    </rPh>
    <rPh sb="5" eb="8">
      <t>ゾウカガク</t>
    </rPh>
    <phoneticPr fontId="2"/>
  </si>
  <si>
    <t>粗付加価値率</t>
    <rPh sb="0" eb="3">
      <t>ソフカ</t>
    </rPh>
    <rPh sb="3" eb="5">
      <t>カチ</t>
    </rPh>
    <rPh sb="5" eb="6">
      <t>リツ</t>
    </rPh>
    <phoneticPr fontId="3"/>
  </si>
  <si>
    <t>v</t>
    <phoneticPr fontId="7"/>
  </si>
  <si>
    <t>雇用者所得増加額</t>
    <rPh sb="0" eb="3">
      <t>コヨウシャ</t>
    </rPh>
    <rPh sb="3" eb="5">
      <t>ショトク</t>
    </rPh>
    <rPh sb="5" eb="7">
      <t>ゾウカ</t>
    </rPh>
    <rPh sb="6" eb="7">
      <t>カ</t>
    </rPh>
    <rPh sb="7" eb="8">
      <t>ガク</t>
    </rPh>
    <phoneticPr fontId="2"/>
  </si>
  <si>
    <t>W＝w*Z</t>
    <phoneticPr fontId="7"/>
  </si>
  <si>
    <t>V2=v*F1</t>
    <phoneticPr fontId="7"/>
  </si>
  <si>
    <t>W2=w*F1</t>
    <phoneticPr fontId="7"/>
  </si>
  <si>
    <t>雇用者所得増加額(直接)</t>
    <rPh sb="0" eb="3">
      <t>コヨウシャ</t>
    </rPh>
    <rPh sb="3" eb="5">
      <t>ショトク</t>
    </rPh>
    <phoneticPr fontId="7"/>
  </si>
  <si>
    <t>分析事例</t>
    <rPh sb="0" eb="2">
      <t>ブンセキ</t>
    </rPh>
    <rPh sb="2" eb="4">
      <t>ジレイ</t>
    </rPh>
    <phoneticPr fontId="7"/>
  </si>
  <si>
    <t>当初設定</t>
    <rPh sb="0" eb="2">
      <t>トウショ</t>
    </rPh>
    <rPh sb="2" eb="4">
      <t>セッテイ</t>
    </rPh>
    <phoneticPr fontId="7"/>
  </si>
  <si>
    <t>需要増加額(初期需要額）</t>
    <rPh sb="0" eb="2">
      <t>ジュヨウ</t>
    </rPh>
    <rPh sb="2" eb="5">
      <t>ゾウカガク</t>
    </rPh>
    <rPh sb="6" eb="8">
      <t>ショキ</t>
    </rPh>
    <rPh sb="8" eb="11">
      <t>ジュヨウガク</t>
    </rPh>
    <phoneticPr fontId="7"/>
  </si>
  <si>
    <t>県内需要額</t>
    <rPh sb="0" eb="2">
      <t>ケンナイ</t>
    </rPh>
    <rPh sb="2" eb="4">
      <t>ジュヨウ</t>
    </rPh>
    <rPh sb="4" eb="5">
      <t>ガク</t>
    </rPh>
    <phoneticPr fontId="7"/>
  </si>
  <si>
    <t>（単位：百万円、率）</t>
    <rPh sb="1" eb="3">
      <t>タンイ</t>
    </rPh>
    <rPh sb="4" eb="5">
      <t>ヒャク</t>
    </rPh>
    <rPh sb="5" eb="7">
      <t>マンエン</t>
    </rPh>
    <rPh sb="8" eb="9">
      <t>リツ</t>
    </rPh>
    <phoneticPr fontId="7"/>
  </si>
  <si>
    <t>分析結果</t>
    <rPh sb="0" eb="2">
      <t>ブンセキ</t>
    </rPh>
    <rPh sb="2" eb="4">
      <t>ケッカ</t>
    </rPh>
    <phoneticPr fontId="7"/>
  </si>
  <si>
    <t>第2次生産波及効果</t>
    <rPh sb="0" eb="1">
      <t>ダイ</t>
    </rPh>
    <rPh sb="2" eb="3">
      <t>ジ</t>
    </rPh>
    <rPh sb="3" eb="5">
      <t>セイサン</t>
    </rPh>
    <rPh sb="5" eb="9">
      <t>ハキュウコウカ</t>
    </rPh>
    <phoneticPr fontId="7"/>
  </si>
  <si>
    <t>総合効果</t>
    <rPh sb="0" eb="2">
      <t>ソウゴウ</t>
    </rPh>
    <rPh sb="2" eb="4">
      <t>コウカ</t>
    </rPh>
    <phoneticPr fontId="7"/>
  </si>
  <si>
    <t>生産誘発額</t>
    <rPh sb="0" eb="2">
      <t>セイサン</t>
    </rPh>
    <rPh sb="2" eb="4">
      <t>ユウハツ</t>
    </rPh>
    <rPh sb="4" eb="5">
      <t>ガク</t>
    </rPh>
    <phoneticPr fontId="7"/>
  </si>
  <si>
    <t>誘発額</t>
    <rPh sb="0" eb="3">
      <t>ユウハツガク</t>
    </rPh>
    <phoneticPr fontId="7"/>
  </si>
  <si>
    <t>（単位：百万円）</t>
    <rPh sb="1" eb="3">
      <t>タンイ</t>
    </rPh>
    <rPh sb="4" eb="5">
      <t>ヒャク</t>
    </rPh>
    <rPh sb="6" eb="7">
      <t>エン</t>
    </rPh>
    <phoneticPr fontId="7"/>
  </si>
  <si>
    <t>(注）</t>
    <rPh sb="1" eb="2">
      <t>チュウ</t>
    </rPh>
    <phoneticPr fontId="7"/>
  </si>
  <si>
    <t>四捨五入しているため、内訳の計と合計が一致しない場合があります。</t>
    <rPh sb="0" eb="4">
      <t>シシャゴニュウ</t>
    </rPh>
    <rPh sb="11" eb="13">
      <t>ウチワケ</t>
    </rPh>
    <rPh sb="14" eb="15">
      <t>ケイ</t>
    </rPh>
    <rPh sb="16" eb="18">
      <t>ゴウケイ</t>
    </rPh>
    <rPh sb="19" eb="21">
      <t>イッチ</t>
    </rPh>
    <rPh sb="24" eb="26">
      <t>バアイ</t>
    </rPh>
    <phoneticPr fontId="7"/>
  </si>
  <si>
    <t>備考</t>
    <rPh sb="0" eb="2">
      <t>ビコウ</t>
    </rPh>
    <phoneticPr fontId="7"/>
  </si>
  <si>
    <t>１次効果</t>
    <rPh sb="2" eb="4">
      <t>コウカ</t>
    </rPh>
    <phoneticPr fontId="2"/>
  </si>
  <si>
    <t>２次効果</t>
    <phoneticPr fontId="2"/>
  </si>
  <si>
    <t>総合効果（１次＋２次）</t>
    <phoneticPr fontId="2"/>
  </si>
  <si>
    <t>就業・雇用誘発数</t>
    <rPh sb="0" eb="2">
      <t>シュウギョウ</t>
    </rPh>
    <rPh sb="3" eb="5">
      <t>コヨウ</t>
    </rPh>
    <rPh sb="5" eb="7">
      <t>ユウハツ</t>
    </rPh>
    <rPh sb="7" eb="8">
      <t>スウ</t>
    </rPh>
    <phoneticPr fontId="2"/>
  </si>
  <si>
    <t>初期</t>
    <phoneticPr fontId="2"/>
  </si>
  <si>
    <t>直接効果</t>
    <rPh sb="0" eb="2">
      <t>チョクセツ</t>
    </rPh>
    <rPh sb="2" eb="4">
      <t>コウカ</t>
    </rPh>
    <phoneticPr fontId="2"/>
  </si>
  <si>
    <t>間接効果</t>
    <rPh sb="0" eb="2">
      <t>カンセツ</t>
    </rPh>
    <rPh sb="2" eb="4">
      <t>コウカ</t>
    </rPh>
    <phoneticPr fontId="2"/>
  </si>
  <si>
    <t>就業者
増減数</t>
    <rPh sb="0" eb="3">
      <t>シュウギョウシャ</t>
    </rPh>
    <rPh sb="4" eb="6">
      <t>ゾウゲン</t>
    </rPh>
    <rPh sb="6" eb="7">
      <t>スウ</t>
    </rPh>
    <phoneticPr fontId="2"/>
  </si>
  <si>
    <t>雇用者
増減数</t>
    <rPh sb="0" eb="3">
      <t>コヨウシャ</t>
    </rPh>
    <rPh sb="4" eb="6">
      <t>ゾウゲン</t>
    </rPh>
    <rPh sb="6" eb="7">
      <t>スウ</t>
    </rPh>
    <phoneticPr fontId="2"/>
  </si>
  <si>
    <t>需要額</t>
    <phoneticPr fontId="2"/>
  </si>
  <si>
    <t>県内生産</t>
    <phoneticPr fontId="2"/>
  </si>
  <si>
    <t>雇用者所得</t>
    <rPh sb="3" eb="5">
      <t>ショトク</t>
    </rPh>
    <phoneticPr fontId="2"/>
  </si>
  <si>
    <t>県内生産</t>
    <phoneticPr fontId="2"/>
  </si>
  <si>
    <t>誘発額</t>
    <phoneticPr fontId="2"/>
  </si>
  <si>
    <t>誘発額</t>
    <phoneticPr fontId="2"/>
  </si>
  <si>
    <t>波及効果倍率は当初設定の需要増加額額に対するものです。</t>
    <rPh sb="0" eb="4">
      <t>ハキュウコウカ</t>
    </rPh>
    <rPh sb="4" eb="6">
      <t>バイリツ</t>
    </rPh>
    <rPh sb="7" eb="9">
      <t>トウショ</t>
    </rPh>
    <rPh sb="9" eb="11">
      <t>セッテイ</t>
    </rPh>
    <rPh sb="12" eb="14">
      <t>ジュヨウ</t>
    </rPh>
    <rPh sb="14" eb="17">
      <t>ゾウカガク</t>
    </rPh>
    <rPh sb="17" eb="18">
      <t>ガク</t>
    </rPh>
    <rPh sb="19" eb="20">
      <t>タイ</t>
    </rPh>
    <phoneticPr fontId="7"/>
  </si>
  <si>
    <t>利用の手引き</t>
    <rPh sb="0" eb="2">
      <t>リヨウ</t>
    </rPh>
    <rPh sb="3" eb="5">
      <t>テビ</t>
    </rPh>
    <phoneticPr fontId="7"/>
  </si>
  <si>
    <t>消費転換率</t>
    <rPh sb="0" eb="2">
      <t>ショウヒ</t>
    </rPh>
    <rPh sb="2" eb="5">
      <t>テンカンリツ</t>
    </rPh>
    <phoneticPr fontId="2"/>
  </si>
  <si>
    <t>統合大分類
（43部門）</t>
    <rPh sb="0" eb="2">
      <t>トウゴウ</t>
    </rPh>
    <rPh sb="2" eb="5">
      <t>ダイブンルイ</t>
    </rPh>
    <rPh sb="9" eb="11">
      <t>ブモン</t>
    </rPh>
    <phoneticPr fontId="2"/>
  </si>
  <si>
    <t>01</t>
  </si>
  <si>
    <t>02</t>
  </si>
  <si>
    <t>03</t>
  </si>
  <si>
    <t>06</t>
  </si>
  <si>
    <t>11</t>
  </si>
  <si>
    <t>15</t>
  </si>
  <si>
    <t>16</t>
  </si>
  <si>
    <t>20</t>
  </si>
  <si>
    <t>21</t>
  </si>
  <si>
    <t>22</t>
  </si>
  <si>
    <t>23</t>
  </si>
  <si>
    <t>24</t>
  </si>
  <si>
    <t>25</t>
  </si>
  <si>
    <t>26</t>
  </si>
  <si>
    <t>27</t>
  </si>
  <si>
    <t>28</t>
  </si>
  <si>
    <t>29</t>
  </si>
  <si>
    <t>30</t>
  </si>
  <si>
    <t>31</t>
  </si>
  <si>
    <t>32</t>
  </si>
  <si>
    <t>33</t>
  </si>
  <si>
    <t>34</t>
  </si>
  <si>
    <t>35</t>
  </si>
  <si>
    <t>36</t>
  </si>
  <si>
    <t>37</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</si>
  <si>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</si>
  <si>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</si>
  <si>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</si>
  <si>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</si>
  <si>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</si>
  <si>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</si>
  <si>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</si>
  <si>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</si>
  <si>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</si>
  <si>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</si>
  <si>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</si>
  <si>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</si>
  <si>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</si>
  <si>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</si>
  <si>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</si>
  <si>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</si>
  <si>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</si>
  <si>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</si>
  <si>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</si>
  <si>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</si>
  <si>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</si>
  <si>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</si>
  <si>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</si>
  <si>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</si>
  <si>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</si>
  <si>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</si>
  <si>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</si>
  <si>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</si>
  <si>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</si>
  <si>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</si>
  <si>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</si>
  <si>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</si>
  <si>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</si>
  <si>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</si>
  <si>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89</t>
  </si>
  <si>
    <t>90</t>
  </si>
  <si>
    <t>97</t>
  </si>
  <si>
    <t>農業</t>
  </si>
  <si>
    <t>鉱業</t>
  </si>
  <si>
    <t>飲食料品</t>
  </si>
  <si>
    <t>繊維製品</t>
  </si>
  <si>
    <t>パルプ・紙・木製品</t>
  </si>
  <si>
    <t>化学製品</t>
  </si>
  <si>
    <t>石油・石炭製品</t>
  </si>
  <si>
    <t>鉄鋼</t>
  </si>
  <si>
    <t>非鉄金属</t>
  </si>
  <si>
    <t>金属製品</t>
  </si>
  <si>
    <t>電子部品</t>
  </si>
  <si>
    <t>電気機械</t>
  </si>
  <si>
    <t>建設</t>
  </si>
  <si>
    <t>電力・ガス・熱供給</t>
  </si>
  <si>
    <t>商業</t>
  </si>
  <si>
    <t>不動産</t>
  </si>
  <si>
    <t>運輸・郵便</t>
  </si>
  <si>
    <t>情報通信</t>
  </si>
  <si>
    <t>教育・研究</t>
  </si>
  <si>
    <t>医療・福祉</t>
  </si>
  <si>
    <t>対事業所サービス</t>
  </si>
  <si>
    <t>対個人サービス</t>
  </si>
  <si>
    <t>県内生産額</t>
  </si>
  <si>
    <t>91</t>
  </si>
  <si>
    <t>92</t>
  </si>
  <si>
    <t>93</t>
  </si>
  <si>
    <t>94</t>
  </si>
  <si>
    <t>95</t>
  </si>
  <si>
    <t>96</t>
  </si>
  <si>
    <t>Cm</t>
    <phoneticPr fontId="2"/>
  </si>
  <si>
    <t>Tm</t>
    <phoneticPr fontId="2"/>
  </si>
  <si>
    <t>運輸マージン率</t>
    <rPh sb="0" eb="2">
      <t>ウンユ</t>
    </rPh>
    <rPh sb="6" eb="7">
      <t>リツ</t>
    </rPh>
    <phoneticPr fontId="2"/>
  </si>
  <si>
    <t>運輸マージン</t>
    <rPh sb="0" eb="2">
      <t>ウンユ</t>
    </rPh>
    <phoneticPr fontId="2"/>
  </si>
  <si>
    <t>統合大分類</t>
    <rPh sb="0" eb="2">
      <t>トウゴウ</t>
    </rPh>
    <rPh sb="2" eb="3">
      <t>ダイ</t>
    </rPh>
    <rPh sb="3" eb="5">
      <t>ブンルイ</t>
    </rPh>
    <phoneticPr fontId="2"/>
  </si>
  <si>
    <t>従業者総数</t>
  </si>
  <si>
    <t>個人業主</t>
  </si>
  <si>
    <t>家族従業者</t>
  </si>
  <si>
    <t>雇用者</t>
  </si>
  <si>
    <t>有給役員</t>
  </si>
  <si>
    <t>常用雇用者</t>
  </si>
  <si>
    <t>臨時雇用者</t>
  </si>
  <si>
    <t>プラスチック製品</t>
  </si>
  <si>
    <t>陶磁器</t>
  </si>
  <si>
    <t>その他の窯業・土石製品</t>
  </si>
  <si>
    <t>航空機</t>
  </si>
  <si>
    <t>その他の輸送機械</t>
  </si>
  <si>
    <t>県内自給率
(任意設定)</t>
    <rPh sb="0" eb="2">
      <t>ケンナイ</t>
    </rPh>
    <rPh sb="2" eb="5">
      <t>ジキュウリツ</t>
    </rPh>
    <rPh sb="7" eb="9">
      <t>ニンイ</t>
    </rPh>
    <rPh sb="9" eb="11">
      <t>セッテイ</t>
    </rPh>
    <phoneticPr fontId="3"/>
  </si>
  <si>
    <t>↓差し引いたマージンは商業・運輸の各部門に振り分ける</t>
    <rPh sb="1" eb="2">
      <t>サ</t>
    </rPh>
    <rPh sb="3" eb="4">
      <t>ヒ</t>
    </rPh>
    <rPh sb="11" eb="13">
      <t>ショウギョウ</t>
    </rPh>
    <rPh sb="14" eb="16">
      <t>ウンユ</t>
    </rPh>
    <rPh sb="17" eb="20">
      <t>カクブモン</t>
    </rPh>
    <rPh sb="21" eb="22">
      <t>フ</t>
    </rPh>
    <rPh sb="23" eb="24">
      <t>ワ</t>
    </rPh>
    <phoneticPr fontId="2"/>
  </si>
  <si>
    <t>林業</t>
    <rPh sb="0" eb="2">
      <t>リンギョウ</t>
    </rPh>
    <phoneticPr fontId="4"/>
  </si>
  <si>
    <t>漁業</t>
    <rPh sb="0" eb="2">
      <t>ギョギョウ</t>
    </rPh>
    <phoneticPr fontId="4"/>
  </si>
  <si>
    <t>ゴム製品</t>
  </si>
  <si>
    <t>情報通信機器</t>
  </si>
  <si>
    <t>自動車</t>
    <rPh sb="0" eb="3">
      <t>ジドウシャ</t>
    </rPh>
    <phoneticPr fontId="4"/>
  </si>
  <si>
    <t>他に分類されない会員制団体</t>
  </si>
  <si>
    <t>事務用品</t>
    <rPh sb="0" eb="2">
      <t>ジム</t>
    </rPh>
    <rPh sb="2" eb="4">
      <t>ヨウヒン</t>
    </rPh>
    <phoneticPr fontId="5"/>
  </si>
  <si>
    <t>分類不明</t>
    <rPh sb="0" eb="2">
      <t>ブンルイ</t>
    </rPh>
    <rPh sb="2" eb="4">
      <t>フメイ</t>
    </rPh>
    <phoneticPr fontId="5"/>
  </si>
  <si>
    <t>移輸入率 ＝ 移輸入額 / 県内需要合計</t>
    <rPh sb="0" eb="1">
      <t>イ</t>
    </rPh>
    <rPh sb="1" eb="2">
      <t>ユ</t>
    </rPh>
    <rPh sb="2" eb="3">
      <t>ハイ</t>
    </rPh>
    <rPh sb="3" eb="4">
      <t>ユ</t>
    </rPh>
    <rPh sb="5" eb="6">
      <t>イ</t>
    </rPh>
    <rPh sb="7" eb="8">
      <t>イ</t>
    </rPh>
    <rPh sb="8" eb="10">
      <t>ユニュウ</t>
    </rPh>
    <rPh sb="14" eb="15">
      <t>ケン</t>
    </rPh>
    <rPh sb="15" eb="16">
      <t>ケンナイ</t>
    </rPh>
    <rPh sb="16" eb="18">
      <t>ゴウケイチョウセイ</t>
    </rPh>
    <phoneticPr fontId="1"/>
  </si>
  <si>
    <t xml:space="preserve">  　　　 </t>
    <phoneticPr fontId="2"/>
  </si>
  <si>
    <t>自給率を独自に設定した場合は直接効果の計算に反映します。</t>
    <phoneticPr fontId="2"/>
  </si>
  <si>
    <t>第一次間接波及効果、第二次間接波及効果の計算は、産業連関表</t>
    <rPh sb="3" eb="5">
      <t>カンセツ</t>
    </rPh>
    <rPh sb="13" eb="15">
      <t>カンセツ</t>
    </rPh>
    <phoneticPr fontId="1"/>
  </si>
  <si>
    <t>による自給率が適用されます。</t>
    <phoneticPr fontId="2"/>
  </si>
  <si>
    <t>間接税（関税・輸入品商品税を除く。）</t>
    <rPh sb="7" eb="9">
      <t>ユニュウ</t>
    </rPh>
    <rPh sb="9" eb="10">
      <t>ヒン</t>
    </rPh>
    <rPh sb="10" eb="12">
      <t>ショウヒン</t>
    </rPh>
    <rPh sb="12" eb="13">
      <t>ゼイ</t>
    </rPh>
    <phoneticPr fontId="6"/>
  </si>
  <si>
    <t>林業</t>
    <rPh sb="0" eb="2">
      <t>リンギョウ</t>
    </rPh>
    <phoneticPr fontId="10"/>
  </si>
  <si>
    <t>漁業</t>
    <rPh sb="0" eb="2">
      <t>ギョギョウ</t>
    </rPh>
    <phoneticPr fontId="10"/>
  </si>
  <si>
    <t>パルプ・紙・
木製品</t>
  </si>
  <si>
    <t>プラスチック
製品</t>
  </si>
  <si>
    <t>その他の窯業・
土石製品</t>
  </si>
  <si>
    <t>自動車</t>
    <rPh sb="0" eb="3">
      <t>ジドウシャ</t>
    </rPh>
    <phoneticPr fontId="10"/>
  </si>
  <si>
    <t>その他の
輸送機械</t>
  </si>
  <si>
    <t>その他の製造
工業製品</t>
  </si>
  <si>
    <t>電力・ガス・
熱供給</t>
  </si>
  <si>
    <t>他に分類
されない
会員制団体</t>
  </si>
  <si>
    <t>対事業所
サービス</t>
  </si>
  <si>
    <t>対個人
サービス</t>
  </si>
  <si>
    <t>事務用品</t>
    <rPh sb="0" eb="2">
      <t>ジム</t>
    </rPh>
    <rPh sb="2" eb="4">
      <t>ヨウヒン</t>
    </rPh>
    <phoneticPr fontId="2"/>
  </si>
  <si>
    <t>分類不明</t>
    <rPh sb="0" eb="2">
      <t>ブンルイ</t>
    </rPh>
    <rPh sb="2" eb="4">
      <t>フメイ</t>
    </rPh>
    <phoneticPr fontId="2"/>
  </si>
  <si>
    <t>家計外消費
支出（列）</t>
  </si>
  <si>
    <t>一般政府
消費支出</t>
  </si>
  <si>
    <t>県内総固定
資本形成
（公的）</t>
  </si>
  <si>
    <t>県内総固定
資本形成
（民間）</t>
  </si>
  <si>
    <t>県内最終
需要計</t>
  </si>
  <si>
    <t>県内需要合計</t>
  </si>
  <si>
    <t>移出</t>
    <rPh sb="0" eb="2">
      <t>イシュツ</t>
    </rPh>
    <phoneticPr fontId="10"/>
  </si>
  <si>
    <t>移輸出計</t>
    <rPh sb="0" eb="1">
      <t>イ</t>
    </rPh>
    <rPh sb="1" eb="3">
      <t>ユシュツ</t>
    </rPh>
    <rPh sb="3" eb="4">
      <t>ケイ</t>
    </rPh>
    <phoneticPr fontId="10"/>
  </si>
  <si>
    <t>（控除）輸入</t>
  </si>
  <si>
    <t>（控除）移入</t>
  </si>
  <si>
    <t>（控除）
移輸入計</t>
  </si>
  <si>
    <t>最終需要
部門計</t>
    <rPh sb="5" eb="7">
      <t>ブモン</t>
    </rPh>
    <phoneticPr fontId="10"/>
  </si>
  <si>
    <t>平成27年（2015年）愛知県産業連関表（生産者価格評価表  ）</t>
    <phoneticPr fontId="2"/>
  </si>
  <si>
    <t>平成27年（2015年）愛知県産業連関表（投入係数表）</t>
    <phoneticPr fontId="2"/>
  </si>
  <si>
    <t>列和</t>
  </si>
  <si>
    <t>影響力係数</t>
  </si>
  <si>
    <t>他に分類され
ない会員制団体</t>
  </si>
  <si>
    <t>行和</t>
  </si>
  <si>
    <t>感応度係数</t>
  </si>
  <si>
    <t>平成27年（2015年）愛知県産業連関表（雇用表）</t>
    <phoneticPr fontId="2"/>
  </si>
  <si>
    <t>有給役員_x000D_・
雇用者</t>
    <phoneticPr fontId="2"/>
  </si>
  <si>
    <t>正社員・
正職員</t>
    <phoneticPr fontId="2"/>
  </si>
  <si>
    <t>正社員・_x000D_
正職員以外</t>
  </si>
  <si>
    <t>統合大分類（43部門）</t>
  </si>
  <si>
    <t>雇用者取得額</t>
    <rPh sb="0" eb="3">
      <t>コヨウシャ</t>
    </rPh>
    <rPh sb="3" eb="5">
      <t>シュトク</t>
    </rPh>
    <rPh sb="5" eb="6">
      <t>ガク</t>
    </rPh>
    <phoneticPr fontId="2"/>
  </si>
  <si>
    <t>各産業部門別民間最終消費</t>
    <phoneticPr fontId="2"/>
  </si>
  <si>
    <t>民間最終消費支出の総額</t>
  </si>
  <si>
    <t>雇用者所得率</t>
    <phoneticPr fontId="2"/>
  </si>
  <si>
    <t>粗付加価値率</t>
    <phoneticPr fontId="2"/>
  </si>
  <si>
    <t>民間消費支出構成比</t>
    <phoneticPr fontId="2"/>
  </si>
  <si>
    <t>（単位：百万円）</t>
  </si>
  <si>
    <t>Ａ</t>
    <phoneticPr fontId="2"/>
  </si>
  <si>
    <t>Ａ’</t>
    <phoneticPr fontId="2"/>
  </si>
  <si>
    <t>Ｂ</t>
    <phoneticPr fontId="3"/>
  </si>
  <si>
    <t>Ｆ＝Ａ’＋Ｂ</t>
    <phoneticPr fontId="3"/>
  </si>
  <si>
    <t>当表では、平成２７年全国産業連関表の需要合計を用いて推計したマージン率を使用しています。</t>
    <rPh sb="0" eb="1">
      <t>トウ</t>
    </rPh>
    <rPh sb="1" eb="2">
      <t>ヒョウ</t>
    </rPh>
    <rPh sb="5" eb="7">
      <t>ヘイセイ</t>
    </rPh>
    <rPh sb="9" eb="10">
      <t>ネン</t>
    </rPh>
    <rPh sb="10" eb="12">
      <t>ゼンコク</t>
    </rPh>
    <rPh sb="12" eb="14">
      <t>サンギョウ</t>
    </rPh>
    <rPh sb="14" eb="17">
      <t>レンカンヒョウ</t>
    </rPh>
    <rPh sb="18" eb="20">
      <t>ジュヨウ</t>
    </rPh>
    <rPh sb="20" eb="22">
      <t>ゴウケイ</t>
    </rPh>
    <rPh sb="23" eb="24">
      <t>モチ</t>
    </rPh>
    <rPh sb="26" eb="28">
      <t>スイケイ</t>
    </rPh>
    <rPh sb="34" eb="35">
      <t>リツ</t>
    </rPh>
    <rPh sb="36" eb="38">
      <t>シヨウ</t>
    </rPh>
    <phoneticPr fontId="1"/>
  </si>
  <si>
    <t>－</t>
    <phoneticPr fontId="2"/>
  </si>
  <si>
    <t>－</t>
    <phoneticPr fontId="2"/>
  </si>
  <si>
    <t>Ａ</t>
    <phoneticPr fontId="2"/>
  </si>
  <si>
    <t>Ｃｍ</t>
    <phoneticPr fontId="2"/>
  </si>
  <si>
    <t>Ｔｍ</t>
    <phoneticPr fontId="2"/>
  </si>
  <si>
    <t>Ａ’＝Ａ－ＣＭ－ＴＭ</t>
    <phoneticPr fontId="2"/>
  </si>
  <si>
    <t>Ｂ</t>
    <phoneticPr fontId="2"/>
  </si>
  <si>
    <t>Ｆ＝Ａ’＋Ｂ</t>
    <phoneticPr fontId="2"/>
  </si>
  <si>
    <t>Ｆ１＝Ｆ*(Ｉ－ｍ)</t>
    <phoneticPr fontId="2"/>
  </si>
  <si>
    <t>ＡＦ１</t>
    <phoneticPr fontId="2"/>
  </si>
  <si>
    <t>Ｉ－ｍ</t>
    <phoneticPr fontId="2"/>
  </si>
  <si>
    <t>(Ｉ－ｍ)*ＡＦ１</t>
    <phoneticPr fontId="2"/>
  </si>
  <si>
    <t>Ｘ１</t>
    <phoneticPr fontId="2"/>
  </si>
  <si>
    <t>ｖ</t>
    <phoneticPr fontId="7"/>
  </si>
  <si>
    <t>Ｖ０＝ｖ*Ｆ１</t>
    <phoneticPr fontId="7"/>
  </si>
  <si>
    <t>Ｖ１＝ｖ*Ｘ１</t>
    <phoneticPr fontId="7"/>
  </si>
  <si>
    <t>Ｗ０＝ｗ*Ｆ１</t>
    <phoneticPr fontId="7"/>
  </si>
  <si>
    <t>Ｗ１＝ｗ*Ｘ１</t>
    <phoneticPr fontId="7"/>
  </si>
  <si>
    <t>A*Cm=ＣＭ</t>
    <phoneticPr fontId="2"/>
  </si>
  <si>
    <t>A*Tm=ＴＭ</t>
    <phoneticPr fontId="2"/>
  </si>
  <si>
    <r>
      <t>平成27年（2015年）愛知県産業連関表逆行列係数表（Ｉ－Ｉ－Ｍ）Ａ）</t>
    </r>
    <r>
      <rPr>
        <vertAlign val="superscript"/>
        <sz val="14"/>
        <color rgb="FF000000"/>
        <rFont val="ＭＳ 明朝"/>
        <family val="1"/>
        <charset val="128"/>
      </rPr>
      <t>-1</t>
    </r>
    <r>
      <rPr>
        <sz val="14"/>
        <color rgb="FF000000"/>
        <rFont val="ＭＳ 明朝"/>
        <family val="1"/>
        <charset val="128"/>
      </rPr>
      <t>型</t>
    </r>
    <phoneticPr fontId="2"/>
  </si>
  <si>
    <t>平成27年愛知県
産業連関表
自給率</t>
    <rPh sb="0" eb="2">
      <t>ヘイセイ</t>
    </rPh>
    <rPh sb="4" eb="5">
      <t>ネン</t>
    </rPh>
    <rPh sb="5" eb="8">
      <t>アイチケン</t>
    </rPh>
    <rPh sb="9" eb="11">
      <t>サンギョウ</t>
    </rPh>
    <rPh sb="11" eb="14">
      <t>レンカンヒョウ</t>
    </rPh>
    <rPh sb="15" eb="18">
      <t>ジキュウリツ</t>
    </rPh>
    <phoneticPr fontId="3"/>
  </si>
  <si>
    <t>入力欄 ↓</t>
    <rPh sb="2" eb="3">
      <t>ラン</t>
    </rPh>
    <phoneticPr fontId="2"/>
  </si>
  <si>
    <t>統合大分類（43部門）</t>
    <rPh sb="0" eb="2">
      <t>トウゴウ</t>
    </rPh>
    <rPh sb="2" eb="3">
      <t>ダイ</t>
    </rPh>
    <rPh sb="3" eb="5">
      <t>ブンルイ</t>
    </rPh>
    <phoneticPr fontId="2"/>
  </si>
  <si>
    <t>統合大分類（43部門）</t>
    <phoneticPr fontId="7"/>
  </si>
  <si>
    <t>（単位：人）</t>
    <rPh sb="1" eb="3">
      <t>タンイ</t>
    </rPh>
    <rPh sb="4" eb="5">
      <t>ヒト</t>
    </rPh>
    <phoneticPr fontId="2"/>
  </si>
  <si>
    <t>2013（平成25）年平均</t>
    <rPh sb="5" eb="7">
      <t>ヘイセイ</t>
    </rPh>
    <rPh sb="10" eb="11">
      <t>ネン</t>
    </rPh>
    <rPh sb="11" eb="13">
      <t>ヘイキン</t>
    </rPh>
    <phoneticPr fontId="5"/>
  </si>
  <si>
    <t>2014（平成26）年平均</t>
    <rPh sb="5" eb="7">
      <t>ヘイセイ</t>
    </rPh>
    <rPh sb="10" eb="11">
      <t>ネン</t>
    </rPh>
    <rPh sb="11" eb="13">
      <t>ヘイキン</t>
    </rPh>
    <phoneticPr fontId="5"/>
  </si>
  <si>
    <t>2015（平成27）年平均</t>
    <rPh sb="5" eb="7">
      <t>ヘイセイ</t>
    </rPh>
    <rPh sb="10" eb="11">
      <t>ネン</t>
    </rPh>
    <rPh sb="11" eb="13">
      <t>ヘイキン</t>
    </rPh>
    <phoneticPr fontId="5"/>
  </si>
  <si>
    <t>2016（平成28）年平均</t>
    <rPh sb="5" eb="7">
      <t>ヘイセイ</t>
    </rPh>
    <rPh sb="10" eb="11">
      <t>ネン</t>
    </rPh>
    <rPh sb="11" eb="13">
      <t>ヘイキン</t>
    </rPh>
    <phoneticPr fontId="5"/>
  </si>
  <si>
    <t>2017（平成29）年平均</t>
    <rPh sb="5" eb="7">
      <t>ヘイセイ</t>
    </rPh>
    <rPh sb="10" eb="11">
      <t>ネン</t>
    </rPh>
    <rPh sb="11" eb="13">
      <t>ヘイキン</t>
    </rPh>
    <phoneticPr fontId="5"/>
  </si>
  <si>
    <t>2018（平成30）年平均</t>
    <rPh sb="5" eb="7">
      <t>ヘイセイ</t>
    </rPh>
    <rPh sb="10" eb="11">
      <t>ネン</t>
    </rPh>
    <rPh sb="11" eb="13">
      <t>ヘイキン</t>
    </rPh>
    <phoneticPr fontId="5"/>
  </si>
  <si>
    <t>2019（令和元）年平均</t>
    <rPh sb="5" eb="7">
      <t>レイワ</t>
    </rPh>
    <rPh sb="7" eb="8">
      <t>ガン</t>
    </rPh>
    <rPh sb="9" eb="10">
      <t>ネン</t>
    </rPh>
    <rPh sb="10" eb="12">
      <t>ヘイキン</t>
    </rPh>
    <phoneticPr fontId="5"/>
  </si>
  <si>
    <t>総務省「家計調査」</t>
    <rPh sb="0" eb="3">
      <t>ソウムショウ</t>
    </rPh>
    <rPh sb="4" eb="6">
      <t>カケイ</t>
    </rPh>
    <rPh sb="6" eb="8">
      <t>チョウサ</t>
    </rPh>
    <phoneticPr fontId="5"/>
  </si>
  <si>
    <t>１　はじめに</t>
    <phoneticPr fontId="7"/>
  </si>
  <si>
    <t>２　利用方法</t>
    <rPh sb="2" eb="4">
      <t>リヨウ</t>
    </rPh>
    <rPh sb="4" eb="6">
      <t>ホウホウ</t>
    </rPh>
    <phoneticPr fontId="7"/>
  </si>
  <si>
    <t>２　留意事項</t>
    <phoneticPr fontId="7"/>
  </si>
  <si>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7"/>
  </si>
  <si>
    <t>利用の手引</t>
    <phoneticPr fontId="20"/>
  </si>
  <si>
    <t>需要額入力</t>
    <phoneticPr fontId="20"/>
  </si>
  <si>
    <t>自給率入力</t>
    <phoneticPr fontId="20"/>
  </si>
  <si>
    <t>消費転換率</t>
    <phoneticPr fontId="20"/>
  </si>
  <si>
    <t>経済波及効果フロー図</t>
  </si>
  <si>
    <t>計算結果まとめ</t>
  </si>
  <si>
    <t>１次波及計算</t>
  </si>
  <si>
    <t>２次波及計算</t>
  </si>
  <si>
    <t>総合波及計算</t>
  </si>
  <si>
    <t>各種係数表</t>
  </si>
  <si>
    <t>生産者価格評価表</t>
  </si>
  <si>
    <t>投入係数表</t>
  </si>
  <si>
    <t>逆行列係数表</t>
  </si>
  <si>
    <t>雇用表</t>
  </si>
  <si>
    <t>シート名</t>
    <rPh sb="3" eb="4">
      <t>メイ</t>
    </rPh>
    <phoneticPr fontId="20"/>
  </si>
  <si>
    <t>①　あらかじめ需要増加額と各部門の内訳を設定し、【需要額入力】シートにその金額を入力して下さい。（単位：百万円）
　購入者価格はＤ列、生産者価格はＦ列に入力して下さい。（購入者価格はマージン率で生産者価格に自動で変換されます。）</t>
    <rPh sb="7" eb="9">
      <t>ジュヨウ</t>
    </rPh>
    <rPh sb="9" eb="12">
      <t>ゾウカガク</t>
    </rPh>
    <rPh sb="13" eb="16">
      <t>カクブモン</t>
    </rPh>
    <rPh sb="17" eb="19">
      <t>ウチワケ</t>
    </rPh>
    <rPh sb="20" eb="22">
      <t>セッテイ</t>
    </rPh>
    <phoneticPr fontId="7"/>
  </si>
  <si>
    <t>②【自給率入力】シートに自給率を設定して下さい。空欄及び無効な数値の場合は産業連関表から計算した自給率が設定されます。</t>
    <rPh sb="2" eb="5">
      <t>ジキュウリツ</t>
    </rPh>
    <rPh sb="5" eb="7">
      <t>ニュウリョク</t>
    </rPh>
    <rPh sb="12" eb="15">
      <t>ジキュウリツ</t>
    </rPh>
    <rPh sb="16" eb="18">
      <t>セッテイ</t>
    </rPh>
    <rPh sb="20" eb="21">
      <t>クダ</t>
    </rPh>
    <rPh sb="26" eb="27">
      <t>オヨ</t>
    </rPh>
    <phoneticPr fontId="7"/>
  </si>
  <si>
    <t>③【消費転換率】シートで２次波及効果を計算するための消費転換率を設定して下さい。</t>
    <rPh sb="2" eb="4">
      <t>ショウヒ</t>
    </rPh>
    <rPh sb="4" eb="7">
      <t>テンカンリツ</t>
    </rPh>
    <rPh sb="13" eb="14">
      <t>ジ</t>
    </rPh>
    <rPh sb="14" eb="18">
      <t>ハキュウコウカ</t>
    </rPh>
    <rPh sb="19" eb="21">
      <t>ケイサン</t>
    </rPh>
    <rPh sb="26" eb="28">
      <t>ショウヒ</t>
    </rPh>
    <rPh sb="28" eb="31">
      <t>テンカンリツ</t>
    </rPh>
    <rPh sb="32" eb="34">
      <t>セッテイ</t>
    </rPh>
    <rPh sb="36" eb="37">
      <t>クダ</t>
    </rPh>
    <phoneticPr fontId="7"/>
  </si>
  <si>
    <t>④　分析結果は【総括表】、【経済波及効果フロー図】、【計算結果まとめ】の各シートに出力されます。
　計算の流れは【１次波及計算】、【２次波及計算】、【総合波及計算】を参照して下さい。その他のシートは計算に必要な各種係数等が入力されています。</t>
    <rPh sb="2" eb="4">
      <t>ブンセキ</t>
    </rPh>
    <rPh sb="4" eb="6">
      <t>ケッカ</t>
    </rPh>
    <rPh sb="8" eb="10">
      <t>ソウカツ</t>
    </rPh>
    <rPh sb="10" eb="11">
      <t>ヒョウ</t>
    </rPh>
    <rPh sb="14" eb="16">
      <t>ケイザイ</t>
    </rPh>
    <rPh sb="16" eb="20">
      <t>ハキュウコウカ</t>
    </rPh>
    <rPh sb="23" eb="24">
      <t>ズ</t>
    </rPh>
    <rPh sb="27" eb="29">
      <t>ケイサン</t>
    </rPh>
    <rPh sb="29" eb="31">
      <t>ケッカ</t>
    </rPh>
    <rPh sb="36" eb="37">
      <t>カク</t>
    </rPh>
    <rPh sb="41" eb="43">
      <t>シュツリョク</t>
    </rPh>
    <phoneticPr fontId="7"/>
  </si>
  <si>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7"/>
  </si>
  <si>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7"/>
  </si>
  <si>
    <t>⑦　価格は産業連関表対象年（平成２７年）の価格により、分析対象時点の価格を考慮しません。</t>
    <rPh sb="2" eb="4">
      <t>カカク</t>
    </rPh>
    <rPh sb="5" eb="7">
      <t>サンギョウ</t>
    </rPh>
    <rPh sb="7" eb="10">
      <t>レンカンヒョウ</t>
    </rPh>
    <rPh sb="10" eb="12">
      <t>タイショウ</t>
    </rPh>
    <rPh sb="12" eb="13">
      <t>ネン</t>
    </rPh>
    <rPh sb="14" eb="16">
      <t>ヘイセイ</t>
    </rPh>
    <rPh sb="18" eb="19">
      <t>ネン</t>
    </rPh>
    <rPh sb="21" eb="23">
      <t>カカク</t>
    </rPh>
    <rPh sb="27" eb="29">
      <t>ブンセキ</t>
    </rPh>
    <rPh sb="29" eb="31">
      <t>タイショウ</t>
    </rPh>
    <rPh sb="31" eb="33">
      <t>ジテン</t>
    </rPh>
    <rPh sb="34" eb="36">
      <t>カカク</t>
    </rPh>
    <rPh sb="37" eb="39">
      <t>コウリョ</t>
    </rPh>
    <phoneticPr fontId="7"/>
  </si>
  <si>
    <t>⑧　生産波及効果が達成される期間は不明です。</t>
    <rPh sb="2" eb="4">
      <t>セイサン</t>
    </rPh>
    <rPh sb="4" eb="8">
      <t>ハキュウコウカ</t>
    </rPh>
    <rPh sb="9" eb="11">
      <t>タッセイ</t>
    </rPh>
    <rPh sb="14" eb="16">
      <t>キカン</t>
    </rPh>
    <rPh sb="17" eb="19">
      <t>フメイ</t>
    </rPh>
    <phoneticPr fontId="7"/>
  </si>
  <si>
    <t>　この分析ツールは、「平成２７年（２０１５年）愛知県産業連関表」の係数を用いて県内の消費、投資等の需要増加がもたらす県内への経済波及効果を測定するために作成したものです。該当する産業部門にその需要増加額を入力することで、生産誘発効果を第２次波及効果まで測定できます。
　この分析ツールは、産業連関分析の理解・普及を目的として公表しています。分析ツールの使用と分析結果については各利用者の責任においてご利用をお願いします。</t>
    <rPh sb="3" eb="5">
      <t>ブンセキ</t>
    </rPh>
    <rPh sb="11" eb="13">
      <t>ヘイセイ</t>
    </rPh>
    <rPh sb="15" eb="16">
      <t>ネン</t>
    </rPh>
    <rPh sb="21" eb="22">
      <t>ネン</t>
    </rPh>
    <rPh sb="23" eb="26">
      <t>アイチケン</t>
    </rPh>
    <rPh sb="26" eb="28">
      <t>サンギョウ</t>
    </rPh>
    <rPh sb="28" eb="31">
      <t>レンカンヒョウ</t>
    </rPh>
    <rPh sb="33" eb="35">
      <t>ケイスウ</t>
    </rPh>
    <rPh sb="36" eb="37">
      <t>モチ</t>
    </rPh>
    <rPh sb="39" eb="41">
      <t>ケンナイ</t>
    </rPh>
    <rPh sb="42" eb="44">
      <t>ショウヒ</t>
    </rPh>
    <rPh sb="45" eb="47">
      <t>トウシ</t>
    </rPh>
    <rPh sb="47" eb="48">
      <t>トウ</t>
    </rPh>
    <rPh sb="85" eb="87">
      <t>ガイトウ</t>
    </rPh>
    <rPh sb="204" eb="205">
      <t>ネガ</t>
    </rPh>
    <phoneticPr fontId="7"/>
  </si>
  <si>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7"/>
  </si>
  <si>
    <t>③　産業連関表対象年（平成２７年）と分析対象時点での産業構造は完全には一致しませんが、短期的には変化せず一定であるものとします。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ヘイセイ</t>
    </rPh>
    <rPh sb="15" eb="16">
      <t>ネン</t>
    </rPh>
    <rPh sb="18" eb="20">
      <t>ブンセキ</t>
    </rPh>
    <rPh sb="20" eb="22">
      <t>タイショウ</t>
    </rPh>
    <rPh sb="22" eb="24">
      <t>ジテン</t>
    </rPh>
    <rPh sb="26" eb="28">
      <t>サンギョウ</t>
    </rPh>
    <rPh sb="28" eb="30">
      <t>コウゾウ</t>
    </rPh>
    <rPh sb="31" eb="33">
      <t>カンゼン</t>
    </rPh>
    <rPh sb="35" eb="37">
      <t>イッチ</t>
    </rPh>
    <rPh sb="43" eb="46">
      <t>タンキテキ</t>
    </rPh>
    <rPh sb="48" eb="50">
      <t>ヘンカ</t>
    </rPh>
    <phoneticPr fontId="7"/>
  </si>
  <si>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7"/>
  </si>
  <si>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7"/>
  </si>
  <si>
    <t>自給率 ＝ １ － 移輸入率</t>
    <phoneticPr fontId="2"/>
  </si>
  <si>
    <t>※入力しない場合は、産業連関表の自給率となります。</t>
    <rPh sb="1" eb="3">
      <t>ニュウリョク</t>
    </rPh>
    <rPh sb="6" eb="8">
      <t>バアイ</t>
    </rPh>
    <rPh sb="10" eb="12">
      <t>サンギョウ</t>
    </rPh>
    <rPh sb="12" eb="15">
      <t>レンカンヒョウ</t>
    </rPh>
    <rPh sb="16" eb="19">
      <t>ジキュウリツ</t>
    </rPh>
    <phoneticPr fontId="3"/>
  </si>
  <si>
    <t>参考　　　　　　　　　　　平均消費性向　全国</t>
    <rPh sb="0" eb="2">
      <t>サンコウ</t>
    </rPh>
    <rPh sb="20" eb="22">
      <t>ゼンコク</t>
    </rPh>
    <phoneticPr fontId="5"/>
  </si>
  <si>
    <t>(単位：百万円）</t>
    <rPh sb="1" eb="3">
      <t>タンイ</t>
    </rPh>
    <rPh sb="4" eb="5">
      <t>ヒャク</t>
    </rPh>
    <rPh sb="5" eb="7">
      <t>マンエン</t>
    </rPh>
    <phoneticPr fontId="2"/>
  </si>
  <si>
    <t>(単位：人）</t>
    <rPh sb="1" eb="3">
      <t>タンイ</t>
    </rPh>
    <rPh sb="4" eb="5">
      <t>ニン</t>
    </rPh>
    <phoneticPr fontId="2"/>
  </si>
  <si>
    <t>(Ｉ－ｍ)</t>
    <phoneticPr fontId="2"/>
  </si>
  <si>
    <t>各産業が生産を1単位増加したときに，新たな雇用者が何人必要になるかを示す係数。県の雇用表と取引基本表の（有給役員数＋常用雇用者数＋臨時・日雇雇用者数）／県内</t>
  </si>
  <si>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</si>
  <si>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</si>
  <si>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</si>
  <si>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</si>
  <si>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県内で発生した需要のうち，移輸入分を含まず，県内で生産された財・サービスのみによって賄われる割合。平成２７年愛知県産業連関表から算出[１－{移輸入／（県内需要合計－調整項）}]</t>
    <phoneticPr fontId="2"/>
  </si>
  <si>
    <t>購入者価格と生産者価格との差額のうち，商業部門に投入された金額及びその割合。国の平成２７年産業連関表の商業マージン額／総需要(家計外消費支出)により推計。</t>
    <phoneticPr fontId="2"/>
  </si>
  <si>
    <t>購入者価格と生産者価格との差額のうち，運輸部門に投入された金額及びその割合。国の平成２７年産業連関表の商業マージン額／総需要(家計外消費支出)により推計。</t>
    <phoneticPr fontId="2"/>
  </si>
  <si>
    <t>各産業が生産を1単位増加したときに，新たな就業者が何人必要になるかを示す係数。従業者総数/各部門の県内生産額により算出。</t>
    <phoneticPr fontId="2"/>
  </si>
  <si>
    <t>誘発額</t>
  </si>
  <si>
    <t>民間消費支出増加額</t>
    <rPh sb="0" eb="2">
      <t>ミンカン</t>
    </rPh>
    <rPh sb="2" eb="4">
      <t>ショウヒ</t>
    </rPh>
    <rPh sb="4" eb="6">
      <t>シシュツ</t>
    </rPh>
    <rPh sb="6" eb="9">
      <t>ゾウカガク</t>
    </rPh>
    <phoneticPr fontId="7"/>
  </si>
  <si>
    <t>簡易分析結果</t>
    <rPh sb="0" eb="2">
      <t>カンイ</t>
    </rPh>
    <rPh sb="2" eb="4">
      <t>ブンセキ</t>
    </rPh>
    <rPh sb="4" eb="6">
      <t>ケッカ</t>
    </rPh>
    <phoneticPr fontId="7"/>
  </si>
  <si>
    <t>分析結果</t>
    <rPh sb="0" eb="2">
      <t>ブンセキ</t>
    </rPh>
    <rPh sb="2" eb="4">
      <t>ケッカ</t>
    </rPh>
    <phoneticPr fontId="20"/>
  </si>
  <si>
    <t>波及効果倍率（対直接効果）　（倍）</t>
    <rPh sb="0" eb="4">
      <t>ハキュウコウカ</t>
    </rPh>
    <rPh sb="4" eb="6">
      <t>バイリツ</t>
    </rPh>
    <rPh sb="7" eb="8">
      <t>ツイ</t>
    </rPh>
    <rPh sb="8" eb="10">
      <t>チョクセツ</t>
    </rPh>
    <rPh sb="10" eb="12">
      <t>コウカ</t>
    </rPh>
    <rPh sb="15" eb="16">
      <t>バイ</t>
    </rPh>
    <phoneticPr fontId="7"/>
  </si>
  <si>
    <t>波及効果倍率（対需要増加額）　（倍）</t>
    <rPh sb="0" eb="4">
      <t>ハキュウコウカ</t>
    </rPh>
    <rPh sb="4" eb="6">
      <t>バイリツ</t>
    </rPh>
    <rPh sb="7" eb="8">
      <t>ツイ</t>
    </rPh>
    <rPh sb="8" eb="10">
      <t>ジュヨウ</t>
    </rPh>
    <rPh sb="10" eb="12">
      <t>ゾウカ</t>
    </rPh>
    <rPh sb="12" eb="13">
      <t>ガク</t>
    </rPh>
    <rPh sb="16" eb="17">
      <t>バイ</t>
    </rPh>
    <phoneticPr fontId="7"/>
  </si>
  <si>
    <t>統合大分類（43部門）</t>
    <rPh sb="0" eb="2">
      <t>トウゴウ</t>
    </rPh>
    <rPh sb="2" eb="3">
      <t>ダイ</t>
    </rPh>
    <rPh sb="3" eb="5">
      <t>ブンルイ</t>
    </rPh>
    <rPh sb="8" eb="10">
      <t>ブモン</t>
    </rPh>
    <phoneticPr fontId="2"/>
  </si>
  <si>
    <t>経済波及効果簡易分析（４３部門）</t>
    <rPh sb="6" eb="8">
      <t>カンイ</t>
    </rPh>
    <rPh sb="8" eb="10">
      <t>ブンセキ</t>
    </rPh>
    <rPh sb="13" eb="15">
      <t>ブモン</t>
    </rPh>
    <phoneticPr fontId="20"/>
  </si>
  <si>
    <t>購入者価格をＡ欄に入力すると、Ａ’欄に変換した生産者価格を表示します。</t>
    <rPh sb="0" eb="3">
      <t>コウニュウシャ</t>
    </rPh>
    <rPh sb="3" eb="5">
      <t>カカク</t>
    </rPh>
    <rPh sb="7" eb="8">
      <t>ラン</t>
    </rPh>
    <rPh sb="9" eb="11">
      <t>ニュウリョク</t>
    </rPh>
    <rPh sb="17" eb="18">
      <t>ラン</t>
    </rPh>
    <rPh sb="19" eb="21">
      <t>ヘンカン</t>
    </rPh>
    <rPh sb="23" eb="26">
      <t>セイサンシャ</t>
    </rPh>
    <rPh sb="26" eb="28">
      <t>カカク</t>
    </rPh>
    <rPh sb="29" eb="31">
      <t>ヒョウジ</t>
    </rPh>
    <phoneticPr fontId="1"/>
  </si>
  <si>
    <r>
      <rPr>
        <b/>
        <sz val="11"/>
        <rFont val="ＭＳ Ｐ明朝"/>
        <family val="1"/>
        <charset val="128"/>
      </rPr>
      <t>購入者価格</t>
    </r>
    <r>
      <rPr>
        <sz val="11"/>
        <rFont val="ＭＳ Ｐ明朝"/>
        <family val="1"/>
        <charset val="128"/>
      </rPr>
      <t>による</t>
    </r>
    <rPh sb="0" eb="3">
      <t>コウニュウシャ</t>
    </rPh>
    <rPh sb="3" eb="5">
      <t>カカク</t>
    </rPh>
    <phoneticPr fontId="3"/>
  </si>
  <si>
    <r>
      <rPr>
        <b/>
        <sz val="11"/>
        <rFont val="ＭＳ Ｐ明朝"/>
        <family val="1"/>
        <charset val="128"/>
      </rPr>
      <t>生産者価格</t>
    </r>
    <r>
      <rPr>
        <sz val="11"/>
        <rFont val="ＭＳ Ｐ明朝"/>
        <family val="1"/>
        <charset val="128"/>
      </rPr>
      <t>による</t>
    </r>
    <rPh sb="0" eb="3">
      <t>セイサンシャ</t>
    </rPh>
    <rPh sb="3" eb="5">
      <t>カカク</t>
    </rPh>
    <phoneticPr fontId="3"/>
  </si>
  <si>
    <t>マージン</t>
    <phoneticPr fontId="2"/>
  </si>
  <si>
    <t>雇用誘発数　　　　　　　（人）</t>
    <rPh sb="0" eb="2">
      <t>コヨウ</t>
    </rPh>
    <rPh sb="2" eb="4">
      <t>ユウハツ</t>
    </rPh>
    <rPh sb="4" eb="5">
      <t>スウ</t>
    </rPh>
    <rPh sb="13" eb="14">
      <t>ニン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</si>
</sst>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000000_ "/>
    <numFmt numFmtId="178" formatCode="0.0_);[Red]\(0.0\)"/>
    <numFmt numFmtId="179" formatCode="#,##0_);[Red]\(#,##0\)"/>
    <numFmt numFmtId="180" formatCode="0_ "/>
    <numFmt numFmtId="181" formatCode="#,##0.00000;&quot;▲ &quot;#,##0.00000"/>
    <numFmt numFmtId="182" formatCode="#,##0;&quot;▲ &quot;#,##0"/>
    <numFmt numFmtId="183" formatCode="0.000_ "/>
    <numFmt numFmtId="184" formatCode="#,##0.000;&quot;▲ &quot;#,##0.000"/>
    <numFmt numFmtId="185" formatCode="#,##0.000_);[Red]\(#,##0.000\)"/>
    <numFmt numFmtId="186" formatCode="#,##0.00_ ;[Red]\-#,##0.00\ "/>
  </numFmts>
  <fonts count="54"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9"/>
      <name val="ＭＳ 明朝"/>
      <family val="1"/>
      <charset val="128"/>
    </font>
    <font>
      <sz val="11"/>
      <name val="ＭＳ Ｐゴシック"/>
      <family val="3"/>
      <charset val="128"/>
    </font>
    <font>
      <u/>
      <sz val="12.6"/>
      <color indexed="12"/>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0"/>
      <color rgb="FF000000"/>
      <name val="ＭＳ 明朝"/>
      <family val="1"/>
      <charset val="128"/>
    </font>
    <font>
      <sz val="10"/>
      <name val="ＭＳ 明朝"/>
      <family val="1"/>
      <charset val="128"/>
    </font>
    <font>
      <b/>
      <sz val="10"/>
      <name val="ＭＳ 明朝"/>
      <family val="1"/>
      <charset val="128"/>
    </font>
    <font>
      <b/>
      <sz val="14"/>
      <name val="ＭＳ 明朝"/>
      <family val="1"/>
      <charset val="128"/>
    </font>
    <font>
      <sz val="11"/>
      <color theme="1"/>
      <name val="ＭＳ 明朝"/>
      <family val="1"/>
      <charset val="128"/>
    </font>
    <font>
      <sz val="11"/>
      <name val="ＭＳ 明朝"/>
      <family val="1"/>
      <charset val="128"/>
    </font>
    <font>
      <sz val="18"/>
      <color rgb="FF000000"/>
      <name val="ＭＳ 明朝"/>
      <family val="1"/>
      <charset val="128"/>
    </font>
    <font>
      <sz val="12"/>
      <color rgb="FF000000"/>
      <name val="ＭＳ 明朝"/>
      <family val="1"/>
      <charset val="128"/>
    </font>
    <font>
      <sz val="8"/>
      <color rgb="FF000000"/>
      <name val="ＭＳ 明朝"/>
      <family val="1"/>
      <charset val="128"/>
    </font>
    <font>
      <sz val="6"/>
      <name val="ＭＳ Ｐゴシック"/>
      <family val="3"/>
      <charset val="128"/>
      <scheme val="minor"/>
    </font>
    <font>
      <sz val="16"/>
      <color rgb="FF000000"/>
      <name val="ＭＳ 明朝"/>
      <family val="1"/>
      <charset val="128"/>
    </font>
    <font>
      <sz val="14"/>
      <name val="ＭＳ 明朝"/>
      <family val="1"/>
      <charset val="128"/>
    </font>
    <font>
      <sz val="14"/>
      <color rgb="FF000000"/>
      <name val="ＭＳ 明朝"/>
      <family val="1"/>
      <charset val="128"/>
    </font>
    <font>
      <vertAlign val="superscript"/>
      <sz val="14"/>
      <color rgb="FF000000"/>
      <name val="ＭＳ 明朝"/>
      <family val="1"/>
      <charset val="128"/>
    </font>
    <font>
      <sz val="12"/>
      <name val="ＭＳ 明朝"/>
      <family val="1"/>
      <charset val="128"/>
    </font>
    <font>
      <b/>
      <sz val="16"/>
      <name val="ＭＳ 明朝"/>
      <family val="1"/>
      <charset val="128"/>
    </font>
    <font>
      <sz val="11"/>
      <color theme="1"/>
      <name val="ＭＳ Ｐ明朝"/>
      <family val="1"/>
      <charset val="128"/>
    </font>
    <font>
      <b/>
      <sz val="14"/>
      <color theme="1"/>
      <name val="ＭＳ Ｐ明朝"/>
      <family val="1"/>
      <charset val="128"/>
    </font>
    <font>
      <sz val="12"/>
      <color theme="1"/>
      <name val="ＭＳ Ｐ明朝"/>
      <family val="1"/>
      <charset val="128"/>
    </font>
    <font>
      <b/>
      <sz val="12"/>
      <color theme="1"/>
      <name val="ＭＳ Ｐ明朝"/>
      <family val="1"/>
      <charset val="128"/>
    </font>
    <font>
      <sz val="11"/>
      <name val="ＭＳ Ｐ明朝"/>
      <family val="1"/>
      <charset val="128"/>
    </font>
    <font>
      <b/>
      <sz val="11"/>
      <name val="ＭＳ Ｐ明朝"/>
      <family val="1"/>
      <charset val="128"/>
    </font>
    <font>
      <b/>
      <sz val="14"/>
      <name val="ＭＳ Ｐ明朝"/>
      <family val="1"/>
      <charset val="128"/>
    </font>
    <font>
      <sz val="9"/>
      <name val="ＭＳ Ｐ明朝"/>
      <family val="1"/>
      <charset val="128"/>
    </font>
    <font>
      <sz val="10"/>
      <name val="ＭＳ Ｐ明朝"/>
      <family val="1"/>
      <charset val="128"/>
    </font>
    <font>
      <sz val="14"/>
      <color theme="1"/>
      <name val="ＭＳ Ｐ明朝"/>
      <family val="1"/>
      <charset val="128"/>
    </font>
    <font>
      <sz val="14"/>
      <color rgb="FFFF0000"/>
      <name val="ＭＳ Ｐ明朝"/>
      <family val="1"/>
      <charset val="128"/>
    </font>
    <font>
      <sz val="9"/>
      <color theme="1"/>
      <name val="ＭＳ Ｐ明朝"/>
      <family val="1"/>
      <charset val="128"/>
    </font>
    <font>
      <sz val="10"/>
      <color theme="1"/>
      <name val="ＭＳ Ｐ明朝"/>
      <family val="1"/>
      <charset val="128"/>
    </font>
    <font>
      <sz val="9"/>
      <color rgb="FF00B050"/>
      <name val="ＭＳ Ｐ明朝"/>
      <family val="1"/>
      <charset val="128"/>
    </font>
    <font>
      <sz val="9"/>
      <color rgb="FFFF0000"/>
      <name val="ＭＳ Ｐ明朝"/>
      <family val="1"/>
      <charset val="128"/>
    </font>
    <font>
      <sz val="9"/>
      <color theme="2" tint="-0.499984740745262"/>
      <name val="ＭＳ Ｐ明朝"/>
      <family val="1"/>
      <charset val="128"/>
    </font>
    <font>
      <sz val="9"/>
      <color theme="9"/>
      <name val="ＭＳ Ｐ明朝"/>
      <family val="1"/>
      <charset val="128"/>
    </font>
    <font>
      <sz val="9"/>
      <color rgb="FF0066FF"/>
      <name val="ＭＳ Ｐ明朝"/>
      <family val="1"/>
      <charset val="128"/>
    </font>
    <font>
      <sz val="9"/>
      <color theme="5" tint="0.39997558519241921"/>
      <name val="ＭＳ Ｐ明朝"/>
      <family val="1"/>
      <charset val="128"/>
    </font>
    <font>
      <sz val="9"/>
      <color theme="7"/>
      <name val="ＭＳ Ｐ明朝"/>
      <family val="1"/>
      <charset val="128"/>
    </font>
    <font>
      <sz val="8"/>
      <color theme="1"/>
      <name val="ＭＳ Ｐ明朝"/>
      <family val="1"/>
      <charset val="128"/>
    </font>
    <font>
      <b/>
      <sz val="16"/>
      <name val="ＭＳ Ｐ明朝"/>
      <family val="1"/>
      <charset val="128"/>
    </font>
    <font>
      <sz val="12"/>
      <name val="ＭＳ Ｐ明朝"/>
      <family val="1"/>
      <charset val="128"/>
    </font>
    <font>
      <b/>
      <sz val="10"/>
      <name val="ＭＳ Ｐ明朝"/>
      <family val="1"/>
      <charset val="128"/>
    </font>
    <font>
      <b/>
      <sz val="16"/>
      <color theme="1"/>
      <name val="ＭＳ Ｐ明朝"/>
      <family val="1"/>
      <charset val="128"/>
    </font>
    <font>
      <b/>
      <sz val="11"/>
      <color theme="1"/>
      <name val="ＭＳ Ｐ明朝"/>
      <family val="1"/>
      <charset val="128"/>
    </font>
    <font>
      <b/>
      <sz val="10"/>
      <color rgb="FF000000"/>
      <name val="ＭＳ 明朝"/>
      <family val="1"/>
      <charset val="128"/>
    </font>
  </fonts>
  <fills count="8">
    <fill>
      <patternFill patternType="none"/>
    </fill>
    <fill>
      <patternFill patternType="gray125"/>
    </fill>
    <fill>
      <patternFill patternType="gray0625"/>
    </fill>
    <fill>
      <patternFill patternType="solid">
        <fgColor theme="9" tint="0.59999389629810485"/>
        <bgColor indexed="64"/>
      </patternFill>
    </fill>
    <fill>
      <patternFill patternType="solid">
        <fgColor rgb="FFFFFFCC"/>
        <bgColor indexed="64"/>
      </patternFill>
    </fill>
    <fill>
      <patternFill patternType="solid">
        <fgColor theme="5" tint="0.79998168889431442"/>
        <bgColor indexed="64"/>
      </patternFill>
    </fill>
    <fill>
      <patternFill patternType="solid">
        <fgColor rgb="FFE1FFFF"/>
        <bgColor indexed="64"/>
      </patternFill>
    </fill>
    <fill>
      <patternFill patternType="solid">
        <fgColor theme="9" tint="0.79998168889431442"/>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diagonal/>
    </border>
  </borders>
  <cellStyleXfs count="4">
    <xf numFmtId="0" fontId="0" fillId="0" borderId="0">
      <alignment vertical="center"/>
    </xf>
    <xf numFmtId="38" fontId="10" fillId="0" borderId="0" applyFont="0" applyFill="0" applyBorder="0" applyAlignment="0" applyProtection="0">
      <alignment vertical="center"/>
    </xf>
    <xf numFmtId="0" fontId="5" fillId="0" borderId="0"/>
    <xf numFmtId="0" fontId="10" fillId="0" borderId="0">
      <alignment vertical="center"/>
    </xf>
  </cellStyleXfs>
  <cellXfs count="779">
    <xf numFmtId="0" fontId="0" fillId="0" borderId="0" xfId="0">
      <alignment vertical="center"/>
    </xf>
    <xf numFmtId="0" fontId="12" fillId="0" borderId="0" xfId="0" applyFont="1" applyFill="1" applyProtection="1">
      <alignment vertical="center"/>
    </xf>
    <xf numFmtId="0" fontId="16" fillId="0" borderId="0" xfId="2" applyFont="1" applyFill="1" applyAlignment="1" applyProtection="1">
      <alignment vertical="center"/>
    </xf>
    <xf numFmtId="0" fontId="16" fillId="0" borderId="0" xfId="2" applyFont="1" applyFill="1" applyAlignment="1" applyProtection="1">
      <alignment horizontal="distributed" vertical="center"/>
    </xf>
    <xf numFmtId="0" fontId="11" fillId="0" borderId="0" xfId="2" applyFont="1" applyFill="1" applyBorder="1" applyProtection="1"/>
    <xf numFmtId="176" fontId="11" fillId="0" borderId="0" xfId="2" applyNumberFormat="1" applyFont="1" applyFill="1" applyProtection="1"/>
    <xf numFmtId="176" fontId="11" fillId="0" borderId="0" xfId="2" applyNumberFormat="1" applyFont="1" applyFill="1" applyAlignment="1" applyProtection="1">
      <alignment horizontal="center"/>
    </xf>
    <xf numFmtId="176" fontId="11" fillId="0" borderId="0" xfId="2" applyNumberFormat="1" applyFont="1" applyFill="1" applyAlignment="1" applyProtection="1">
      <alignment vertical="center" wrapText="1"/>
    </xf>
    <xf numFmtId="176" fontId="11" fillId="0" borderId="0" xfId="2" applyNumberFormat="1" applyFont="1" applyFill="1" applyBorder="1" applyProtection="1"/>
    <xf numFmtId="176" fontId="11" fillId="0" borderId="0" xfId="2" applyNumberFormat="1" applyFont="1" applyFill="1" applyAlignment="1" applyProtection="1">
      <alignment horizontal="distributed"/>
    </xf>
    <xf numFmtId="49" fontId="11" fillId="0" borderId="0" xfId="2" applyNumberFormat="1" applyFont="1" applyFill="1" applyAlignment="1" applyProtection="1">
      <alignment vertical="center"/>
    </xf>
    <xf numFmtId="0" fontId="11" fillId="0" borderId="0" xfId="2" applyFont="1" applyFill="1" applyBorder="1" applyAlignment="1" applyProtection="1">
      <alignment vertical="center"/>
    </xf>
    <xf numFmtId="176" fontId="11" fillId="0" borderId="0" xfId="2" applyNumberFormat="1" applyFont="1" applyFill="1" applyAlignment="1" applyProtection="1">
      <alignment vertical="center"/>
    </xf>
    <xf numFmtId="176" fontId="11" fillId="0" borderId="0" xfId="2" applyNumberFormat="1" applyFont="1" applyFill="1" applyAlignment="1" applyProtection="1">
      <alignment horizontal="center" vertical="center"/>
    </xf>
    <xf numFmtId="176" fontId="11" fillId="0" borderId="0" xfId="2" applyNumberFormat="1" applyFont="1" applyFill="1" applyAlignment="1" applyProtection="1">
      <alignment horizontal="distributed" vertical="center"/>
    </xf>
    <xf numFmtId="0" fontId="16" fillId="0" borderId="0" xfId="0" applyFont="1" applyFill="1" applyAlignment="1" applyProtection="1">
      <alignment horizontal="center" vertical="center"/>
    </xf>
    <xf numFmtId="0" fontId="25" fillId="0" borderId="0" xfId="0" applyFont="1" applyFill="1" applyProtection="1">
      <alignment vertical="center"/>
    </xf>
    <xf numFmtId="0" fontId="16" fillId="0" borderId="0" xfId="0" applyFont="1" applyFill="1" applyAlignment="1" applyProtection="1">
      <alignment vertical="center"/>
    </xf>
    <xf numFmtId="0" fontId="16" fillId="0" borderId="0" xfId="0" applyFont="1" applyFill="1" applyBorder="1" applyAlignment="1" applyProtection="1">
      <alignment vertical="center"/>
      <protection locked="0"/>
    </xf>
    <xf numFmtId="0" fontId="16" fillId="0" borderId="5" xfId="0" applyFont="1" applyFill="1" applyBorder="1" applyAlignment="1" applyProtection="1">
      <alignment horizontal="center" vertical="center"/>
      <protection locked="0"/>
    </xf>
    <xf numFmtId="0" fontId="16" fillId="0" borderId="16" xfId="0" applyFont="1" applyFill="1" applyBorder="1" applyAlignment="1" applyProtection="1">
      <alignment horizontal="center" vertical="center"/>
      <protection locked="0"/>
    </xf>
    <xf numFmtId="0" fontId="16" fillId="0" borderId="0" xfId="0" applyFont="1" applyFill="1" applyBorder="1" applyAlignment="1" applyProtection="1">
      <alignment horizontal="right" vertical="center"/>
      <protection locked="0"/>
    </xf>
    <xf numFmtId="0" fontId="14"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16" fillId="0" borderId="7" xfId="0" applyFont="1" applyFill="1" applyBorder="1" applyAlignment="1" applyProtection="1">
      <alignment vertical="center"/>
    </xf>
    <xf numFmtId="0" fontId="16" fillId="0" borderId="0" xfId="0" applyFont="1" applyFill="1" applyAlignment="1" applyProtection="1">
      <alignment horizontal="center" vertical="center"/>
      <protection locked="0"/>
    </xf>
    <xf numFmtId="0" fontId="16" fillId="0" borderId="10" xfId="0" applyFont="1" applyFill="1" applyBorder="1" applyAlignment="1" applyProtection="1">
      <alignment horizontal="center" vertical="center"/>
    </xf>
    <xf numFmtId="0" fontId="16" fillId="0" borderId="4" xfId="0" applyFont="1" applyFill="1" applyBorder="1" applyAlignment="1" applyProtection="1">
      <alignment horizontal="center" vertical="center"/>
    </xf>
    <xf numFmtId="0" fontId="16" fillId="0" borderId="27" xfId="0" applyFont="1" applyFill="1" applyBorder="1" applyAlignment="1" applyProtection="1">
      <alignment vertical="center" shrinkToFit="1"/>
    </xf>
    <xf numFmtId="0" fontId="16" fillId="0" borderId="38" xfId="0" applyFont="1" applyFill="1" applyBorder="1" applyAlignment="1" applyProtection="1">
      <alignment vertical="center" shrinkToFit="1"/>
    </xf>
    <xf numFmtId="0" fontId="16" fillId="0" borderId="40" xfId="0" applyFont="1" applyFill="1" applyBorder="1" applyAlignment="1" applyProtection="1">
      <alignment vertical="center" shrinkToFit="1"/>
    </xf>
    <xf numFmtId="0" fontId="12"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left" vertical="center"/>
      <protection locked="0"/>
    </xf>
    <xf numFmtId="0" fontId="12" fillId="0" borderId="0" xfId="0" applyFont="1" applyFill="1" applyProtection="1">
      <alignment vertical="center"/>
      <protection locked="0"/>
    </xf>
    <xf numFmtId="0" fontId="12"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right" vertical="center"/>
    </xf>
    <xf numFmtId="0" fontId="12" fillId="0" borderId="0" xfId="0" applyFont="1" applyFill="1" applyBorder="1" applyAlignment="1" applyProtection="1">
      <alignment vertical="center"/>
      <protection locked="0"/>
    </xf>
    <xf numFmtId="0" fontId="12" fillId="0" borderId="0" xfId="0" applyFont="1" applyFill="1" applyAlignment="1" applyProtection="1">
      <alignment horizontal="right" vertical="center"/>
      <protection locked="0"/>
    </xf>
    <xf numFmtId="0" fontId="12" fillId="0" borderId="5" xfId="0" applyFont="1" applyFill="1" applyBorder="1" applyAlignment="1" applyProtection="1">
      <alignment horizontal="center" vertical="center"/>
      <protection locked="0"/>
    </xf>
    <xf numFmtId="0" fontId="12" fillId="0" borderId="13" xfId="0" applyFont="1" applyFill="1" applyBorder="1" applyAlignment="1" applyProtection="1">
      <alignment horizontal="center" vertical="center"/>
      <protection locked="0"/>
    </xf>
    <xf numFmtId="0" fontId="12" fillId="0" borderId="13" xfId="0" applyFont="1" applyFill="1" applyBorder="1" applyAlignment="1" applyProtection="1">
      <alignment vertical="center" wrapText="1"/>
      <protection locked="0"/>
    </xf>
    <xf numFmtId="0" fontId="12" fillId="0" borderId="8" xfId="0" applyFont="1" applyFill="1" applyBorder="1" applyAlignment="1" applyProtection="1">
      <alignment vertical="center" wrapText="1"/>
      <protection locked="0"/>
    </xf>
    <xf numFmtId="0" fontId="12" fillId="0" borderId="8" xfId="0" applyFont="1" applyFill="1" applyBorder="1" applyAlignment="1" applyProtection="1">
      <alignment horizontal="center" vertical="center" wrapText="1"/>
      <protection locked="0"/>
    </xf>
    <xf numFmtId="0" fontId="12" fillId="0" borderId="3" xfId="0" applyFont="1" applyFill="1" applyBorder="1" applyAlignment="1" applyProtection="1">
      <alignment vertical="center"/>
      <protection locked="0"/>
    </xf>
    <xf numFmtId="0" fontId="25" fillId="0" borderId="11" xfId="0" applyFont="1" applyFill="1" applyBorder="1" applyAlignment="1" applyProtection="1">
      <alignment vertical="center"/>
      <protection locked="0"/>
    </xf>
    <xf numFmtId="0" fontId="12" fillId="0" borderId="11" xfId="0" applyFont="1" applyFill="1" applyBorder="1" applyAlignment="1" applyProtection="1">
      <alignment horizontal="center" vertical="center" wrapText="1"/>
    </xf>
    <xf numFmtId="0" fontId="12" fillId="0" borderId="9"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3" fillId="0" borderId="9" xfId="0" applyFont="1" applyFill="1" applyBorder="1" applyAlignment="1" applyProtection="1">
      <alignment horizontal="center" vertical="center"/>
    </xf>
    <xf numFmtId="0" fontId="12" fillId="0" borderId="9" xfId="0" applyFont="1" applyFill="1" applyBorder="1" applyAlignment="1" applyProtection="1">
      <alignment horizontal="center" vertical="center" wrapText="1"/>
    </xf>
    <xf numFmtId="0" fontId="12" fillId="0" borderId="11" xfId="0" applyFont="1" applyFill="1" applyBorder="1" applyAlignment="1" applyProtection="1">
      <alignment horizontal="right" vertical="center"/>
      <protection locked="0"/>
    </xf>
    <xf numFmtId="0" fontId="12" fillId="0" borderId="4" xfId="0" applyFont="1" applyFill="1" applyBorder="1" applyAlignment="1" applyProtection="1">
      <alignment vertical="center"/>
      <protection locked="0"/>
    </xf>
    <xf numFmtId="0" fontId="12" fillId="0" borderId="17" xfId="0" applyFont="1" applyFill="1" applyBorder="1" applyAlignment="1" applyProtection="1">
      <alignment vertical="center"/>
    </xf>
    <xf numFmtId="0" fontId="12" fillId="0" borderId="17"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12" fillId="0" borderId="10"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176" fontId="12" fillId="0" borderId="36" xfId="0" quotePrefix="1" applyNumberFormat="1" applyFont="1" applyFill="1" applyBorder="1" applyAlignment="1" applyProtection="1">
      <alignment horizontal="center" vertical="center"/>
    </xf>
    <xf numFmtId="176" fontId="12" fillId="0" borderId="37" xfId="0" quotePrefix="1" applyNumberFormat="1" applyFont="1" applyFill="1" applyBorder="1" applyAlignment="1" applyProtection="1">
      <alignment horizontal="center" vertical="center"/>
    </xf>
    <xf numFmtId="176" fontId="12" fillId="0" borderId="39" xfId="0" quotePrefix="1"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wrapText="1"/>
    </xf>
    <xf numFmtId="0" fontId="12" fillId="0" borderId="5" xfId="0" applyFont="1" applyFill="1" applyBorder="1" applyAlignment="1" applyProtection="1">
      <alignment horizontal="center" vertical="center" wrapText="1"/>
      <protection locked="0"/>
    </xf>
    <xf numFmtId="0" fontId="13" fillId="0" borderId="8"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xf>
    <xf numFmtId="0" fontId="13" fillId="0" borderId="10" xfId="0" applyFont="1" applyFill="1" applyBorder="1" applyAlignment="1" applyProtection="1">
      <alignment horizontal="center" vertical="center"/>
    </xf>
    <xf numFmtId="3" fontId="12" fillId="0" borderId="56" xfId="0" applyNumberFormat="1" applyFont="1" applyFill="1" applyBorder="1" applyProtection="1">
      <alignment vertical="center"/>
    </xf>
    <xf numFmtId="181" fontId="12" fillId="0" borderId="56" xfId="0" applyNumberFormat="1" applyFont="1" applyFill="1" applyBorder="1" applyProtection="1">
      <alignment vertical="center"/>
    </xf>
    <xf numFmtId="3" fontId="12" fillId="0" borderId="57" xfId="0" applyNumberFormat="1" applyFont="1" applyFill="1" applyBorder="1" applyProtection="1">
      <alignment vertical="center"/>
    </xf>
    <xf numFmtId="0" fontId="12" fillId="0" borderId="56" xfId="0" applyFont="1" applyFill="1" applyBorder="1" applyProtection="1">
      <alignment vertical="center"/>
    </xf>
    <xf numFmtId="181" fontId="12" fillId="0" borderId="57" xfId="0" applyNumberFormat="1" applyFont="1" applyFill="1" applyBorder="1" applyProtection="1">
      <alignment vertical="center"/>
    </xf>
    <xf numFmtId="3" fontId="12" fillId="0" borderId="63" xfId="0" applyNumberFormat="1" applyFont="1" applyFill="1" applyBorder="1" applyProtection="1">
      <alignment vertical="center"/>
    </xf>
    <xf numFmtId="3" fontId="12" fillId="0" borderId="58" xfId="0" applyNumberFormat="1" applyFont="1" applyFill="1" applyBorder="1" applyProtection="1">
      <alignment vertical="center"/>
    </xf>
    <xf numFmtId="181" fontId="12" fillId="0" borderId="58" xfId="0" applyNumberFormat="1" applyFont="1" applyFill="1" applyBorder="1" applyProtection="1">
      <alignment vertical="center"/>
    </xf>
    <xf numFmtId="3" fontId="12" fillId="0" borderId="14" xfId="0" applyNumberFormat="1" applyFont="1" applyFill="1" applyBorder="1" applyProtection="1">
      <alignment vertical="center"/>
    </xf>
    <xf numFmtId="181" fontId="12" fillId="0" borderId="14" xfId="0" applyNumberFormat="1" applyFont="1" applyFill="1" applyBorder="1" applyProtection="1">
      <alignment vertical="center"/>
    </xf>
    <xf numFmtId="3" fontId="12" fillId="0" borderId="37" xfId="0" applyNumberFormat="1" applyFont="1" applyFill="1" applyBorder="1" applyProtection="1">
      <alignment vertical="center"/>
    </xf>
    <xf numFmtId="0" fontId="12" fillId="0" borderId="14" xfId="0" applyFont="1" applyFill="1" applyBorder="1" applyProtection="1">
      <alignment vertical="center"/>
    </xf>
    <xf numFmtId="181" fontId="12" fillId="0" borderId="37" xfId="0" applyNumberFormat="1" applyFont="1" applyFill="1" applyBorder="1" applyProtection="1">
      <alignment vertical="center"/>
    </xf>
    <xf numFmtId="3" fontId="12" fillId="0" borderId="29" xfId="0" applyNumberFormat="1" applyFont="1" applyFill="1" applyBorder="1" applyProtection="1">
      <alignment vertical="center"/>
    </xf>
    <xf numFmtId="3" fontId="12" fillId="0" borderId="38" xfId="0" applyNumberFormat="1" applyFont="1" applyFill="1" applyBorder="1" applyProtection="1">
      <alignment vertical="center"/>
    </xf>
    <xf numFmtId="181" fontId="12" fillId="0" borderId="38" xfId="0" applyNumberFormat="1" applyFont="1" applyFill="1" applyBorder="1" applyProtection="1">
      <alignment vertical="center"/>
    </xf>
    <xf numFmtId="3" fontId="12" fillId="0" borderId="15" xfId="0" applyNumberFormat="1" applyFont="1" applyFill="1" applyBorder="1" applyProtection="1">
      <alignment vertical="center"/>
    </xf>
    <xf numFmtId="181" fontId="12" fillId="0" borderId="15" xfId="0" applyNumberFormat="1" applyFont="1" applyFill="1" applyBorder="1" applyProtection="1">
      <alignment vertical="center"/>
    </xf>
    <xf numFmtId="3" fontId="12" fillId="0" borderId="39" xfId="0" applyNumberFormat="1" applyFont="1" applyFill="1" applyBorder="1" applyProtection="1">
      <alignment vertical="center"/>
    </xf>
    <xf numFmtId="0" fontId="12" fillId="0" borderId="15" xfId="0" applyFont="1" applyFill="1" applyBorder="1" applyProtection="1">
      <alignment vertical="center"/>
    </xf>
    <xf numFmtId="181" fontId="12" fillId="0" borderId="39" xfId="0" applyNumberFormat="1" applyFont="1" applyFill="1" applyBorder="1" applyProtection="1">
      <alignment vertical="center"/>
    </xf>
    <xf numFmtId="3" fontId="12" fillId="0" borderId="64" xfId="0" applyNumberFormat="1" applyFont="1" applyFill="1" applyBorder="1" applyProtection="1">
      <alignment vertical="center"/>
    </xf>
    <xf numFmtId="3" fontId="12" fillId="0" borderId="40" xfId="0" applyNumberFormat="1" applyFont="1" applyFill="1" applyBorder="1" applyProtection="1">
      <alignment vertical="center"/>
    </xf>
    <xf numFmtId="181" fontId="12" fillId="0" borderId="40" xfId="0" applyNumberFormat="1" applyFont="1" applyFill="1" applyBorder="1" applyProtection="1">
      <alignment vertical="center"/>
    </xf>
    <xf numFmtId="3" fontId="25" fillId="0" borderId="1" xfId="0" applyNumberFormat="1" applyFont="1" applyFill="1" applyBorder="1" applyProtection="1">
      <alignment vertical="center"/>
    </xf>
    <xf numFmtId="3" fontId="25" fillId="0" borderId="1" xfId="0" applyNumberFormat="1" applyFont="1" applyFill="1" applyBorder="1" applyAlignment="1" applyProtection="1">
      <alignment horizontal="center" vertical="center"/>
    </xf>
    <xf numFmtId="3" fontId="25" fillId="0" borderId="4" xfId="0" applyNumberFormat="1" applyFont="1" applyFill="1" applyBorder="1" applyProtection="1">
      <alignment vertical="center"/>
    </xf>
    <xf numFmtId="3" fontId="25" fillId="0" borderId="41" xfId="0" applyNumberFormat="1" applyFont="1" applyFill="1" applyBorder="1" applyAlignment="1" applyProtection="1">
      <alignment horizontal="center" vertical="center"/>
    </xf>
    <xf numFmtId="0" fontId="25" fillId="0" borderId="0" xfId="0" applyFont="1" applyFill="1" applyProtection="1">
      <alignment vertical="center"/>
      <protection locked="0"/>
    </xf>
    <xf numFmtId="0" fontId="14" fillId="0" borderId="0" xfId="0" applyFont="1" applyFill="1" applyBorder="1" applyAlignment="1" applyProtection="1">
      <alignment horizontal="left" vertical="center"/>
      <protection locked="0"/>
    </xf>
    <xf numFmtId="0" fontId="12" fillId="0" borderId="5" xfId="0" applyFont="1" applyFill="1" applyBorder="1" applyAlignment="1" applyProtection="1">
      <alignment vertical="center" wrapText="1"/>
      <protection locked="0"/>
    </xf>
    <xf numFmtId="0" fontId="12" fillId="0" borderId="3" xfId="0" applyFont="1" applyFill="1" applyBorder="1" applyAlignment="1" applyProtection="1">
      <alignment horizontal="center" vertical="center"/>
    </xf>
    <xf numFmtId="0" fontId="12" fillId="0" borderId="7" xfId="0" applyFont="1" applyFill="1" applyBorder="1" applyAlignment="1" applyProtection="1">
      <alignment horizontal="center" vertical="center"/>
    </xf>
    <xf numFmtId="0" fontId="12" fillId="0" borderId="7" xfId="0" applyFont="1" applyFill="1" applyBorder="1" applyAlignment="1" applyProtection="1">
      <alignment horizontal="center" vertical="center" wrapText="1"/>
    </xf>
    <xf numFmtId="181" fontId="12" fillId="0" borderId="59" xfId="0" applyNumberFormat="1" applyFont="1" applyFill="1" applyBorder="1" applyProtection="1">
      <alignment vertical="center"/>
    </xf>
    <xf numFmtId="181" fontId="12" fillId="0" borderId="43" xfId="0" applyNumberFormat="1" applyFont="1" applyFill="1" applyBorder="1" applyProtection="1">
      <alignment vertical="center"/>
    </xf>
    <xf numFmtId="181" fontId="12" fillId="0" borderId="44" xfId="0" applyNumberFormat="1" applyFont="1" applyFill="1" applyBorder="1" applyProtection="1">
      <alignment vertical="center"/>
    </xf>
    <xf numFmtId="3" fontId="12" fillId="0" borderId="1" xfId="0" applyNumberFormat="1" applyFont="1" applyFill="1" applyBorder="1" applyProtection="1">
      <alignment vertical="center"/>
    </xf>
    <xf numFmtId="3" fontId="12" fillId="0" borderId="42" xfId="0" applyNumberFormat="1" applyFont="1" applyFill="1" applyBorder="1" applyProtection="1">
      <alignment vertical="center"/>
    </xf>
    <xf numFmtId="0" fontId="12" fillId="0" borderId="2" xfId="0" applyNumberFormat="1" applyFont="1" applyFill="1" applyBorder="1" applyAlignment="1" applyProtection="1">
      <alignment horizontal="center" vertical="center"/>
    </xf>
    <xf numFmtId="3" fontId="12" fillId="0" borderId="2" xfId="0" applyNumberFormat="1" applyFont="1" applyFill="1" applyBorder="1" applyAlignment="1" applyProtection="1">
      <alignment horizontal="center" vertical="center"/>
    </xf>
    <xf numFmtId="0" fontId="16" fillId="0" borderId="0" xfId="0" applyFont="1" applyFill="1" applyBorder="1" applyAlignment="1" applyProtection="1">
      <alignment vertical="center"/>
    </xf>
    <xf numFmtId="0" fontId="16" fillId="0" borderId="0" xfId="0" applyFont="1" applyFill="1" applyAlignment="1" applyProtection="1">
      <alignment vertical="center"/>
      <protection locked="0"/>
    </xf>
    <xf numFmtId="0" fontId="16" fillId="0" borderId="0" xfId="0" applyFont="1" applyFill="1" applyBorder="1" applyAlignment="1" applyProtection="1">
      <alignment horizontal="center" vertical="center" wrapText="1"/>
      <protection locked="0"/>
    </xf>
    <xf numFmtId="0" fontId="16" fillId="0" borderId="0" xfId="0" applyFont="1" applyFill="1" applyAlignment="1" applyProtection="1">
      <alignment horizontal="center" vertical="center" wrapText="1"/>
      <protection locked="0"/>
    </xf>
    <xf numFmtId="0" fontId="16" fillId="0" borderId="3" xfId="0" applyFont="1" applyFill="1" applyBorder="1" applyAlignment="1" applyProtection="1">
      <alignment horizontal="center" vertical="center"/>
      <protection locked="0"/>
    </xf>
    <xf numFmtId="0" fontId="15" fillId="0" borderId="0" xfId="0" applyFont="1" applyFill="1" applyAlignment="1">
      <alignment vertical="center" wrapText="1"/>
    </xf>
    <xf numFmtId="0" fontId="16" fillId="0" borderId="4" xfId="0" applyFont="1" applyFill="1" applyBorder="1" applyAlignment="1" applyProtection="1">
      <alignment horizontal="center" vertical="center"/>
      <protection locked="0"/>
    </xf>
    <xf numFmtId="0" fontId="16" fillId="0" borderId="1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181" fontId="16" fillId="0" borderId="48" xfId="0" applyNumberFormat="1" applyFont="1" applyFill="1" applyBorder="1" applyAlignment="1" applyProtection="1">
      <alignment vertical="center" shrinkToFit="1"/>
    </xf>
    <xf numFmtId="181" fontId="16" fillId="0" borderId="28" xfId="0" applyNumberFormat="1" applyFont="1" applyFill="1" applyBorder="1" applyAlignment="1" applyProtection="1">
      <alignment vertical="center" shrinkToFit="1"/>
    </xf>
    <xf numFmtId="181" fontId="16" fillId="0" borderId="46" xfId="0" applyNumberFormat="1" applyFont="1" applyFill="1" applyBorder="1" applyAlignment="1" applyProtection="1">
      <alignment vertical="center" shrinkToFit="1"/>
    </xf>
    <xf numFmtId="181" fontId="16" fillId="0" borderId="0" xfId="0" applyNumberFormat="1" applyFont="1" applyFill="1" applyBorder="1" applyAlignment="1" applyProtection="1">
      <alignment vertical="center" shrinkToFit="1"/>
    </xf>
    <xf numFmtId="182" fontId="16" fillId="0" borderId="48" xfId="0" applyNumberFormat="1" applyFont="1" applyFill="1" applyBorder="1" applyAlignment="1" applyProtection="1">
      <alignment vertical="center" shrinkToFit="1"/>
    </xf>
    <xf numFmtId="182" fontId="16" fillId="0" borderId="28" xfId="0" applyNumberFormat="1" applyFont="1" applyFill="1" applyBorder="1" applyAlignment="1" applyProtection="1">
      <alignment vertical="center" shrinkToFit="1"/>
    </xf>
    <xf numFmtId="181" fontId="16" fillId="0" borderId="46" xfId="0" applyNumberFormat="1" applyFont="1" applyFill="1" applyBorder="1" applyAlignment="1" applyProtection="1">
      <alignment vertical="center" shrinkToFit="1"/>
      <protection locked="0"/>
    </xf>
    <xf numFmtId="0" fontId="16" fillId="0" borderId="0" xfId="0" applyFont="1" applyFill="1" applyAlignment="1" applyProtection="1">
      <alignment vertical="center" shrinkToFit="1"/>
      <protection locked="0"/>
    </xf>
    <xf numFmtId="182" fontId="16" fillId="0" borderId="48" xfId="0" applyNumberFormat="1" applyFont="1" applyFill="1" applyBorder="1" applyAlignment="1">
      <alignment vertical="center" shrinkToFit="1"/>
    </xf>
    <xf numFmtId="182" fontId="16" fillId="0" borderId="28" xfId="0" applyNumberFormat="1" applyFont="1" applyFill="1" applyBorder="1" applyAlignment="1" applyProtection="1">
      <alignment vertical="center" shrinkToFit="1"/>
      <protection locked="0"/>
    </xf>
    <xf numFmtId="181" fontId="16" fillId="0" borderId="0" xfId="0" applyNumberFormat="1" applyFont="1" applyFill="1" applyBorder="1" applyAlignment="1" applyProtection="1">
      <alignment vertical="center" shrinkToFit="1"/>
      <protection locked="0"/>
    </xf>
    <xf numFmtId="182" fontId="16" fillId="0" borderId="48" xfId="0" applyNumberFormat="1" applyFont="1" applyFill="1" applyBorder="1" applyAlignment="1" applyProtection="1">
      <alignment vertical="center" shrinkToFit="1"/>
      <protection locked="0"/>
    </xf>
    <xf numFmtId="181" fontId="16" fillId="0" borderId="49" xfId="0" applyNumberFormat="1" applyFont="1" applyFill="1" applyBorder="1" applyAlignment="1" applyProtection="1">
      <alignment vertical="center" shrinkToFit="1"/>
    </xf>
    <xf numFmtId="181" fontId="16" fillId="0" borderId="30" xfId="0" applyNumberFormat="1" applyFont="1" applyFill="1" applyBorder="1" applyAlignment="1" applyProtection="1">
      <alignment vertical="center" shrinkToFit="1"/>
    </xf>
    <xf numFmtId="181" fontId="16" fillId="0" borderId="47" xfId="0" applyNumberFormat="1" applyFont="1" applyFill="1" applyBorder="1" applyAlignment="1" applyProtection="1">
      <alignment vertical="center" shrinkToFit="1"/>
    </xf>
    <xf numFmtId="182" fontId="16" fillId="0" borderId="49" xfId="0" applyNumberFormat="1" applyFont="1" applyFill="1" applyBorder="1" applyAlignment="1" applyProtection="1">
      <alignment vertical="center" shrinkToFit="1"/>
    </xf>
    <xf numFmtId="182" fontId="16" fillId="0" borderId="30" xfId="0" applyNumberFormat="1" applyFont="1" applyFill="1" applyBorder="1" applyAlignment="1" applyProtection="1">
      <alignment vertical="center" shrinkToFit="1"/>
    </xf>
    <xf numFmtId="181" fontId="16" fillId="0" borderId="47" xfId="0" applyNumberFormat="1" applyFont="1" applyFill="1" applyBorder="1" applyAlignment="1" applyProtection="1">
      <alignment vertical="center" shrinkToFit="1"/>
      <protection locked="0"/>
    </xf>
    <xf numFmtId="182" fontId="16" fillId="0" borderId="49" xfId="0" applyNumberFormat="1" applyFont="1" applyFill="1" applyBorder="1" applyAlignment="1">
      <alignment vertical="center" shrinkToFit="1"/>
    </xf>
    <xf numFmtId="182" fontId="16" fillId="0" borderId="30" xfId="0" applyNumberFormat="1" applyFont="1" applyFill="1" applyBorder="1" applyAlignment="1" applyProtection="1">
      <alignment vertical="center" shrinkToFit="1"/>
      <protection locked="0"/>
    </xf>
    <xf numFmtId="182" fontId="16" fillId="0" borderId="49" xfId="0" applyNumberFormat="1" applyFont="1" applyFill="1" applyBorder="1" applyAlignment="1" applyProtection="1">
      <alignment vertical="center" shrinkToFit="1"/>
      <protection locked="0"/>
    </xf>
    <xf numFmtId="181" fontId="16" fillId="0" borderId="50" xfId="0" applyNumberFormat="1" applyFont="1" applyFill="1" applyBorder="1" applyAlignment="1" applyProtection="1">
      <alignment vertical="center" shrinkToFit="1"/>
    </xf>
    <xf numFmtId="181" fontId="16" fillId="0" borderId="31" xfId="0" applyNumberFormat="1" applyFont="1" applyFill="1" applyBorder="1" applyAlignment="1" applyProtection="1">
      <alignment vertical="center" shrinkToFit="1"/>
    </xf>
    <xf numFmtId="181" fontId="16" fillId="0" borderId="51" xfId="0" applyNumberFormat="1" applyFont="1" applyFill="1" applyBorder="1" applyAlignment="1" applyProtection="1">
      <alignment vertical="center" shrinkToFit="1"/>
    </xf>
    <xf numFmtId="182" fontId="16" fillId="0" borderId="50" xfId="0" applyNumberFormat="1" applyFont="1" applyFill="1" applyBorder="1" applyAlignment="1" applyProtection="1">
      <alignment vertical="center" shrinkToFit="1"/>
    </xf>
    <xf numFmtId="182" fontId="16" fillId="0" borderId="31" xfId="0" applyNumberFormat="1" applyFont="1" applyFill="1" applyBorder="1" applyAlignment="1" applyProtection="1">
      <alignment vertical="center" shrinkToFit="1"/>
    </xf>
    <xf numFmtId="181" fontId="16" fillId="0" borderId="51" xfId="0" applyNumberFormat="1" applyFont="1" applyFill="1" applyBorder="1" applyAlignment="1" applyProtection="1">
      <alignment vertical="center" shrinkToFit="1"/>
      <protection locked="0"/>
    </xf>
    <xf numFmtId="182" fontId="16" fillId="0" borderId="50" xfId="0" applyNumberFormat="1" applyFont="1" applyFill="1" applyBorder="1" applyAlignment="1">
      <alignment vertical="center" shrinkToFit="1"/>
    </xf>
    <xf numFmtId="182" fontId="16" fillId="0" borderId="31" xfId="0" applyNumberFormat="1" applyFont="1" applyFill="1" applyBorder="1" applyAlignment="1" applyProtection="1">
      <alignment vertical="center" shrinkToFit="1"/>
      <protection locked="0"/>
    </xf>
    <xf numFmtId="182" fontId="16" fillId="0" borderId="50" xfId="0" applyNumberFormat="1" applyFont="1" applyFill="1" applyBorder="1" applyAlignment="1" applyProtection="1">
      <alignment vertical="center" shrinkToFit="1"/>
      <protection locked="0"/>
    </xf>
    <xf numFmtId="182" fontId="16" fillId="0" borderId="1" xfId="0" applyNumberFormat="1" applyFont="1" applyFill="1" applyBorder="1" applyAlignment="1" applyProtection="1">
      <alignment vertical="center" shrinkToFit="1"/>
    </xf>
    <xf numFmtId="0" fontId="12" fillId="0" borderId="0" xfId="0" applyFont="1" applyFill="1" applyAlignment="1" applyProtection="1">
      <alignment vertical="center" wrapText="1"/>
    </xf>
    <xf numFmtId="49" fontId="11" fillId="0" borderId="0" xfId="2" applyNumberFormat="1" applyFont="1" applyFill="1" applyBorder="1" applyAlignment="1" applyProtection="1">
      <alignment vertical="center"/>
      <protection locked="0"/>
    </xf>
    <xf numFmtId="0" fontId="17" fillId="0" borderId="0" xfId="2" applyFont="1" applyFill="1" applyBorder="1" applyAlignment="1" applyProtection="1">
      <alignment vertical="center"/>
    </xf>
    <xf numFmtId="0" fontId="11" fillId="0" borderId="0" xfId="2" applyFont="1" applyFill="1" applyBorder="1" applyAlignment="1" applyProtection="1">
      <alignment vertical="center"/>
      <protection locked="0"/>
    </xf>
    <xf numFmtId="49" fontId="11" fillId="0" borderId="0" xfId="2" applyNumberFormat="1" applyFont="1" applyFill="1" applyAlignment="1" applyProtection="1">
      <alignment vertical="center"/>
      <protection locked="0"/>
    </xf>
    <xf numFmtId="176" fontId="11" fillId="0" borderId="0" xfId="2" applyNumberFormat="1" applyFont="1" applyFill="1" applyAlignment="1" applyProtection="1">
      <alignment horizontal="distributed" vertical="center"/>
      <protection locked="0"/>
    </xf>
    <xf numFmtId="176" fontId="11" fillId="0" borderId="0" xfId="2" applyNumberFormat="1" applyFont="1" applyFill="1" applyAlignment="1" applyProtection="1">
      <alignment vertical="center"/>
      <protection locked="0"/>
    </xf>
    <xf numFmtId="176" fontId="11" fillId="0" borderId="0" xfId="2" quotePrefix="1" applyNumberFormat="1" applyFont="1" applyFill="1" applyAlignment="1" applyProtection="1">
      <alignment horizontal="right" vertical="center"/>
      <protection locked="0"/>
    </xf>
    <xf numFmtId="176" fontId="11" fillId="0" borderId="0" xfId="2" applyNumberFormat="1" applyFont="1" applyFill="1" applyAlignment="1" applyProtection="1">
      <alignment horizontal="right" vertical="center"/>
      <protection locked="0"/>
    </xf>
    <xf numFmtId="176" fontId="11" fillId="0" borderId="8" xfId="2" quotePrefix="1" applyNumberFormat="1" applyFont="1" applyFill="1" applyBorder="1" applyAlignment="1" applyProtection="1">
      <alignment horizontal="center" vertical="center"/>
    </xf>
    <xf numFmtId="176" fontId="11" fillId="0" borderId="8" xfId="2" applyNumberFormat="1" applyFont="1" applyFill="1" applyBorder="1" applyAlignment="1" applyProtection="1">
      <alignment horizontal="center" vertical="center"/>
    </xf>
    <xf numFmtId="176" fontId="11" fillId="0" borderId="0" xfId="2" applyNumberFormat="1" applyFont="1" applyFill="1" applyAlignment="1" applyProtection="1">
      <alignment horizontal="center" vertical="center"/>
      <protection locked="0"/>
    </xf>
    <xf numFmtId="0" fontId="11" fillId="0" borderId="10" xfId="2" applyFont="1" applyFill="1" applyBorder="1" applyAlignment="1" applyProtection="1">
      <alignment horizontal="distributed" vertical="center" wrapText="1"/>
    </xf>
    <xf numFmtId="176" fontId="11" fillId="0" borderId="10" xfId="2" applyNumberFormat="1" applyFont="1" applyFill="1" applyBorder="1" applyAlignment="1" applyProtection="1">
      <alignment horizontal="distributed" vertical="center" wrapText="1"/>
    </xf>
    <xf numFmtId="176" fontId="11" fillId="0" borderId="0" xfId="2" applyNumberFormat="1" applyFont="1" applyFill="1" applyAlignment="1" applyProtection="1">
      <alignment horizontal="distributed" vertical="center" wrapText="1"/>
      <protection locked="0"/>
    </xf>
    <xf numFmtId="182" fontId="11" fillId="0" borderId="0" xfId="2" applyNumberFormat="1" applyFont="1" applyFill="1" applyBorder="1" applyAlignment="1" applyProtection="1">
      <alignment vertical="center" shrinkToFit="1"/>
    </xf>
    <xf numFmtId="182" fontId="11" fillId="0" borderId="9" xfId="2" applyNumberFormat="1" applyFont="1" applyFill="1" applyBorder="1" applyAlignment="1" applyProtection="1">
      <alignment vertical="center" shrinkToFit="1"/>
    </xf>
    <xf numFmtId="182" fontId="11" fillId="0" borderId="3" xfId="2" applyNumberFormat="1" applyFont="1" applyFill="1" applyBorder="1" applyAlignment="1" applyProtection="1">
      <alignment vertical="center" shrinkToFit="1"/>
    </xf>
    <xf numFmtId="182" fontId="11" fillId="0" borderId="8" xfId="2" applyNumberFormat="1" applyFont="1" applyFill="1" applyBorder="1" applyAlignment="1" applyProtection="1">
      <alignment vertical="center" shrinkToFit="1"/>
    </xf>
    <xf numFmtId="49" fontId="11" fillId="0" borderId="42" xfId="2" applyNumberFormat="1" applyFont="1" applyFill="1" applyBorder="1" applyAlignment="1" applyProtection="1">
      <alignment vertical="center"/>
    </xf>
    <xf numFmtId="0" fontId="11" fillId="0" borderId="41" xfId="2" applyFont="1" applyFill="1" applyBorder="1" applyAlignment="1" applyProtection="1">
      <alignment horizontal="distributed" vertical="center"/>
    </xf>
    <xf numFmtId="182" fontId="11" fillId="0" borderId="2" xfId="2" applyNumberFormat="1" applyFont="1" applyFill="1" applyBorder="1" applyAlignment="1" applyProtection="1">
      <alignment vertical="center" shrinkToFit="1"/>
    </xf>
    <xf numFmtId="182" fontId="11" fillId="0" borderId="1" xfId="2" applyNumberFormat="1" applyFont="1" applyFill="1" applyBorder="1" applyAlignment="1" applyProtection="1">
      <alignment vertical="center" shrinkToFit="1"/>
    </xf>
    <xf numFmtId="182" fontId="11" fillId="0" borderId="42" xfId="2" applyNumberFormat="1" applyFont="1" applyFill="1" applyBorder="1" applyAlignment="1" applyProtection="1">
      <alignment vertical="center" shrinkToFit="1"/>
    </xf>
    <xf numFmtId="49" fontId="11" fillId="0" borderId="5" xfId="2" applyNumberFormat="1" applyFont="1" applyFill="1" applyBorder="1" applyAlignment="1" applyProtection="1">
      <alignment vertical="center"/>
    </xf>
    <xf numFmtId="0" fontId="11" fillId="0" borderId="11" xfId="2" applyFont="1" applyFill="1" applyBorder="1" applyAlignment="1" applyProtection="1">
      <alignment horizontal="distributed" vertical="center"/>
    </xf>
    <xf numFmtId="182" fontId="11" fillId="0" borderId="3" xfId="2" applyNumberFormat="1" applyFont="1" applyFill="1" applyBorder="1" applyAlignment="1" applyProtection="1">
      <alignment vertical="center" shrinkToFit="1"/>
      <protection locked="0"/>
    </xf>
    <xf numFmtId="182" fontId="11" fillId="0" borderId="0" xfId="2" applyNumberFormat="1" applyFont="1" applyFill="1" applyAlignment="1" applyProtection="1">
      <alignment vertical="center" shrinkToFit="1"/>
      <protection locked="0"/>
    </xf>
    <xf numFmtId="49" fontId="11" fillId="0" borderId="3" xfId="2" applyNumberFormat="1" applyFont="1" applyFill="1" applyBorder="1" applyAlignment="1" applyProtection="1">
      <alignment vertical="center"/>
    </xf>
    <xf numFmtId="0" fontId="19" fillId="0" borderId="11" xfId="2" applyFont="1" applyFill="1" applyBorder="1" applyAlignment="1" applyProtection="1">
      <alignment horizontal="distributed" vertical="center"/>
    </xf>
    <xf numFmtId="49" fontId="11" fillId="0" borderId="4" xfId="2" quotePrefix="1" applyNumberFormat="1" applyFont="1" applyFill="1" applyBorder="1" applyAlignment="1" applyProtection="1">
      <alignment vertical="center"/>
    </xf>
    <xf numFmtId="0" fontId="11" fillId="0" borderId="17" xfId="2" applyFont="1" applyFill="1" applyBorder="1" applyAlignment="1" applyProtection="1">
      <alignment horizontal="distributed" vertical="center"/>
    </xf>
    <xf numFmtId="182" fontId="11" fillId="0" borderId="7" xfId="2" applyNumberFormat="1" applyFont="1" applyFill="1" applyBorder="1" applyAlignment="1" applyProtection="1">
      <alignment vertical="center" shrinkToFit="1"/>
    </xf>
    <xf numFmtId="0" fontId="11" fillId="0" borderId="0" xfId="2" applyFont="1" applyFill="1" applyAlignment="1" applyProtection="1">
      <alignment horizontal="distributed" vertical="center"/>
      <protection locked="0"/>
    </xf>
    <xf numFmtId="0" fontId="21" fillId="0" borderId="0" xfId="2" applyFont="1" applyFill="1" applyBorder="1" applyAlignment="1" applyProtection="1">
      <alignment vertical="center"/>
    </xf>
    <xf numFmtId="176" fontId="11" fillId="0" borderId="13" xfId="2" applyNumberFormat="1" applyFont="1" applyFill="1" applyBorder="1" applyAlignment="1" applyProtection="1">
      <alignment horizontal="center" vertical="center"/>
      <protection locked="0"/>
    </xf>
    <xf numFmtId="176" fontId="11" fillId="0" borderId="17" xfId="2" applyNumberFormat="1" applyFont="1" applyFill="1" applyBorder="1" applyAlignment="1" applyProtection="1">
      <alignment horizontal="distributed" vertical="center" wrapText="1"/>
      <protection locked="0"/>
    </xf>
    <xf numFmtId="176" fontId="11" fillId="0" borderId="10" xfId="2" applyNumberFormat="1" applyFont="1" applyFill="1" applyBorder="1" applyAlignment="1" applyProtection="1">
      <alignment vertical="center" wrapText="1"/>
    </xf>
    <xf numFmtId="176" fontId="12" fillId="0" borderId="57" xfId="0" quotePrefix="1" applyNumberFormat="1" applyFont="1" applyFill="1" applyBorder="1" applyAlignment="1" applyProtection="1">
      <alignment horizontal="center" vertical="center"/>
    </xf>
    <xf numFmtId="0" fontId="16" fillId="0" borderId="58" xfId="0" applyFont="1" applyFill="1" applyBorder="1" applyAlignment="1" applyProtection="1">
      <alignment vertical="center" shrinkToFit="1"/>
    </xf>
    <xf numFmtId="181" fontId="11" fillId="0" borderId="35" xfId="2" applyNumberFormat="1" applyFont="1" applyFill="1" applyBorder="1" applyAlignment="1" applyProtection="1">
      <alignment vertical="center"/>
    </xf>
    <xf numFmtId="181" fontId="11" fillId="0" borderId="0" xfId="2" applyNumberFormat="1" applyFont="1" applyFill="1" applyBorder="1" applyAlignment="1" applyProtection="1">
      <alignment vertical="center"/>
    </xf>
    <xf numFmtId="181" fontId="11" fillId="0" borderId="34" xfId="2" applyNumberFormat="1" applyFont="1" applyFill="1" applyBorder="1" applyAlignment="1" applyProtection="1">
      <alignment vertical="center"/>
    </xf>
    <xf numFmtId="181" fontId="11" fillId="0" borderId="11" xfId="2" applyNumberFormat="1" applyFont="1" applyFill="1" applyBorder="1" applyAlignment="1" applyProtection="1">
      <alignment vertical="center"/>
      <protection locked="0"/>
    </xf>
    <xf numFmtId="181" fontId="11" fillId="0" borderId="0" xfId="2" applyNumberFormat="1" applyFont="1" applyFill="1" applyBorder="1" applyAlignment="1" applyProtection="1">
      <alignment vertical="center"/>
      <protection locked="0"/>
    </xf>
    <xf numFmtId="181" fontId="11" fillId="0" borderId="9" xfId="2" applyNumberFormat="1" applyFont="1" applyFill="1" applyBorder="1" applyAlignment="1" applyProtection="1">
      <alignment vertical="center"/>
    </xf>
    <xf numFmtId="181" fontId="11" fillId="0" borderId="60" xfId="2" applyNumberFormat="1" applyFont="1" applyFill="1" applyBorder="1" applyAlignment="1" applyProtection="1">
      <alignment vertical="center"/>
    </xf>
    <xf numFmtId="181" fontId="11" fillId="0" borderId="62" xfId="2" applyNumberFormat="1" applyFont="1" applyFill="1" applyBorder="1" applyAlignment="1" applyProtection="1">
      <alignment vertical="center"/>
    </xf>
    <xf numFmtId="181" fontId="11" fillId="0" borderId="61" xfId="2" applyNumberFormat="1" applyFont="1" applyFill="1" applyBorder="1" applyAlignment="1" applyProtection="1">
      <alignment vertical="center"/>
    </xf>
    <xf numFmtId="0" fontId="11" fillId="0" borderId="42" xfId="2" applyFont="1" applyFill="1" applyBorder="1" applyAlignment="1" applyProtection="1">
      <alignment vertical="center"/>
    </xf>
    <xf numFmtId="181" fontId="11" fillId="0" borderId="4" xfId="2" applyNumberFormat="1" applyFont="1" applyFill="1" applyBorder="1" applyAlignment="1" applyProtection="1">
      <alignment vertical="center"/>
    </xf>
    <xf numFmtId="181" fontId="11" fillId="0" borderId="7" xfId="2" applyNumberFormat="1" applyFont="1" applyFill="1" applyBorder="1" applyAlignment="1" applyProtection="1">
      <alignment vertical="center"/>
    </xf>
    <xf numFmtId="181" fontId="11" fillId="0" borderId="17" xfId="2" applyNumberFormat="1" applyFont="1" applyFill="1" applyBorder="1" applyAlignment="1" applyProtection="1">
      <alignment vertical="center"/>
    </xf>
    <xf numFmtId="181" fontId="11" fillId="0" borderId="41" xfId="2" applyNumberFormat="1" applyFont="1" applyFill="1" applyBorder="1" applyAlignment="1" applyProtection="1">
      <alignment vertical="center"/>
      <protection locked="0"/>
    </xf>
    <xf numFmtId="181" fontId="11" fillId="0" borderId="2" xfId="2" applyNumberFormat="1" applyFont="1" applyFill="1" applyBorder="1" applyAlignment="1" applyProtection="1">
      <alignment vertical="center"/>
      <protection locked="0"/>
    </xf>
    <xf numFmtId="181" fontId="11" fillId="0" borderId="2" xfId="2" applyNumberFormat="1" applyFont="1" applyFill="1" applyBorder="1" applyAlignment="1" applyProtection="1">
      <alignment vertical="center"/>
    </xf>
    <xf numFmtId="181" fontId="11" fillId="0" borderId="1" xfId="2" applyNumberFormat="1" applyFont="1" applyFill="1" applyBorder="1" applyAlignment="1" applyProtection="1">
      <alignment vertical="center"/>
    </xf>
    <xf numFmtId="0" fontId="11" fillId="0" borderId="3" xfId="2" applyFont="1" applyFill="1" applyBorder="1" applyAlignment="1" applyProtection="1">
      <alignment vertical="center"/>
    </xf>
    <xf numFmtId="181" fontId="11" fillId="0" borderId="3" xfId="2" applyNumberFormat="1" applyFont="1" applyFill="1" applyBorder="1" applyAlignment="1" applyProtection="1">
      <alignment vertical="center"/>
    </xf>
    <xf numFmtId="181" fontId="11" fillId="0" borderId="11" xfId="2" applyNumberFormat="1" applyFont="1" applyFill="1" applyBorder="1" applyAlignment="1" applyProtection="1">
      <alignment vertical="center"/>
    </xf>
    <xf numFmtId="181" fontId="11" fillId="0" borderId="0" xfId="2" applyNumberFormat="1" applyFont="1" applyFill="1" applyAlignment="1" applyProtection="1">
      <alignment vertical="center"/>
      <protection locked="0"/>
    </xf>
    <xf numFmtId="181" fontId="11" fillId="0" borderId="0" xfId="2" applyNumberFormat="1" applyFont="1" applyFill="1" applyAlignment="1" applyProtection="1">
      <alignment vertical="center"/>
    </xf>
    <xf numFmtId="181" fontId="11" fillId="0" borderId="42" xfId="2" applyNumberFormat="1" applyFont="1" applyFill="1" applyBorder="1" applyAlignment="1" applyProtection="1">
      <alignment vertical="center"/>
    </xf>
    <xf numFmtId="181" fontId="11" fillId="0" borderId="41" xfId="2" applyNumberFormat="1" applyFont="1" applyFill="1" applyBorder="1" applyAlignment="1" applyProtection="1">
      <alignment vertical="center"/>
    </xf>
    <xf numFmtId="181" fontId="11" fillId="0" borderId="1" xfId="2" applyNumberFormat="1" applyFont="1" applyFill="1" applyBorder="1" applyAlignment="1" applyProtection="1">
      <alignment vertical="center"/>
      <protection locked="0"/>
    </xf>
    <xf numFmtId="0" fontId="11" fillId="0" borderId="4" xfId="2" applyFont="1" applyFill="1" applyBorder="1" applyAlignment="1" applyProtection="1">
      <alignment vertical="center"/>
    </xf>
    <xf numFmtId="181" fontId="11" fillId="0" borderId="17" xfId="2" applyNumberFormat="1" applyFont="1" applyFill="1" applyBorder="1" applyAlignment="1" applyProtection="1">
      <alignment vertical="center"/>
      <protection locked="0"/>
    </xf>
    <xf numFmtId="0" fontId="11" fillId="0" borderId="0" xfId="2" applyFont="1" applyFill="1" applyAlignment="1" applyProtection="1">
      <alignment vertical="center"/>
      <protection locked="0"/>
    </xf>
    <xf numFmtId="176" fontId="11" fillId="0" borderId="0" xfId="2" applyNumberFormat="1" applyFont="1" applyFill="1" applyBorder="1" applyAlignment="1" applyProtection="1">
      <alignment vertical="center"/>
      <protection locked="0"/>
    </xf>
    <xf numFmtId="0" fontId="11" fillId="0" borderId="0" xfId="2" applyFont="1" applyFill="1" applyBorder="1" applyProtection="1">
      <protection locked="0"/>
    </xf>
    <xf numFmtId="0" fontId="23" fillId="0" borderId="0" xfId="2" applyFont="1" applyFill="1" applyBorder="1" applyProtection="1"/>
    <xf numFmtId="176" fontId="11" fillId="0" borderId="0" xfId="2" applyNumberFormat="1" applyFont="1" applyFill="1" applyProtection="1">
      <protection locked="0"/>
    </xf>
    <xf numFmtId="176" fontId="11" fillId="0" borderId="0" xfId="2" applyNumberFormat="1" applyFont="1" applyFill="1" applyAlignment="1" applyProtection="1">
      <alignment horizontal="distributed"/>
      <protection locked="0"/>
    </xf>
    <xf numFmtId="176" fontId="11" fillId="0" borderId="0" xfId="2" quotePrefix="1" applyNumberFormat="1" applyFont="1" applyFill="1" applyAlignment="1" applyProtection="1">
      <alignment horizontal="right"/>
      <protection locked="0"/>
    </xf>
    <xf numFmtId="176" fontId="11" fillId="0" borderId="0" xfId="2" applyNumberFormat="1" applyFont="1" applyFill="1" applyBorder="1" applyProtection="1">
      <protection locked="0"/>
    </xf>
    <xf numFmtId="176" fontId="11" fillId="0" borderId="0" xfId="2" applyNumberFormat="1" applyFont="1" applyFill="1" applyAlignment="1" applyProtection="1">
      <alignment horizontal="center"/>
      <protection locked="0"/>
    </xf>
    <xf numFmtId="176" fontId="11" fillId="0" borderId="8" xfId="2" quotePrefix="1" applyNumberFormat="1" applyFont="1" applyFill="1" applyBorder="1" applyAlignment="1" applyProtection="1">
      <alignment horizontal="center"/>
    </xf>
    <xf numFmtId="176" fontId="11" fillId="0" borderId="8" xfId="2" applyNumberFormat="1" applyFont="1" applyFill="1" applyBorder="1" applyAlignment="1" applyProtection="1">
      <alignment horizontal="center"/>
    </xf>
    <xf numFmtId="176" fontId="11" fillId="0" borderId="5" xfId="2" applyNumberFormat="1" applyFont="1" applyFill="1" applyBorder="1" applyAlignment="1" applyProtection="1">
      <alignment horizontal="center"/>
      <protection locked="0"/>
    </xf>
    <xf numFmtId="176" fontId="11" fillId="0" borderId="8" xfId="2" applyNumberFormat="1" applyFont="1" applyFill="1" applyBorder="1" applyAlignment="1" applyProtection="1">
      <alignment horizontal="center"/>
      <protection locked="0"/>
    </xf>
    <xf numFmtId="176" fontId="11" fillId="0" borderId="0" xfId="2" applyNumberFormat="1" applyFont="1" applyFill="1" applyBorder="1" applyAlignment="1" applyProtection="1">
      <alignment horizontal="center"/>
      <protection locked="0"/>
    </xf>
    <xf numFmtId="176" fontId="11" fillId="0" borderId="0" xfId="2" applyNumberFormat="1" applyFont="1" applyFill="1" applyAlignment="1" applyProtection="1">
      <alignment vertical="center" wrapText="1"/>
      <protection locked="0"/>
    </xf>
    <xf numFmtId="0" fontId="11" fillId="0" borderId="9" xfId="2" applyFont="1" applyFill="1" applyBorder="1" applyAlignment="1" applyProtection="1">
      <alignment horizontal="distributed" vertical="center" wrapText="1"/>
    </xf>
    <xf numFmtId="0" fontId="11" fillId="0" borderId="4" xfId="2" applyFont="1" applyFill="1" applyBorder="1" applyAlignment="1" applyProtection="1">
      <alignment horizontal="distributed" vertical="center" wrapText="1"/>
      <protection locked="0"/>
    </xf>
    <xf numFmtId="176" fontId="11" fillId="0" borderId="10" xfId="2" applyNumberFormat="1" applyFont="1" applyFill="1" applyBorder="1" applyAlignment="1" applyProtection="1">
      <alignment horizontal="center" vertical="center" wrapText="1"/>
      <protection locked="0"/>
    </xf>
    <xf numFmtId="176" fontId="11" fillId="0" borderId="0" xfId="2" applyNumberFormat="1" applyFont="1" applyFill="1" applyBorder="1" applyAlignment="1" applyProtection="1">
      <alignment horizontal="distributed" vertical="center" wrapText="1"/>
      <protection locked="0"/>
    </xf>
    <xf numFmtId="181" fontId="11" fillId="0" borderId="32" xfId="2" applyNumberFormat="1" applyFont="1" applyFill="1" applyBorder="1" applyProtection="1"/>
    <xf numFmtId="181" fontId="11" fillId="0" borderId="6" xfId="2" applyNumberFormat="1" applyFont="1" applyFill="1" applyBorder="1" applyProtection="1"/>
    <xf numFmtId="181" fontId="11" fillId="0" borderId="33" xfId="2" applyNumberFormat="1" applyFont="1" applyFill="1" applyBorder="1" applyProtection="1"/>
    <xf numFmtId="181" fontId="11" fillId="0" borderId="16" xfId="2" applyNumberFormat="1" applyFont="1" applyFill="1" applyBorder="1" applyProtection="1">
      <protection locked="0"/>
    </xf>
    <xf numFmtId="181" fontId="11" fillId="0" borderId="8" xfId="2" applyNumberFormat="1" applyFont="1" applyFill="1" applyBorder="1" applyProtection="1">
      <protection locked="0"/>
    </xf>
    <xf numFmtId="177" fontId="11" fillId="0" borderId="0" xfId="2" applyNumberFormat="1" applyFont="1" applyFill="1" applyBorder="1" applyProtection="1">
      <protection locked="0"/>
    </xf>
    <xf numFmtId="181" fontId="11" fillId="0" borderId="35" xfId="2" applyNumberFormat="1" applyFont="1" applyFill="1" applyBorder="1" applyProtection="1"/>
    <xf numFmtId="181" fontId="11" fillId="0" borderId="0" xfId="2" applyNumberFormat="1" applyFont="1" applyFill="1" applyBorder="1" applyProtection="1"/>
    <xf numFmtId="181" fontId="11" fillId="0" borderId="34" xfId="2" applyNumberFormat="1" applyFont="1" applyFill="1" applyBorder="1" applyProtection="1"/>
    <xf numFmtId="181" fontId="11" fillId="0" borderId="0" xfId="2" applyNumberFormat="1" applyFont="1" applyFill="1" applyBorder="1" applyProtection="1">
      <protection locked="0"/>
    </xf>
    <xf numFmtId="181" fontId="11" fillId="0" borderId="9" xfId="2" applyNumberFormat="1" applyFont="1" applyFill="1" applyBorder="1" applyProtection="1">
      <protection locked="0"/>
    </xf>
    <xf numFmtId="181" fontId="11" fillId="0" borderId="60" xfId="2" applyNumberFormat="1" applyFont="1" applyFill="1" applyBorder="1" applyProtection="1"/>
    <xf numFmtId="181" fontId="11" fillId="0" borderId="62" xfId="2" applyNumberFormat="1" applyFont="1" applyFill="1" applyBorder="1" applyProtection="1"/>
    <xf numFmtId="181" fontId="11" fillId="0" borderId="61" xfId="2" applyNumberFormat="1" applyFont="1" applyFill="1" applyBorder="1" applyProtection="1"/>
    <xf numFmtId="181" fontId="11" fillId="0" borderId="7" xfId="2" applyNumberFormat="1" applyFont="1" applyFill="1" applyBorder="1" applyProtection="1">
      <protection locked="0"/>
    </xf>
    <xf numFmtId="181" fontId="11" fillId="0" borderId="10" xfId="2" applyNumberFormat="1" applyFont="1" applyFill="1" applyBorder="1" applyProtection="1">
      <protection locked="0"/>
    </xf>
    <xf numFmtId="0" fontId="11" fillId="0" borderId="5" xfId="2" applyFont="1" applyFill="1" applyBorder="1" applyProtection="1">
      <protection locked="0"/>
    </xf>
    <xf numFmtId="0" fontId="11" fillId="0" borderId="13" xfId="2" applyFont="1" applyFill="1" applyBorder="1" applyAlignment="1" applyProtection="1">
      <alignment horizontal="distributed"/>
      <protection locked="0"/>
    </xf>
    <xf numFmtId="181" fontId="11" fillId="0" borderId="3" xfId="2" applyNumberFormat="1" applyFont="1" applyFill="1" applyBorder="1" applyProtection="1">
      <protection locked="0"/>
    </xf>
    <xf numFmtId="181" fontId="11" fillId="0" borderId="11" xfId="2" applyNumberFormat="1" applyFont="1" applyFill="1" applyBorder="1" applyProtection="1">
      <protection locked="0"/>
    </xf>
    <xf numFmtId="0" fontId="11" fillId="0" borderId="42" xfId="2" applyFont="1" applyFill="1" applyBorder="1" applyProtection="1">
      <protection locked="0"/>
    </xf>
    <xf numFmtId="0" fontId="11" fillId="0" borderId="41" xfId="2" applyFont="1" applyFill="1" applyBorder="1" applyAlignment="1" applyProtection="1">
      <alignment horizontal="distributed"/>
      <protection locked="0"/>
    </xf>
    <xf numFmtId="181" fontId="11" fillId="0" borderId="42" xfId="2" applyNumberFormat="1" applyFont="1" applyFill="1" applyBorder="1" applyProtection="1">
      <protection locked="0"/>
    </xf>
    <xf numFmtId="181" fontId="11" fillId="0" borderId="2" xfId="2" applyNumberFormat="1" applyFont="1" applyFill="1" applyBorder="1" applyProtection="1">
      <protection locked="0"/>
    </xf>
    <xf numFmtId="181" fontId="11" fillId="0" borderId="41" xfId="2" applyNumberFormat="1" applyFont="1" applyFill="1" applyBorder="1" applyProtection="1">
      <protection locked="0"/>
    </xf>
    <xf numFmtId="0" fontId="11" fillId="0" borderId="0" xfId="2" applyFont="1" applyFill="1" applyBorder="1" applyAlignment="1" applyProtection="1">
      <alignment horizontal="distributed"/>
      <protection locked="0"/>
    </xf>
    <xf numFmtId="0" fontId="16" fillId="0" borderId="0" xfId="2" applyFont="1" applyFill="1" applyAlignment="1" applyProtection="1">
      <alignment vertical="center"/>
      <protection locked="0"/>
    </xf>
    <xf numFmtId="0" fontId="22" fillId="0" borderId="0" xfId="2" applyFont="1" applyFill="1" applyBorder="1" applyAlignment="1" applyProtection="1">
      <alignment horizontal="left" vertical="center"/>
    </xf>
    <xf numFmtId="0" fontId="16" fillId="0" borderId="0" xfId="2" applyFont="1" applyFill="1" applyAlignment="1" applyProtection="1">
      <alignment horizontal="distributed" vertical="center"/>
      <protection locked="0"/>
    </xf>
    <xf numFmtId="0" fontId="16" fillId="0" borderId="7" xfId="2" applyFont="1" applyFill="1" applyBorder="1" applyAlignment="1" applyProtection="1">
      <alignment vertical="center"/>
      <protection locked="0"/>
    </xf>
    <xf numFmtId="0" fontId="16" fillId="0" borderId="0" xfId="2" applyFont="1" applyFill="1" applyAlignment="1" applyProtection="1">
      <alignment horizontal="right" vertical="center"/>
      <protection locked="0"/>
    </xf>
    <xf numFmtId="0" fontId="16" fillId="0" borderId="5"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6" fillId="0" borderId="2" xfId="3" applyFont="1" applyFill="1" applyBorder="1" applyAlignment="1">
      <alignment horizontal="center" vertical="center" wrapText="1"/>
    </xf>
    <xf numFmtId="0" fontId="16" fillId="0" borderId="41" xfId="3" applyFont="1" applyFill="1" applyBorder="1" applyAlignment="1">
      <alignment horizontal="center" vertical="center" wrapText="1"/>
    </xf>
    <xf numFmtId="0" fontId="16" fillId="0" borderId="3" xfId="2" applyFont="1" applyFill="1" applyBorder="1" applyAlignment="1" applyProtection="1">
      <alignment horizontal="center" vertical="center"/>
      <protection locked="0"/>
    </xf>
    <xf numFmtId="0" fontId="16" fillId="0" borderId="11" xfId="2" applyFont="1" applyFill="1" applyBorder="1" applyAlignment="1" applyProtection="1">
      <alignment horizontal="center" vertical="center"/>
      <protection locked="0"/>
    </xf>
    <xf numFmtId="0" fontId="16" fillId="0" borderId="4" xfId="2" applyFont="1" applyFill="1" applyBorder="1" applyAlignment="1" applyProtection="1">
      <alignment horizontal="center" vertical="center"/>
      <protection locked="0"/>
    </xf>
    <xf numFmtId="0" fontId="22" fillId="0" borderId="17" xfId="2" applyFont="1" applyFill="1" applyBorder="1" applyAlignment="1" applyProtection="1">
      <alignment horizontal="center" vertical="top"/>
      <protection locked="0"/>
    </xf>
    <xf numFmtId="0" fontId="16" fillId="0" borderId="1" xfId="3" applyFont="1" applyFill="1" applyBorder="1" applyAlignment="1">
      <alignment horizontal="center" vertical="center" wrapText="1"/>
    </xf>
    <xf numFmtId="179" fontId="16" fillId="0" borderId="0" xfId="2" applyNumberFormat="1" applyFont="1" applyFill="1" applyBorder="1" applyAlignment="1" applyProtection="1">
      <alignment vertical="center"/>
    </xf>
    <xf numFmtId="179" fontId="16" fillId="0" borderId="9" xfId="2" applyNumberFormat="1" applyFont="1" applyFill="1" applyBorder="1" applyAlignment="1" applyProtection="1">
      <alignment vertical="center"/>
    </xf>
    <xf numFmtId="180" fontId="16" fillId="0" borderId="0" xfId="2" applyNumberFormat="1" applyFont="1" applyFill="1" applyAlignment="1" applyProtection="1">
      <alignment vertical="center"/>
      <protection locked="0"/>
    </xf>
    <xf numFmtId="179" fontId="16" fillId="0" borderId="9" xfId="2" applyNumberFormat="1" applyFont="1" applyFill="1" applyBorder="1" applyAlignment="1" applyProtection="1">
      <alignment horizontal="right" vertical="center"/>
    </xf>
    <xf numFmtId="179" fontId="16" fillId="0" borderId="3" xfId="2" applyNumberFormat="1" applyFont="1" applyFill="1" applyBorder="1" applyAlignment="1" applyProtection="1">
      <alignment horizontal="right" vertical="center"/>
    </xf>
    <xf numFmtId="0" fontId="16" fillId="0" borderId="42" xfId="2" applyFont="1" applyFill="1" applyBorder="1" applyAlignment="1" applyProtection="1">
      <alignment vertical="center"/>
      <protection locked="0"/>
    </xf>
    <xf numFmtId="0" fontId="16" fillId="0" borderId="41" xfId="2" applyFont="1" applyFill="1" applyBorder="1" applyAlignment="1" applyProtection="1">
      <alignment horizontal="center" vertical="center"/>
    </xf>
    <xf numFmtId="179" fontId="16" fillId="0" borderId="1" xfId="2" applyNumberFormat="1" applyFont="1" applyFill="1" applyBorder="1" applyAlignment="1" applyProtection="1">
      <alignment vertical="center"/>
    </xf>
    <xf numFmtId="179" fontId="16" fillId="0" borderId="0" xfId="2" applyNumberFormat="1" applyFont="1" applyFill="1" applyAlignment="1" applyProtection="1">
      <alignment vertical="center"/>
      <protection locked="0"/>
    </xf>
    <xf numFmtId="0" fontId="27" fillId="0" borderId="0" xfId="0" applyFont="1" applyFill="1" applyAlignment="1">
      <alignment horizontal="center" vertical="center"/>
    </xf>
    <xf numFmtId="0" fontId="27" fillId="0" borderId="0" xfId="0" applyFont="1" applyFill="1">
      <alignment vertical="center"/>
    </xf>
    <xf numFmtId="0" fontId="29" fillId="0" borderId="0" xfId="0" applyFont="1" applyFill="1" applyBorder="1" applyProtection="1">
      <alignment vertical="center"/>
    </xf>
    <xf numFmtId="0" fontId="29" fillId="0" borderId="0" xfId="0" applyFont="1" applyFill="1" applyBorder="1" applyAlignment="1" applyProtection="1">
      <alignment vertical="top" wrapText="1"/>
    </xf>
    <xf numFmtId="0" fontId="29" fillId="0" borderId="0" xfId="0" applyFont="1" applyFill="1" applyProtection="1">
      <alignment vertical="center"/>
    </xf>
    <xf numFmtId="0" fontId="28" fillId="0" borderId="0" xfId="0" applyFont="1" applyFill="1" applyBorder="1" applyAlignment="1" applyProtection="1">
      <alignment horizontal="center" vertical="top" wrapText="1"/>
      <protection locked="0"/>
    </xf>
    <xf numFmtId="0" fontId="30" fillId="0" borderId="0" xfId="0" applyFont="1" applyFill="1" applyBorder="1" applyAlignment="1" applyProtection="1">
      <alignment horizontal="center" vertical="center"/>
      <protection locked="0"/>
    </xf>
    <xf numFmtId="0" fontId="30" fillId="0" borderId="0" xfId="0" applyFont="1" applyFill="1" applyAlignment="1" applyProtection="1">
      <alignment horizontal="left" vertical="top" wrapText="1"/>
    </xf>
    <xf numFmtId="0" fontId="29" fillId="0" borderId="0" xfId="0" applyFont="1" applyFill="1" applyProtection="1">
      <alignment vertical="center"/>
      <protection locked="0"/>
    </xf>
    <xf numFmtId="0" fontId="29" fillId="0" borderId="0" xfId="0" applyFont="1" applyFill="1" applyAlignment="1" applyProtection="1">
      <alignment vertical="top" wrapText="1"/>
    </xf>
    <xf numFmtId="0" fontId="30"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29" fillId="0" borderId="0" xfId="0" applyFont="1" applyFill="1" applyAlignment="1" applyProtection="1">
      <alignment vertical="top" wrapText="1"/>
      <protection locked="0"/>
    </xf>
    <xf numFmtId="0" fontId="31" fillId="0" borderId="0" xfId="0" applyFont="1" applyFill="1" applyBorder="1" applyProtection="1">
      <alignment vertical="center"/>
    </xf>
    <xf numFmtId="0" fontId="31" fillId="0" borderId="0" xfId="0" applyFont="1" applyFill="1" applyProtection="1">
      <alignment vertical="center"/>
    </xf>
    <xf numFmtId="0" fontId="32" fillId="0" borderId="0" xfId="0" applyFont="1" applyFill="1" applyBorder="1" applyAlignment="1" applyProtection="1">
      <alignment horizontal="center" vertical="center"/>
      <protection locked="0"/>
    </xf>
    <xf numFmtId="0" fontId="32" fillId="4" borderId="0" xfId="0" applyFont="1" applyFill="1" applyBorder="1" applyAlignment="1" applyProtection="1">
      <alignment horizontal="center" vertical="center"/>
      <protection locked="0"/>
    </xf>
    <xf numFmtId="0" fontId="31" fillId="0" borderId="0" xfId="0" applyFont="1" applyFill="1" applyProtection="1">
      <alignment vertical="center"/>
      <protection locked="0"/>
    </xf>
    <xf numFmtId="0" fontId="31" fillId="0" borderId="0" xfId="0" applyFont="1" applyFill="1" applyBorder="1" applyAlignment="1" applyProtection="1">
      <alignment horizontal="right" vertical="center"/>
    </xf>
    <xf numFmtId="0" fontId="31" fillId="0" borderId="0" xfId="0" applyFont="1" applyFill="1" applyBorder="1" applyAlignment="1" applyProtection="1">
      <alignment vertical="center"/>
      <protection locked="0"/>
    </xf>
    <xf numFmtId="0" fontId="31" fillId="0" borderId="5" xfId="0" applyFont="1" applyFill="1" applyBorder="1" applyAlignment="1" applyProtection="1">
      <alignment horizontal="center" vertical="center"/>
      <protection locked="0"/>
    </xf>
    <xf numFmtId="0" fontId="31" fillId="0" borderId="16" xfId="0" applyFont="1" applyFill="1" applyBorder="1" applyAlignment="1" applyProtection="1">
      <alignment horizontal="center" vertical="center"/>
      <protection locked="0"/>
    </xf>
    <xf numFmtId="0" fontId="31" fillId="0" borderId="8" xfId="0" applyFont="1" applyFill="1" applyBorder="1" applyAlignment="1" applyProtection="1">
      <alignment horizontal="center" vertical="center"/>
    </xf>
    <xf numFmtId="0" fontId="31" fillId="0" borderId="8" xfId="0" applyFont="1" applyFill="1" applyBorder="1" applyAlignment="1" applyProtection="1">
      <alignment horizontal="center" vertical="center" wrapText="1"/>
    </xf>
    <xf numFmtId="0" fontId="31" fillId="0" borderId="3" xfId="0" applyFont="1" applyFill="1" applyBorder="1" applyAlignment="1" applyProtection="1">
      <alignment vertical="center"/>
      <protection locked="0"/>
    </xf>
    <xf numFmtId="0" fontId="31" fillId="0" borderId="9" xfId="0" applyFont="1" applyFill="1" applyBorder="1" applyAlignment="1" applyProtection="1">
      <alignment horizontal="center" vertical="center"/>
    </xf>
    <xf numFmtId="0" fontId="31" fillId="0" borderId="9" xfId="0" applyFont="1" applyFill="1" applyBorder="1" applyAlignment="1" applyProtection="1">
      <alignment horizontal="center" vertical="center" wrapText="1"/>
    </xf>
    <xf numFmtId="0" fontId="31" fillId="0" borderId="4" xfId="0" applyFont="1" applyFill="1" applyBorder="1" applyAlignment="1" applyProtection="1">
      <alignment vertical="center"/>
      <protection locked="0"/>
    </xf>
    <xf numFmtId="0" fontId="31" fillId="0" borderId="7" xfId="0" applyFont="1" applyFill="1" applyBorder="1" applyAlignment="1" applyProtection="1">
      <alignment horizontal="right" vertical="center"/>
      <protection locked="0"/>
    </xf>
    <xf numFmtId="0" fontId="31" fillId="0" borderId="10" xfId="0" applyFont="1" applyFill="1" applyBorder="1" applyAlignment="1" applyProtection="1">
      <alignment horizontal="center" vertical="center" wrapText="1"/>
    </xf>
    <xf numFmtId="0" fontId="31" fillId="0" borderId="11" xfId="0" applyFont="1" applyFill="1" applyBorder="1" applyAlignment="1" applyProtection="1">
      <alignment horizontal="center" vertical="center"/>
    </xf>
    <xf numFmtId="0" fontId="31" fillId="0" borderId="0" xfId="0" applyFont="1" applyFill="1" applyAlignment="1" applyProtection="1">
      <alignment horizontal="center" vertical="center"/>
    </xf>
    <xf numFmtId="176" fontId="31" fillId="0" borderId="3" xfId="0" quotePrefix="1" applyNumberFormat="1" applyFont="1" applyFill="1" applyBorder="1" applyAlignment="1" applyProtection="1">
      <alignment horizontal="center" vertical="center"/>
    </xf>
    <xf numFmtId="0" fontId="31" fillId="0" borderId="0" xfId="0" applyFont="1" applyFill="1" applyBorder="1" applyAlignment="1" applyProtection="1">
      <alignment vertical="center" shrinkToFit="1"/>
    </xf>
    <xf numFmtId="3" fontId="31" fillId="4" borderId="63" xfId="0" applyNumberFormat="1" applyFont="1" applyFill="1" applyBorder="1" applyProtection="1">
      <alignment vertical="center"/>
      <protection locked="0"/>
    </xf>
    <xf numFmtId="3" fontId="31" fillId="0" borderId="59" xfId="0" applyNumberFormat="1" applyFont="1" applyFill="1" applyBorder="1" applyProtection="1">
      <alignment vertical="center"/>
    </xf>
    <xf numFmtId="3" fontId="31" fillId="0" borderId="58" xfId="0" applyNumberFormat="1" applyFont="1" applyFill="1" applyBorder="1" applyProtection="1">
      <alignment vertical="center"/>
    </xf>
    <xf numFmtId="3" fontId="31" fillId="4" borderId="29" xfId="0" applyNumberFormat="1" applyFont="1" applyFill="1" applyBorder="1" applyProtection="1">
      <alignment vertical="center"/>
      <protection locked="0"/>
    </xf>
    <xf numFmtId="3" fontId="31" fillId="0" borderId="43" xfId="0" applyNumberFormat="1" applyFont="1" applyFill="1" applyBorder="1" applyProtection="1">
      <alignment vertical="center"/>
    </xf>
    <xf numFmtId="3" fontId="31" fillId="0" borderId="38" xfId="0" applyNumberFormat="1" applyFont="1" applyFill="1" applyBorder="1" applyProtection="1">
      <alignment vertical="center"/>
    </xf>
    <xf numFmtId="179" fontId="31" fillId="4" borderId="78" xfId="0" applyNumberFormat="1" applyFont="1" applyFill="1" applyBorder="1" applyProtection="1">
      <alignment vertical="center"/>
    </xf>
    <xf numFmtId="3" fontId="31" fillId="4" borderId="64" xfId="0" applyNumberFormat="1" applyFont="1" applyFill="1" applyBorder="1" applyProtection="1">
      <alignment vertical="center"/>
      <protection locked="0"/>
    </xf>
    <xf numFmtId="3" fontId="31" fillId="0" borderId="44" xfId="0" applyNumberFormat="1" applyFont="1" applyFill="1" applyBorder="1" applyProtection="1">
      <alignment vertical="center"/>
    </xf>
    <xf numFmtId="3" fontId="31" fillId="0" borderId="40" xfId="0" applyNumberFormat="1" applyFont="1" applyFill="1" applyBorder="1" applyProtection="1">
      <alignment vertical="center"/>
    </xf>
    <xf numFmtId="182" fontId="31" fillId="0" borderId="10" xfId="0" applyNumberFormat="1" applyFont="1" applyFill="1" applyBorder="1" applyProtection="1">
      <alignment vertical="center"/>
    </xf>
    <xf numFmtId="182" fontId="31" fillId="0" borderId="1" xfId="0" applyNumberFormat="1" applyFont="1" applyFill="1" applyBorder="1" applyProtection="1">
      <alignment vertical="center"/>
    </xf>
    <xf numFmtId="0" fontId="31" fillId="0" borderId="0" xfId="0" quotePrefix="1" applyFont="1" applyFill="1" applyProtection="1">
      <alignment vertical="center"/>
    </xf>
    <xf numFmtId="0" fontId="31" fillId="0" borderId="0" xfId="0" applyFont="1" applyFill="1" applyBorder="1" applyAlignment="1" applyProtection="1">
      <alignment horizontal="center" vertical="center"/>
    </xf>
    <xf numFmtId="0" fontId="33" fillId="0" borderId="0" xfId="0" applyFont="1" applyFill="1" applyBorder="1" applyAlignment="1" applyProtection="1">
      <alignment horizontal="center" vertical="center"/>
      <protection locked="0"/>
    </xf>
    <xf numFmtId="0" fontId="31" fillId="0" borderId="0" xfId="0" applyFont="1" applyFill="1" applyBorder="1" applyAlignment="1" applyProtection="1">
      <alignment horizontal="center" vertical="center"/>
      <protection locked="0"/>
    </xf>
    <xf numFmtId="0" fontId="31" fillId="0" borderId="0" xfId="0" applyFont="1" applyFill="1" applyBorder="1" applyAlignment="1" applyProtection="1">
      <alignment horizontal="left" vertical="center"/>
    </xf>
    <xf numFmtId="0" fontId="32" fillId="0" borderId="0" xfId="0" applyFont="1" applyFill="1" applyBorder="1" applyAlignment="1" applyProtection="1">
      <alignment horizontal="right" vertical="center"/>
      <protection locked="0"/>
    </xf>
    <xf numFmtId="0" fontId="31" fillId="0" borderId="0" xfId="0" applyFont="1" applyFill="1" applyBorder="1" applyAlignment="1" applyProtection="1">
      <alignment horizontal="left" vertical="center"/>
      <protection locked="0"/>
    </xf>
    <xf numFmtId="0" fontId="31" fillId="0" borderId="7" xfId="0" applyFont="1" applyFill="1" applyBorder="1" applyAlignment="1" applyProtection="1">
      <alignment vertical="center"/>
    </xf>
    <xf numFmtId="176" fontId="34" fillId="0" borderId="5" xfId="0" quotePrefix="1" applyNumberFormat="1" applyFont="1" applyFill="1" applyBorder="1" applyAlignment="1" applyProtection="1">
      <alignment horizontal="center" vertical="center"/>
    </xf>
    <xf numFmtId="0" fontId="31" fillId="0" borderId="13" xfId="0" applyFont="1" applyFill="1" applyBorder="1" applyAlignment="1" applyProtection="1">
      <alignment vertical="center" shrinkToFit="1"/>
    </xf>
    <xf numFmtId="176" fontId="34" fillId="0" borderId="3" xfId="0" quotePrefix="1" applyNumberFormat="1" applyFont="1" applyFill="1" applyBorder="1" applyAlignment="1" applyProtection="1">
      <alignment horizontal="center" vertical="center"/>
    </xf>
    <xf numFmtId="0" fontId="31" fillId="0" borderId="11" xfId="0" applyFont="1" applyFill="1" applyBorder="1" applyAlignment="1" applyProtection="1">
      <alignment vertical="center" shrinkToFit="1"/>
    </xf>
    <xf numFmtId="176" fontId="34" fillId="0" borderId="4" xfId="0" quotePrefix="1" applyNumberFormat="1" applyFont="1" applyFill="1" applyBorder="1" applyAlignment="1" applyProtection="1">
      <alignment horizontal="center" vertical="center"/>
    </xf>
    <xf numFmtId="0" fontId="31" fillId="0" borderId="17" xfId="0" applyFont="1" applyFill="1" applyBorder="1" applyAlignment="1" applyProtection="1">
      <alignment vertical="center" shrinkToFit="1"/>
    </xf>
    <xf numFmtId="0" fontId="31" fillId="0" borderId="0" xfId="0" applyFont="1" applyFill="1" applyAlignment="1" applyProtection="1">
      <alignment horizontal="center" vertical="center"/>
      <protection locked="0"/>
    </xf>
    <xf numFmtId="0" fontId="35" fillId="0" borderId="0" xfId="0" applyFont="1" applyFill="1" applyBorder="1" applyAlignment="1" applyProtection="1">
      <alignment vertical="center"/>
    </xf>
    <xf numFmtId="0" fontId="31" fillId="0" borderId="0" xfId="0" applyFont="1" applyFill="1" applyAlignment="1" applyProtection="1">
      <alignment vertical="center"/>
    </xf>
    <xf numFmtId="0" fontId="31" fillId="0" borderId="0" xfId="0" quotePrefix="1" applyFont="1" applyFill="1" applyAlignment="1" applyProtection="1">
      <alignment vertical="center"/>
      <protection locked="0"/>
    </xf>
    <xf numFmtId="0" fontId="31" fillId="0" borderId="0" xfId="0" quotePrefix="1" applyFont="1" applyFill="1" applyAlignme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protection locked="0"/>
    </xf>
    <xf numFmtId="0" fontId="36" fillId="0" borderId="0" xfId="0" applyFont="1" applyFill="1" applyProtection="1">
      <alignment vertical="center"/>
    </xf>
    <xf numFmtId="0" fontId="36" fillId="0" borderId="0" xfId="0" applyFont="1" applyFill="1" applyAlignment="1" applyProtection="1">
      <protection locked="0"/>
    </xf>
    <xf numFmtId="0" fontId="28" fillId="0" borderId="0" xfId="0" applyFont="1" applyFill="1" applyAlignment="1" applyProtection="1">
      <alignment horizontal="center" vertical="center"/>
    </xf>
    <xf numFmtId="0" fontId="36" fillId="0" borderId="0" xfId="0" applyFont="1" applyFill="1" applyAlignment="1" applyProtection="1">
      <alignment horizontal="right" vertical="center"/>
    </xf>
    <xf numFmtId="0" fontId="36" fillId="0" borderId="0" xfId="0" applyFont="1" applyFill="1" applyProtection="1">
      <alignment vertical="center"/>
      <protection locked="0"/>
    </xf>
    <xf numFmtId="0" fontId="28" fillId="4" borderId="18" xfId="0" applyFont="1" applyFill="1" applyBorder="1" applyProtection="1">
      <alignment vertical="center"/>
    </xf>
    <xf numFmtId="0" fontId="37" fillId="0" borderId="0" xfId="0" applyFont="1" applyFill="1" applyAlignment="1" applyProtection="1">
      <alignment horizontal="center"/>
    </xf>
    <xf numFmtId="0" fontId="36" fillId="0" borderId="0" xfId="0" applyFont="1" applyFill="1" applyAlignment="1" applyProtection="1">
      <alignment horizontal="center" vertical="center"/>
    </xf>
    <xf numFmtId="178" fontId="36" fillId="0" borderId="0" xfId="1" applyNumberFormat="1" applyFont="1" applyFill="1" applyAlignment="1" applyProtection="1">
      <protection locked="0"/>
    </xf>
    <xf numFmtId="178" fontId="36" fillId="0" borderId="0" xfId="1" applyNumberFormat="1" applyFont="1" applyFill="1" applyAlignment="1" applyProtection="1">
      <alignment horizontal="center"/>
      <protection locked="0"/>
    </xf>
    <xf numFmtId="0" fontId="36" fillId="0" borderId="5" xfId="0" applyFont="1" applyFill="1" applyBorder="1" applyAlignment="1" applyProtection="1">
      <alignment horizontal="center" vertical="center"/>
    </xf>
    <xf numFmtId="183" fontId="36" fillId="0" borderId="13" xfId="0" applyNumberFormat="1" applyFont="1" applyFill="1" applyBorder="1" applyProtection="1">
      <alignment vertical="center"/>
    </xf>
    <xf numFmtId="0" fontId="36" fillId="0" borderId="3" xfId="0" applyFont="1" applyFill="1" applyBorder="1" applyAlignment="1" applyProtection="1">
      <alignment horizontal="center" vertical="center"/>
    </xf>
    <xf numFmtId="183" fontId="36" fillId="0" borderId="11" xfId="0" applyNumberFormat="1" applyFont="1" applyFill="1" applyBorder="1" applyProtection="1">
      <alignment vertical="center"/>
    </xf>
    <xf numFmtId="0" fontId="36" fillId="0" borderId="67" xfId="0" applyFont="1" applyFill="1" applyBorder="1" applyAlignment="1" applyProtection="1">
      <alignment horizontal="center" vertical="center"/>
    </xf>
    <xf numFmtId="183" fontId="36" fillId="0" borderId="68" xfId="0" applyNumberFormat="1" applyFont="1" applyFill="1" applyBorder="1" applyProtection="1">
      <alignment vertical="center"/>
    </xf>
    <xf numFmtId="0" fontId="36" fillId="0" borderId="4" xfId="0" applyFont="1" applyFill="1" applyBorder="1" applyAlignment="1" applyProtection="1">
      <alignment horizontal="center" vertical="center"/>
    </xf>
    <xf numFmtId="183" fontId="36" fillId="0" borderId="17" xfId="0" applyNumberFormat="1" applyFont="1" applyFill="1" applyBorder="1" applyProtection="1">
      <alignment vertical="center"/>
    </xf>
    <xf numFmtId="0" fontId="27" fillId="0" borderId="0" xfId="0" applyFont="1" applyFill="1" applyProtection="1">
      <alignment vertical="center"/>
      <protection locked="0"/>
    </xf>
    <xf numFmtId="0" fontId="27" fillId="0" borderId="0" xfId="0" applyFont="1" applyFill="1" applyProtection="1">
      <alignment vertical="center"/>
    </xf>
    <xf numFmtId="0" fontId="27" fillId="0" borderId="0" xfId="0" applyFont="1" applyFill="1" applyBorder="1" applyProtection="1">
      <alignment vertical="center"/>
    </xf>
    <xf numFmtId="14" fontId="27" fillId="0" borderId="12" xfId="0" applyNumberFormat="1" applyFont="1" applyFill="1" applyBorder="1" applyAlignment="1" applyProtection="1">
      <alignment horizontal="center" vertical="center"/>
      <protection locked="0"/>
    </xf>
    <xf numFmtId="0" fontId="29" fillId="0" borderId="19" xfId="0" applyFont="1" applyFill="1" applyBorder="1" applyProtection="1">
      <alignment vertical="center"/>
    </xf>
    <xf numFmtId="0" fontId="29" fillId="0" borderId="20" xfId="0" applyFont="1" applyFill="1" applyBorder="1" applyProtection="1">
      <alignment vertical="center"/>
      <protection locked="0"/>
    </xf>
    <xf numFmtId="0" fontId="29" fillId="0" borderId="21" xfId="0" applyFont="1" applyFill="1" applyBorder="1" applyProtection="1">
      <alignment vertical="center"/>
      <protection locked="0"/>
    </xf>
    <xf numFmtId="0" fontId="29" fillId="0" borderId="24" xfId="0" applyFont="1" applyFill="1" applyBorder="1" applyProtection="1">
      <alignment vertical="center"/>
      <protection locked="0"/>
    </xf>
    <xf numFmtId="0" fontId="29" fillId="0" borderId="0" xfId="0" applyFont="1" applyFill="1" applyBorder="1" applyProtection="1">
      <alignment vertical="center"/>
      <protection locked="0"/>
    </xf>
    <xf numFmtId="0" fontId="29" fillId="0" borderId="22" xfId="0" applyFont="1" applyFill="1" applyBorder="1" applyProtection="1">
      <alignment vertical="center"/>
      <protection locked="0"/>
    </xf>
    <xf numFmtId="0" fontId="29" fillId="0" borderId="25" xfId="0" applyFont="1" applyFill="1" applyBorder="1" applyProtection="1">
      <alignment vertical="center"/>
      <protection locked="0"/>
    </xf>
    <xf numFmtId="0" fontId="29" fillId="0" borderId="12" xfId="0" applyFont="1" applyFill="1" applyBorder="1" applyProtection="1">
      <alignment vertical="center"/>
      <protection locked="0"/>
    </xf>
    <xf numFmtId="0" fontId="29" fillId="0" borderId="23" xfId="0" applyFont="1" applyFill="1" applyBorder="1" applyProtection="1">
      <alignment vertical="center"/>
      <protection locked="0"/>
    </xf>
    <xf numFmtId="0" fontId="38" fillId="0" borderId="0" xfId="0" applyFont="1" applyFill="1" applyAlignment="1" applyProtection="1">
      <alignment horizontal="right" vertical="center"/>
    </xf>
    <xf numFmtId="0" fontId="39" fillId="0" borderId="0" xfId="0" applyFont="1" applyFill="1" applyProtection="1">
      <alignment vertical="center"/>
    </xf>
    <xf numFmtId="0" fontId="38" fillId="0" borderId="0" xfId="0" applyFont="1" applyFill="1" applyProtection="1">
      <alignment vertical="center"/>
    </xf>
    <xf numFmtId="0" fontId="27" fillId="0" borderId="5" xfId="0" applyFont="1" applyFill="1" applyBorder="1" applyProtection="1">
      <alignment vertical="center"/>
      <protection locked="0"/>
    </xf>
    <xf numFmtId="0" fontId="27" fillId="0" borderId="16" xfId="0" applyFont="1" applyFill="1" applyBorder="1" applyProtection="1">
      <alignment vertical="center"/>
      <protection locked="0"/>
    </xf>
    <xf numFmtId="0" fontId="27" fillId="0" borderId="13" xfId="0" applyFont="1" applyFill="1" applyBorder="1" applyProtection="1">
      <alignment vertical="center"/>
      <protection locked="0"/>
    </xf>
    <xf numFmtId="0" fontId="27" fillId="0" borderId="3" xfId="0" applyFont="1" applyFill="1" applyBorder="1" applyProtection="1">
      <alignment vertical="center"/>
      <protection locked="0"/>
    </xf>
    <xf numFmtId="0" fontId="27" fillId="0" borderId="0" xfId="0" applyFont="1" applyFill="1" applyBorder="1" applyProtection="1">
      <alignment vertical="center"/>
      <protection locked="0"/>
    </xf>
    <xf numFmtId="0" fontId="27" fillId="0" borderId="11" xfId="0" applyFont="1" applyFill="1" applyBorder="1" applyProtection="1">
      <alignment vertical="center"/>
      <protection locked="0"/>
    </xf>
    <xf numFmtId="0" fontId="27" fillId="0" borderId="4" xfId="0" applyFont="1" applyFill="1" applyBorder="1" applyProtection="1">
      <alignment vertical="center"/>
      <protection locked="0"/>
    </xf>
    <xf numFmtId="0" fontId="27" fillId="0" borderId="7" xfId="0" applyFont="1" applyFill="1" applyBorder="1" applyProtection="1">
      <alignment vertical="center"/>
      <protection locked="0"/>
    </xf>
    <xf numFmtId="0" fontId="27" fillId="0" borderId="17" xfId="0" applyFont="1" applyFill="1" applyBorder="1" applyProtection="1">
      <alignment vertical="center"/>
      <protection locked="0"/>
    </xf>
    <xf numFmtId="0" fontId="27" fillId="0" borderId="0" xfId="0" applyFont="1" applyProtection="1">
      <alignment vertical="center"/>
      <protection locked="0"/>
    </xf>
    <xf numFmtId="0" fontId="27" fillId="0" borderId="0" xfId="0" applyFont="1" applyProtection="1">
      <alignment vertical="center"/>
    </xf>
    <xf numFmtId="0" fontId="27" fillId="0" borderId="0" xfId="0" applyFont="1" applyBorder="1" applyProtection="1">
      <alignment vertical="center"/>
      <protection locked="0"/>
    </xf>
    <xf numFmtId="0" fontId="27" fillId="0" borderId="0" xfId="0" applyFont="1" applyAlignment="1" applyProtection="1">
      <alignment horizontal="right" vertical="center"/>
    </xf>
    <xf numFmtId="0" fontId="38" fillId="0" borderId="0" xfId="0" applyFont="1" applyProtection="1">
      <alignment vertical="center"/>
    </xf>
    <xf numFmtId="0" fontId="40" fillId="0" borderId="0" xfId="0" applyFont="1" applyProtection="1">
      <alignment vertical="center"/>
    </xf>
    <xf numFmtId="0" fontId="27" fillId="3" borderId="0" xfId="0" applyFont="1" applyFill="1" applyProtection="1">
      <alignment vertical="center"/>
      <protection locked="0"/>
    </xf>
    <xf numFmtId="0" fontId="30" fillId="3" borderId="0" xfId="0" applyFont="1" applyFill="1" applyProtection="1">
      <alignment vertical="center"/>
    </xf>
    <xf numFmtId="0" fontId="27" fillId="3" borderId="0" xfId="0" applyFont="1" applyFill="1" applyBorder="1" applyAlignment="1" applyProtection="1">
      <alignment horizontal="center" vertical="center"/>
      <protection locked="0"/>
    </xf>
    <xf numFmtId="0" fontId="41" fillId="0" borderId="0" xfId="0" applyFont="1" applyFill="1" applyProtection="1">
      <alignment vertical="center"/>
    </xf>
    <xf numFmtId="0" fontId="42" fillId="0" borderId="0" xfId="0" applyFont="1" applyFill="1" applyProtection="1">
      <alignment vertical="center"/>
    </xf>
    <xf numFmtId="0" fontId="43" fillId="0" borderId="0" xfId="0" applyFont="1" applyProtection="1">
      <alignment vertical="center"/>
    </xf>
    <xf numFmtId="0" fontId="39" fillId="0" borderId="5" xfId="0" applyFont="1" applyFill="1" applyBorder="1" applyProtection="1">
      <alignment vertical="center"/>
    </xf>
    <xf numFmtId="0" fontId="38" fillId="0" borderId="5" xfId="0" applyFont="1" applyFill="1" applyBorder="1" applyAlignment="1" applyProtection="1">
      <alignment vertical="center"/>
    </xf>
    <xf numFmtId="0" fontId="39" fillId="0" borderId="16" xfId="0" applyFont="1" applyFill="1" applyBorder="1" applyAlignment="1" applyProtection="1">
      <alignment vertical="center"/>
      <protection locked="0"/>
    </xf>
    <xf numFmtId="0" fontId="27" fillId="0" borderId="16" xfId="0" applyFont="1" applyFill="1" applyBorder="1" applyAlignment="1" applyProtection="1">
      <alignment vertical="center"/>
      <protection locked="0"/>
    </xf>
    <xf numFmtId="0" fontId="27" fillId="2" borderId="4" xfId="0" applyFont="1" applyFill="1" applyBorder="1" applyProtection="1">
      <alignment vertical="center"/>
      <protection locked="0"/>
    </xf>
    <xf numFmtId="0" fontId="27" fillId="2" borderId="7" xfId="0" applyFont="1" applyFill="1" applyBorder="1" applyAlignment="1" applyProtection="1">
      <alignment horizontal="center" vertical="center"/>
      <protection locked="0"/>
    </xf>
    <xf numFmtId="0" fontId="27" fillId="2" borderId="17" xfId="0" applyFont="1" applyFill="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44" fillId="0" borderId="0" xfId="0" applyFont="1" applyProtection="1">
      <alignment vertical="center"/>
    </xf>
    <xf numFmtId="0" fontId="39" fillId="0" borderId="5" xfId="0" applyFont="1" applyBorder="1" applyAlignment="1" applyProtection="1">
      <alignment vertical="center"/>
    </xf>
    <xf numFmtId="0" fontId="27" fillId="0" borderId="16" xfId="0" applyFont="1" applyBorder="1" applyAlignment="1" applyProtection="1">
      <alignment vertical="center"/>
      <protection locked="0"/>
    </xf>
    <xf numFmtId="0" fontId="27" fillId="0" borderId="13" xfId="0" applyFont="1" applyBorder="1" applyAlignment="1" applyProtection="1">
      <alignment vertical="center"/>
      <protection locked="0"/>
    </xf>
    <xf numFmtId="0" fontId="27" fillId="0" borderId="0" xfId="0" applyFont="1" applyBorder="1" applyAlignment="1" applyProtection="1">
      <alignment vertical="center"/>
      <protection locked="0"/>
    </xf>
    <xf numFmtId="0" fontId="27" fillId="0" borderId="3" xfId="0" applyFont="1" applyBorder="1" applyAlignment="1" applyProtection="1">
      <alignment vertical="center"/>
      <protection locked="0"/>
    </xf>
    <xf numFmtId="0" fontId="43" fillId="0" borderId="0" xfId="0" applyFont="1" applyFill="1" applyProtection="1">
      <alignment vertical="center"/>
    </xf>
    <xf numFmtId="0" fontId="27" fillId="0" borderId="4" xfId="0" applyFont="1" applyBorder="1" applyAlignment="1" applyProtection="1">
      <alignment vertical="center"/>
      <protection locked="0"/>
    </xf>
    <xf numFmtId="0" fontId="27" fillId="0" borderId="7" xfId="0" applyFont="1" applyBorder="1" applyAlignment="1" applyProtection="1">
      <alignment vertical="center"/>
      <protection locked="0"/>
    </xf>
    <xf numFmtId="0" fontId="27" fillId="0" borderId="4" xfId="0" applyFont="1" applyBorder="1" applyProtection="1">
      <alignment vertical="center"/>
      <protection locked="0"/>
    </xf>
    <xf numFmtId="0" fontId="27" fillId="0" borderId="7" xfId="0" applyFont="1" applyBorder="1" applyProtection="1">
      <alignment vertical="center"/>
      <protection locked="0"/>
    </xf>
    <xf numFmtId="0" fontId="38" fillId="0" borderId="0" xfId="0" applyFont="1" applyBorder="1" applyAlignment="1" applyProtection="1">
      <alignment vertical="center"/>
      <protection locked="0"/>
    </xf>
    <xf numFmtId="0" fontId="45" fillId="0" borderId="0" xfId="0" applyFont="1" applyProtection="1">
      <alignment vertical="center"/>
    </xf>
    <xf numFmtId="0" fontId="46" fillId="0" borderId="0" xfId="0" applyFont="1" applyProtection="1">
      <alignment vertical="center"/>
    </xf>
    <xf numFmtId="0" fontId="27" fillId="0" borderId="5" xfId="0" applyFont="1" applyBorder="1" applyProtection="1">
      <alignment vertical="center"/>
      <protection locked="0"/>
    </xf>
    <xf numFmtId="0" fontId="27" fillId="0" borderId="16" xfId="0" applyFont="1" applyBorder="1" applyProtection="1">
      <alignment vertical="center"/>
      <protection locked="0"/>
    </xf>
    <xf numFmtId="0" fontId="27" fillId="0" borderId="13" xfId="0" applyFont="1" applyBorder="1" applyProtection="1">
      <alignment vertical="center"/>
      <protection locked="0"/>
    </xf>
    <xf numFmtId="0" fontId="39" fillId="0" borderId="5" xfId="0" applyFont="1" applyFill="1" applyBorder="1" applyAlignment="1" applyProtection="1">
      <alignment vertical="center"/>
    </xf>
    <xf numFmtId="0" fontId="27" fillId="0" borderId="13" xfId="0" applyFont="1" applyFill="1" applyBorder="1" applyAlignment="1" applyProtection="1">
      <alignment vertical="center"/>
      <protection locked="0"/>
    </xf>
    <xf numFmtId="0" fontId="27" fillId="0" borderId="3" xfId="0" applyFont="1" applyFill="1" applyBorder="1" applyAlignment="1" applyProtection="1">
      <alignment vertical="center"/>
      <protection locked="0"/>
    </xf>
    <xf numFmtId="0" fontId="27" fillId="0" borderId="0" xfId="0" applyFont="1" applyFill="1" applyBorder="1" applyAlignment="1" applyProtection="1">
      <alignment vertical="center"/>
      <protection locked="0"/>
    </xf>
    <xf numFmtId="0" fontId="27" fillId="0" borderId="4" xfId="0" applyFont="1" applyFill="1" applyBorder="1" applyAlignment="1" applyProtection="1">
      <alignment vertical="center"/>
      <protection locked="0"/>
    </xf>
    <xf numFmtId="0" fontId="27" fillId="0" borderId="7" xfId="0" applyFont="1" applyFill="1" applyBorder="1" applyAlignment="1" applyProtection="1">
      <alignment vertical="center"/>
      <protection locked="0"/>
    </xf>
    <xf numFmtId="0" fontId="32" fillId="0" borderId="0" xfId="0" applyFont="1" applyFill="1" applyBorder="1" applyAlignment="1" applyProtection="1">
      <alignment horizontal="center" vertical="center"/>
    </xf>
    <xf numFmtId="0" fontId="31" fillId="0" borderId="0" xfId="0" applyFont="1" applyFill="1" applyAlignment="1" applyProtection="1">
      <protection locked="0"/>
    </xf>
    <xf numFmtId="0" fontId="31" fillId="0" borderId="0" xfId="0" applyFont="1" applyFill="1" applyAlignment="1" applyProtection="1">
      <alignment horizontal="right"/>
      <protection locked="0"/>
    </xf>
    <xf numFmtId="0" fontId="31" fillId="0" borderId="8" xfId="0" applyFont="1" applyFill="1" applyBorder="1" applyAlignment="1" applyProtection="1">
      <alignment horizontal="center" vertical="center" shrinkToFit="1"/>
      <protection locked="0"/>
    </xf>
    <xf numFmtId="0" fontId="31" fillId="0" borderId="16" xfId="0" applyFont="1" applyFill="1" applyBorder="1" applyAlignment="1" applyProtection="1">
      <alignment horizontal="centerContinuous" vertical="center"/>
      <protection locked="0"/>
    </xf>
    <xf numFmtId="0" fontId="31" fillId="0" borderId="13" xfId="0" applyFont="1" applyFill="1" applyBorder="1" applyAlignment="1" applyProtection="1">
      <alignment horizontal="centerContinuous" vertical="center"/>
      <protection locked="0"/>
    </xf>
    <xf numFmtId="0" fontId="31" fillId="0" borderId="16" xfId="0" applyFont="1" applyFill="1" applyBorder="1" applyAlignment="1" applyProtection="1">
      <alignment horizontal="center" vertical="center"/>
    </xf>
    <xf numFmtId="0" fontId="31" fillId="0" borderId="13" xfId="0" applyFont="1" applyFill="1" applyBorder="1" applyAlignment="1" applyProtection="1">
      <alignment horizontal="center" vertical="center"/>
      <protection locked="0"/>
    </xf>
    <xf numFmtId="0" fontId="31" fillId="0" borderId="9" xfId="0" applyFont="1" applyFill="1" applyBorder="1" applyAlignment="1" applyProtection="1">
      <alignment horizontal="center" vertical="center" shrinkToFit="1"/>
    </xf>
    <xf numFmtId="0" fontId="27" fillId="0" borderId="7" xfId="0" applyFont="1" applyFill="1" applyBorder="1" applyAlignment="1">
      <alignment vertical="center"/>
    </xf>
    <xf numFmtId="0" fontId="27" fillId="0" borderId="17" xfId="0" applyFont="1" applyFill="1" applyBorder="1" applyAlignment="1">
      <alignment vertical="center"/>
    </xf>
    <xf numFmtId="0" fontId="31" fillId="0" borderId="4" xfId="0" applyFont="1" applyFill="1" applyBorder="1" applyAlignment="1" applyProtection="1">
      <alignment horizontal="centerContinuous" vertical="center"/>
      <protection locked="0"/>
    </xf>
    <xf numFmtId="0" fontId="31" fillId="0" borderId="7" xfId="0" applyFont="1" applyFill="1" applyBorder="1" applyAlignment="1" applyProtection="1">
      <alignment horizontal="centerContinuous" vertical="center"/>
      <protection locked="0"/>
    </xf>
    <xf numFmtId="0" fontId="31" fillId="0" borderId="17" xfId="0" applyFont="1" applyFill="1" applyBorder="1" applyAlignment="1" applyProtection="1">
      <alignment horizontal="centerContinuous" vertical="center"/>
      <protection locked="0"/>
    </xf>
    <xf numFmtId="0" fontId="31" fillId="0" borderId="3" xfId="0" applyFont="1" applyFill="1" applyBorder="1" applyAlignment="1" applyProtection="1">
      <alignment horizontal="right" vertical="center"/>
      <protection locked="0"/>
    </xf>
    <xf numFmtId="0" fontId="31" fillId="0" borderId="13" xfId="0" applyFont="1" applyFill="1" applyBorder="1" applyAlignment="1" applyProtection="1">
      <alignment horizontal="centerContinuous" vertical="center"/>
    </xf>
    <xf numFmtId="0" fontId="31" fillId="0" borderId="8" xfId="0" applyFont="1" applyFill="1" applyBorder="1" applyAlignment="1" applyProtection="1">
      <alignment horizontal="centerContinuous" vertical="center"/>
    </xf>
    <xf numFmtId="0" fontId="31" fillId="0" borderId="3" xfId="0" applyFont="1" applyFill="1" applyBorder="1" applyAlignment="1" applyProtection="1">
      <alignment horizontal="center" vertical="center"/>
    </xf>
    <xf numFmtId="0" fontId="31" fillId="0" borderId="9" xfId="0" applyFont="1" applyFill="1" applyBorder="1" applyAlignment="1" applyProtection="1">
      <alignment horizontal="centerContinuous" vertical="center"/>
    </xf>
    <xf numFmtId="0" fontId="31" fillId="0" borderId="5" xfId="0" applyFont="1" applyFill="1" applyBorder="1" applyAlignment="1" applyProtection="1">
      <alignment horizontal="centerContinuous" vertical="center"/>
    </xf>
    <xf numFmtId="0" fontId="31" fillId="0" borderId="4" xfId="0" applyFont="1" applyFill="1" applyBorder="1" applyAlignment="1" applyProtection="1">
      <alignment vertical="center"/>
    </xf>
    <xf numFmtId="0" fontId="31" fillId="0" borderId="10"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xf>
    <xf numFmtId="0" fontId="31" fillId="0" borderId="17" xfId="0" applyFont="1" applyFill="1" applyBorder="1" applyAlignment="1" applyProtection="1">
      <alignment horizontal="center" vertical="center"/>
    </xf>
    <xf numFmtId="0" fontId="31" fillId="0" borderId="7" xfId="0" applyFont="1" applyFill="1" applyBorder="1" applyAlignment="1" applyProtection="1">
      <alignment horizontal="center" vertical="center"/>
    </xf>
    <xf numFmtId="0" fontId="31" fillId="0" borderId="4" xfId="0" applyFont="1" applyFill="1" applyBorder="1" applyAlignment="1" applyProtection="1">
      <alignment horizontal="center" vertical="center"/>
    </xf>
    <xf numFmtId="176" fontId="31" fillId="0" borderId="57" xfId="0" quotePrefix="1" applyNumberFormat="1" applyFont="1" applyFill="1" applyBorder="1" applyAlignment="1" applyProtection="1">
      <alignment horizontal="center" vertical="center"/>
    </xf>
    <xf numFmtId="0" fontId="31" fillId="0" borderId="27" xfId="0" applyFont="1" applyFill="1" applyBorder="1" applyAlignment="1" applyProtection="1">
      <alignment vertical="center" shrinkToFit="1"/>
    </xf>
    <xf numFmtId="3" fontId="31" fillId="0" borderId="56" xfId="0" applyNumberFormat="1" applyFont="1" applyFill="1" applyBorder="1" applyProtection="1">
      <alignment vertical="center"/>
    </xf>
    <xf numFmtId="3" fontId="31" fillId="0" borderId="52" xfId="0" applyNumberFormat="1" applyFont="1" applyFill="1" applyBorder="1" applyProtection="1">
      <alignment vertical="center"/>
    </xf>
    <xf numFmtId="3" fontId="31" fillId="0" borderId="71" xfId="0" applyNumberFormat="1" applyFont="1" applyFill="1" applyBorder="1" applyProtection="1">
      <alignment vertical="center"/>
    </xf>
    <xf numFmtId="3" fontId="31" fillId="0" borderId="53" xfId="0" applyNumberFormat="1" applyFont="1" applyFill="1" applyBorder="1" applyProtection="1">
      <alignment vertical="center"/>
    </xf>
    <xf numFmtId="3" fontId="31" fillId="0" borderId="54" xfId="0" applyNumberFormat="1" applyFont="1" applyFill="1" applyBorder="1" applyProtection="1">
      <alignment vertical="center"/>
    </xf>
    <xf numFmtId="3" fontId="31" fillId="0" borderId="74" xfId="0" applyNumberFormat="1" applyFont="1" applyFill="1" applyBorder="1" applyProtection="1">
      <alignment vertical="center"/>
    </xf>
    <xf numFmtId="176" fontId="31" fillId="0" borderId="37" xfId="0" quotePrefix="1" applyNumberFormat="1" applyFont="1" applyFill="1" applyBorder="1" applyAlignment="1" applyProtection="1">
      <alignment horizontal="center" vertical="center"/>
    </xf>
    <xf numFmtId="0" fontId="31" fillId="0" borderId="38" xfId="0" applyFont="1" applyFill="1" applyBorder="1" applyAlignment="1" applyProtection="1">
      <alignment vertical="center" shrinkToFit="1"/>
    </xf>
    <xf numFmtId="3" fontId="31" fillId="0" borderId="14" xfId="0" applyNumberFormat="1" applyFont="1" applyFill="1" applyBorder="1" applyProtection="1">
      <alignment vertical="center"/>
    </xf>
    <xf numFmtId="3" fontId="31" fillId="0" borderId="49" xfId="0" applyNumberFormat="1" applyFont="1" applyFill="1" applyBorder="1" applyProtection="1">
      <alignment vertical="center"/>
    </xf>
    <xf numFmtId="3" fontId="31" fillId="0" borderId="72" xfId="0" applyNumberFormat="1" applyFont="1" applyFill="1" applyBorder="1" applyProtection="1">
      <alignment vertical="center"/>
    </xf>
    <xf numFmtId="3" fontId="31" fillId="0" borderId="30" xfId="0" applyNumberFormat="1" applyFont="1" applyFill="1" applyBorder="1" applyProtection="1">
      <alignment vertical="center"/>
    </xf>
    <xf numFmtId="3" fontId="31" fillId="0" borderId="47" xfId="0" applyNumberFormat="1" applyFont="1" applyFill="1" applyBorder="1" applyProtection="1">
      <alignment vertical="center"/>
    </xf>
    <xf numFmtId="3" fontId="31" fillId="0" borderId="75" xfId="0" applyNumberFormat="1" applyFont="1" applyFill="1" applyBorder="1" applyProtection="1">
      <alignment vertical="center"/>
    </xf>
    <xf numFmtId="176" fontId="31" fillId="0" borderId="39" xfId="0" quotePrefix="1" applyNumberFormat="1" applyFont="1" applyFill="1" applyBorder="1" applyAlignment="1" applyProtection="1">
      <alignment horizontal="center" vertical="center"/>
    </xf>
    <xf numFmtId="0" fontId="31" fillId="0" borderId="40" xfId="0" applyFont="1" applyFill="1" applyBorder="1" applyAlignment="1" applyProtection="1">
      <alignment vertical="center" shrinkToFit="1"/>
    </xf>
    <xf numFmtId="3" fontId="31" fillId="0" borderId="15" xfId="0" applyNumberFormat="1" applyFont="1" applyFill="1" applyBorder="1" applyProtection="1">
      <alignment vertical="center"/>
    </xf>
    <xf numFmtId="3" fontId="31" fillId="0" borderId="50" xfId="0" applyNumberFormat="1" applyFont="1" applyFill="1" applyBorder="1" applyProtection="1">
      <alignment vertical="center"/>
    </xf>
    <xf numFmtId="3" fontId="31" fillId="0" borderId="73" xfId="0" applyNumberFormat="1" applyFont="1" applyFill="1" applyBorder="1" applyProtection="1">
      <alignment vertical="center"/>
    </xf>
    <xf numFmtId="3" fontId="31" fillId="0" borderId="31" xfId="0" applyNumberFormat="1" applyFont="1" applyFill="1" applyBorder="1" applyProtection="1">
      <alignment vertical="center"/>
    </xf>
    <xf numFmtId="3" fontId="31" fillId="0" borderId="51" xfId="0" applyNumberFormat="1" applyFont="1" applyFill="1" applyBorder="1" applyProtection="1">
      <alignment vertical="center"/>
    </xf>
    <xf numFmtId="3" fontId="31" fillId="0" borderId="76" xfId="0" applyNumberFormat="1" applyFont="1" applyFill="1" applyBorder="1" applyProtection="1">
      <alignment vertical="center"/>
    </xf>
    <xf numFmtId="3" fontId="31" fillId="0" borderId="1" xfId="0" applyNumberFormat="1" applyFont="1" applyFill="1" applyBorder="1" applyProtection="1">
      <alignment vertical="center"/>
    </xf>
    <xf numFmtId="3" fontId="31" fillId="0" borderId="77" xfId="0" applyNumberFormat="1" applyFont="1" applyFill="1" applyBorder="1" applyProtection="1">
      <alignment vertical="center"/>
    </xf>
    <xf numFmtId="3" fontId="31" fillId="0" borderId="69" xfId="0" applyNumberFormat="1" applyFont="1" applyFill="1" applyBorder="1" applyProtection="1">
      <alignment vertical="center"/>
    </xf>
    <xf numFmtId="3" fontId="31" fillId="0" borderId="70" xfId="0" applyNumberFormat="1" applyFont="1" applyFill="1" applyBorder="1" applyProtection="1">
      <alignment vertical="center"/>
    </xf>
    <xf numFmtId="3" fontId="31" fillId="0" borderId="48" xfId="0" applyNumberFormat="1" applyFont="1" applyFill="1" applyBorder="1" applyProtection="1">
      <alignment vertical="center"/>
    </xf>
    <xf numFmtId="3" fontId="31" fillId="0" borderId="28" xfId="0" applyNumberFormat="1" applyFont="1" applyFill="1" applyBorder="1" applyProtection="1">
      <alignment vertical="center"/>
    </xf>
    <xf numFmtId="3" fontId="31" fillId="0" borderId="46" xfId="0" applyNumberFormat="1" applyFont="1" applyFill="1" applyBorder="1" applyProtection="1">
      <alignment vertical="center"/>
    </xf>
    <xf numFmtId="0" fontId="35" fillId="0" borderId="0" xfId="0" applyFont="1" applyFill="1" applyBorder="1" applyAlignment="1" applyProtection="1">
      <alignment horizontal="center" vertical="center"/>
      <protection locked="0"/>
    </xf>
    <xf numFmtId="0" fontId="48" fillId="0" borderId="0" xfId="0" applyFont="1" applyFill="1" applyBorder="1" applyAlignment="1" applyProtection="1">
      <alignment horizontal="left" vertical="center"/>
      <protection locked="0"/>
    </xf>
    <xf numFmtId="0" fontId="35" fillId="0" borderId="0" xfId="0" applyFont="1" applyFill="1" applyProtection="1">
      <alignment vertical="center"/>
      <protection locked="0"/>
    </xf>
    <xf numFmtId="0" fontId="35" fillId="0" borderId="0" xfId="0" applyFont="1" applyFill="1" applyProtection="1">
      <alignment vertical="center"/>
    </xf>
    <xf numFmtId="0" fontId="35" fillId="0" borderId="0" xfId="0" applyFont="1" applyFill="1" applyBorder="1" applyAlignment="1" applyProtection="1">
      <alignment horizontal="left" vertical="center"/>
      <protection locked="0"/>
    </xf>
    <xf numFmtId="0" fontId="35" fillId="0" borderId="0" xfId="0" applyFont="1" applyFill="1" applyBorder="1" applyAlignment="1" applyProtection="1">
      <alignment horizontal="right" vertical="center"/>
    </xf>
    <xf numFmtId="0" fontId="35" fillId="0" borderId="0" xfId="0" applyFont="1" applyFill="1" applyBorder="1" applyAlignment="1" applyProtection="1">
      <alignment vertical="center"/>
      <protection locked="0"/>
    </xf>
    <xf numFmtId="0" fontId="35" fillId="0" borderId="0" xfId="0" applyFont="1" applyFill="1" applyAlignment="1" applyProtection="1">
      <alignment horizontal="right" vertical="center"/>
      <protection locked="0"/>
    </xf>
    <xf numFmtId="0" fontId="35" fillId="0" borderId="5" xfId="0" applyFont="1" applyFill="1" applyBorder="1" applyAlignment="1" applyProtection="1">
      <alignment horizontal="center" vertical="center"/>
      <protection locked="0"/>
    </xf>
    <xf numFmtId="0" fontId="35" fillId="0" borderId="13" xfId="0" applyFont="1" applyFill="1" applyBorder="1" applyAlignment="1" applyProtection="1">
      <alignment horizontal="center" vertical="center"/>
      <protection locked="0"/>
    </xf>
    <xf numFmtId="0" fontId="35" fillId="0" borderId="13" xfId="0" applyFont="1" applyFill="1" applyBorder="1" applyAlignment="1" applyProtection="1">
      <alignment vertical="center" wrapText="1"/>
      <protection locked="0"/>
    </xf>
    <xf numFmtId="0" fontId="35" fillId="0" borderId="8" xfId="0" applyFont="1" applyFill="1" applyBorder="1" applyAlignment="1" applyProtection="1">
      <alignment vertical="center" wrapText="1"/>
      <protection locked="0"/>
    </xf>
    <xf numFmtId="0" fontId="35" fillId="0" borderId="16" xfId="0" applyFont="1" applyFill="1" applyBorder="1" applyAlignment="1" applyProtection="1">
      <alignment horizontal="center" vertical="center" wrapText="1"/>
      <protection locked="0"/>
    </xf>
    <xf numFmtId="0" fontId="35" fillId="0" borderId="3" xfId="0" applyFont="1" applyFill="1" applyBorder="1" applyAlignment="1" applyProtection="1">
      <alignment vertical="center"/>
      <protection locked="0"/>
    </xf>
    <xf numFmtId="0" fontId="49" fillId="0" borderId="11" xfId="0" applyFont="1" applyFill="1" applyBorder="1" applyAlignment="1" applyProtection="1">
      <alignment vertical="center"/>
      <protection locked="0"/>
    </xf>
    <xf numFmtId="0" fontId="35" fillId="0" borderId="11" xfId="0" applyFont="1" applyFill="1" applyBorder="1" applyAlignment="1" applyProtection="1">
      <alignment horizontal="center" vertical="center" wrapText="1"/>
    </xf>
    <xf numFmtId="0" fontId="35" fillId="0" borderId="9" xfId="0" applyFont="1" applyFill="1" applyBorder="1" applyAlignment="1" applyProtection="1">
      <alignment horizontal="center" vertical="center"/>
    </xf>
    <xf numFmtId="0" fontId="35" fillId="0" borderId="11"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50" fillId="0" borderId="9" xfId="0" applyFont="1" applyFill="1" applyBorder="1" applyAlignment="1" applyProtection="1">
      <alignment horizontal="center" vertical="center"/>
    </xf>
    <xf numFmtId="0" fontId="35" fillId="0" borderId="9" xfId="0" applyFont="1" applyFill="1" applyBorder="1" applyAlignment="1" applyProtection="1">
      <alignment horizontal="center" vertical="center" wrapText="1"/>
    </xf>
    <xf numFmtId="0" fontId="35" fillId="0" borderId="11" xfId="0" applyFont="1" applyFill="1" applyBorder="1" applyAlignment="1" applyProtection="1">
      <alignment horizontal="right" vertical="center"/>
      <protection locked="0"/>
    </xf>
    <xf numFmtId="0" fontId="35" fillId="0" borderId="4" xfId="0" applyFont="1" applyFill="1" applyBorder="1" applyAlignment="1" applyProtection="1">
      <alignment vertical="center"/>
      <protection locked="0"/>
    </xf>
    <xf numFmtId="0" fontId="35" fillId="0" borderId="17" xfId="0" applyFont="1" applyFill="1" applyBorder="1" applyAlignment="1" applyProtection="1">
      <alignment vertical="center"/>
    </xf>
    <xf numFmtId="0" fontId="35" fillId="0" borderId="17"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0" borderId="10" xfId="0" applyFont="1" applyFill="1" applyBorder="1" applyAlignment="1" applyProtection="1">
      <alignment horizontal="center" vertical="center" wrapText="1"/>
    </xf>
    <xf numFmtId="0" fontId="35" fillId="0" borderId="4" xfId="0" applyFont="1" applyFill="1" applyBorder="1" applyAlignment="1" applyProtection="1">
      <alignment horizontal="center" vertical="center" wrapText="1"/>
    </xf>
    <xf numFmtId="176" fontId="35" fillId="0" borderId="36" xfId="0" quotePrefix="1" applyNumberFormat="1" applyFont="1" applyFill="1" applyBorder="1" applyAlignment="1" applyProtection="1">
      <alignment horizontal="center" vertical="center"/>
    </xf>
    <xf numFmtId="3" fontId="35" fillId="0" borderId="56" xfId="0" applyNumberFormat="1" applyFont="1" applyFill="1" applyBorder="1" applyAlignment="1" applyProtection="1">
      <alignment vertical="center" shrinkToFit="1"/>
    </xf>
    <xf numFmtId="181" fontId="35" fillId="0" borderId="56" xfId="0" applyNumberFormat="1" applyFont="1" applyFill="1" applyBorder="1" applyAlignment="1" applyProtection="1">
      <alignment vertical="center" shrinkToFit="1"/>
      <protection locked="0"/>
    </xf>
    <xf numFmtId="181" fontId="35" fillId="0" borderId="57" xfId="0" applyNumberFormat="1" applyFont="1" applyFill="1" applyBorder="1" applyAlignment="1" applyProtection="1">
      <alignment vertical="center" shrinkToFit="1"/>
    </xf>
    <xf numFmtId="3" fontId="35" fillId="0" borderId="63" xfId="0" applyNumberFormat="1" applyFont="1" applyFill="1" applyBorder="1" applyAlignment="1" applyProtection="1">
      <alignment vertical="center" shrinkToFit="1"/>
    </xf>
    <xf numFmtId="3" fontId="35" fillId="0" borderId="58" xfId="0" applyNumberFormat="1" applyFont="1" applyFill="1" applyBorder="1" applyAlignment="1" applyProtection="1">
      <alignment vertical="center" shrinkToFit="1"/>
    </xf>
    <xf numFmtId="3" fontId="35" fillId="0" borderId="27" xfId="0" applyNumberFormat="1" applyFont="1" applyFill="1" applyBorder="1" applyAlignment="1" applyProtection="1">
      <alignment vertical="center" shrinkToFit="1"/>
    </xf>
    <xf numFmtId="181" fontId="35" fillId="0" borderId="58" xfId="0" applyNumberFormat="1" applyFont="1" applyFill="1" applyBorder="1" applyAlignment="1" applyProtection="1">
      <alignment vertical="center" shrinkToFit="1"/>
    </xf>
    <xf numFmtId="3" fontId="35" fillId="0" borderId="57" xfId="0" applyNumberFormat="1" applyFont="1" applyFill="1" applyBorder="1" applyAlignment="1" applyProtection="1">
      <alignment vertical="center" shrinkToFit="1"/>
    </xf>
    <xf numFmtId="181" fontId="35" fillId="0" borderId="56" xfId="0" applyNumberFormat="1" applyFont="1" applyFill="1" applyBorder="1" applyAlignment="1" applyProtection="1">
      <alignment vertical="center" shrinkToFit="1"/>
    </xf>
    <xf numFmtId="176" fontId="35" fillId="0" borderId="37" xfId="0" quotePrefix="1" applyNumberFormat="1" applyFont="1" applyFill="1" applyBorder="1" applyAlignment="1" applyProtection="1">
      <alignment horizontal="center" vertical="center"/>
    </xf>
    <xf numFmtId="3" fontId="35" fillId="0" borderId="14" xfId="0" applyNumberFormat="1" applyFont="1" applyFill="1" applyBorder="1" applyAlignment="1" applyProtection="1">
      <alignment vertical="center" shrinkToFit="1"/>
    </xf>
    <xf numFmtId="181" fontId="35" fillId="0" borderId="14" xfId="0" applyNumberFormat="1" applyFont="1" applyFill="1" applyBorder="1" applyAlignment="1" applyProtection="1">
      <alignment vertical="center" shrinkToFit="1"/>
      <protection locked="0"/>
    </xf>
    <xf numFmtId="181" fontId="35" fillId="0" borderId="37" xfId="0" applyNumberFormat="1" applyFont="1" applyFill="1" applyBorder="1" applyAlignment="1" applyProtection="1">
      <alignment vertical="center" shrinkToFit="1"/>
    </xf>
    <xf numFmtId="3" fontId="35" fillId="0" borderId="29" xfId="0" applyNumberFormat="1" applyFont="1" applyFill="1" applyBorder="1" applyAlignment="1" applyProtection="1">
      <alignment vertical="center" shrinkToFit="1"/>
    </xf>
    <xf numFmtId="3" fontId="35" fillId="0" borderId="38" xfId="0" applyNumberFormat="1" applyFont="1" applyFill="1" applyBorder="1" applyAlignment="1" applyProtection="1">
      <alignment vertical="center" shrinkToFit="1"/>
    </xf>
    <xf numFmtId="181" fontId="35" fillId="0" borderId="38" xfId="0" applyNumberFormat="1" applyFont="1" applyFill="1" applyBorder="1" applyAlignment="1" applyProtection="1">
      <alignment vertical="center" shrinkToFit="1"/>
    </xf>
    <xf numFmtId="3" fontId="35" fillId="0" borderId="37" xfId="0" applyNumberFormat="1" applyFont="1" applyFill="1" applyBorder="1" applyAlignment="1" applyProtection="1">
      <alignment vertical="center" shrinkToFit="1"/>
    </xf>
    <xf numFmtId="181" fontId="35" fillId="0" borderId="14" xfId="0" applyNumberFormat="1" applyFont="1" applyFill="1" applyBorder="1" applyAlignment="1" applyProtection="1">
      <alignment vertical="center" shrinkToFit="1"/>
    </xf>
    <xf numFmtId="176" fontId="35" fillId="0" borderId="39" xfId="0" quotePrefix="1" applyNumberFormat="1" applyFont="1" applyFill="1" applyBorder="1" applyAlignment="1" applyProtection="1">
      <alignment horizontal="center" vertical="center"/>
    </xf>
    <xf numFmtId="3" fontId="35" fillId="0" borderId="15" xfId="0" applyNumberFormat="1" applyFont="1" applyFill="1" applyBorder="1" applyAlignment="1" applyProtection="1">
      <alignment vertical="center" shrinkToFit="1"/>
    </xf>
    <xf numFmtId="181" fontId="35" fillId="0" borderId="15" xfId="0" applyNumberFormat="1" applyFont="1" applyFill="1" applyBorder="1" applyAlignment="1" applyProtection="1">
      <alignment vertical="center" shrinkToFit="1"/>
      <protection locked="0"/>
    </xf>
    <xf numFmtId="181" fontId="35" fillId="0" borderId="39" xfId="0" applyNumberFormat="1" applyFont="1" applyFill="1" applyBorder="1" applyAlignment="1" applyProtection="1">
      <alignment vertical="center" shrinkToFit="1"/>
    </xf>
    <xf numFmtId="3" fontId="35" fillId="0" borderId="64" xfId="0" applyNumberFormat="1" applyFont="1" applyFill="1" applyBorder="1" applyAlignment="1" applyProtection="1">
      <alignment vertical="center" shrinkToFit="1"/>
    </xf>
    <xf numFmtId="3" fontId="35" fillId="0" borderId="40" xfId="0" applyNumberFormat="1" applyFont="1" applyFill="1" applyBorder="1" applyAlignment="1" applyProtection="1">
      <alignment vertical="center" shrinkToFit="1"/>
    </xf>
    <xf numFmtId="181" fontId="35" fillId="0" borderId="40" xfId="0" applyNumberFormat="1" applyFont="1" applyFill="1" applyBorder="1" applyAlignment="1" applyProtection="1">
      <alignment vertical="center" shrinkToFit="1"/>
    </xf>
    <xf numFmtId="3" fontId="35" fillId="0" borderId="39" xfId="0" applyNumberFormat="1" applyFont="1" applyFill="1" applyBorder="1" applyAlignment="1" applyProtection="1">
      <alignment vertical="center" shrinkToFit="1"/>
    </xf>
    <xf numFmtId="181" fontId="35" fillId="0" borderId="15" xfId="0" applyNumberFormat="1" applyFont="1" applyFill="1" applyBorder="1" applyAlignment="1" applyProtection="1">
      <alignment vertical="center" shrinkToFit="1"/>
    </xf>
    <xf numFmtId="3" fontId="49" fillId="0" borderId="1" xfId="0" applyNumberFormat="1" applyFont="1" applyFill="1" applyBorder="1" applyAlignment="1" applyProtection="1">
      <alignment vertical="center" shrinkToFit="1"/>
    </xf>
    <xf numFmtId="3" fontId="49" fillId="0" borderId="1" xfId="0" applyNumberFormat="1" applyFont="1" applyFill="1" applyBorder="1" applyAlignment="1" applyProtection="1">
      <alignment horizontal="center" vertical="center" shrinkToFit="1"/>
    </xf>
    <xf numFmtId="3" fontId="49" fillId="0" borderId="1" xfId="0" applyNumberFormat="1" applyFont="1" applyFill="1" applyBorder="1" applyAlignment="1" applyProtection="1">
      <alignment vertical="center" shrinkToFit="1"/>
      <protection locked="0"/>
    </xf>
    <xf numFmtId="3" fontId="49" fillId="0" borderId="42" xfId="0" applyNumberFormat="1" applyFont="1" applyFill="1" applyBorder="1" applyAlignment="1" applyProtection="1">
      <alignment horizontal="center" vertical="center" shrinkToFit="1"/>
    </xf>
    <xf numFmtId="3" fontId="49" fillId="0" borderId="41" xfId="0" applyNumberFormat="1" applyFont="1" applyFill="1" applyBorder="1" applyAlignment="1" applyProtection="1">
      <alignment vertical="center" shrinkToFit="1"/>
    </xf>
    <xf numFmtId="3" fontId="49" fillId="0" borderId="4" xfId="0" applyNumberFormat="1" applyFont="1" applyFill="1" applyBorder="1" applyAlignment="1" applyProtection="1">
      <alignment vertical="center" shrinkToFit="1"/>
    </xf>
    <xf numFmtId="3" fontId="49" fillId="0" borderId="41" xfId="0" applyNumberFormat="1" applyFont="1" applyFill="1" applyBorder="1" applyAlignment="1" applyProtection="1">
      <alignment horizontal="center" vertical="center" shrinkToFit="1"/>
    </xf>
    <xf numFmtId="0" fontId="49" fillId="0" borderId="0" xfId="0" applyFont="1" applyFill="1" applyProtection="1">
      <alignment vertical="center"/>
    </xf>
    <xf numFmtId="176" fontId="35" fillId="5" borderId="37" xfId="0" quotePrefix="1" applyNumberFormat="1" applyFont="1" applyFill="1" applyBorder="1" applyAlignment="1" applyProtection="1">
      <alignment horizontal="center" vertical="center"/>
    </xf>
    <xf numFmtId="0" fontId="31" fillId="5" borderId="38" xfId="0" applyFont="1" applyFill="1" applyBorder="1" applyAlignment="1" applyProtection="1">
      <alignment vertical="center" shrinkToFit="1"/>
    </xf>
    <xf numFmtId="181" fontId="35" fillId="5" borderId="14" xfId="0" applyNumberFormat="1" applyFont="1" applyFill="1" applyBorder="1" applyAlignment="1" applyProtection="1">
      <alignment vertical="center" shrinkToFit="1"/>
      <protection locked="0"/>
    </xf>
    <xf numFmtId="3" fontId="35" fillId="5" borderId="14" xfId="0" applyNumberFormat="1" applyFont="1" applyFill="1" applyBorder="1" applyAlignment="1" applyProtection="1">
      <alignment vertical="center" shrinkToFit="1"/>
    </xf>
    <xf numFmtId="0" fontId="35" fillId="5" borderId="0" xfId="0" applyFont="1" applyFill="1" applyProtection="1">
      <alignment vertical="center"/>
    </xf>
    <xf numFmtId="0" fontId="35" fillId="5" borderId="0" xfId="0" applyFont="1" applyFill="1" applyProtection="1">
      <alignment vertical="center"/>
      <protection locked="0"/>
    </xf>
    <xf numFmtId="0" fontId="36" fillId="0" borderId="75" xfId="0" applyFont="1" applyFill="1" applyBorder="1" applyAlignment="1">
      <alignment horizontal="center" vertical="center"/>
    </xf>
    <xf numFmtId="0" fontId="36" fillId="0" borderId="72" xfId="0" applyFont="1" applyBorder="1" applyAlignment="1">
      <alignment horizontal="left" vertical="center"/>
    </xf>
    <xf numFmtId="0" fontId="36" fillId="0" borderId="30" xfId="0" applyFont="1" applyFill="1" applyBorder="1" applyAlignment="1">
      <alignment horizontal="center" vertical="center"/>
    </xf>
    <xf numFmtId="0" fontId="36" fillId="0" borderId="30" xfId="0" applyFont="1" applyFill="1" applyBorder="1">
      <alignment vertical="center"/>
    </xf>
    <xf numFmtId="0" fontId="36" fillId="0" borderId="30" xfId="0" applyFont="1" applyFill="1" applyBorder="1" applyAlignment="1">
      <alignment vertical="center" wrapText="1"/>
    </xf>
    <xf numFmtId="0" fontId="51" fillId="0" borderId="0" xfId="0" applyFont="1" applyFill="1">
      <alignment vertical="center"/>
    </xf>
    <xf numFmtId="176" fontId="11" fillId="0" borderId="8" xfId="2" applyNumberFormat="1" applyFont="1" applyFill="1" applyBorder="1" applyAlignment="1" applyProtection="1">
      <alignment horizontal="center" vertical="center"/>
      <protection locked="0"/>
    </xf>
    <xf numFmtId="176" fontId="11" fillId="0" borderId="10" xfId="2" applyNumberFormat="1" applyFont="1" applyFill="1" applyBorder="1" applyAlignment="1" applyProtection="1">
      <alignment horizontal="distributed" vertical="center" wrapText="1"/>
      <protection locked="0"/>
    </xf>
    <xf numFmtId="0" fontId="35" fillId="0" borderId="8" xfId="0" applyFont="1" applyFill="1" applyBorder="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locked="0"/>
    </xf>
    <xf numFmtId="185" fontId="31" fillId="0" borderId="57" xfId="0" applyNumberFormat="1" applyFont="1" applyFill="1" applyBorder="1" applyAlignment="1" applyProtection="1">
      <alignment horizontal="center" vertical="center"/>
    </xf>
    <xf numFmtId="185" fontId="31" fillId="0" borderId="37" xfId="0" applyNumberFormat="1" applyFont="1" applyFill="1" applyBorder="1" applyAlignment="1" applyProtection="1">
      <alignment horizontal="center" vertical="center"/>
    </xf>
    <xf numFmtId="185" fontId="31" fillId="0" borderId="39" xfId="0" applyNumberFormat="1" applyFont="1" applyFill="1" applyBorder="1" applyAlignment="1" applyProtection="1">
      <alignment horizontal="center" vertical="center"/>
    </xf>
    <xf numFmtId="185" fontId="31" fillId="4" borderId="63" xfId="0" applyNumberFormat="1" applyFont="1" applyFill="1" applyBorder="1" applyAlignment="1" applyProtection="1">
      <alignment horizontal="center" vertical="center"/>
      <protection locked="0"/>
    </xf>
    <xf numFmtId="185" fontId="31" fillId="4" borderId="29" xfId="0" applyNumberFormat="1" applyFont="1" applyFill="1" applyBorder="1" applyAlignment="1" applyProtection="1">
      <alignment horizontal="center" vertical="center"/>
      <protection locked="0"/>
    </xf>
    <xf numFmtId="185" fontId="31" fillId="4" borderId="64" xfId="0" applyNumberFormat="1" applyFont="1" applyFill="1" applyBorder="1" applyAlignment="1" applyProtection="1">
      <alignment horizontal="center" vertical="center"/>
      <protection locked="0"/>
    </xf>
    <xf numFmtId="3" fontId="49" fillId="6" borderId="1" xfId="0" applyNumberFormat="1" applyFont="1" applyFill="1" applyBorder="1" applyAlignment="1" applyProtection="1">
      <alignment vertical="center" shrinkToFit="1"/>
    </xf>
    <xf numFmtId="3" fontId="49" fillId="6" borderId="10" xfId="0" applyNumberFormat="1" applyFont="1" applyFill="1" applyBorder="1" applyAlignment="1" applyProtection="1">
      <alignment vertical="center" shrinkToFit="1"/>
    </xf>
    <xf numFmtId="3" fontId="25" fillId="6" borderId="1" xfId="0" applyNumberFormat="1" applyFont="1" applyFill="1" applyBorder="1" applyProtection="1">
      <alignment vertical="center"/>
    </xf>
    <xf numFmtId="3" fontId="31" fillId="6" borderId="1" xfId="0" applyNumberFormat="1" applyFont="1" applyFill="1" applyBorder="1" applyProtection="1">
      <alignment vertical="center"/>
    </xf>
    <xf numFmtId="3" fontId="31" fillId="6" borderId="77" xfId="0" applyNumberFormat="1" applyFont="1" applyFill="1" applyBorder="1" applyProtection="1">
      <alignment vertical="center"/>
    </xf>
    <xf numFmtId="3" fontId="31" fillId="6" borderId="69" xfId="0" applyNumberFormat="1" applyFont="1" applyFill="1" applyBorder="1" applyProtection="1">
      <alignment vertical="center"/>
    </xf>
    <xf numFmtId="0" fontId="16" fillId="0" borderId="8" xfId="3" applyFont="1" applyFill="1" applyBorder="1" applyAlignment="1">
      <alignment horizontal="center" vertical="center" wrapText="1"/>
    </xf>
    <xf numFmtId="0" fontId="16" fillId="0" borderId="16" xfId="3" applyFont="1" applyFill="1" applyBorder="1" applyAlignment="1">
      <alignment horizontal="center" vertical="center" wrapText="1"/>
    </xf>
    <xf numFmtId="186" fontId="11" fillId="0" borderId="0" xfId="2" applyNumberFormat="1" applyFont="1" applyFill="1" applyAlignment="1" applyProtection="1">
      <alignment vertical="center" wrapText="1"/>
    </xf>
    <xf numFmtId="176" fontId="11" fillId="7" borderId="0" xfId="2" applyNumberFormat="1" applyFont="1" applyFill="1" applyAlignment="1" applyProtection="1">
      <alignment vertical="center"/>
    </xf>
    <xf numFmtId="181" fontId="53" fillId="0" borderId="0" xfId="2" applyNumberFormat="1" applyFont="1" applyFill="1" applyBorder="1" applyProtection="1">
      <protection locked="0"/>
    </xf>
    <xf numFmtId="176" fontId="31" fillId="0" borderId="42" xfId="0" quotePrefix="1" applyNumberFormat="1" applyFont="1" applyFill="1" applyBorder="1" applyAlignment="1" applyProtection="1">
      <alignment horizontal="center" vertical="center"/>
      <protection locked="0"/>
    </xf>
    <xf numFmtId="176" fontId="31" fillId="0" borderId="41" xfId="0" quotePrefix="1" applyNumberFormat="1" applyFont="1" applyFill="1" applyBorder="1" applyAlignment="1" applyProtection="1">
      <alignment horizontal="center" vertical="center"/>
      <protection locked="0"/>
    </xf>
    <xf numFmtId="0" fontId="31" fillId="0" borderId="8" xfId="0" applyFont="1" applyFill="1" applyBorder="1" applyAlignment="1" applyProtection="1">
      <alignment horizontal="center" vertical="center" wrapText="1"/>
      <protection locked="0"/>
    </xf>
    <xf numFmtId="0" fontId="31" fillId="0" borderId="9" xfId="0" applyFont="1" applyFill="1" applyBorder="1" applyAlignment="1" applyProtection="1">
      <alignment horizontal="center" vertical="center" wrapText="1"/>
      <protection locked="0"/>
    </xf>
    <xf numFmtId="0" fontId="31" fillId="0" borderId="10" xfId="0" applyFont="1" applyFill="1" applyBorder="1" applyAlignment="1" applyProtection="1">
      <alignment horizontal="center" vertical="center" wrapText="1"/>
      <protection locked="0"/>
    </xf>
    <xf numFmtId="0" fontId="27" fillId="0" borderId="5" xfId="0" applyFont="1" applyFill="1" applyBorder="1" applyAlignment="1" applyProtection="1">
      <alignment vertical="center"/>
      <protection locked="0"/>
    </xf>
    <xf numFmtId="0" fontId="27" fillId="0" borderId="16" xfId="0" applyFont="1" applyFill="1" applyBorder="1" applyAlignment="1">
      <alignment vertical="center"/>
    </xf>
    <xf numFmtId="0" fontId="27" fillId="0" borderId="13" xfId="0" applyFont="1" applyFill="1" applyBorder="1" applyAlignment="1">
      <alignment vertical="center"/>
    </xf>
    <xf numFmtId="0" fontId="27" fillId="0" borderId="4" xfId="0" applyFont="1" applyFill="1" applyBorder="1" applyAlignment="1">
      <alignment vertical="center"/>
    </xf>
    <xf numFmtId="0" fontId="27" fillId="0" borderId="7" xfId="0" applyFont="1" applyFill="1" applyBorder="1" applyAlignment="1">
      <alignment vertical="center"/>
    </xf>
    <xf numFmtId="0" fontId="27" fillId="0" borderId="17" xfId="0" applyFont="1" applyFill="1" applyBorder="1" applyAlignment="1">
      <alignment vertical="center"/>
    </xf>
    <xf numFmtId="0" fontId="39" fillId="0" borderId="52" xfId="0" applyFont="1" applyFill="1" applyBorder="1" applyAlignment="1" applyProtection="1">
      <alignment horizontal="distributed" vertical="center"/>
      <protection locked="0"/>
    </xf>
    <xf numFmtId="0" fontId="39" fillId="0" borderId="53" xfId="0" applyFont="1" applyFill="1" applyBorder="1" applyAlignment="1" applyProtection="1">
      <alignment horizontal="distributed" vertical="center"/>
      <protection locked="0"/>
    </xf>
    <xf numFmtId="0" fontId="39" fillId="0" borderId="54" xfId="0" applyFont="1" applyFill="1" applyBorder="1" applyAlignment="1" applyProtection="1">
      <alignment horizontal="distributed" vertical="center"/>
      <protection locked="0"/>
    </xf>
    <xf numFmtId="0" fontId="39" fillId="0" borderId="49" xfId="0" applyFont="1" applyFill="1" applyBorder="1" applyAlignment="1" applyProtection="1">
      <alignment horizontal="distributed" vertical="center"/>
      <protection locked="0"/>
    </xf>
    <xf numFmtId="0" fontId="39" fillId="0" borderId="30" xfId="0" applyFont="1" applyFill="1" applyBorder="1" applyAlignment="1" applyProtection="1">
      <alignment horizontal="distributed" vertical="center"/>
      <protection locked="0"/>
    </xf>
    <xf numFmtId="0" fontId="39" fillId="0" borderId="47" xfId="0" applyFont="1" applyFill="1" applyBorder="1" applyAlignment="1" applyProtection="1">
      <alignment horizontal="distributed" vertical="center"/>
      <protection locked="0"/>
    </xf>
    <xf numFmtId="0" fontId="39" fillId="0" borderId="50" xfId="0" applyFont="1" applyFill="1" applyBorder="1" applyAlignment="1" applyProtection="1">
      <alignment horizontal="distributed" vertical="center"/>
      <protection locked="0"/>
    </xf>
    <xf numFmtId="0" fontId="39" fillId="0" borderId="31" xfId="0" applyFont="1" applyFill="1" applyBorder="1" applyAlignment="1" applyProtection="1">
      <alignment horizontal="distributed" vertical="center"/>
      <protection locked="0"/>
    </xf>
    <xf numFmtId="0" fontId="39" fillId="0" borderId="51" xfId="0" applyFont="1" applyFill="1" applyBorder="1" applyAlignment="1" applyProtection="1">
      <alignment horizontal="distributed" vertical="center"/>
      <protection locked="0"/>
    </xf>
    <xf numFmtId="0" fontId="39" fillId="0" borderId="36" xfId="0" applyFont="1" applyFill="1" applyBorder="1" applyAlignment="1" applyProtection="1">
      <alignment horizontal="left" vertical="center" shrinkToFit="1"/>
      <protection locked="0"/>
    </xf>
    <xf numFmtId="0" fontId="39" fillId="0" borderId="26" xfId="0" applyFont="1" applyFill="1" applyBorder="1" applyAlignment="1" applyProtection="1">
      <alignment horizontal="left" vertical="center" shrinkToFit="1"/>
      <protection locked="0"/>
    </xf>
    <xf numFmtId="0" fontId="39" fillId="0" borderId="27" xfId="0" applyFont="1" applyFill="1" applyBorder="1" applyAlignment="1" applyProtection="1">
      <alignment horizontal="left" vertical="center" shrinkToFit="1"/>
      <protection locked="0"/>
    </xf>
    <xf numFmtId="0" fontId="39" fillId="0" borderId="37" xfId="0" applyFont="1" applyFill="1" applyBorder="1" applyAlignment="1" applyProtection="1">
      <alignment horizontal="left" vertical="center" shrinkToFit="1"/>
      <protection locked="0"/>
    </xf>
    <xf numFmtId="0" fontId="39" fillId="0" borderId="43" xfId="0" applyFont="1" applyFill="1" applyBorder="1" applyAlignment="1" applyProtection="1">
      <alignment horizontal="left" vertical="center" shrinkToFit="1"/>
      <protection locked="0"/>
    </xf>
    <xf numFmtId="0" fontId="39" fillId="0" borderId="38" xfId="0" applyFont="1" applyFill="1" applyBorder="1" applyAlignment="1" applyProtection="1">
      <alignment horizontal="left" vertical="center" shrinkToFit="1"/>
      <protection locked="0"/>
    </xf>
    <xf numFmtId="184" fontId="52" fillId="0" borderId="48" xfId="0" applyNumberFormat="1" applyFont="1" applyFill="1" applyBorder="1" applyAlignment="1" applyProtection="1">
      <alignment vertical="center"/>
      <protection locked="0"/>
    </xf>
    <xf numFmtId="184" fontId="52" fillId="0" borderId="28" xfId="0" applyNumberFormat="1" applyFont="1" applyFill="1" applyBorder="1" applyAlignment="1" applyProtection="1">
      <alignment vertical="center"/>
      <protection locked="0"/>
    </xf>
    <xf numFmtId="184" fontId="52" fillId="0" borderId="46" xfId="0" applyNumberFormat="1" applyFont="1" applyFill="1" applyBorder="1" applyAlignment="1" applyProtection="1">
      <alignment vertical="center"/>
      <protection locked="0"/>
    </xf>
    <xf numFmtId="184" fontId="52" fillId="0" borderId="49" xfId="0" applyNumberFormat="1" applyFont="1" applyFill="1" applyBorder="1" applyAlignment="1" applyProtection="1">
      <alignment vertical="center"/>
      <protection locked="0"/>
    </xf>
    <xf numFmtId="184" fontId="52" fillId="0" borderId="30" xfId="0" applyNumberFormat="1" applyFont="1" applyFill="1" applyBorder="1" applyAlignment="1" applyProtection="1">
      <alignment vertical="center"/>
      <protection locked="0"/>
    </xf>
    <xf numFmtId="184" fontId="52" fillId="0" borderId="47" xfId="0" applyNumberFormat="1" applyFont="1" applyFill="1" applyBorder="1" applyAlignment="1" applyProtection="1">
      <alignment vertical="center"/>
      <protection locked="0"/>
    </xf>
    <xf numFmtId="0" fontId="39" fillId="0" borderId="5" xfId="0" applyFont="1" applyFill="1" applyBorder="1" applyAlignment="1" applyProtection="1">
      <alignment horizontal="left" vertical="center" shrinkToFit="1"/>
      <protection locked="0"/>
    </xf>
    <xf numFmtId="0" fontId="39" fillId="0" borderId="16" xfId="0" applyFont="1" applyFill="1" applyBorder="1" applyAlignment="1" applyProtection="1">
      <alignment horizontal="left" vertical="center" shrinkToFit="1"/>
      <protection locked="0"/>
    </xf>
    <xf numFmtId="0" fontId="39" fillId="0" borderId="13" xfId="0" applyFont="1" applyFill="1" applyBorder="1" applyAlignment="1" applyProtection="1">
      <alignment horizontal="left" vertical="center" shrinkToFit="1"/>
      <protection locked="0"/>
    </xf>
    <xf numFmtId="0" fontId="39" fillId="0" borderId="4" xfId="0" applyFont="1" applyFill="1" applyBorder="1" applyAlignment="1" applyProtection="1">
      <alignment horizontal="left" vertical="center" shrinkToFit="1"/>
      <protection locked="0"/>
    </xf>
    <xf numFmtId="0" fontId="39" fillId="0" borderId="7" xfId="0" applyFont="1" applyFill="1" applyBorder="1" applyAlignment="1" applyProtection="1">
      <alignment horizontal="left" vertical="center" shrinkToFit="1"/>
      <protection locked="0"/>
    </xf>
    <xf numFmtId="0" fontId="39" fillId="0" borderId="17" xfId="0" applyFont="1" applyFill="1" applyBorder="1" applyAlignment="1" applyProtection="1">
      <alignment horizontal="left" vertical="center" shrinkToFit="1"/>
      <protection locked="0"/>
    </xf>
    <xf numFmtId="3" fontId="52" fillId="0" borderId="48" xfId="0" applyNumberFormat="1" applyFont="1" applyFill="1" applyBorder="1" applyAlignment="1" applyProtection="1">
      <alignment vertical="center"/>
      <protection locked="0"/>
    </xf>
    <xf numFmtId="3" fontId="52" fillId="0" borderId="28" xfId="0" applyNumberFormat="1" applyFont="1" applyFill="1" applyBorder="1" applyAlignment="1" applyProtection="1">
      <alignment vertical="center"/>
      <protection locked="0"/>
    </xf>
    <xf numFmtId="3" fontId="52" fillId="0" borderId="46" xfId="0" applyNumberFormat="1" applyFont="1" applyFill="1" applyBorder="1" applyAlignment="1" applyProtection="1">
      <alignment vertical="center"/>
      <protection locked="0"/>
    </xf>
    <xf numFmtId="3" fontId="52" fillId="0" borderId="50" xfId="0" applyNumberFormat="1" applyFont="1" applyFill="1" applyBorder="1" applyAlignment="1" applyProtection="1">
      <alignment vertical="center"/>
      <protection locked="0"/>
    </xf>
    <xf numFmtId="3" fontId="52" fillId="0" borderId="31" xfId="0" applyNumberFormat="1" applyFont="1" applyFill="1" applyBorder="1" applyAlignment="1" applyProtection="1">
      <alignment vertical="center"/>
      <protection locked="0"/>
    </xf>
    <xf numFmtId="3" fontId="52" fillId="0" borderId="51" xfId="0" applyNumberFormat="1" applyFont="1" applyFill="1" applyBorder="1" applyAlignment="1" applyProtection="1">
      <alignment vertical="center"/>
      <protection locked="0"/>
    </xf>
    <xf numFmtId="3" fontId="52" fillId="0" borderId="30" xfId="0" applyNumberFormat="1" applyFont="1" applyFill="1" applyBorder="1" applyAlignment="1" applyProtection="1">
      <alignment vertical="center"/>
      <protection locked="0"/>
    </xf>
    <xf numFmtId="0" fontId="52" fillId="0" borderId="30" xfId="0" applyFont="1" applyFill="1" applyBorder="1" applyAlignment="1" applyProtection="1">
      <alignment vertical="center"/>
      <protection locked="0"/>
    </xf>
    <xf numFmtId="0" fontId="52" fillId="0" borderId="47" xfId="0" applyFont="1" applyFill="1" applyBorder="1" applyAlignment="1" applyProtection="1">
      <alignment vertical="center"/>
      <protection locked="0"/>
    </xf>
    <xf numFmtId="0" fontId="52" fillId="0" borderId="31" xfId="0" applyFont="1" applyFill="1" applyBorder="1" applyAlignment="1" applyProtection="1">
      <alignment vertical="center"/>
      <protection locked="0"/>
    </xf>
    <xf numFmtId="0" fontId="52" fillId="0" borderId="51" xfId="0" applyFont="1" applyFill="1" applyBorder="1" applyAlignment="1" applyProtection="1">
      <alignment vertical="center"/>
      <protection locked="0"/>
    </xf>
    <xf numFmtId="3" fontId="52" fillId="0" borderId="49" xfId="0" applyNumberFormat="1" applyFont="1" applyFill="1" applyBorder="1" applyAlignment="1" applyProtection="1">
      <alignment vertical="center"/>
      <protection locked="0"/>
    </xf>
    <xf numFmtId="0" fontId="52" fillId="0" borderId="50" xfId="0" applyFont="1" applyFill="1" applyBorder="1" applyAlignment="1" applyProtection="1">
      <alignment vertical="center"/>
      <protection locked="0"/>
    </xf>
    <xf numFmtId="0" fontId="39" fillId="0" borderId="66" xfId="0" applyFont="1" applyFill="1" applyBorder="1" applyAlignment="1" applyProtection="1">
      <alignment horizontal="distributed" vertical="center"/>
      <protection locked="0"/>
    </xf>
    <xf numFmtId="0" fontId="39" fillId="0" borderId="16" xfId="0" applyFont="1" applyFill="1" applyBorder="1" applyAlignment="1" applyProtection="1">
      <alignment horizontal="distributed" vertical="center"/>
      <protection locked="0"/>
    </xf>
    <xf numFmtId="0" fontId="39" fillId="0" borderId="13" xfId="0" applyFont="1" applyFill="1" applyBorder="1" applyAlignment="1" applyProtection="1">
      <alignment horizontal="distributed" vertical="center"/>
      <protection locked="0"/>
    </xf>
    <xf numFmtId="0" fontId="52" fillId="0" borderId="49" xfId="0" applyFont="1" applyFill="1" applyBorder="1" applyAlignment="1" applyProtection="1">
      <alignment vertical="center"/>
      <protection locked="0"/>
    </xf>
    <xf numFmtId="0" fontId="39" fillId="0" borderId="45" xfId="0" applyFont="1" applyFill="1" applyBorder="1" applyAlignment="1" applyProtection="1">
      <alignment horizontal="distributed" vertical="center"/>
      <protection locked="0"/>
    </xf>
    <xf numFmtId="0" fontId="39" fillId="0" borderId="7" xfId="0" applyFont="1" applyFill="1" applyBorder="1" applyAlignment="1" applyProtection="1">
      <alignment horizontal="distributed" vertical="center"/>
      <protection locked="0"/>
    </xf>
    <xf numFmtId="0" fontId="39" fillId="0" borderId="17" xfId="0" applyFont="1" applyFill="1" applyBorder="1" applyAlignment="1" applyProtection="1">
      <alignment horizontal="distributed" vertical="center"/>
      <protection locked="0"/>
    </xf>
    <xf numFmtId="0" fontId="52" fillId="0" borderId="28" xfId="0" applyFont="1" applyFill="1" applyBorder="1" applyAlignment="1" applyProtection="1">
      <alignment vertical="center"/>
      <protection locked="0"/>
    </xf>
    <xf numFmtId="0" fontId="52" fillId="0" borderId="46" xfId="0" applyFont="1" applyFill="1" applyBorder="1" applyAlignment="1" applyProtection="1">
      <alignment vertical="center"/>
      <protection locked="0"/>
    </xf>
    <xf numFmtId="0" fontId="39" fillId="0" borderId="5" xfId="0" applyFont="1" applyFill="1" applyBorder="1" applyAlignment="1" applyProtection="1">
      <alignment horizontal="distributed" vertical="center"/>
      <protection locked="0"/>
    </xf>
    <xf numFmtId="0" fontId="39" fillId="0" borderId="65" xfId="0" applyFont="1" applyFill="1" applyBorder="1" applyAlignment="1" applyProtection="1">
      <alignment horizontal="distributed" vertical="center"/>
      <protection locked="0"/>
    </xf>
    <xf numFmtId="0" fontId="39" fillId="0" borderId="4" xfId="0" applyFont="1" applyFill="1" applyBorder="1" applyAlignment="1" applyProtection="1">
      <alignment horizontal="distributed" vertical="center"/>
      <protection locked="0"/>
    </xf>
    <xf numFmtId="0" fontId="39" fillId="0" borderId="55" xfId="0" applyFont="1" applyFill="1" applyBorder="1" applyAlignment="1" applyProtection="1">
      <alignment horizontal="distributed" vertical="center"/>
      <protection locked="0"/>
    </xf>
    <xf numFmtId="0" fontId="33" fillId="0"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center" vertical="center"/>
      <protection locked="0"/>
    </xf>
    <xf numFmtId="0" fontId="27" fillId="0" borderId="0" xfId="0" applyFont="1" applyFill="1" applyBorder="1" applyAlignment="1">
      <alignment vertical="center"/>
    </xf>
    <xf numFmtId="0" fontId="39" fillId="0" borderId="1" xfId="0" applyFont="1" applyFill="1" applyBorder="1" applyAlignment="1" applyProtection="1">
      <alignment horizontal="distributed" vertical="center"/>
      <protection locked="0"/>
    </xf>
    <xf numFmtId="3" fontId="52" fillId="0" borderId="5" xfId="0" applyNumberFormat="1" applyFont="1" applyFill="1" applyBorder="1" applyAlignment="1" applyProtection="1">
      <alignment vertical="center"/>
      <protection locked="0"/>
    </xf>
    <xf numFmtId="3" fontId="52" fillId="0" borderId="16" xfId="0" applyNumberFormat="1" applyFont="1" applyFill="1" applyBorder="1" applyAlignment="1" applyProtection="1">
      <alignment vertical="center"/>
      <protection locked="0"/>
    </xf>
    <xf numFmtId="3" fontId="52" fillId="0" borderId="13" xfId="0" applyNumberFormat="1" applyFont="1" applyFill="1" applyBorder="1" applyAlignment="1" applyProtection="1">
      <alignment vertical="center"/>
      <protection locked="0"/>
    </xf>
    <xf numFmtId="3" fontId="52" fillId="0" borderId="4" xfId="0" applyNumberFormat="1" applyFont="1" applyFill="1" applyBorder="1" applyAlignment="1" applyProtection="1">
      <alignment vertical="center"/>
      <protection locked="0"/>
    </xf>
    <xf numFmtId="3" fontId="52" fillId="0" borderId="7" xfId="0" applyNumberFormat="1" applyFont="1" applyFill="1" applyBorder="1" applyAlignment="1" applyProtection="1">
      <alignment vertical="center"/>
      <protection locked="0"/>
    </xf>
    <xf numFmtId="3" fontId="52" fillId="0" borderId="17" xfId="0" applyNumberFormat="1" applyFont="1" applyFill="1" applyBorder="1" applyAlignment="1" applyProtection="1">
      <alignment vertical="center"/>
      <protection locked="0"/>
    </xf>
    <xf numFmtId="3" fontId="52" fillId="0" borderId="1" xfId="0" applyNumberFormat="1" applyFont="1" applyFill="1" applyBorder="1" applyAlignment="1" applyProtection="1">
      <alignment vertical="center"/>
      <protection locked="0"/>
    </xf>
    <xf numFmtId="0" fontId="52" fillId="0" borderId="1" xfId="0" applyFont="1" applyFill="1" applyBorder="1" applyAlignment="1" applyProtection="1">
      <alignment vertical="center"/>
      <protection locked="0"/>
    </xf>
    <xf numFmtId="3" fontId="27" fillId="0" borderId="4" xfId="0" applyNumberFormat="1" applyFont="1" applyBorder="1" applyAlignment="1" applyProtection="1">
      <alignment horizontal="center" vertical="center"/>
      <protection locked="0"/>
    </xf>
    <xf numFmtId="0" fontId="27" fillId="0" borderId="7"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39" fillId="0" borderId="16" xfId="0" applyFont="1" applyBorder="1" applyAlignment="1" applyProtection="1">
      <alignment horizontal="center" vertical="center"/>
      <protection locked="0"/>
    </xf>
    <xf numFmtId="0" fontId="39" fillId="0" borderId="13" xfId="0" applyFont="1" applyBorder="1" applyAlignment="1" applyProtection="1">
      <alignment horizontal="center" vertical="center"/>
      <protection locked="0"/>
    </xf>
    <xf numFmtId="0" fontId="27" fillId="0" borderId="5"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27" fillId="0" borderId="13"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0" xfId="0" applyFont="1" applyBorder="1" applyAlignment="1" applyProtection="1">
      <alignment horizontal="center" vertical="center"/>
      <protection locked="0"/>
    </xf>
    <xf numFmtId="0" fontId="39" fillId="0" borderId="11" xfId="0" applyFont="1" applyBorder="1" applyAlignment="1" applyProtection="1">
      <alignment horizontal="center" vertical="center"/>
      <protection locked="0"/>
    </xf>
    <xf numFmtId="0" fontId="38" fillId="2" borderId="5" xfId="0" applyFont="1" applyFill="1" applyBorder="1" applyAlignment="1" applyProtection="1">
      <alignment horizontal="center" vertical="center"/>
      <protection locked="0"/>
    </xf>
    <xf numFmtId="0" fontId="38" fillId="2" borderId="16" xfId="0" applyFont="1" applyFill="1" applyBorder="1" applyAlignment="1" applyProtection="1">
      <alignment horizontal="center" vertical="center"/>
      <protection locked="0"/>
    </xf>
    <xf numFmtId="0" fontId="38" fillId="2" borderId="13" xfId="0" applyFont="1" applyFill="1" applyBorder="1" applyAlignment="1" applyProtection="1">
      <alignment horizontal="center" vertical="center"/>
      <protection locked="0"/>
    </xf>
    <xf numFmtId="0" fontId="38" fillId="2" borderId="3"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11" xfId="0" applyFont="1" applyFill="1" applyBorder="1" applyAlignment="1" applyProtection="1">
      <alignment horizontal="center" vertical="center"/>
      <protection locked="0"/>
    </xf>
    <xf numFmtId="3" fontId="27" fillId="0" borderId="4" xfId="0" applyNumberFormat="1" applyFont="1" applyFill="1" applyBorder="1" applyAlignment="1" applyProtection="1">
      <alignment horizontal="center" vertical="center"/>
      <protection locked="0"/>
    </xf>
    <xf numFmtId="0" fontId="27" fillId="0" borderId="7" xfId="0" applyFont="1" applyFill="1" applyBorder="1" applyAlignment="1" applyProtection="1">
      <alignment horizontal="center" vertical="center"/>
      <protection locked="0"/>
    </xf>
    <xf numFmtId="0" fontId="27" fillId="0" borderId="4" xfId="0" applyFont="1" applyFill="1" applyBorder="1" applyAlignment="1" applyProtection="1">
      <alignment horizontal="center" vertical="center"/>
      <protection locked="0"/>
    </xf>
    <xf numFmtId="0" fontId="27" fillId="2" borderId="4" xfId="0" applyFont="1" applyFill="1" applyBorder="1" applyAlignment="1" applyProtection="1">
      <alignment horizontal="center" vertical="center"/>
      <protection locked="0"/>
    </xf>
    <xf numFmtId="0" fontId="27" fillId="2" borderId="7" xfId="0" applyFont="1" applyFill="1" applyBorder="1" applyAlignment="1" applyProtection="1">
      <alignment horizontal="center" vertical="center"/>
      <protection locked="0"/>
    </xf>
    <xf numFmtId="0" fontId="27" fillId="2" borderId="17" xfId="0" applyFont="1" applyFill="1" applyBorder="1" applyAlignment="1" applyProtection="1">
      <alignment horizontal="center" vertical="center"/>
      <protection locked="0"/>
    </xf>
    <xf numFmtId="3" fontId="27" fillId="0" borderId="3" xfId="0" applyNumberFormat="1"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27" fillId="0" borderId="17" xfId="0" applyFont="1" applyFill="1" applyBorder="1" applyAlignment="1" applyProtection="1">
      <alignment horizontal="center" vertical="center"/>
      <protection locked="0"/>
    </xf>
    <xf numFmtId="0" fontId="47" fillId="2" borderId="3" xfId="0" applyFont="1" applyFill="1" applyBorder="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7" fillId="2" borderId="11" xfId="0" applyFont="1" applyFill="1" applyBorder="1" applyAlignment="1" applyProtection="1">
      <alignment horizontal="center" vertical="center"/>
      <protection locked="0"/>
    </xf>
    <xf numFmtId="0" fontId="38" fillId="0" borderId="3" xfId="0" applyFont="1" applyBorder="1" applyAlignment="1" applyProtection="1">
      <alignment horizontal="center" vertical="center"/>
      <protection locked="0"/>
    </xf>
    <xf numFmtId="0" fontId="38" fillId="0" borderId="0" xfId="0"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3" fontId="27" fillId="0" borderId="3" xfId="0" applyNumberFormat="1"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center"/>
      <protection locked="0"/>
    </xf>
    <xf numFmtId="0" fontId="27" fillId="0" borderId="11" xfId="0" applyFont="1" applyFill="1" applyBorder="1" applyAlignment="1" applyProtection="1">
      <alignment horizontal="center" vertical="center"/>
      <protection locked="0"/>
    </xf>
    <xf numFmtId="0" fontId="47" fillId="2" borderId="5" xfId="0" applyFont="1" applyFill="1" applyBorder="1" applyAlignment="1" applyProtection="1">
      <alignment horizontal="center" vertical="center"/>
      <protection locked="0"/>
    </xf>
    <xf numFmtId="0" fontId="47" fillId="2" borderId="16" xfId="0" applyFont="1" applyFill="1" applyBorder="1" applyAlignment="1" applyProtection="1">
      <alignment horizontal="center" vertical="center"/>
      <protection locked="0"/>
    </xf>
    <xf numFmtId="0" fontId="47" fillId="2" borderId="13" xfId="0" applyFont="1" applyFill="1" applyBorder="1" applyAlignment="1" applyProtection="1">
      <alignment horizontal="center" vertical="center"/>
      <protection locked="0"/>
    </xf>
    <xf numFmtId="0" fontId="33" fillId="0" borderId="0" xfId="0" applyFont="1" applyBorder="1" applyAlignment="1" applyProtection="1">
      <alignment horizontal="center" vertical="center"/>
      <protection locked="0"/>
    </xf>
    <xf numFmtId="0" fontId="27" fillId="0" borderId="0" xfId="0" applyFont="1" applyBorder="1" applyAlignment="1">
      <alignment vertical="center"/>
    </xf>
    <xf numFmtId="0" fontId="27" fillId="0" borderId="0" xfId="0" applyFont="1" applyAlignment="1">
      <alignment vertical="center"/>
    </xf>
    <xf numFmtId="0" fontId="39" fillId="0" borderId="5" xfId="0" applyFont="1" applyFill="1" applyBorder="1" applyAlignment="1" applyProtection="1">
      <alignment horizontal="center" vertical="center"/>
      <protection locked="0"/>
    </xf>
    <xf numFmtId="0" fontId="39" fillId="0" borderId="16" xfId="0" applyFont="1" applyFill="1" applyBorder="1" applyAlignment="1" applyProtection="1">
      <alignment horizontal="center" vertical="center"/>
      <protection locked="0"/>
    </xf>
    <xf numFmtId="0" fontId="39" fillId="0" borderId="13" xfId="0" applyFont="1" applyFill="1" applyBorder="1" applyAlignment="1" applyProtection="1">
      <alignment horizontal="center" vertical="center"/>
      <protection locked="0"/>
    </xf>
    <xf numFmtId="0" fontId="39" fillId="0" borderId="3" xfId="0" applyFont="1" applyFill="1" applyBorder="1" applyAlignment="1" applyProtection="1">
      <alignment horizontal="center" vertical="center"/>
      <protection locked="0"/>
    </xf>
    <xf numFmtId="0" fontId="39" fillId="0" borderId="0" xfId="0" applyFont="1" applyFill="1" applyBorder="1" applyAlignment="1" applyProtection="1">
      <alignment horizontal="center" vertical="center"/>
      <protection locked="0"/>
    </xf>
    <xf numFmtId="0" fontId="39" fillId="0" borderId="11" xfId="0" applyFont="1" applyFill="1" applyBorder="1" applyAlignment="1" applyProtection="1">
      <alignment horizontal="center" vertical="center"/>
      <protection locked="0"/>
    </xf>
    <xf numFmtId="0" fontId="31" fillId="0" borderId="5" xfId="0" applyFont="1" applyFill="1" applyBorder="1" applyAlignment="1" applyProtection="1">
      <alignment horizontal="center" vertical="center"/>
      <protection locked="0"/>
    </xf>
    <xf numFmtId="0" fontId="31" fillId="0" borderId="13" xfId="0" applyFont="1" applyFill="1" applyBorder="1" applyAlignment="1" applyProtection="1">
      <alignment horizontal="center" vertical="center"/>
      <protection locked="0"/>
    </xf>
    <xf numFmtId="0" fontId="31" fillId="0" borderId="9" xfId="0" applyFont="1" applyFill="1" applyBorder="1" applyAlignment="1" applyProtection="1">
      <alignment horizontal="center" vertical="center"/>
      <protection locked="0"/>
    </xf>
    <xf numFmtId="0" fontId="31" fillId="0" borderId="10"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xf>
    <xf numFmtId="0" fontId="27" fillId="0" borderId="2" xfId="0" applyFont="1" applyFill="1" applyBorder="1" applyAlignment="1">
      <alignment vertical="center"/>
    </xf>
    <xf numFmtId="0" fontId="27" fillId="0" borderId="41" xfId="0" applyFont="1" applyFill="1" applyBorder="1" applyAlignment="1">
      <alignment vertical="center"/>
    </xf>
    <xf numFmtId="0" fontId="27" fillId="0" borderId="2" xfId="0" applyFont="1" applyFill="1" applyBorder="1" applyAlignment="1">
      <alignment horizontal="center" vertical="center"/>
    </xf>
    <xf numFmtId="0" fontId="27" fillId="0" borderId="41" xfId="0" applyFont="1" applyFill="1" applyBorder="1" applyAlignment="1">
      <alignment horizontal="center" vertical="center"/>
    </xf>
    <xf numFmtId="0" fontId="27" fillId="0" borderId="41" xfId="0" applyFont="1" applyBorder="1" applyAlignment="1">
      <alignment vertical="center"/>
    </xf>
    <xf numFmtId="0" fontId="35" fillId="0" borderId="8" xfId="0" applyFont="1" applyFill="1" applyBorder="1" applyAlignment="1" applyProtection="1">
      <alignment horizontal="center" vertical="center" wrapText="1"/>
      <protection locked="0"/>
    </xf>
    <xf numFmtId="0" fontId="35" fillId="0" borderId="9" xfId="0" applyFont="1" applyFill="1" applyBorder="1" applyAlignment="1" applyProtection="1">
      <alignment horizontal="center" vertical="center"/>
      <protection locked="0"/>
    </xf>
    <xf numFmtId="0" fontId="35" fillId="0" borderId="13" xfId="0" applyFont="1" applyFill="1" applyBorder="1" applyAlignment="1" applyProtection="1">
      <alignment horizontal="center" vertical="center" wrapText="1"/>
      <protection locked="0"/>
    </xf>
    <xf numFmtId="0" fontId="35" fillId="0" borderId="11" xfId="0"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wrapText="1"/>
      <protection locked="0"/>
    </xf>
    <xf numFmtId="0" fontId="35" fillId="0" borderId="2" xfId="0" applyFont="1" applyFill="1" applyBorder="1" applyAlignment="1" applyProtection="1">
      <alignment horizontal="center" vertical="center" wrapText="1"/>
      <protection locked="0"/>
    </xf>
    <xf numFmtId="0" fontId="35" fillId="0" borderId="41" xfId="0" applyFont="1" applyFill="1" applyBorder="1" applyAlignment="1" applyProtection="1">
      <alignment horizontal="center" vertical="center" wrapText="1"/>
      <protection locked="0"/>
    </xf>
    <xf numFmtId="0" fontId="49" fillId="0" borderId="1" xfId="0" applyFont="1" applyFill="1" applyBorder="1" applyAlignment="1" applyProtection="1">
      <alignment horizontal="distributed" vertical="center"/>
      <protection locked="0"/>
    </xf>
    <xf numFmtId="0" fontId="35" fillId="0" borderId="5" xfId="0" applyFont="1" applyFill="1" applyBorder="1" applyAlignment="1" applyProtection="1">
      <alignment horizontal="center" vertical="center" wrapText="1"/>
      <protection locked="0"/>
    </xf>
    <xf numFmtId="0" fontId="35" fillId="0" borderId="3" xfId="0" applyFont="1" applyFill="1" applyBorder="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locked="0"/>
    </xf>
    <xf numFmtId="0" fontId="12" fillId="0" borderId="8" xfId="0" applyFont="1" applyFill="1" applyBorder="1" applyAlignment="1" applyProtection="1">
      <alignment horizontal="center" vertical="center" wrapText="1"/>
      <protection locked="0"/>
    </xf>
    <xf numFmtId="0" fontId="12" fillId="0" borderId="9" xfId="0" applyFont="1" applyFill="1" applyBorder="1" applyAlignment="1" applyProtection="1">
      <alignment horizontal="center" vertical="center"/>
      <protection locked="0"/>
    </xf>
    <xf numFmtId="0" fontId="12" fillId="0" borderId="9"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distributed" vertical="center"/>
      <protection locked="0"/>
    </xf>
    <xf numFmtId="0" fontId="12" fillId="0" borderId="5"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wrapText="1"/>
      <protection locked="0"/>
    </xf>
    <xf numFmtId="0" fontId="12" fillId="0" borderId="13" xfId="0" applyFont="1" applyFill="1" applyBorder="1" applyAlignment="1" applyProtection="1">
      <alignment horizontal="center" vertical="center" wrapText="1"/>
      <protection locked="0"/>
    </xf>
    <xf numFmtId="0" fontId="12" fillId="0" borderId="11" xfId="0" applyFont="1" applyFill="1" applyBorder="1" applyAlignment="1" applyProtection="1">
      <alignment horizontal="center" vertical="center"/>
      <protection locked="0"/>
    </xf>
    <xf numFmtId="0" fontId="12" fillId="0" borderId="16"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distributed" vertical="center"/>
      <protection locked="0"/>
    </xf>
    <xf numFmtId="0" fontId="16" fillId="0" borderId="8" xfId="0" applyFont="1" applyFill="1" applyBorder="1" applyAlignment="1" applyProtection="1">
      <alignment horizontal="center" vertical="center" wrapText="1"/>
      <protection locked="0"/>
    </xf>
    <xf numFmtId="0" fontId="16" fillId="0" borderId="9" xfId="0" applyFont="1" applyFill="1" applyBorder="1" applyAlignment="1" applyProtection="1">
      <alignment horizontal="center" vertical="center" wrapText="1"/>
      <protection locked="0"/>
    </xf>
    <xf numFmtId="0" fontId="16" fillId="0" borderId="42" xfId="0" applyFont="1" applyFill="1" applyBorder="1" applyAlignment="1" applyProtection="1">
      <alignment horizontal="center" vertical="center"/>
      <protection locked="0"/>
    </xf>
    <xf numFmtId="0" fontId="16" fillId="0" borderId="41" xfId="0" applyFont="1" applyFill="1" applyBorder="1" applyAlignment="1" applyProtection="1">
      <alignment horizontal="center" vertical="center"/>
      <protection locked="0"/>
    </xf>
    <xf numFmtId="0" fontId="16" fillId="0" borderId="5"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wrapText="1"/>
      <protection locked="0"/>
    </xf>
    <xf numFmtId="0" fontId="16" fillId="0" borderId="8" xfId="0" applyFont="1" applyFill="1" applyBorder="1" applyAlignment="1" applyProtection="1">
      <alignment horizontal="center" vertical="center"/>
      <protection locked="0"/>
    </xf>
    <xf numFmtId="0" fontId="16" fillId="0" borderId="9" xfId="0" applyFont="1" applyFill="1" applyBorder="1" applyAlignment="1" applyProtection="1">
      <alignment horizontal="center" vertical="center"/>
      <protection locked="0"/>
    </xf>
    <xf numFmtId="0" fontId="16" fillId="0" borderId="13" xfId="0" applyFont="1" applyFill="1" applyBorder="1" applyAlignment="1" applyProtection="1">
      <alignment horizontal="center" vertical="center" wrapText="1"/>
      <protection locked="0"/>
    </xf>
    <xf numFmtId="0" fontId="15" fillId="0" borderId="11" xfId="0" applyFont="1" applyFill="1" applyBorder="1" applyAlignment="1">
      <alignment vertical="center" wrapText="1"/>
    </xf>
    <xf numFmtId="0" fontId="15" fillId="0" borderId="17" xfId="0" applyFont="1" applyFill="1" applyBorder="1" applyAlignment="1">
      <alignment vertical="center" wrapText="1"/>
    </xf>
    <xf numFmtId="0" fontId="15" fillId="0" borderId="9" xfId="0" applyFont="1" applyFill="1" applyBorder="1" applyAlignment="1">
      <alignment vertical="center" wrapText="1"/>
    </xf>
    <xf numFmtId="0" fontId="15" fillId="0" borderId="10" xfId="0" applyFont="1" applyFill="1" applyBorder="1" applyAlignment="1">
      <alignment vertical="center" wrapText="1"/>
    </xf>
    <xf numFmtId="0" fontId="15" fillId="0" borderId="3" xfId="0" applyFont="1" applyFill="1" applyBorder="1" applyAlignment="1">
      <alignment vertical="center" wrapText="1"/>
    </xf>
    <xf numFmtId="0" fontId="15" fillId="0" borderId="4" xfId="0" applyFont="1" applyFill="1" applyBorder="1" applyAlignment="1">
      <alignment vertical="center" wrapText="1"/>
    </xf>
    <xf numFmtId="176" fontId="18" fillId="0" borderId="5" xfId="2" applyNumberFormat="1" applyFont="1" applyFill="1" applyBorder="1" applyAlignment="1" applyProtection="1">
      <alignment horizontal="center" vertical="center" wrapText="1"/>
      <protection locked="0"/>
    </xf>
    <xf numFmtId="176" fontId="18" fillId="0" borderId="13" xfId="2" applyNumberFormat="1" applyFont="1" applyFill="1" applyBorder="1" applyAlignment="1" applyProtection="1">
      <alignment horizontal="center" vertical="center" wrapText="1"/>
      <protection locked="0"/>
    </xf>
    <xf numFmtId="176" fontId="18" fillId="0" borderId="4" xfId="2" applyNumberFormat="1" applyFont="1" applyFill="1" applyBorder="1" applyAlignment="1" applyProtection="1">
      <alignment horizontal="center" vertical="center" wrapText="1"/>
      <protection locked="0"/>
    </xf>
    <xf numFmtId="176" fontId="18" fillId="0" borderId="17" xfId="2" applyNumberFormat="1" applyFont="1" applyFill="1" applyBorder="1" applyAlignment="1" applyProtection="1">
      <alignment horizontal="center" vertical="center" wrapText="1"/>
      <protection locked="0"/>
    </xf>
    <xf numFmtId="0" fontId="16" fillId="0" borderId="8" xfId="3" applyFont="1" applyFill="1" applyBorder="1" applyAlignment="1">
      <alignment horizontal="center" vertical="center" wrapText="1"/>
    </xf>
    <xf numFmtId="0" fontId="16" fillId="0" borderId="9" xfId="3" applyFont="1" applyFill="1" applyBorder="1" applyAlignment="1">
      <alignment horizontal="center" vertical="center" wrapText="1"/>
    </xf>
    <xf numFmtId="0" fontId="16" fillId="0" borderId="10" xfId="3" applyFont="1" applyFill="1" applyBorder="1" applyAlignment="1">
      <alignment horizontal="center" vertical="center" wrapText="1"/>
    </xf>
    <xf numFmtId="0" fontId="16" fillId="0" borderId="16" xfId="3" applyFont="1" applyFill="1" applyBorder="1" applyAlignment="1">
      <alignment horizontal="center" vertical="center" wrapText="1"/>
    </xf>
    <xf numFmtId="0" fontId="16" fillId="0" borderId="0" xfId="3" applyFont="1" applyFill="1" applyBorder="1" applyAlignment="1">
      <alignment horizontal="center" vertical="center" wrapText="1"/>
    </xf>
    <xf numFmtId="0" fontId="16" fillId="0" borderId="7" xfId="3" applyFont="1" applyFill="1" applyBorder="1" applyAlignment="1">
      <alignment horizontal="center" vertical="center" wrapText="1"/>
    </xf>
    <xf numFmtId="0" fontId="16" fillId="0" borderId="5" xfId="3" applyFont="1" applyFill="1" applyBorder="1" applyAlignment="1">
      <alignment horizontal="center" vertical="center" wrapText="1"/>
    </xf>
    <xf numFmtId="0" fontId="16" fillId="0" borderId="4" xfId="3" applyFont="1" applyFill="1" applyBorder="1" applyAlignment="1">
      <alignment horizontal="center" vertical="center" wrapText="1"/>
    </xf>
    <xf numFmtId="0" fontId="16" fillId="0" borderId="13" xfId="3" applyFont="1" applyFill="1" applyBorder="1" applyAlignment="1">
      <alignment horizontal="center" vertical="center" wrapText="1"/>
    </xf>
    <xf numFmtId="0" fontId="16" fillId="0" borderId="17" xfId="3" applyFont="1" applyFill="1" applyBorder="1" applyAlignment="1">
      <alignment horizontal="center" vertical="center" wrapText="1"/>
    </xf>
  </cellXfs>
  <cellStyles count="4">
    <cellStyle name="桁区切り" xfId="1" builtinId="6"/>
    <cellStyle name="標準" xfId="0" builtinId="0"/>
    <cellStyle name="標準 10" xfId="3" xr:uid="{00000000-0005-0000-0000-000002000000}"/>
    <cellStyle name="標準 2" xfId="2" xr:uid="{00000000-0005-0000-0000-000003000000}"/>
  </cellStyles>
  <dxfs count="0"/>
  <tableStyles count="0" defaultTableStyle="TableStyleMedium2" defaultPivotStyle="PivotStyleLight16"/>
  <colors>
    <mruColors>
      <color rgb="FFE1FFFF"/>
      <color rgb="FFFFFFCC"/>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9</xdr:col>
      <xdr:colOff>180975</xdr:colOff>
      <xdr:row>5</xdr:row>
      <xdr:rowOff>38100</xdr:rowOff>
    </xdr:from>
    <xdr:to>
      <xdr:col>10</xdr:col>
      <xdr:colOff>180975</xdr:colOff>
      <xdr:row>7</xdr:row>
      <xdr:rowOff>152400</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a:off x="1895475" y="1409700"/>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0</xdr:colOff>
      <xdr:row>11</xdr:row>
      <xdr:rowOff>19050</xdr:rowOff>
    </xdr:from>
    <xdr:to>
      <xdr:col>5</xdr:col>
      <xdr:colOff>0</xdr:colOff>
      <xdr:row>13</xdr:row>
      <xdr:rowOff>133350</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a:off x="762000" y="2419350"/>
          <a:ext cx="190500" cy="457200"/>
        </a:xfrm>
        <a:prstGeom prst="downArrow">
          <a:avLst/>
        </a:prstGeom>
        <a:solidFill>
          <a:srgbClr val="FF9966"/>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161924</xdr:colOff>
      <xdr:row>11</xdr:row>
      <xdr:rowOff>28575</xdr:rowOff>
    </xdr:from>
    <xdr:to>
      <xdr:col>14</xdr:col>
      <xdr:colOff>190499</xdr:colOff>
      <xdr:row>13</xdr:row>
      <xdr:rowOff>142875</xdr:rowOff>
    </xdr:to>
    <xdr:sp macro="" textlink="">
      <xdr:nvSpPr>
        <xdr:cNvPr id="4" name="下矢印 3">
          <a:extLst>
            <a:ext uri="{FF2B5EF4-FFF2-40B4-BE49-F238E27FC236}">
              <a16:creationId xmlns:a16="http://schemas.microsoft.com/office/drawing/2014/main" id="{00000000-0008-0000-0600-000004000000}"/>
            </a:ext>
          </a:extLst>
        </xdr:cNvPr>
        <xdr:cNvSpPr/>
      </xdr:nvSpPr>
      <xdr:spPr>
        <a:xfrm>
          <a:off x="2638424" y="2257425"/>
          <a:ext cx="219075" cy="4572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190499</xdr:colOff>
      <xdr:row>11</xdr:row>
      <xdr:rowOff>19050</xdr:rowOff>
    </xdr:from>
    <xdr:to>
      <xdr:col>22</xdr:col>
      <xdr:colOff>171450</xdr:colOff>
      <xdr:row>15</xdr:row>
      <xdr:rowOff>123826</xdr:rowOff>
    </xdr:to>
    <xdr:sp macro="" textlink="">
      <xdr:nvSpPr>
        <xdr:cNvPr id="5" name="下矢印 4">
          <a:extLst>
            <a:ext uri="{FF2B5EF4-FFF2-40B4-BE49-F238E27FC236}">
              <a16:creationId xmlns:a16="http://schemas.microsoft.com/office/drawing/2014/main" id="{00000000-0008-0000-0600-000005000000}"/>
            </a:ext>
          </a:extLst>
        </xdr:cNvPr>
        <xdr:cNvSpPr/>
      </xdr:nvSpPr>
      <xdr:spPr>
        <a:xfrm>
          <a:off x="4190999" y="2247900"/>
          <a:ext cx="171451" cy="7905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xdr:col>
      <xdr:colOff>0</xdr:colOff>
      <xdr:row>18</xdr:row>
      <xdr:rowOff>28575</xdr:rowOff>
    </xdr:from>
    <xdr:to>
      <xdr:col>3</xdr:col>
      <xdr:colOff>0</xdr:colOff>
      <xdr:row>20</xdr:row>
      <xdr:rowOff>142875</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a:off x="381000" y="3800475"/>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76200</xdr:colOff>
      <xdr:row>24</xdr:row>
      <xdr:rowOff>28575</xdr:rowOff>
    </xdr:from>
    <xdr:to>
      <xdr:col>6</xdr:col>
      <xdr:colOff>19050</xdr:colOff>
      <xdr:row>26</xdr:row>
      <xdr:rowOff>161925</xdr:rowOff>
    </xdr:to>
    <xdr:sp macro="" textlink="">
      <xdr:nvSpPr>
        <xdr:cNvPr id="7" name="下矢印 6">
          <a:extLst>
            <a:ext uri="{FF2B5EF4-FFF2-40B4-BE49-F238E27FC236}">
              <a16:creationId xmlns:a16="http://schemas.microsoft.com/office/drawing/2014/main" id="{00000000-0008-0000-0600-000007000000}"/>
            </a:ext>
          </a:extLst>
        </xdr:cNvPr>
        <xdr:cNvSpPr/>
      </xdr:nvSpPr>
      <xdr:spPr>
        <a:xfrm>
          <a:off x="647700" y="4829175"/>
          <a:ext cx="514350" cy="476250"/>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7</xdr:col>
      <xdr:colOff>131729</xdr:colOff>
      <xdr:row>24</xdr:row>
      <xdr:rowOff>117951</xdr:rowOff>
    </xdr:from>
    <xdr:ext cx="1325595" cy="251479"/>
    <mc:AlternateContent xmlns:mc="http://schemas.openxmlformats.org/markup-compatibility/2006" xmlns:a14="http://schemas.microsoft.com/office/drawing/2010/main">
      <mc:Choice Requires="a1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59857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8" name="テキスト ボックス 7"/>
            <xdr:cNvSpPr txBox="1"/>
          </xdr:nvSpPr>
          <xdr:spPr>
            <a:xfrm xmlns:a="http://schemas.openxmlformats.org/drawingml/2006/main">
              <a:off x="1598579" y="4766151"/>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23</xdr:col>
      <xdr:colOff>38100</xdr:colOff>
      <xdr:row>16</xdr:row>
      <xdr:rowOff>133350</xdr:rowOff>
    </xdr:from>
    <xdr:to>
      <xdr:col>26</xdr:col>
      <xdr:colOff>0</xdr:colOff>
      <xdr:row>33</xdr:row>
      <xdr:rowOff>133348</xdr:rowOff>
    </xdr:to>
    <xdr:sp macro="" textlink="">
      <xdr:nvSpPr>
        <xdr:cNvPr id="13" name="屈折矢印 12">
          <a:extLst>
            <a:ext uri="{FF2B5EF4-FFF2-40B4-BE49-F238E27FC236}">
              <a16:creationId xmlns:a16="http://schemas.microsoft.com/office/drawing/2014/main" id="{00000000-0008-0000-0600-00000D000000}"/>
            </a:ext>
          </a:extLst>
        </xdr:cNvPr>
        <xdr:cNvSpPr/>
      </xdr:nvSpPr>
      <xdr:spPr>
        <a:xfrm flipV="1">
          <a:off x="4419600" y="3390900"/>
          <a:ext cx="523875" cy="2743198"/>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180975</xdr:colOff>
      <xdr:row>37</xdr:row>
      <xdr:rowOff>9525</xdr:rowOff>
    </xdr:from>
    <xdr:to>
      <xdr:col>21</xdr:col>
      <xdr:colOff>180975</xdr:colOff>
      <xdr:row>39</xdr:row>
      <xdr:rowOff>123825</xdr:rowOff>
    </xdr:to>
    <xdr:sp macro="" textlink="">
      <xdr:nvSpPr>
        <xdr:cNvPr id="15" name="下矢印 14">
          <a:extLst>
            <a:ext uri="{FF2B5EF4-FFF2-40B4-BE49-F238E27FC236}">
              <a16:creationId xmlns:a16="http://schemas.microsoft.com/office/drawing/2014/main" id="{00000000-0008-0000-0600-00000F000000}"/>
            </a:ext>
          </a:extLst>
        </xdr:cNvPr>
        <xdr:cNvSpPr/>
      </xdr:nvSpPr>
      <xdr:spPr>
        <a:xfrm>
          <a:off x="3990975" y="6867525"/>
          <a:ext cx="190500" cy="457200"/>
        </a:xfrm>
        <a:prstGeom prst="downArrow">
          <a:avLst/>
        </a:prstGeom>
        <a:solidFill>
          <a:schemeClr val="accent2">
            <a:lumMod val="40000"/>
            <a:lumOff val="60000"/>
          </a:schemeClr>
        </a:solidFill>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9524</xdr:colOff>
      <xdr:row>42</xdr:row>
      <xdr:rowOff>19050</xdr:rowOff>
    </xdr:from>
    <xdr:to>
      <xdr:col>22</xdr:col>
      <xdr:colOff>9525</xdr:colOff>
      <xdr:row>45</xdr:row>
      <xdr:rowOff>152400</xdr:rowOff>
    </xdr:to>
    <xdr:sp macro="" textlink="">
      <xdr:nvSpPr>
        <xdr:cNvPr id="16" name="下矢印 15">
          <a:extLst>
            <a:ext uri="{FF2B5EF4-FFF2-40B4-BE49-F238E27FC236}">
              <a16:creationId xmlns:a16="http://schemas.microsoft.com/office/drawing/2014/main" id="{00000000-0008-0000-0600-000010000000}"/>
            </a:ext>
          </a:extLst>
        </xdr:cNvPr>
        <xdr:cNvSpPr/>
      </xdr:nvSpPr>
      <xdr:spPr>
        <a:xfrm>
          <a:off x="4010024" y="7562850"/>
          <a:ext cx="190501" cy="647700"/>
        </a:xfrm>
        <a:prstGeom prst="downArrow">
          <a:avLst/>
        </a:prstGeom>
        <a:solidFill>
          <a:schemeClr val="accent4">
            <a:lumMod val="40000"/>
            <a:lumOff val="60000"/>
          </a:schemeClr>
        </a:solidFill>
        <a:ln>
          <a:solidFill>
            <a:schemeClr val="accent4"/>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10</xdr:col>
      <xdr:colOff>190500</xdr:colOff>
      <xdr:row>45</xdr:row>
      <xdr:rowOff>123825</xdr:rowOff>
    </xdr:from>
    <xdr:ext cx="1325595" cy="251479"/>
    <mc:AlternateContent xmlns:mc="http://schemas.openxmlformats.org/markup-compatibility/2006" xmlns:a14="http://schemas.microsoft.com/office/drawing/2010/main">
      <mc:Choice Requires="a14">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2286000" y="8382000"/>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18" name="テキスト ボックス 17"/>
            <xdr:cNvSpPr txBox="1"/>
          </xdr:nvSpPr>
          <xdr:spPr>
            <a:xfrm xmlns:a="http://schemas.openxmlformats.org/drawingml/2006/main">
              <a:off x="2286000" y="8382000"/>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16</xdr:col>
      <xdr:colOff>19049</xdr:colOff>
      <xdr:row>47</xdr:row>
      <xdr:rowOff>38102</xdr:rowOff>
    </xdr:from>
    <xdr:to>
      <xdr:col>20</xdr:col>
      <xdr:colOff>171448</xdr:colOff>
      <xdr:row>49</xdr:row>
      <xdr:rowOff>66675</xdr:rowOff>
    </xdr:to>
    <xdr:sp macro="" textlink="">
      <xdr:nvSpPr>
        <xdr:cNvPr id="21" name="下矢印 20">
          <a:extLst>
            <a:ext uri="{FF2B5EF4-FFF2-40B4-BE49-F238E27FC236}">
              <a16:creationId xmlns:a16="http://schemas.microsoft.com/office/drawing/2014/main" id="{00000000-0008-0000-0600-000015000000}"/>
            </a:ext>
          </a:extLst>
        </xdr:cNvPr>
        <xdr:cNvSpPr/>
      </xdr:nvSpPr>
      <xdr:spPr>
        <a:xfrm rot="5400000">
          <a:off x="3338512" y="8339139"/>
          <a:ext cx="371473" cy="914399"/>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29</xdr:row>
      <xdr:rowOff>19050</xdr:rowOff>
    </xdr:from>
    <xdr:to>
      <xdr:col>12</xdr:col>
      <xdr:colOff>180975</xdr:colOff>
      <xdr:row>30</xdr:row>
      <xdr:rowOff>152400</xdr:rowOff>
    </xdr:to>
    <xdr:sp macro="" textlink="">
      <xdr:nvSpPr>
        <xdr:cNvPr id="22" name="下矢印 21">
          <a:extLst>
            <a:ext uri="{FF2B5EF4-FFF2-40B4-BE49-F238E27FC236}">
              <a16:creationId xmlns:a16="http://schemas.microsoft.com/office/drawing/2014/main" id="{00000000-0008-0000-0600-000016000000}"/>
            </a:ext>
          </a:extLst>
        </xdr:cNvPr>
        <xdr:cNvSpPr/>
      </xdr:nvSpPr>
      <xdr:spPr>
        <a:xfrm>
          <a:off x="2286000" y="537210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114301</xdr:colOff>
      <xdr:row>29</xdr:row>
      <xdr:rowOff>9525</xdr:rowOff>
    </xdr:from>
    <xdr:to>
      <xdr:col>15</xdr:col>
      <xdr:colOff>114301</xdr:colOff>
      <xdr:row>32</xdr:row>
      <xdr:rowOff>152400</xdr:rowOff>
    </xdr:to>
    <xdr:sp macro="" textlink="">
      <xdr:nvSpPr>
        <xdr:cNvPr id="23" name="下矢印 22">
          <a:extLst>
            <a:ext uri="{FF2B5EF4-FFF2-40B4-BE49-F238E27FC236}">
              <a16:creationId xmlns:a16="http://schemas.microsoft.com/office/drawing/2014/main" id="{00000000-0008-0000-0600-000017000000}"/>
            </a:ext>
          </a:extLst>
        </xdr:cNvPr>
        <xdr:cNvSpPr/>
      </xdr:nvSpPr>
      <xdr:spPr>
        <a:xfrm>
          <a:off x="2781301" y="5495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49</xdr:row>
      <xdr:rowOff>19050</xdr:rowOff>
    </xdr:from>
    <xdr:to>
      <xdr:col>12</xdr:col>
      <xdr:colOff>180975</xdr:colOff>
      <xdr:row>50</xdr:row>
      <xdr:rowOff>152400</xdr:rowOff>
    </xdr:to>
    <xdr:sp macro="" textlink="">
      <xdr:nvSpPr>
        <xdr:cNvPr id="24" name="下矢印 23">
          <a:extLst>
            <a:ext uri="{FF2B5EF4-FFF2-40B4-BE49-F238E27FC236}">
              <a16:creationId xmlns:a16="http://schemas.microsoft.com/office/drawing/2014/main" id="{00000000-0008-0000-0600-000018000000}"/>
            </a:ext>
          </a:extLst>
        </xdr:cNvPr>
        <xdr:cNvSpPr/>
      </xdr:nvSpPr>
      <xdr:spPr>
        <a:xfrm>
          <a:off x="2286000" y="893445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95250</xdr:colOff>
      <xdr:row>49</xdr:row>
      <xdr:rowOff>9525</xdr:rowOff>
    </xdr:from>
    <xdr:to>
      <xdr:col>15</xdr:col>
      <xdr:colOff>95250</xdr:colOff>
      <xdr:row>52</xdr:row>
      <xdr:rowOff>152400</xdr:rowOff>
    </xdr:to>
    <xdr:sp macro="" textlink="">
      <xdr:nvSpPr>
        <xdr:cNvPr id="25" name="下矢印 24">
          <a:extLst>
            <a:ext uri="{FF2B5EF4-FFF2-40B4-BE49-F238E27FC236}">
              <a16:creationId xmlns:a16="http://schemas.microsoft.com/office/drawing/2014/main" id="{00000000-0008-0000-0600-000019000000}"/>
            </a:ext>
          </a:extLst>
        </xdr:cNvPr>
        <xdr:cNvSpPr/>
      </xdr:nvSpPr>
      <xdr:spPr>
        <a:xfrm>
          <a:off x="2762250" y="8924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11</xdr:col>
      <xdr:colOff>128588</xdr:colOff>
      <xdr:row>34</xdr:row>
      <xdr:rowOff>33336</xdr:rowOff>
    </xdr:from>
    <xdr:to>
      <xdr:col>20</xdr:col>
      <xdr:colOff>171449</xdr:colOff>
      <xdr:row>37</xdr:row>
      <xdr:rowOff>28576</xdr:rowOff>
    </xdr:to>
    <xdr:sp macro="" textlink="">
      <xdr:nvSpPr>
        <xdr:cNvPr id="26" name="屈折矢印 25">
          <a:extLst>
            <a:ext uri="{FF2B5EF4-FFF2-40B4-BE49-F238E27FC236}">
              <a16:creationId xmlns:a16="http://schemas.microsoft.com/office/drawing/2014/main" id="{00000000-0008-0000-0600-00001A000000}"/>
            </a:ext>
          </a:extLst>
        </xdr:cNvPr>
        <xdr:cNvSpPr/>
      </xdr:nvSpPr>
      <xdr:spPr>
        <a:xfrm rot="16200000" flipH="1" flipV="1">
          <a:off x="2847974" y="5753100"/>
          <a:ext cx="509590" cy="1757361"/>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17"/>
  <sheetViews>
    <sheetView tabSelected="1" view="pageBreakPreview" zoomScaleNormal="100" zoomScaleSheetLayoutView="100" workbookViewId="0">
      <selection activeCell="A2" sqref="A2"/>
    </sheetView>
  </sheetViews>
  <sheetFormatPr defaultColWidth="9" defaultRowHeight="21.75" customHeight="1" x14ac:dyDescent="0.2"/>
  <cols>
    <col min="1" max="1" width="4.81640625" style="284" customWidth="1"/>
    <col min="2" max="2" width="7.26953125" style="283" customWidth="1"/>
    <col min="3" max="3" width="74.26953125" style="284" customWidth="1"/>
    <col min="4" max="4" width="66.6328125" style="284" customWidth="1"/>
    <col min="5" max="16384" width="9" style="284"/>
  </cols>
  <sheetData>
    <row r="1" spans="2:3" ht="44.25" customHeight="1" x14ac:dyDescent="0.2">
      <c r="C1" s="568" t="s">
        <v>446</v>
      </c>
    </row>
    <row r="2" spans="2:3" ht="29.25" customHeight="1" x14ac:dyDescent="0.2">
      <c r="B2" s="563"/>
      <c r="C2" s="564" t="s">
        <v>410</v>
      </c>
    </row>
    <row r="3" spans="2:3" ht="39" customHeight="1" x14ac:dyDescent="0.2">
      <c r="B3" s="565">
        <v>1</v>
      </c>
      <c r="C3" s="566" t="s">
        <v>396</v>
      </c>
    </row>
    <row r="4" spans="2:3" ht="39" customHeight="1" x14ac:dyDescent="0.2">
      <c r="B4" s="565">
        <v>2</v>
      </c>
      <c r="C4" s="566" t="s">
        <v>397</v>
      </c>
    </row>
    <row r="5" spans="2:3" ht="39" customHeight="1" x14ac:dyDescent="0.2">
      <c r="B5" s="565">
        <v>3</v>
      </c>
      <c r="C5" s="566" t="s">
        <v>398</v>
      </c>
    </row>
    <row r="6" spans="2:3" ht="39" customHeight="1" x14ac:dyDescent="0.2">
      <c r="B6" s="565">
        <v>4</v>
      </c>
      <c r="C6" s="566" t="s">
        <v>399</v>
      </c>
    </row>
    <row r="7" spans="2:3" ht="39" customHeight="1" x14ac:dyDescent="0.2">
      <c r="B7" s="565">
        <v>5</v>
      </c>
      <c r="C7" s="567" t="s">
        <v>442</v>
      </c>
    </row>
    <row r="8" spans="2:3" ht="39" customHeight="1" x14ac:dyDescent="0.2">
      <c r="B8" s="565">
        <v>6</v>
      </c>
      <c r="C8" s="566" t="s">
        <v>400</v>
      </c>
    </row>
    <row r="9" spans="2:3" ht="39" customHeight="1" x14ac:dyDescent="0.2">
      <c r="B9" s="565">
        <v>7</v>
      </c>
      <c r="C9" s="566" t="s">
        <v>401</v>
      </c>
    </row>
    <row r="10" spans="2:3" ht="39" customHeight="1" x14ac:dyDescent="0.2">
      <c r="B10" s="565">
        <v>8</v>
      </c>
      <c r="C10" s="566" t="s">
        <v>402</v>
      </c>
    </row>
    <row r="11" spans="2:3" ht="39" customHeight="1" x14ac:dyDescent="0.2">
      <c r="B11" s="565">
        <v>9</v>
      </c>
      <c r="C11" s="566" t="s">
        <v>403</v>
      </c>
    </row>
    <row r="12" spans="2:3" ht="39" customHeight="1" x14ac:dyDescent="0.2">
      <c r="B12" s="565">
        <v>10</v>
      </c>
      <c r="C12" s="566" t="s">
        <v>404</v>
      </c>
    </row>
    <row r="13" spans="2:3" ht="39" customHeight="1" x14ac:dyDescent="0.2">
      <c r="B13" s="565">
        <v>11</v>
      </c>
      <c r="C13" s="566" t="s">
        <v>405</v>
      </c>
    </row>
    <row r="14" spans="2:3" ht="39" customHeight="1" x14ac:dyDescent="0.2">
      <c r="B14" s="565">
        <v>12</v>
      </c>
      <c r="C14" s="566" t="s">
        <v>406</v>
      </c>
    </row>
    <row r="15" spans="2:3" ht="39" customHeight="1" x14ac:dyDescent="0.2">
      <c r="B15" s="565">
        <v>13</v>
      </c>
      <c r="C15" s="566" t="s">
        <v>407</v>
      </c>
    </row>
    <row r="16" spans="2:3" ht="39" customHeight="1" x14ac:dyDescent="0.2">
      <c r="B16" s="565">
        <v>14</v>
      </c>
      <c r="C16" s="566" t="s">
        <v>408</v>
      </c>
    </row>
    <row r="17" spans="2:3" ht="39" customHeight="1" x14ac:dyDescent="0.2">
      <c r="B17" s="565">
        <v>15</v>
      </c>
      <c r="C17" s="566" t="s">
        <v>409</v>
      </c>
    </row>
  </sheetData>
  <phoneticPr fontId="20"/>
  <pageMargins left="0.7" right="0.7" top="0.75" bottom="0.75" header="0.3" footer="0.3"/>
  <pageSetup paperSize="9" orientation="portrait" r:id="rId1"/>
  <headerFooter>
    <oddHeader>&amp;L&amp;F&amp;R&amp;A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B1:T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8" customHeight="1" x14ac:dyDescent="0.2"/>
  <cols>
    <col min="1" max="1" width="3.1796875" style="1" customWidth="1"/>
    <col min="2" max="2" width="5.26953125" style="1" customWidth="1"/>
    <col min="3" max="3" width="25" style="1" customWidth="1"/>
    <col min="4" max="4" width="16.81640625" style="1" bestFit="1" customWidth="1"/>
    <col min="5" max="5" width="16.6328125" style="1" customWidth="1"/>
    <col min="6" max="6" width="16.81640625" style="1" bestFit="1" customWidth="1"/>
    <col min="7" max="7" width="13.6328125" style="1" customWidth="1"/>
    <col min="8" max="8" width="15.26953125" style="1" customWidth="1"/>
    <col min="9" max="9" width="10.81640625" style="1" customWidth="1"/>
    <col min="10" max="13" width="11.7265625" style="1" customWidth="1"/>
    <col min="14" max="14" width="17.81640625" style="1" customWidth="1"/>
    <col min="15" max="15" width="18" style="1" customWidth="1"/>
    <col min="16" max="16" width="14.81640625" style="1" customWidth="1"/>
    <col min="17" max="17" width="17.6328125" style="1" customWidth="1"/>
    <col min="18" max="18" width="14" style="1" customWidth="1"/>
    <col min="19" max="19" width="17.6328125" style="1" customWidth="1"/>
    <col min="20" max="20" width="1.7265625" style="1" customWidth="1"/>
    <col min="21" max="16384" width="9" style="1"/>
  </cols>
  <sheetData>
    <row r="1" spans="2:20" ht="18" customHeight="1" x14ac:dyDescent="0.2">
      <c r="B1" s="60"/>
      <c r="C1" s="32" t="s">
        <v>71</v>
      </c>
      <c r="D1" s="33"/>
      <c r="E1" s="33"/>
      <c r="F1" s="33"/>
      <c r="G1" s="33"/>
      <c r="H1" s="33"/>
      <c r="I1" s="33"/>
      <c r="J1" s="33"/>
      <c r="K1" s="33"/>
      <c r="L1" s="33"/>
      <c r="M1" s="33"/>
      <c r="N1" s="33"/>
      <c r="O1" s="33"/>
      <c r="P1" s="33"/>
      <c r="Q1" s="33"/>
      <c r="R1" s="33"/>
      <c r="S1" s="33"/>
      <c r="T1" s="33"/>
    </row>
    <row r="2" spans="2:20" ht="18" customHeight="1" x14ac:dyDescent="0.2">
      <c r="B2" s="34"/>
      <c r="C2" s="35"/>
      <c r="D2" s="36"/>
      <c r="E2" s="33"/>
      <c r="F2" s="33"/>
      <c r="G2" s="33"/>
      <c r="H2" s="33"/>
      <c r="I2" s="33"/>
      <c r="J2" s="33"/>
      <c r="K2" s="33"/>
      <c r="L2" s="33"/>
      <c r="M2" s="33"/>
      <c r="N2" s="33"/>
      <c r="O2" s="33"/>
      <c r="P2" s="33"/>
      <c r="Q2" s="33"/>
      <c r="R2" s="33"/>
      <c r="S2" s="37" t="s">
        <v>68</v>
      </c>
      <c r="T2" s="33"/>
    </row>
    <row r="3" spans="2:20" ht="18" customHeight="1" x14ac:dyDescent="0.2">
      <c r="B3" s="38"/>
      <c r="C3" s="39"/>
      <c r="D3" s="40"/>
      <c r="E3" s="41"/>
      <c r="F3" s="61" t="s">
        <v>72</v>
      </c>
      <c r="G3" s="738" t="s">
        <v>75</v>
      </c>
      <c r="H3" s="42"/>
      <c r="I3" s="738" t="s">
        <v>94</v>
      </c>
      <c r="J3" s="42"/>
      <c r="K3" s="42"/>
      <c r="L3" s="42"/>
      <c r="M3" s="742" t="s">
        <v>36</v>
      </c>
      <c r="N3" s="62"/>
      <c r="O3" s="63"/>
      <c r="P3" s="744" t="s">
        <v>144</v>
      </c>
      <c r="Q3" s="41"/>
      <c r="R3" s="738" t="s">
        <v>75</v>
      </c>
      <c r="S3" s="41"/>
      <c r="T3" s="33"/>
    </row>
    <row r="4" spans="2:20" ht="18" customHeight="1" x14ac:dyDescent="0.2">
      <c r="B4" s="43"/>
      <c r="C4" s="44" t="s">
        <v>381</v>
      </c>
      <c r="D4" s="45" t="s">
        <v>61</v>
      </c>
      <c r="E4" s="46" t="s">
        <v>66</v>
      </c>
      <c r="F4" s="46" t="s">
        <v>73</v>
      </c>
      <c r="G4" s="739"/>
      <c r="H4" s="49" t="s">
        <v>83</v>
      </c>
      <c r="I4" s="740"/>
      <c r="J4" s="49" t="s">
        <v>82</v>
      </c>
      <c r="K4" s="49" t="s">
        <v>79</v>
      </c>
      <c r="L4" s="49" t="s">
        <v>85</v>
      </c>
      <c r="M4" s="743"/>
      <c r="N4" s="64" t="s">
        <v>85</v>
      </c>
      <c r="O4" s="48" t="s">
        <v>66</v>
      </c>
      <c r="P4" s="745"/>
      <c r="Q4" s="49" t="s">
        <v>143</v>
      </c>
      <c r="R4" s="739"/>
      <c r="S4" s="49" t="s">
        <v>146</v>
      </c>
      <c r="T4" s="33"/>
    </row>
    <row r="5" spans="2:20" ht="18" customHeight="1" x14ac:dyDescent="0.2">
      <c r="B5" s="43"/>
      <c r="C5" s="50"/>
      <c r="D5" s="47" t="s">
        <v>62</v>
      </c>
      <c r="E5" s="46" t="s">
        <v>91</v>
      </c>
      <c r="F5" s="46" t="s">
        <v>66</v>
      </c>
      <c r="G5" s="739"/>
      <c r="H5" s="49" t="s">
        <v>84</v>
      </c>
      <c r="I5" s="740"/>
      <c r="J5" s="49" t="s">
        <v>81</v>
      </c>
      <c r="K5" s="49" t="s">
        <v>80</v>
      </c>
      <c r="L5" s="49" t="s">
        <v>86</v>
      </c>
      <c r="M5" s="743"/>
      <c r="N5" s="64" t="s">
        <v>90</v>
      </c>
      <c r="O5" s="48" t="s">
        <v>97</v>
      </c>
      <c r="P5" s="745"/>
      <c r="Q5" s="46" t="s">
        <v>97</v>
      </c>
      <c r="R5" s="739"/>
      <c r="S5" s="46" t="s">
        <v>97</v>
      </c>
      <c r="T5" s="33"/>
    </row>
    <row r="6" spans="2:20" ht="18" customHeight="1" thickBot="1" x14ac:dyDescent="0.25">
      <c r="B6" s="51"/>
      <c r="C6" s="52"/>
      <c r="D6" s="53" t="s">
        <v>92</v>
      </c>
      <c r="E6" s="54" t="s">
        <v>67</v>
      </c>
      <c r="F6" s="54" t="s">
        <v>88</v>
      </c>
      <c r="G6" s="54" t="s">
        <v>76</v>
      </c>
      <c r="H6" s="65" t="s">
        <v>147</v>
      </c>
      <c r="I6" s="55" t="s">
        <v>74</v>
      </c>
      <c r="J6" s="55" t="s">
        <v>96</v>
      </c>
      <c r="K6" s="55" t="s">
        <v>78</v>
      </c>
      <c r="L6" s="55" t="s">
        <v>87</v>
      </c>
      <c r="M6" s="56" t="s">
        <v>50</v>
      </c>
      <c r="N6" s="64" t="s">
        <v>89</v>
      </c>
      <c r="O6" s="66" t="s">
        <v>98</v>
      </c>
      <c r="P6" s="53" t="s">
        <v>145</v>
      </c>
      <c r="Q6" s="54" t="s">
        <v>148</v>
      </c>
      <c r="R6" s="54" t="s">
        <v>76</v>
      </c>
      <c r="S6" s="54" t="s">
        <v>149</v>
      </c>
      <c r="T6" s="33"/>
    </row>
    <row r="7" spans="2:20" ht="18" customHeight="1" x14ac:dyDescent="0.2">
      <c r="B7" s="57" t="s">
        <v>184</v>
      </c>
      <c r="C7" s="28" t="s">
        <v>246</v>
      </c>
      <c r="D7" s="67">
        <f>'１次波及計算'!M7</f>
        <v>0</v>
      </c>
      <c r="E7" s="67">
        <f>'１次波及計算'!Q7</f>
        <v>0</v>
      </c>
      <c r="F7" s="67">
        <f t="shared" ref="F7:F49" si="0">D7+E7</f>
        <v>0</v>
      </c>
      <c r="G7" s="68">
        <f>各種係数表!J7</f>
        <v>0.11853963429851756</v>
      </c>
      <c r="H7" s="69">
        <f t="shared" ref="H7:H49" si="1">F7*G7</f>
        <v>0</v>
      </c>
      <c r="I7" s="70">
        <f>+消費転換率!$C$7</f>
        <v>0.67900000000000005</v>
      </c>
      <c r="J7" s="67">
        <f t="shared" ref="J7:J49" si="2">I7*H7</f>
        <v>0</v>
      </c>
      <c r="K7" s="68">
        <f>各種係数表!K7</f>
        <v>9.9512849369288881E-3</v>
      </c>
      <c r="L7" s="67">
        <f>K7*$J$50</f>
        <v>0</v>
      </c>
      <c r="M7" s="71">
        <f>各種係数表!F7</f>
        <v>0.41117900000000002</v>
      </c>
      <c r="N7" s="72">
        <f t="shared" ref="N7:N49" si="3">M7*L7</f>
        <v>0</v>
      </c>
      <c r="O7" s="73">
        <f t="array" ref="O7:O49">MMULT(逆行列係数表!D7:AT49,'２次波及計算'!N7:N49)</f>
        <v>0</v>
      </c>
      <c r="P7" s="74">
        <f>各種係数表!I7</f>
        <v>0.49042765000471406</v>
      </c>
      <c r="Q7" s="69">
        <f>P7*O7</f>
        <v>0</v>
      </c>
      <c r="R7" s="68">
        <f>各種係数表!J7</f>
        <v>0.11853963429851756</v>
      </c>
      <c r="S7" s="67">
        <f>R7*O7</f>
        <v>0</v>
      </c>
      <c r="T7" s="33"/>
    </row>
    <row r="8" spans="2:20" ht="18" customHeight="1" x14ac:dyDescent="0.2">
      <c r="B8" s="58" t="s">
        <v>185</v>
      </c>
      <c r="C8" s="29" t="s">
        <v>294</v>
      </c>
      <c r="D8" s="75">
        <f>'１次波及計算'!M8</f>
        <v>0</v>
      </c>
      <c r="E8" s="75">
        <f>'１次波及計算'!Q8</f>
        <v>0</v>
      </c>
      <c r="F8" s="75">
        <f t="shared" si="0"/>
        <v>0</v>
      </c>
      <c r="G8" s="76">
        <f>各種係数表!J8</f>
        <v>0.26053294922578324</v>
      </c>
      <c r="H8" s="77">
        <f t="shared" si="1"/>
        <v>0</v>
      </c>
      <c r="I8" s="78">
        <f>+消費転換率!$C$7</f>
        <v>0.67900000000000005</v>
      </c>
      <c r="J8" s="75">
        <f t="shared" si="2"/>
        <v>0</v>
      </c>
      <c r="K8" s="76">
        <f>各種係数表!K8</f>
        <v>5.556260079027268E-4</v>
      </c>
      <c r="L8" s="75">
        <f t="shared" ref="L8:L49" si="4">K8*$J$50</f>
        <v>0</v>
      </c>
      <c r="M8" s="79">
        <f>各種係数表!F8</f>
        <v>0.103105</v>
      </c>
      <c r="N8" s="80">
        <f t="shared" si="3"/>
        <v>0</v>
      </c>
      <c r="O8" s="81">
        <v>0</v>
      </c>
      <c r="P8" s="82">
        <f>各種係数表!I8</f>
        <v>0.68167086784299602</v>
      </c>
      <c r="Q8" s="77">
        <f t="shared" ref="Q8:Q35" si="5">P8*O8</f>
        <v>0</v>
      </c>
      <c r="R8" s="76">
        <f>各種係数表!J8</f>
        <v>0.26053294922578324</v>
      </c>
      <c r="S8" s="75">
        <f t="shared" ref="S8:S35" si="6">R8*O8</f>
        <v>0</v>
      </c>
      <c r="T8" s="33"/>
    </row>
    <row r="9" spans="2:20" ht="18" customHeight="1" x14ac:dyDescent="0.2">
      <c r="B9" s="58" t="s">
        <v>186</v>
      </c>
      <c r="C9" s="29" t="s">
        <v>295</v>
      </c>
      <c r="D9" s="75">
        <f>'１次波及計算'!M9</f>
        <v>0</v>
      </c>
      <c r="E9" s="75">
        <f>'１次波及計算'!Q9</f>
        <v>0</v>
      </c>
      <c r="F9" s="75">
        <f t="shared" si="0"/>
        <v>0</v>
      </c>
      <c r="G9" s="76">
        <f>各種係数表!J9</f>
        <v>0.15491417673235855</v>
      </c>
      <c r="H9" s="77">
        <f t="shared" si="1"/>
        <v>0</v>
      </c>
      <c r="I9" s="78">
        <f>+消費転換率!$C$7</f>
        <v>0.67900000000000005</v>
      </c>
      <c r="J9" s="75">
        <f t="shared" si="2"/>
        <v>0</v>
      </c>
      <c r="K9" s="76">
        <f>各種係数表!K9</f>
        <v>9.3886645084754355E-4</v>
      </c>
      <c r="L9" s="75">
        <f t="shared" si="4"/>
        <v>0</v>
      </c>
      <c r="M9" s="79">
        <f>各種係数表!F9</f>
        <v>0.30082900000000001</v>
      </c>
      <c r="N9" s="80">
        <f t="shared" si="3"/>
        <v>0</v>
      </c>
      <c r="O9" s="81">
        <v>0</v>
      </c>
      <c r="P9" s="82">
        <f>各種係数表!I9</f>
        <v>0.44584869675778765</v>
      </c>
      <c r="Q9" s="77">
        <f t="shared" si="5"/>
        <v>0</v>
      </c>
      <c r="R9" s="76">
        <f>各種係数表!J9</f>
        <v>0.15491417673235855</v>
      </c>
      <c r="S9" s="75">
        <f t="shared" si="6"/>
        <v>0</v>
      </c>
      <c r="T9" s="33"/>
    </row>
    <row r="10" spans="2:20" ht="18" customHeight="1" x14ac:dyDescent="0.2">
      <c r="B10" s="58" t="s">
        <v>187</v>
      </c>
      <c r="C10" s="29" t="s">
        <v>247</v>
      </c>
      <c r="D10" s="75">
        <f>'１次波及計算'!M10</f>
        <v>0</v>
      </c>
      <c r="E10" s="75">
        <f>'１次波及計算'!Q10</f>
        <v>0</v>
      </c>
      <c r="F10" s="75">
        <f t="shared" si="0"/>
        <v>0</v>
      </c>
      <c r="G10" s="76">
        <f>各種係数表!J10</f>
        <v>0.22660668380462726</v>
      </c>
      <c r="H10" s="77">
        <f t="shared" si="1"/>
        <v>0</v>
      </c>
      <c r="I10" s="78">
        <f>+消費転換率!$C$7</f>
        <v>0.67900000000000005</v>
      </c>
      <c r="J10" s="75">
        <f t="shared" si="2"/>
        <v>0</v>
      </c>
      <c r="K10" s="76">
        <f>各種係数表!K10</f>
        <v>-2.0122409892090618E-5</v>
      </c>
      <c r="L10" s="75">
        <f t="shared" si="4"/>
        <v>0</v>
      </c>
      <c r="M10" s="79">
        <f>各種係数表!F10</f>
        <v>7.868E-3</v>
      </c>
      <c r="N10" s="80">
        <f t="shared" si="3"/>
        <v>0</v>
      </c>
      <c r="O10" s="81">
        <v>0</v>
      </c>
      <c r="P10" s="82">
        <f>各種係数表!I10</f>
        <v>0.49325192802056556</v>
      </c>
      <c r="Q10" s="77">
        <f t="shared" si="5"/>
        <v>0</v>
      </c>
      <c r="R10" s="76">
        <f>各種係数表!J10</f>
        <v>0.22660668380462726</v>
      </c>
      <c r="S10" s="75">
        <f t="shared" si="6"/>
        <v>0</v>
      </c>
      <c r="T10" s="33"/>
    </row>
    <row r="11" spans="2:20" ht="18" customHeight="1" x14ac:dyDescent="0.2">
      <c r="B11" s="58" t="s">
        <v>188</v>
      </c>
      <c r="C11" s="29" t="s">
        <v>248</v>
      </c>
      <c r="D11" s="75">
        <f>'１次波及計算'!M11</f>
        <v>0</v>
      </c>
      <c r="E11" s="75">
        <f>'１次波及計算'!Q11</f>
        <v>0</v>
      </c>
      <c r="F11" s="75">
        <f t="shared" si="0"/>
        <v>0</v>
      </c>
      <c r="G11" s="76">
        <f>各種係数表!J11</f>
        <v>0.13756925498307038</v>
      </c>
      <c r="H11" s="77">
        <f t="shared" si="1"/>
        <v>0</v>
      </c>
      <c r="I11" s="78">
        <f>+消費転換率!$C$7</f>
        <v>0.67900000000000005</v>
      </c>
      <c r="J11" s="75">
        <f t="shared" si="2"/>
        <v>0</v>
      </c>
      <c r="K11" s="76">
        <f>各種係数表!K11</f>
        <v>8.5127532229079331E-2</v>
      </c>
      <c r="L11" s="75">
        <f t="shared" si="4"/>
        <v>0</v>
      </c>
      <c r="M11" s="79">
        <f>各種係数表!F11</f>
        <v>0.320882</v>
      </c>
      <c r="N11" s="80">
        <f t="shared" si="3"/>
        <v>0</v>
      </c>
      <c r="O11" s="81">
        <v>0</v>
      </c>
      <c r="P11" s="82">
        <f>各種係数表!I11</f>
        <v>0.37283866622216477</v>
      </c>
      <c r="Q11" s="77">
        <f t="shared" si="5"/>
        <v>0</v>
      </c>
      <c r="R11" s="76">
        <f>各種係数表!J11</f>
        <v>0.13756925498307038</v>
      </c>
      <c r="S11" s="75">
        <f t="shared" si="6"/>
        <v>0</v>
      </c>
      <c r="T11" s="33"/>
    </row>
    <row r="12" spans="2:20" ht="18" customHeight="1" x14ac:dyDescent="0.2">
      <c r="B12" s="58" t="s">
        <v>189</v>
      </c>
      <c r="C12" s="29" t="s">
        <v>249</v>
      </c>
      <c r="D12" s="75">
        <f>'１次波及計算'!M12</f>
        <v>0</v>
      </c>
      <c r="E12" s="75">
        <f>'１次波及計算'!Q12</f>
        <v>0</v>
      </c>
      <c r="F12" s="75">
        <f t="shared" si="0"/>
        <v>0</v>
      </c>
      <c r="G12" s="76">
        <f>各種係数表!J12</f>
        <v>0.24543939877344109</v>
      </c>
      <c r="H12" s="77">
        <f t="shared" si="1"/>
        <v>0</v>
      </c>
      <c r="I12" s="78">
        <f>+消費転換率!$C$7</f>
        <v>0.67900000000000005</v>
      </c>
      <c r="J12" s="75">
        <f t="shared" si="2"/>
        <v>0</v>
      </c>
      <c r="K12" s="76">
        <f>各種係数表!K12</f>
        <v>1.4107046808760652E-2</v>
      </c>
      <c r="L12" s="75">
        <f t="shared" si="4"/>
        <v>0</v>
      </c>
      <c r="M12" s="79">
        <f>各種係数表!F12</f>
        <v>0.11379400000000001</v>
      </c>
      <c r="N12" s="80">
        <f t="shared" si="3"/>
        <v>0</v>
      </c>
      <c r="O12" s="81">
        <v>0</v>
      </c>
      <c r="P12" s="82">
        <f>各種係数表!I12</f>
        <v>0.40315502144705589</v>
      </c>
      <c r="Q12" s="77">
        <f t="shared" si="5"/>
        <v>0</v>
      </c>
      <c r="R12" s="76">
        <f>各種係数表!J12</f>
        <v>0.24543939877344109</v>
      </c>
      <c r="S12" s="75">
        <f t="shared" si="6"/>
        <v>0</v>
      </c>
      <c r="T12" s="33"/>
    </row>
    <row r="13" spans="2:20" ht="18" customHeight="1" x14ac:dyDescent="0.2">
      <c r="B13" s="58" t="s">
        <v>190</v>
      </c>
      <c r="C13" s="29" t="s">
        <v>250</v>
      </c>
      <c r="D13" s="75">
        <f>'１次波及計算'!M13</f>
        <v>0</v>
      </c>
      <c r="E13" s="75">
        <f>'１次波及計算'!Q13</f>
        <v>0</v>
      </c>
      <c r="F13" s="75">
        <f t="shared" si="0"/>
        <v>0</v>
      </c>
      <c r="G13" s="76">
        <f>各種係数表!J13</f>
        <v>0.17808257143023845</v>
      </c>
      <c r="H13" s="77">
        <f t="shared" si="1"/>
        <v>0</v>
      </c>
      <c r="I13" s="78">
        <f>+消費転換率!$C$7</f>
        <v>0.67900000000000005</v>
      </c>
      <c r="J13" s="75">
        <f t="shared" si="2"/>
        <v>0</v>
      </c>
      <c r="K13" s="76">
        <f>各種係数表!K13</f>
        <v>1.0624524816553835E-3</v>
      </c>
      <c r="L13" s="75">
        <f t="shared" si="4"/>
        <v>0</v>
      </c>
      <c r="M13" s="79">
        <f>各種係数表!F13</f>
        <v>0.26925700000000002</v>
      </c>
      <c r="N13" s="80">
        <f t="shared" si="3"/>
        <v>0</v>
      </c>
      <c r="O13" s="81">
        <v>0</v>
      </c>
      <c r="P13" s="82">
        <f>各種係数表!I13</f>
        <v>0.3660533516929127</v>
      </c>
      <c r="Q13" s="77">
        <f t="shared" si="5"/>
        <v>0</v>
      </c>
      <c r="R13" s="76">
        <f>各種係数表!J13</f>
        <v>0.17808257143023845</v>
      </c>
      <c r="S13" s="75">
        <f t="shared" si="6"/>
        <v>0</v>
      </c>
      <c r="T13" s="33"/>
    </row>
    <row r="14" spans="2:20" ht="18" customHeight="1" x14ac:dyDescent="0.2">
      <c r="B14" s="58" t="s">
        <v>191</v>
      </c>
      <c r="C14" s="29" t="s">
        <v>251</v>
      </c>
      <c r="D14" s="75">
        <f>'１次波及計算'!M14</f>
        <v>0</v>
      </c>
      <c r="E14" s="75">
        <f>'１次波及計算'!Q14</f>
        <v>0</v>
      </c>
      <c r="F14" s="75">
        <f t="shared" si="0"/>
        <v>0</v>
      </c>
      <c r="G14" s="76">
        <f>各種係数表!J14</f>
        <v>9.8052650116616694E-2</v>
      </c>
      <c r="H14" s="77">
        <f t="shared" si="1"/>
        <v>0</v>
      </c>
      <c r="I14" s="78">
        <f>+消費転換率!$C$7</f>
        <v>0.67900000000000005</v>
      </c>
      <c r="J14" s="75">
        <f t="shared" si="2"/>
        <v>0</v>
      </c>
      <c r="K14" s="76">
        <f>各種係数表!K14</f>
        <v>8.1676000900235725E-3</v>
      </c>
      <c r="L14" s="75">
        <f t="shared" si="4"/>
        <v>0</v>
      </c>
      <c r="M14" s="79">
        <f>各種係数表!F14</f>
        <v>0.13361400000000001</v>
      </c>
      <c r="N14" s="80">
        <f t="shared" si="3"/>
        <v>0</v>
      </c>
      <c r="O14" s="81">
        <v>0</v>
      </c>
      <c r="P14" s="82">
        <f>各種係数表!I14</f>
        <v>0.3336341477518649</v>
      </c>
      <c r="Q14" s="77">
        <f t="shared" si="5"/>
        <v>0</v>
      </c>
      <c r="R14" s="76">
        <f>各種係数表!J14</f>
        <v>9.8052650116616694E-2</v>
      </c>
      <c r="S14" s="75">
        <f t="shared" si="6"/>
        <v>0</v>
      </c>
      <c r="T14" s="33"/>
    </row>
    <row r="15" spans="2:20" ht="18" customHeight="1" x14ac:dyDescent="0.2">
      <c r="B15" s="58" t="s">
        <v>192</v>
      </c>
      <c r="C15" s="29" t="s">
        <v>252</v>
      </c>
      <c r="D15" s="75">
        <f>'１次波及計算'!M15</f>
        <v>0</v>
      </c>
      <c r="E15" s="75">
        <f>'１次波及計算'!Q15</f>
        <v>0</v>
      </c>
      <c r="F15" s="75">
        <f t="shared" si="0"/>
        <v>0</v>
      </c>
      <c r="G15" s="76">
        <f>各種係数表!J15</f>
        <v>1.1659934667416844E-2</v>
      </c>
      <c r="H15" s="77">
        <f t="shared" si="1"/>
        <v>0</v>
      </c>
      <c r="I15" s="78">
        <f>+消費転換率!$C$7</f>
        <v>0.67900000000000005</v>
      </c>
      <c r="J15" s="75">
        <f t="shared" si="2"/>
        <v>0</v>
      </c>
      <c r="K15" s="76">
        <f>各種係数表!K15</f>
        <v>2.0741523717299939E-2</v>
      </c>
      <c r="L15" s="75">
        <f t="shared" si="4"/>
        <v>0</v>
      </c>
      <c r="M15" s="79">
        <f>各種係数表!F15</f>
        <v>0.37847599999999998</v>
      </c>
      <c r="N15" s="80">
        <f t="shared" si="3"/>
        <v>0</v>
      </c>
      <c r="O15" s="81">
        <v>0</v>
      </c>
      <c r="P15" s="82">
        <f>各種係数表!I15</f>
        <v>0.30670414752735486</v>
      </c>
      <c r="Q15" s="77">
        <f t="shared" si="5"/>
        <v>0</v>
      </c>
      <c r="R15" s="76">
        <f>各種係数表!J15</f>
        <v>1.1659934667416844E-2</v>
      </c>
      <c r="S15" s="75">
        <f t="shared" si="6"/>
        <v>0</v>
      </c>
      <c r="T15" s="33"/>
    </row>
    <row r="16" spans="2:20" ht="18" customHeight="1" x14ac:dyDescent="0.2">
      <c r="B16" s="58" t="s">
        <v>193</v>
      </c>
      <c r="C16" s="29" t="s">
        <v>287</v>
      </c>
      <c r="D16" s="75">
        <f>'１次波及計算'!M16</f>
        <v>0</v>
      </c>
      <c r="E16" s="75">
        <f>'１次波及計算'!Q16</f>
        <v>0</v>
      </c>
      <c r="F16" s="75">
        <f t="shared" si="0"/>
        <v>0</v>
      </c>
      <c r="G16" s="76">
        <f>各種係数表!J16</f>
        <v>0.22355968676439547</v>
      </c>
      <c r="H16" s="77">
        <f t="shared" si="1"/>
        <v>0</v>
      </c>
      <c r="I16" s="78">
        <f>+消費転換率!$C$7</f>
        <v>0.67900000000000005</v>
      </c>
      <c r="J16" s="75">
        <f t="shared" si="2"/>
        <v>0</v>
      </c>
      <c r="K16" s="76">
        <f>各種係数表!K16</f>
        <v>1.2516784591700431E-3</v>
      </c>
      <c r="L16" s="75">
        <f t="shared" si="4"/>
        <v>0</v>
      </c>
      <c r="M16" s="79">
        <f>各種係数表!F16</f>
        <v>0.46200400000000003</v>
      </c>
      <c r="N16" s="80">
        <f t="shared" si="3"/>
        <v>0</v>
      </c>
      <c r="O16" s="81">
        <v>0</v>
      </c>
      <c r="P16" s="82">
        <f>各種係数表!I16</f>
        <v>0.35777226815765439</v>
      </c>
      <c r="Q16" s="77">
        <f t="shared" si="5"/>
        <v>0</v>
      </c>
      <c r="R16" s="76">
        <f>各種係数表!J16</f>
        <v>0.22355968676439547</v>
      </c>
      <c r="S16" s="75">
        <f t="shared" si="6"/>
        <v>0</v>
      </c>
      <c r="T16" s="33"/>
    </row>
    <row r="17" spans="2:20" ht="18" customHeight="1" x14ac:dyDescent="0.2">
      <c r="B17" s="58" t="s">
        <v>194</v>
      </c>
      <c r="C17" s="29" t="s">
        <v>296</v>
      </c>
      <c r="D17" s="75">
        <f>'１次波及計算'!M17</f>
        <v>0</v>
      </c>
      <c r="E17" s="75">
        <f>'１次波及計算'!Q17</f>
        <v>0</v>
      </c>
      <c r="F17" s="75">
        <f t="shared" si="0"/>
        <v>0</v>
      </c>
      <c r="G17" s="76">
        <f>各種係数表!J17</f>
        <v>0.23205691273661022</v>
      </c>
      <c r="H17" s="77">
        <f t="shared" si="1"/>
        <v>0</v>
      </c>
      <c r="I17" s="78">
        <f>+消費転換率!$C$7</f>
        <v>0.67900000000000005</v>
      </c>
      <c r="J17" s="75">
        <f t="shared" si="2"/>
        <v>0</v>
      </c>
      <c r="K17" s="76">
        <f>各種係数表!K17</f>
        <v>1.7260615822143291E-3</v>
      </c>
      <c r="L17" s="75">
        <f t="shared" si="4"/>
        <v>0</v>
      </c>
      <c r="M17" s="79">
        <f>各種係数表!F17</f>
        <v>0.44388100000000003</v>
      </c>
      <c r="N17" s="80">
        <f t="shared" si="3"/>
        <v>0</v>
      </c>
      <c r="O17" s="81">
        <v>0</v>
      </c>
      <c r="P17" s="82">
        <f>各種係数表!I17</f>
        <v>0.46889631012015848</v>
      </c>
      <c r="Q17" s="77">
        <f t="shared" si="5"/>
        <v>0</v>
      </c>
      <c r="R17" s="76">
        <f>各種係数表!J17</f>
        <v>0.23205691273661022</v>
      </c>
      <c r="S17" s="75">
        <f t="shared" si="6"/>
        <v>0</v>
      </c>
      <c r="T17" s="33"/>
    </row>
    <row r="18" spans="2:20" ht="18" customHeight="1" x14ac:dyDescent="0.2">
      <c r="B18" s="58" t="s">
        <v>195</v>
      </c>
      <c r="C18" s="29" t="s">
        <v>288</v>
      </c>
      <c r="D18" s="75">
        <f>'１次波及計算'!M18</f>
        <v>0</v>
      </c>
      <c r="E18" s="75">
        <f>'１次波及計算'!Q18</f>
        <v>0</v>
      </c>
      <c r="F18" s="75">
        <f t="shared" si="0"/>
        <v>0</v>
      </c>
      <c r="G18" s="76">
        <f>各種係数表!J18</f>
        <v>0.29342581896303888</v>
      </c>
      <c r="H18" s="77">
        <f t="shared" si="1"/>
        <v>0</v>
      </c>
      <c r="I18" s="78">
        <f>+消費転換率!$C$7</f>
        <v>0.67900000000000005</v>
      </c>
      <c r="J18" s="75">
        <f t="shared" si="2"/>
        <v>0</v>
      </c>
      <c r="K18" s="76">
        <f>各種係数表!K18</f>
        <v>7.408705460269728E-5</v>
      </c>
      <c r="L18" s="75">
        <f t="shared" si="4"/>
        <v>0</v>
      </c>
      <c r="M18" s="79">
        <f>各種係数表!F18</f>
        <v>8.6198999999999998E-2</v>
      </c>
      <c r="N18" s="80">
        <f t="shared" si="3"/>
        <v>0</v>
      </c>
      <c r="O18" s="81">
        <v>0</v>
      </c>
      <c r="P18" s="82">
        <f>各種係数表!I18</f>
        <v>0.47597342519170555</v>
      </c>
      <c r="Q18" s="77">
        <f t="shared" si="5"/>
        <v>0</v>
      </c>
      <c r="R18" s="76">
        <f>各種係数表!J18</f>
        <v>0.29342581896303888</v>
      </c>
      <c r="S18" s="75">
        <f t="shared" si="6"/>
        <v>0</v>
      </c>
      <c r="T18" s="33"/>
    </row>
    <row r="19" spans="2:20" ht="18" customHeight="1" x14ac:dyDescent="0.2">
      <c r="B19" s="58" t="s">
        <v>196</v>
      </c>
      <c r="C19" s="29" t="s">
        <v>289</v>
      </c>
      <c r="D19" s="75">
        <f>'１次波及計算'!M19</f>
        <v>0</v>
      </c>
      <c r="E19" s="75">
        <f>'１次波及計算'!Q19</f>
        <v>0</v>
      </c>
      <c r="F19" s="75">
        <f t="shared" si="0"/>
        <v>0</v>
      </c>
      <c r="G19" s="76">
        <f>各種係数表!J19</f>
        <v>0.22037887844027682</v>
      </c>
      <c r="H19" s="77">
        <f t="shared" si="1"/>
        <v>0</v>
      </c>
      <c r="I19" s="78">
        <f>+消費転換率!$C$7</f>
        <v>0.67900000000000005</v>
      </c>
      <c r="J19" s="75">
        <f t="shared" si="2"/>
        <v>0</v>
      </c>
      <c r="K19" s="76">
        <f>各種係数表!K19</f>
        <v>3.2351885208861198E-4</v>
      </c>
      <c r="L19" s="75">
        <f t="shared" si="4"/>
        <v>0</v>
      </c>
      <c r="M19" s="79">
        <f>各種係数表!F19</f>
        <v>0.28897899999999999</v>
      </c>
      <c r="N19" s="80">
        <f t="shared" si="3"/>
        <v>0</v>
      </c>
      <c r="O19" s="81">
        <v>0</v>
      </c>
      <c r="P19" s="82">
        <f>各種係数表!I19</f>
        <v>0.49883117874063265</v>
      </c>
      <c r="Q19" s="77">
        <f t="shared" si="5"/>
        <v>0</v>
      </c>
      <c r="R19" s="76">
        <f>各種係数表!J19</f>
        <v>0.22037887844027682</v>
      </c>
      <c r="S19" s="75">
        <f t="shared" si="6"/>
        <v>0</v>
      </c>
      <c r="T19" s="33"/>
    </row>
    <row r="20" spans="2:20" ht="18" customHeight="1" x14ac:dyDescent="0.2">
      <c r="B20" s="58" t="s">
        <v>197</v>
      </c>
      <c r="C20" s="29" t="s">
        <v>253</v>
      </c>
      <c r="D20" s="75">
        <f>'１次波及計算'!M20</f>
        <v>0</v>
      </c>
      <c r="E20" s="75">
        <f>'１次波及計算'!Q20</f>
        <v>0</v>
      </c>
      <c r="F20" s="75">
        <f t="shared" si="0"/>
        <v>0</v>
      </c>
      <c r="G20" s="76">
        <f>各種係数表!J20</f>
        <v>7.2452233733790519E-2</v>
      </c>
      <c r="H20" s="77">
        <f t="shared" si="1"/>
        <v>0</v>
      </c>
      <c r="I20" s="78">
        <f>+消費転換率!$C$7</f>
        <v>0.67900000000000005</v>
      </c>
      <c r="J20" s="75">
        <f t="shared" si="2"/>
        <v>0</v>
      </c>
      <c r="K20" s="76">
        <f>各種係数表!K20</f>
        <v>-1.1374003880181702E-4</v>
      </c>
      <c r="L20" s="75">
        <f t="shared" si="4"/>
        <v>0</v>
      </c>
      <c r="M20" s="79">
        <f>各種係数表!F20</f>
        <v>0.52580800000000005</v>
      </c>
      <c r="N20" s="80">
        <f t="shared" si="3"/>
        <v>0</v>
      </c>
      <c r="O20" s="81">
        <v>0</v>
      </c>
      <c r="P20" s="82">
        <f>各種係数表!I20</f>
        <v>0.27292149063523513</v>
      </c>
      <c r="Q20" s="77">
        <f t="shared" si="5"/>
        <v>0</v>
      </c>
      <c r="R20" s="76">
        <f>各種係数表!J20</f>
        <v>7.2452233733790519E-2</v>
      </c>
      <c r="S20" s="75">
        <f t="shared" si="6"/>
        <v>0</v>
      </c>
      <c r="T20" s="33"/>
    </row>
    <row r="21" spans="2:20" ht="18" customHeight="1" x14ac:dyDescent="0.2">
      <c r="B21" s="58" t="s">
        <v>198</v>
      </c>
      <c r="C21" s="29" t="s">
        <v>254</v>
      </c>
      <c r="D21" s="75">
        <f>'１次波及計算'!M21</f>
        <v>0</v>
      </c>
      <c r="E21" s="75">
        <f>'１次波及計算'!Q21</f>
        <v>0</v>
      </c>
      <c r="F21" s="75">
        <f t="shared" si="0"/>
        <v>0</v>
      </c>
      <c r="G21" s="76">
        <f>各種係数表!J21</f>
        <v>0.15120623777001357</v>
      </c>
      <c r="H21" s="77">
        <f t="shared" si="1"/>
        <v>0</v>
      </c>
      <c r="I21" s="78">
        <f>+消費転換率!$C$7</f>
        <v>0.67900000000000005</v>
      </c>
      <c r="J21" s="75">
        <f t="shared" si="2"/>
        <v>0</v>
      </c>
      <c r="K21" s="76">
        <f>各種係数表!K21</f>
        <v>5.5245161703739701E-4</v>
      </c>
      <c r="L21" s="75">
        <f t="shared" si="4"/>
        <v>0</v>
      </c>
      <c r="M21" s="79">
        <f>各種係数表!F21</f>
        <v>0.20856</v>
      </c>
      <c r="N21" s="80">
        <f t="shared" si="3"/>
        <v>0</v>
      </c>
      <c r="O21" s="81">
        <v>0</v>
      </c>
      <c r="P21" s="82">
        <f>各種係数表!I21</f>
        <v>0.16249052942555176</v>
      </c>
      <c r="Q21" s="77">
        <f t="shared" si="5"/>
        <v>0</v>
      </c>
      <c r="R21" s="76">
        <f>各種係数表!J21</f>
        <v>0.15120623777001357</v>
      </c>
      <c r="S21" s="75">
        <f t="shared" si="6"/>
        <v>0</v>
      </c>
      <c r="T21" s="33"/>
    </row>
    <row r="22" spans="2:20" ht="18" customHeight="1" x14ac:dyDescent="0.2">
      <c r="B22" s="58" t="s">
        <v>199</v>
      </c>
      <c r="C22" s="29" t="s">
        <v>255</v>
      </c>
      <c r="D22" s="75">
        <f>'１次波及計算'!M22</f>
        <v>0</v>
      </c>
      <c r="E22" s="75">
        <f>'１次波及計算'!Q22</f>
        <v>0</v>
      </c>
      <c r="F22" s="75">
        <f t="shared" si="0"/>
        <v>0</v>
      </c>
      <c r="G22" s="76">
        <f>各種係数表!J22</f>
        <v>0.27219553180946637</v>
      </c>
      <c r="H22" s="77">
        <f t="shared" si="1"/>
        <v>0</v>
      </c>
      <c r="I22" s="78">
        <f>+消費転換率!$C$7</f>
        <v>0.67900000000000005</v>
      </c>
      <c r="J22" s="75">
        <f t="shared" si="2"/>
        <v>0</v>
      </c>
      <c r="K22" s="76">
        <f>各種係数表!K22</f>
        <v>9.9342293114321168E-4</v>
      </c>
      <c r="L22" s="75">
        <f t="shared" si="4"/>
        <v>0</v>
      </c>
      <c r="M22" s="79">
        <f>各種係数表!F22</f>
        <v>0.59300799999999998</v>
      </c>
      <c r="N22" s="80">
        <f t="shared" si="3"/>
        <v>0</v>
      </c>
      <c r="O22" s="81">
        <v>0</v>
      </c>
      <c r="P22" s="82">
        <f>各種係数表!I22</f>
        <v>0.42626264802407166</v>
      </c>
      <c r="Q22" s="77">
        <f t="shared" si="5"/>
        <v>0</v>
      </c>
      <c r="R22" s="76">
        <f>各種係数表!J22</f>
        <v>0.27219553180946637</v>
      </c>
      <c r="S22" s="75">
        <f t="shared" si="6"/>
        <v>0</v>
      </c>
      <c r="T22" s="33"/>
    </row>
    <row r="23" spans="2:20" ht="18" customHeight="1" x14ac:dyDescent="0.2">
      <c r="B23" s="58" t="s">
        <v>200</v>
      </c>
      <c r="C23" s="29" t="s">
        <v>3</v>
      </c>
      <c r="D23" s="75">
        <f>'１次波及計算'!M23</f>
        <v>0</v>
      </c>
      <c r="E23" s="75">
        <f>'１次波及計算'!Q23</f>
        <v>0</v>
      </c>
      <c r="F23" s="75">
        <f t="shared" si="0"/>
        <v>0</v>
      </c>
      <c r="G23" s="76">
        <f>各種係数表!J23</f>
        <v>0.23035502502887947</v>
      </c>
      <c r="H23" s="77">
        <f t="shared" si="1"/>
        <v>0</v>
      </c>
      <c r="I23" s="78">
        <f>+消費転換率!$C$7</f>
        <v>0.67900000000000005</v>
      </c>
      <c r="J23" s="75">
        <f t="shared" si="2"/>
        <v>0</v>
      </c>
      <c r="K23" s="76">
        <f>各種係数表!K23</f>
        <v>4.3688226824538989E-5</v>
      </c>
      <c r="L23" s="75">
        <f t="shared" si="4"/>
        <v>0</v>
      </c>
      <c r="M23" s="79">
        <f>各種係数表!F23</f>
        <v>0.24419099999999999</v>
      </c>
      <c r="N23" s="80">
        <f t="shared" si="3"/>
        <v>0</v>
      </c>
      <c r="O23" s="81">
        <v>0</v>
      </c>
      <c r="P23" s="82">
        <f>各種係数表!I23</f>
        <v>0.4287860351687845</v>
      </c>
      <c r="Q23" s="77">
        <f t="shared" si="5"/>
        <v>0</v>
      </c>
      <c r="R23" s="76">
        <f>各種係数表!J23</f>
        <v>0.23035502502887947</v>
      </c>
      <c r="S23" s="75">
        <f t="shared" si="6"/>
        <v>0</v>
      </c>
      <c r="T23" s="33"/>
    </row>
    <row r="24" spans="2:20" ht="18" customHeight="1" x14ac:dyDescent="0.2">
      <c r="B24" s="58" t="s">
        <v>201</v>
      </c>
      <c r="C24" s="29" t="s">
        <v>4</v>
      </c>
      <c r="D24" s="75">
        <f>'１次波及計算'!M24</f>
        <v>0</v>
      </c>
      <c r="E24" s="75">
        <f>'１次波及計算'!Q24</f>
        <v>0</v>
      </c>
      <c r="F24" s="75">
        <f t="shared" si="0"/>
        <v>0</v>
      </c>
      <c r="G24" s="76">
        <f>各種係数表!J24</f>
        <v>0.26115120461674962</v>
      </c>
      <c r="H24" s="77">
        <f t="shared" si="1"/>
        <v>0</v>
      </c>
      <c r="I24" s="78">
        <f>+消費転換率!$C$7</f>
        <v>0.67900000000000005</v>
      </c>
      <c r="J24" s="75">
        <f t="shared" si="2"/>
        <v>0</v>
      </c>
      <c r="K24" s="76">
        <f>各種係数表!K24</f>
        <v>2.4803291337576937E-5</v>
      </c>
      <c r="L24" s="75">
        <f t="shared" si="4"/>
        <v>0</v>
      </c>
      <c r="M24" s="79">
        <f>各種係数表!F24</f>
        <v>0.33463900000000002</v>
      </c>
      <c r="N24" s="80">
        <f t="shared" si="3"/>
        <v>0</v>
      </c>
      <c r="O24" s="81">
        <v>0</v>
      </c>
      <c r="P24" s="82">
        <f>各種係数表!I24</f>
        <v>0.47101108940023206</v>
      </c>
      <c r="Q24" s="77">
        <f t="shared" si="5"/>
        <v>0</v>
      </c>
      <c r="R24" s="76">
        <f>各種係数表!J24</f>
        <v>0.26115120461674962</v>
      </c>
      <c r="S24" s="75">
        <f t="shared" si="6"/>
        <v>0</v>
      </c>
      <c r="T24" s="33"/>
    </row>
    <row r="25" spans="2:20" ht="18" customHeight="1" x14ac:dyDescent="0.2">
      <c r="B25" s="58" t="s">
        <v>202</v>
      </c>
      <c r="C25" s="29" t="s">
        <v>5</v>
      </c>
      <c r="D25" s="75">
        <f>'１次波及計算'!M25</f>
        <v>0</v>
      </c>
      <c r="E25" s="75">
        <f>'１次波及計算'!Q25</f>
        <v>0</v>
      </c>
      <c r="F25" s="75">
        <f t="shared" si="0"/>
        <v>0</v>
      </c>
      <c r="G25" s="76">
        <f>各種係数表!J25</f>
        <v>0.15906637307329349</v>
      </c>
      <c r="H25" s="77">
        <f t="shared" si="1"/>
        <v>0</v>
      </c>
      <c r="I25" s="78">
        <f>+消費転換率!$C$7</f>
        <v>0.67900000000000005</v>
      </c>
      <c r="J25" s="75">
        <f t="shared" si="2"/>
        <v>0</v>
      </c>
      <c r="K25" s="76">
        <f>各種係数表!K25</f>
        <v>3.437488684507138E-4</v>
      </c>
      <c r="L25" s="75">
        <f t="shared" si="4"/>
        <v>0</v>
      </c>
      <c r="M25" s="79">
        <f>各種係数表!F25</f>
        <v>0.31837900000000002</v>
      </c>
      <c r="N25" s="80">
        <f t="shared" si="3"/>
        <v>0</v>
      </c>
      <c r="O25" s="81">
        <v>0</v>
      </c>
      <c r="P25" s="82">
        <f>各種係数表!I25</f>
        <v>0.37463269371919888</v>
      </c>
      <c r="Q25" s="77">
        <f t="shared" si="5"/>
        <v>0</v>
      </c>
      <c r="R25" s="76">
        <f>各種係数表!J25</f>
        <v>0.15906637307329349</v>
      </c>
      <c r="S25" s="75">
        <f t="shared" si="6"/>
        <v>0</v>
      </c>
      <c r="T25" s="33"/>
    </row>
    <row r="26" spans="2:20" ht="18" customHeight="1" x14ac:dyDescent="0.2">
      <c r="B26" s="58" t="s">
        <v>203</v>
      </c>
      <c r="C26" s="29" t="s">
        <v>256</v>
      </c>
      <c r="D26" s="75">
        <f>'１次波及計算'!M26</f>
        <v>0</v>
      </c>
      <c r="E26" s="75">
        <f>'１次波及計算'!Q26</f>
        <v>0</v>
      </c>
      <c r="F26" s="75">
        <f t="shared" si="0"/>
        <v>0</v>
      </c>
      <c r="G26" s="76">
        <f>各種係数表!J26</f>
        <v>0.18037741787666572</v>
      </c>
      <c r="H26" s="77">
        <f t="shared" si="1"/>
        <v>0</v>
      </c>
      <c r="I26" s="78">
        <f>+消費転換率!$C$7</f>
        <v>0.67900000000000005</v>
      </c>
      <c r="J26" s="75">
        <f t="shared" si="2"/>
        <v>0</v>
      </c>
      <c r="K26" s="76">
        <f>各種係数表!K26</f>
        <v>5.056966058175394E-4</v>
      </c>
      <c r="L26" s="75">
        <f t="shared" si="4"/>
        <v>0</v>
      </c>
      <c r="M26" s="79">
        <f>各種係数表!F26</f>
        <v>0.222609</v>
      </c>
      <c r="N26" s="80">
        <f t="shared" si="3"/>
        <v>0</v>
      </c>
      <c r="O26" s="81">
        <v>0</v>
      </c>
      <c r="P26" s="82">
        <f>各種係数表!I26</f>
        <v>0.39363194119798006</v>
      </c>
      <c r="Q26" s="77">
        <f t="shared" si="5"/>
        <v>0</v>
      </c>
      <c r="R26" s="76">
        <f>各種係数表!J26</f>
        <v>0.18037741787666572</v>
      </c>
      <c r="S26" s="75">
        <f t="shared" si="6"/>
        <v>0</v>
      </c>
      <c r="T26" s="33"/>
    </row>
    <row r="27" spans="2:20" ht="18" customHeight="1" x14ac:dyDescent="0.2">
      <c r="B27" s="58" t="s">
        <v>204</v>
      </c>
      <c r="C27" s="29" t="s">
        <v>257</v>
      </c>
      <c r="D27" s="75">
        <f>'１次波及計算'!M27</f>
        <v>0</v>
      </c>
      <c r="E27" s="75">
        <f>'１次波及計算'!Q27</f>
        <v>0</v>
      </c>
      <c r="F27" s="75">
        <f t="shared" si="0"/>
        <v>0</v>
      </c>
      <c r="G27" s="76">
        <f>各種係数表!J27</f>
        <v>0.2046699530750006</v>
      </c>
      <c r="H27" s="77">
        <f t="shared" si="1"/>
        <v>0</v>
      </c>
      <c r="I27" s="78">
        <f>+消費転換率!$C$7</f>
        <v>0.67900000000000005</v>
      </c>
      <c r="J27" s="75">
        <f t="shared" si="2"/>
        <v>0</v>
      </c>
      <c r="K27" s="76">
        <f>各種係数表!K27</f>
        <v>1.0349644088910277E-2</v>
      </c>
      <c r="L27" s="75">
        <f t="shared" si="4"/>
        <v>0</v>
      </c>
      <c r="M27" s="79">
        <f>各種係数表!F27</f>
        <v>0.30338700000000002</v>
      </c>
      <c r="N27" s="80">
        <f t="shared" si="3"/>
        <v>0</v>
      </c>
      <c r="O27" s="81">
        <v>0</v>
      </c>
      <c r="P27" s="82">
        <f>各種係数表!I27</f>
        <v>0.36092871909465341</v>
      </c>
      <c r="Q27" s="77">
        <f t="shared" si="5"/>
        <v>0</v>
      </c>
      <c r="R27" s="76">
        <f>各種係数表!J27</f>
        <v>0.2046699530750006</v>
      </c>
      <c r="S27" s="75">
        <f t="shared" si="6"/>
        <v>0</v>
      </c>
      <c r="T27" s="33"/>
    </row>
    <row r="28" spans="2:20" ht="18" customHeight="1" x14ac:dyDescent="0.2">
      <c r="B28" s="58" t="s">
        <v>205</v>
      </c>
      <c r="C28" s="29" t="s">
        <v>297</v>
      </c>
      <c r="D28" s="75">
        <f>'１次波及計算'!M28</f>
        <v>0</v>
      </c>
      <c r="E28" s="75">
        <f>'１次波及計算'!Q28</f>
        <v>0</v>
      </c>
      <c r="F28" s="75">
        <f t="shared" si="0"/>
        <v>0</v>
      </c>
      <c r="G28" s="76">
        <f>各種係数表!J28</f>
        <v>0.20510008225939128</v>
      </c>
      <c r="H28" s="77">
        <f t="shared" si="1"/>
        <v>0</v>
      </c>
      <c r="I28" s="78">
        <f>+消費転換率!$C$7</f>
        <v>0.67900000000000005</v>
      </c>
      <c r="J28" s="75">
        <f t="shared" si="2"/>
        <v>0</v>
      </c>
      <c r="K28" s="76">
        <f>各種係数表!K28</f>
        <v>1.046768838651254E-2</v>
      </c>
      <c r="L28" s="75">
        <f t="shared" si="4"/>
        <v>0</v>
      </c>
      <c r="M28" s="79">
        <f>各種係数表!F28</f>
        <v>6.1781000000000003E-2</v>
      </c>
      <c r="N28" s="80">
        <f t="shared" si="3"/>
        <v>0</v>
      </c>
      <c r="O28" s="81">
        <v>0</v>
      </c>
      <c r="P28" s="82">
        <f>各種係数表!I28</f>
        <v>0.35654655914582378</v>
      </c>
      <c r="Q28" s="77">
        <f t="shared" si="5"/>
        <v>0</v>
      </c>
      <c r="R28" s="76">
        <f>各種係数表!J28</f>
        <v>0.20510008225939128</v>
      </c>
      <c r="S28" s="75">
        <f t="shared" si="6"/>
        <v>0</v>
      </c>
      <c r="T28" s="33"/>
    </row>
    <row r="29" spans="2:20" ht="18" customHeight="1" x14ac:dyDescent="0.2">
      <c r="B29" s="58" t="s">
        <v>206</v>
      </c>
      <c r="C29" s="29" t="s">
        <v>298</v>
      </c>
      <c r="D29" s="75">
        <f>'１次波及計算'!M29</f>
        <v>0</v>
      </c>
      <c r="E29" s="75">
        <f>'１次波及計算'!Q29</f>
        <v>0</v>
      </c>
      <c r="F29" s="75">
        <f t="shared" si="0"/>
        <v>0</v>
      </c>
      <c r="G29" s="76">
        <f>各種係数表!J29</f>
        <v>0.12503911704762971</v>
      </c>
      <c r="H29" s="77">
        <f t="shared" si="1"/>
        <v>0</v>
      </c>
      <c r="I29" s="78">
        <f>+消費転換率!$C$7</f>
        <v>0.67900000000000005</v>
      </c>
      <c r="J29" s="75">
        <f t="shared" si="2"/>
        <v>0</v>
      </c>
      <c r="K29" s="76">
        <f>各種係数表!K29</f>
        <v>2.5240496425232361E-2</v>
      </c>
      <c r="L29" s="75">
        <f t="shared" si="4"/>
        <v>0</v>
      </c>
      <c r="M29" s="79">
        <f>各種係数表!F29</f>
        <v>0.62306099999999998</v>
      </c>
      <c r="N29" s="80">
        <f t="shared" si="3"/>
        <v>0</v>
      </c>
      <c r="O29" s="81">
        <v>0</v>
      </c>
      <c r="P29" s="82">
        <f>各種係数表!I29</f>
        <v>0.22948713108412902</v>
      </c>
      <c r="Q29" s="77">
        <f t="shared" si="5"/>
        <v>0</v>
      </c>
      <c r="R29" s="76">
        <f>各種係数表!J29</f>
        <v>0.12503911704762971</v>
      </c>
      <c r="S29" s="75">
        <f t="shared" si="6"/>
        <v>0</v>
      </c>
      <c r="T29" s="33"/>
    </row>
    <row r="30" spans="2:20" ht="18" customHeight="1" x14ac:dyDescent="0.2">
      <c r="B30" s="58" t="s">
        <v>207</v>
      </c>
      <c r="C30" s="29" t="s">
        <v>290</v>
      </c>
      <c r="D30" s="75">
        <f>'１次波及計算'!M30</f>
        <v>0</v>
      </c>
      <c r="E30" s="75">
        <f>'１次波及計算'!Q30</f>
        <v>0</v>
      </c>
      <c r="F30" s="75">
        <f t="shared" si="0"/>
        <v>0</v>
      </c>
      <c r="G30" s="76">
        <f>各種係数表!J30</f>
        <v>0.21699921150060311</v>
      </c>
      <c r="H30" s="77">
        <f t="shared" si="1"/>
        <v>0</v>
      </c>
      <c r="I30" s="78">
        <f>+消費転換率!$C$7</f>
        <v>0.67900000000000005</v>
      </c>
      <c r="J30" s="75">
        <f t="shared" si="2"/>
        <v>0</v>
      </c>
      <c r="K30" s="76">
        <f>各種係数表!K30</f>
        <v>0</v>
      </c>
      <c r="L30" s="75">
        <f t="shared" si="4"/>
        <v>0</v>
      </c>
      <c r="M30" s="79">
        <f>各種係数表!F30</f>
        <v>0.21640899999999999</v>
      </c>
      <c r="N30" s="80">
        <f t="shared" si="3"/>
        <v>0</v>
      </c>
      <c r="O30" s="81">
        <v>0</v>
      </c>
      <c r="P30" s="82">
        <f>各種係数表!I30</f>
        <v>0.4390949489041947</v>
      </c>
      <c r="Q30" s="77">
        <f t="shared" si="5"/>
        <v>0</v>
      </c>
      <c r="R30" s="76">
        <f>各種係数表!J30</f>
        <v>0.21699921150060311</v>
      </c>
      <c r="S30" s="75">
        <f t="shared" si="6"/>
        <v>0</v>
      </c>
      <c r="T30" s="33"/>
    </row>
    <row r="31" spans="2:20" ht="18" customHeight="1" x14ac:dyDescent="0.2">
      <c r="B31" s="58" t="s">
        <v>208</v>
      </c>
      <c r="C31" s="29" t="s">
        <v>291</v>
      </c>
      <c r="D31" s="75">
        <f>'１次波及計算'!M31</f>
        <v>0</v>
      </c>
      <c r="E31" s="75">
        <f>'１次波及計算'!Q31</f>
        <v>0</v>
      </c>
      <c r="F31" s="75">
        <f t="shared" si="0"/>
        <v>0</v>
      </c>
      <c r="G31" s="76">
        <f>各種係数表!J31</f>
        <v>0.19160215027020497</v>
      </c>
      <c r="H31" s="77">
        <f t="shared" si="1"/>
        <v>0</v>
      </c>
      <c r="I31" s="78">
        <f>+消費転換率!$C$7</f>
        <v>0.67900000000000005</v>
      </c>
      <c r="J31" s="75">
        <f t="shared" si="2"/>
        <v>0</v>
      </c>
      <c r="K31" s="76">
        <f>各種係数表!K31</f>
        <v>6.2153497078457434E-4</v>
      </c>
      <c r="L31" s="75">
        <f t="shared" si="4"/>
        <v>0</v>
      </c>
      <c r="M31" s="79">
        <f>各種係数表!F31</f>
        <v>0.503718</v>
      </c>
      <c r="N31" s="80">
        <f t="shared" si="3"/>
        <v>0</v>
      </c>
      <c r="O31" s="81">
        <v>0</v>
      </c>
      <c r="P31" s="82">
        <f>各種係数表!I31</f>
        <v>0.32753425971654238</v>
      </c>
      <c r="Q31" s="77">
        <f t="shared" si="5"/>
        <v>0</v>
      </c>
      <c r="R31" s="76">
        <f>各種係数表!J31</f>
        <v>0.19160215027020497</v>
      </c>
      <c r="S31" s="75">
        <f t="shared" si="6"/>
        <v>0</v>
      </c>
      <c r="T31" s="33"/>
    </row>
    <row r="32" spans="2:20" ht="18" customHeight="1" x14ac:dyDescent="0.2">
      <c r="B32" s="58" t="s">
        <v>209</v>
      </c>
      <c r="C32" s="29" t="s">
        <v>6</v>
      </c>
      <c r="D32" s="75">
        <f>'１次波及計算'!M32</f>
        <v>0</v>
      </c>
      <c r="E32" s="75">
        <f>'１次波及計算'!Q32</f>
        <v>0</v>
      </c>
      <c r="F32" s="75">
        <f t="shared" si="0"/>
        <v>0</v>
      </c>
      <c r="G32" s="76">
        <f>各種係数表!J32</f>
        <v>0.25495293253663587</v>
      </c>
      <c r="H32" s="77">
        <f t="shared" si="1"/>
        <v>0</v>
      </c>
      <c r="I32" s="78">
        <f>+消費転換率!$C$7</f>
        <v>0.67900000000000005</v>
      </c>
      <c r="J32" s="75">
        <f t="shared" si="2"/>
        <v>0</v>
      </c>
      <c r="K32" s="76">
        <f>各種係数表!K32</f>
        <v>1.056152122836229E-2</v>
      </c>
      <c r="L32" s="75">
        <f t="shared" si="4"/>
        <v>0</v>
      </c>
      <c r="M32" s="79">
        <f>各種係数表!F32</f>
        <v>0.29977199999999998</v>
      </c>
      <c r="N32" s="80">
        <f t="shared" si="3"/>
        <v>0</v>
      </c>
      <c r="O32" s="81">
        <v>0</v>
      </c>
      <c r="P32" s="82">
        <f>各種係数表!I32</f>
        <v>0.45701477673554319</v>
      </c>
      <c r="Q32" s="77">
        <f t="shared" si="5"/>
        <v>0</v>
      </c>
      <c r="R32" s="76">
        <f>各種係数表!J32</f>
        <v>0.25495293253663587</v>
      </c>
      <c r="S32" s="75">
        <f t="shared" si="6"/>
        <v>0</v>
      </c>
      <c r="T32" s="33"/>
    </row>
    <row r="33" spans="2:20" ht="18" customHeight="1" x14ac:dyDescent="0.2">
      <c r="B33" s="58" t="s">
        <v>210</v>
      </c>
      <c r="C33" s="29" t="s">
        <v>258</v>
      </c>
      <c r="D33" s="75">
        <f>'１次波及計算'!M33</f>
        <v>0</v>
      </c>
      <c r="E33" s="75">
        <f>'１次波及計算'!Q33</f>
        <v>0</v>
      </c>
      <c r="F33" s="75">
        <f t="shared" si="0"/>
        <v>0</v>
      </c>
      <c r="G33" s="76">
        <f>各種係数表!J33</f>
        <v>0.35047588519418837</v>
      </c>
      <c r="H33" s="77">
        <f t="shared" si="1"/>
        <v>0</v>
      </c>
      <c r="I33" s="78">
        <f>+消費転換率!$C$7</f>
        <v>0.67900000000000005</v>
      </c>
      <c r="J33" s="75">
        <f t="shared" si="2"/>
        <v>0</v>
      </c>
      <c r="K33" s="76">
        <f>各種係数表!K33</f>
        <v>0</v>
      </c>
      <c r="L33" s="75">
        <f t="shared" si="4"/>
        <v>0</v>
      </c>
      <c r="M33" s="79">
        <f>各種係数表!F33</f>
        <v>1</v>
      </c>
      <c r="N33" s="80">
        <f t="shared" si="3"/>
        <v>0</v>
      </c>
      <c r="O33" s="81">
        <v>0</v>
      </c>
      <c r="P33" s="82">
        <f>各種係数表!I33</f>
        <v>0.46939977903602692</v>
      </c>
      <c r="Q33" s="77">
        <f t="shared" si="5"/>
        <v>0</v>
      </c>
      <c r="R33" s="76">
        <f>各種係数表!J33</f>
        <v>0.35047588519418837</v>
      </c>
      <c r="S33" s="75">
        <f t="shared" si="6"/>
        <v>0</v>
      </c>
      <c r="T33" s="33"/>
    </row>
    <row r="34" spans="2:20" ht="18" customHeight="1" x14ac:dyDescent="0.2">
      <c r="B34" s="58" t="s">
        <v>211</v>
      </c>
      <c r="C34" s="29" t="s">
        <v>259</v>
      </c>
      <c r="D34" s="75">
        <f>'１次波及計算'!M34</f>
        <v>0</v>
      </c>
      <c r="E34" s="75">
        <f>'１次波及計算'!Q34</f>
        <v>0</v>
      </c>
      <c r="F34" s="75">
        <f t="shared" si="0"/>
        <v>0</v>
      </c>
      <c r="G34" s="76">
        <f>各種係数表!J34</f>
        <v>6.9310797292689949E-2</v>
      </c>
      <c r="H34" s="77">
        <f t="shared" si="1"/>
        <v>0</v>
      </c>
      <c r="I34" s="78">
        <f>+消費転換率!$C$7</f>
        <v>0.67900000000000005</v>
      </c>
      <c r="J34" s="75">
        <f t="shared" si="2"/>
        <v>0</v>
      </c>
      <c r="K34" s="76">
        <f>各種係数表!K34</f>
        <v>2.2987701172313309E-2</v>
      </c>
      <c r="L34" s="75">
        <f t="shared" si="4"/>
        <v>0</v>
      </c>
      <c r="M34" s="79">
        <f>各種係数表!F34</f>
        <v>0.43029499999999998</v>
      </c>
      <c r="N34" s="80">
        <f t="shared" si="3"/>
        <v>0</v>
      </c>
      <c r="O34" s="81">
        <v>0</v>
      </c>
      <c r="P34" s="82">
        <f>各種係数表!I34</f>
        <v>0.35382626577377163</v>
      </c>
      <c r="Q34" s="77">
        <f t="shared" si="5"/>
        <v>0</v>
      </c>
      <c r="R34" s="76">
        <f>各種係数表!J34</f>
        <v>6.9310797292689949E-2</v>
      </c>
      <c r="S34" s="75">
        <f t="shared" si="6"/>
        <v>0</v>
      </c>
      <c r="T34" s="33"/>
    </row>
    <row r="35" spans="2:20" ht="18" customHeight="1" x14ac:dyDescent="0.2">
      <c r="B35" s="58" t="s">
        <v>212</v>
      </c>
      <c r="C35" s="29" t="s">
        <v>7</v>
      </c>
      <c r="D35" s="75">
        <f>'１次波及計算'!M35</f>
        <v>0</v>
      </c>
      <c r="E35" s="75">
        <f>'１次波及計算'!Q35</f>
        <v>0</v>
      </c>
      <c r="F35" s="75">
        <f t="shared" si="0"/>
        <v>0</v>
      </c>
      <c r="G35" s="76">
        <f>各種係数表!J35</f>
        <v>0.1385459954826779</v>
      </c>
      <c r="H35" s="77">
        <f t="shared" si="1"/>
        <v>0</v>
      </c>
      <c r="I35" s="78">
        <f>+消費転換率!$C$7</f>
        <v>0.67900000000000005</v>
      </c>
      <c r="J35" s="75">
        <f t="shared" si="2"/>
        <v>0</v>
      </c>
      <c r="K35" s="76">
        <f>各種係数表!K35</f>
        <v>5.6927588862364488E-3</v>
      </c>
      <c r="L35" s="75">
        <f t="shared" si="4"/>
        <v>0</v>
      </c>
      <c r="M35" s="79">
        <f>各種係数表!F35</f>
        <v>0.989456</v>
      </c>
      <c r="N35" s="80">
        <f t="shared" si="3"/>
        <v>0</v>
      </c>
      <c r="O35" s="81">
        <v>0</v>
      </c>
      <c r="P35" s="82">
        <f>各種係数表!I35</f>
        <v>0.46589148873740166</v>
      </c>
      <c r="Q35" s="77">
        <f t="shared" si="5"/>
        <v>0</v>
      </c>
      <c r="R35" s="76">
        <f>各種係数表!J35</f>
        <v>0.1385459954826779</v>
      </c>
      <c r="S35" s="75">
        <f t="shared" si="6"/>
        <v>0</v>
      </c>
      <c r="T35" s="33"/>
    </row>
    <row r="36" spans="2:20" ht="18" customHeight="1" x14ac:dyDescent="0.2">
      <c r="B36" s="58" t="s">
        <v>213</v>
      </c>
      <c r="C36" s="29" t="s">
        <v>8</v>
      </c>
      <c r="D36" s="75">
        <f>'１次波及計算'!M36</f>
        <v>0</v>
      </c>
      <c r="E36" s="75">
        <f>'１次波及計算'!Q36</f>
        <v>0</v>
      </c>
      <c r="F36" s="75">
        <f t="shared" si="0"/>
        <v>0</v>
      </c>
      <c r="G36" s="76">
        <f>各種係数表!J36</f>
        <v>0.47395147930826276</v>
      </c>
      <c r="H36" s="77">
        <f t="shared" si="1"/>
        <v>0</v>
      </c>
      <c r="I36" s="78">
        <f>+消費転換率!$C$7</f>
        <v>0.67900000000000005</v>
      </c>
      <c r="J36" s="75">
        <f t="shared" si="2"/>
        <v>0</v>
      </c>
      <c r="K36" s="76">
        <f>各種係数表!K36</f>
        <v>1.1952926688841849E-3</v>
      </c>
      <c r="L36" s="75">
        <f t="shared" si="4"/>
        <v>0</v>
      </c>
      <c r="M36" s="79">
        <f>各種係数表!F36</f>
        <v>0.99993799999999999</v>
      </c>
      <c r="N36" s="80">
        <f t="shared" si="3"/>
        <v>0</v>
      </c>
      <c r="O36" s="81">
        <v>0</v>
      </c>
      <c r="P36" s="82">
        <f>各種係数表!I36</f>
        <v>0.65489309656144046</v>
      </c>
      <c r="Q36" s="77">
        <f t="shared" ref="Q36:Q49" si="7">P36*O36</f>
        <v>0</v>
      </c>
      <c r="R36" s="76">
        <f>各種係数表!J36</f>
        <v>0.47395147930826276</v>
      </c>
      <c r="S36" s="75">
        <f t="shared" ref="S36:S49" si="8">R36*O36</f>
        <v>0</v>
      </c>
      <c r="T36" s="33"/>
    </row>
    <row r="37" spans="2:20" ht="18" customHeight="1" x14ac:dyDescent="0.2">
      <c r="B37" s="58" t="s">
        <v>214</v>
      </c>
      <c r="C37" s="29" t="s">
        <v>260</v>
      </c>
      <c r="D37" s="75">
        <f>'１次波及計算'!M37</f>
        <v>0</v>
      </c>
      <c r="E37" s="75">
        <f>'１次波及計算'!Q37</f>
        <v>0</v>
      </c>
      <c r="F37" s="75">
        <f t="shared" si="0"/>
        <v>0</v>
      </c>
      <c r="G37" s="76">
        <f>各種係数表!J37</f>
        <v>0.38100038523332086</v>
      </c>
      <c r="H37" s="77">
        <f t="shared" si="1"/>
        <v>0</v>
      </c>
      <c r="I37" s="78">
        <f>+消費転換率!$C$7</f>
        <v>0.67900000000000005</v>
      </c>
      <c r="J37" s="75">
        <f t="shared" si="2"/>
        <v>0</v>
      </c>
      <c r="K37" s="76">
        <f>各種係数表!K37</f>
        <v>0.15752720977553128</v>
      </c>
      <c r="L37" s="75">
        <f t="shared" si="4"/>
        <v>0</v>
      </c>
      <c r="M37" s="79">
        <f>各種係数表!F37</f>
        <v>0.73488299999999995</v>
      </c>
      <c r="N37" s="80">
        <f t="shared" si="3"/>
        <v>0</v>
      </c>
      <c r="O37" s="81">
        <v>0</v>
      </c>
      <c r="P37" s="82">
        <f>各種係数表!I37</f>
        <v>0.7048241573419074</v>
      </c>
      <c r="Q37" s="77">
        <f t="shared" si="7"/>
        <v>0</v>
      </c>
      <c r="R37" s="76">
        <f>各種係数表!J37</f>
        <v>0.38100038523332086</v>
      </c>
      <c r="S37" s="75">
        <f t="shared" si="8"/>
        <v>0</v>
      </c>
      <c r="T37" s="33"/>
    </row>
    <row r="38" spans="2:20" ht="18" customHeight="1" x14ac:dyDescent="0.2">
      <c r="B38" s="58" t="s">
        <v>215</v>
      </c>
      <c r="C38" s="29" t="s">
        <v>9</v>
      </c>
      <c r="D38" s="75">
        <f>'１次波及計算'!M38</f>
        <v>0</v>
      </c>
      <c r="E38" s="75">
        <f>'１次波及計算'!Q38</f>
        <v>0</v>
      </c>
      <c r="F38" s="75">
        <f t="shared" si="0"/>
        <v>0</v>
      </c>
      <c r="G38" s="76">
        <f>各種係数表!J38</f>
        <v>0.3153166478798049</v>
      </c>
      <c r="H38" s="77">
        <f t="shared" si="1"/>
        <v>0</v>
      </c>
      <c r="I38" s="78">
        <f>+消費転換率!$C$7</f>
        <v>0.67900000000000005</v>
      </c>
      <c r="J38" s="75">
        <f t="shared" si="2"/>
        <v>0</v>
      </c>
      <c r="K38" s="76">
        <f>各種係数表!K38</f>
        <v>5.8383881024260793E-2</v>
      </c>
      <c r="L38" s="75">
        <f t="shared" si="4"/>
        <v>0</v>
      </c>
      <c r="M38" s="79">
        <f>各種係数表!F38</f>
        <v>0.76700800000000002</v>
      </c>
      <c r="N38" s="80">
        <f t="shared" si="3"/>
        <v>0</v>
      </c>
      <c r="O38" s="81">
        <v>0</v>
      </c>
      <c r="P38" s="82">
        <f>各種係数表!I38</f>
        <v>0.67576256807049584</v>
      </c>
      <c r="Q38" s="77">
        <f t="shared" si="7"/>
        <v>0</v>
      </c>
      <c r="R38" s="76">
        <f>各種係数表!J38</f>
        <v>0.3153166478798049</v>
      </c>
      <c r="S38" s="75">
        <f t="shared" si="8"/>
        <v>0</v>
      </c>
      <c r="T38" s="33"/>
    </row>
    <row r="39" spans="2:20" ht="18" customHeight="1" x14ac:dyDescent="0.2">
      <c r="B39" s="58" t="s">
        <v>216</v>
      </c>
      <c r="C39" s="29" t="s">
        <v>261</v>
      </c>
      <c r="D39" s="75">
        <f>'１次波及計算'!M39</f>
        <v>0</v>
      </c>
      <c r="E39" s="75">
        <f>'１次波及計算'!Q39</f>
        <v>0</v>
      </c>
      <c r="F39" s="75">
        <f t="shared" si="0"/>
        <v>0</v>
      </c>
      <c r="G39" s="76">
        <f>各種係数表!J39</f>
        <v>5.637057511827339E-2</v>
      </c>
      <c r="H39" s="77">
        <f t="shared" si="1"/>
        <v>0</v>
      </c>
      <c r="I39" s="78">
        <f>+消費転換率!$C$7</f>
        <v>0.67900000000000005</v>
      </c>
      <c r="J39" s="75">
        <f t="shared" si="2"/>
        <v>0</v>
      </c>
      <c r="K39" s="76">
        <f>各種係数表!K39</f>
        <v>0.20937087715898259</v>
      </c>
      <c r="L39" s="75">
        <f t="shared" si="4"/>
        <v>0</v>
      </c>
      <c r="M39" s="79">
        <f>各種係数表!F39</f>
        <v>0.97967300000000002</v>
      </c>
      <c r="N39" s="80">
        <f t="shared" si="3"/>
        <v>0</v>
      </c>
      <c r="O39" s="81">
        <v>0</v>
      </c>
      <c r="P39" s="82">
        <f>各種係数表!I39</f>
        <v>0.84260346938119124</v>
      </c>
      <c r="Q39" s="77">
        <f t="shared" si="7"/>
        <v>0</v>
      </c>
      <c r="R39" s="76">
        <f>各種係数表!J39</f>
        <v>5.637057511827339E-2</v>
      </c>
      <c r="S39" s="75">
        <f t="shared" si="8"/>
        <v>0</v>
      </c>
      <c r="T39" s="33"/>
    </row>
    <row r="40" spans="2:20" ht="18" customHeight="1" x14ac:dyDescent="0.2">
      <c r="B40" s="58" t="s">
        <v>217</v>
      </c>
      <c r="C40" s="29" t="s">
        <v>262</v>
      </c>
      <c r="D40" s="75">
        <f>'１次波及計算'!M40</f>
        <v>0</v>
      </c>
      <c r="E40" s="75">
        <f>'１次波及計算'!Q40</f>
        <v>0</v>
      </c>
      <c r="F40" s="75">
        <f t="shared" si="0"/>
        <v>0</v>
      </c>
      <c r="G40" s="76">
        <f>各種係数表!J40</f>
        <v>0.26962827414315954</v>
      </c>
      <c r="H40" s="77">
        <f t="shared" si="1"/>
        <v>0</v>
      </c>
      <c r="I40" s="78">
        <f>+消費転換率!$C$7</f>
        <v>0.67900000000000005</v>
      </c>
      <c r="J40" s="75">
        <f t="shared" si="2"/>
        <v>0</v>
      </c>
      <c r="K40" s="76">
        <f>各種係数表!K40</f>
        <v>4.4409243976848901E-2</v>
      </c>
      <c r="L40" s="75">
        <f t="shared" si="4"/>
        <v>0</v>
      </c>
      <c r="M40" s="79">
        <f>各種係数表!F40</f>
        <v>0.67930400000000002</v>
      </c>
      <c r="N40" s="80">
        <f t="shared" si="3"/>
        <v>0</v>
      </c>
      <c r="O40" s="81">
        <v>0</v>
      </c>
      <c r="P40" s="82">
        <f>各種係数表!I40</f>
        <v>0.50901612131982243</v>
      </c>
      <c r="Q40" s="77">
        <f t="shared" si="7"/>
        <v>0</v>
      </c>
      <c r="R40" s="76">
        <f>各種係数表!J40</f>
        <v>0.26962827414315954</v>
      </c>
      <c r="S40" s="75">
        <f t="shared" si="8"/>
        <v>0</v>
      </c>
      <c r="T40" s="33"/>
    </row>
    <row r="41" spans="2:20" ht="18" customHeight="1" x14ac:dyDescent="0.2">
      <c r="B41" s="58" t="s">
        <v>218</v>
      </c>
      <c r="C41" s="29" t="s">
        <v>263</v>
      </c>
      <c r="D41" s="75">
        <f>'１次波及計算'!M41</f>
        <v>0</v>
      </c>
      <c r="E41" s="75">
        <f>'１次波及計算'!Q41</f>
        <v>0</v>
      </c>
      <c r="F41" s="75">
        <f t="shared" si="0"/>
        <v>0</v>
      </c>
      <c r="G41" s="76">
        <f>各種係数表!J41</f>
        <v>0.20660148825422064</v>
      </c>
      <c r="H41" s="77">
        <f t="shared" si="1"/>
        <v>0</v>
      </c>
      <c r="I41" s="78">
        <f>+消費転換率!$C$7</f>
        <v>0.67900000000000005</v>
      </c>
      <c r="J41" s="75">
        <f t="shared" si="2"/>
        <v>0</v>
      </c>
      <c r="K41" s="76">
        <f>各種係数表!K41</f>
        <v>4.3874224607953316E-2</v>
      </c>
      <c r="L41" s="75">
        <f t="shared" si="4"/>
        <v>0</v>
      </c>
      <c r="M41" s="79">
        <f>各種係数表!F41</f>
        <v>0.73552099999999998</v>
      </c>
      <c r="N41" s="80">
        <f t="shared" si="3"/>
        <v>0</v>
      </c>
      <c r="O41" s="81">
        <v>0</v>
      </c>
      <c r="P41" s="82">
        <f>各種係数表!I41</f>
        <v>0.53401576042171339</v>
      </c>
      <c r="Q41" s="77">
        <f t="shared" si="7"/>
        <v>0</v>
      </c>
      <c r="R41" s="76">
        <f>各種係数表!J41</f>
        <v>0.20660148825422064</v>
      </c>
      <c r="S41" s="75">
        <f t="shared" si="8"/>
        <v>0</v>
      </c>
      <c r="T41" s="33"/>
    </row>
    <row r="42" spans="2:20" ht="18" customHeight="1" x14ac:dyDescent="0.2">
      <c r="B42" s="58" t="s">
        <v>219</v>
      </c>
      <c r="C42" s="29" t="s">
        <v>10</v>
      </c>
      <c r="D42" s="75">
        <f>'１次波及計算'!M42</f>
        <v>0</v>
      </c>
      <c r="E42" s="75">
        <f>'１次波及計算'!Q42</f>
        <v>0</v>
      </c>
      <c r="F42" s="75">
        <f t="shared" si="0"/>
        <v>0</v>
      </c>
      <c r="G42" s="76">
        <f>各種係数表!J42</f>
        <v>0.36718656268746253</v>
      </c>
      <c r="H42" s="77">
        <f t="shared" si="1"/>
        <v>0</v>
      </c>
      <c r="I42" s="78">
        <f>+消費転換率!$C$7</f>
        <v>0.67900000000000005</v>
      </c>
      <c r="J42" s="75">
        <f t="shared" si="2"/>
        <v>0</v>
      </c>
      <c r="K42" s="76">
        <f>各種係数表!K42</f>
        <v>4.1848694219697872E-3</v>
      </c>
      <c r="L42" s="75">
        <f t="shared" si="4"/>
        <v>0</v>
      </c>
      <c r="M42" s="79">
        <f>各種係数表!F42</f>
        <v>1</v>
      </c>
      <c r="N42" s="80">
        <f t="shared" si="3"/>
        <v>0</v>
      </c>
      <c r="O42" s="81">
        <v>0</v>
      </c>
      <c r="P42" s="82">
        <f>各種係数表!I42</f>
        <v>0.71939734004418632</v>
      </c>
      <c r="Q42" s="77">
        <f t="shared" si="7"/>
        <v>0</v>
      </c>
      <c r="R42" s="76">
        <f>各種係数表!J42</f>
        <v>0.36718656268746253</v>
      </c>
      <c r="S42" s="75">
        <f t="shared" si="8"/>
        <v>0</v>
      </c>
      <c r="T42" s="33"/>
    </row>
    <row r="43" spans="2:20" ht="18" customHeight="1" x14ac:dyDescent="0.2">
      <c r="B43" s="58" t="s">
        <v>220</v>
      </c>
      <c r="C43" s="29" t="s">
        <v>264</v>
      </c>
      <c r="D43" s="75">
        <f>'１次波及計算'!M43</f>
        <v>0</v>
      </c>
      <c r="E43" s="75">
        <f>'１次波及計算'!Q43</f>
        <v>0</v>
      </c>
      <c r="F43" s="75">
        <f t="shared" si="0"/>
        <v>0</v>
      </c>
      <c r="G43" s="76">
        <f>各種係数表!J43</f>
        <v>0.49263123409904114</v>
      </c>
      <c r="H43" s="77">
        <f t="shared" si="1"/>
        <v>0</v>
      </c>
      <c r="I43" s="78">
        <f>+消費転換率!$C$7</f>
        <v>0.67900000000000005</v>
      </c>
      <c r="J43" s="75">
        <f t="shared" si="2"/>
        <v>0</v>
      </c>
      <c r="K43" s="76">
        <f>各種係数表!K43</f>
        <v>3.0430840702986611E-2</v>
      </c>
      <c r="L43" s="75">
        <f t="shared" si="4"/>
        <v>0</v>
      </c>
      <c r="M43" s="79">
        <f>各種係数表!F43</f>
        <v>0.80773799999999996</v>
      </c>
      <c r="N43" s="80">
        <f t="shared" si="3"/>
        <v>0</v>
      </c>
      <c r="O43" s="81">
        <v>0</v>
      </c>
      <c r="P43" s="82">
        <f>各種係数表!I43</f>
        <v>0.68793706431648882</v>
      </c>
      <c r="Q43" s="77">
        <f t="shared" si="7"/>
        <v>0</v>
      </c>
      <c r="R43" s="76">
        <f>各種係数表!J43</f>
        <v>0.49263123409904114</v>
      </c>
      <c r="S43" s="75">
        <f t="shared" si="8"/>
        <v>0</v>
      </c>
      <c r="T43" s="33"/>
    </row>
    <row r="44" spans="2:20" ht="18" customHeight="1" x14ac:dyDescent="0.2">
      <c r="B44" s="58" t="s">
        <v>221</v>
      </c>
      <c r="C44" s="29" t="s">
        <v>265</v>
      </c>
      <c r="D44" s="75">
        <f>'１次波及計算'!M44</f>
        <v>0</v>
      </c>
      <c r="E44" s="75">
        <f>'１次波及計算'!Q44</f>
        <v>0</v>
      </c>
      <c r="F44" s="75">
        <f t="shared" si="0"/>
        <v>0</v>
      </c>
      <c r="G44" s="76">
        <f>各種係数表!J44</f>
        <v>0.50355944906141137</v>
      </c>
      <c r="H44" s="77">
        <f t="shared" si="1"/>
        <v>0</v>
      </c>
      <c r="I44" s="78">
        <f>+消費転換率!$C$7</f>
        <v>0.67900000000000005</v>
      </c>
      <c r="J44" s="75">
        <f t="shared" si="2"/>
        <v>0</v>
      </c>
      <c r="K44" s="76">
        <f>各種係数表!K44</f>
        <v>4.8832461729893452E-2</v>
      </c>
      <c r="L44" s="75">
        <f t="shared" si="4"/>
        <v>0</v>
      </c>
      <c r="M44" s="79">
        <f>各種係数表!F44</f>
        <v>0.97105900000000001</v>
      </c>
      <c r="N44" s="80">
        <f t="shared" si="3"/>
        <v>0</v>
      </c>
      <c r="O44" s="81">
        <v>0</v>
      </c>
      <c r="P44" s="82">
        <f>各種係数表!I44</f>
        <v>0.62190179402366985</v>
      </c>
      <c r="Q44" s="77">
        <f t="shared" si="7"/>
        <v>0</v>
      </c>
      <c r="R44" s="76">
        <f>各種係数表!J44</f>
        <v>0.50355944906141137</v>
      </c>
      <c r="S44" s="75">
        <f t="shared" si="8"/>
        <v>0</v>
      </c>
      <c r="T44" s="33"/>
    </row>
    <row r="45" spans="2:20" ht="18" customHeight="1" x14ac:dyDescent="0.2">
      <c r="B45" s="58" t="s">
        <v>222</v>
      </c>
      <c r="C45" s="29" t="s">
        <v>299</v>
      </c>
      <c r="D45" s="75">
        <f>'１次波及計算'!M45</f>
        <v>0</v>
      </c>
      <c r="E45" s="75">
        <f>'１次波及計算'!Q45</f>
        <v>0</v>
      </c>
      <c r="F45" s="75">
        <f t="shared" si="0"/>
        <v>0</v>
      </c>
      <c r="G45" s="76">
        <f>各種係数表!J45</f>
        <v>0.49876859755068992</v>
      </c>
      <c r="H45" s="77">
        <f t="shared" si="1"/>
        <v>0</v>
      </c>
      <c r="I45" s="78">
        <f>+消費転換率!$C$7</f>
        <v>0.67900000000000005</v>
      </c>
      <c r="J45" s="75">
        <f t="shared" si="2"/>
        <v>0</v>
      </c>
      <c r="K45" s="76">
        <f>各種係数表!K45</f>
        <v>1.0068791202181097E-2</v>
      </c>
      <c r="L45" s="75">
        <f t="shared" si="4"/>
        <v>0</v>
      </c>
      <c r="M45" s="79">
        <f>各種係数表!F45</f>
        <v>0.766656</v>
      </c>
      <c r="N45" s="80">
        <f t="shared" si="3"/>
        <v>0</v>
      </c>
      <c r="O45" s="81">
        <v>0</v>
      </c>
      <c r="P45" s="82">
        <f>各種係数表!I45</f>
        <v>0.60708863687845505</v>
      </c>
      <c r="Q45" s="77">
        <f t="shared" si="7"/>
        <v>0</v>
      </c>
      <c r="R45" s="76">
        <f>各種係数表!J45</f>
        <v>0.49876859755068992</v>
      </c>
      <c r="S45" s="75">
        <f t="shared" si="8"/>
        <v>0</v>
      </c>
      <c r="T45" s="33"/>
    </row>
    <row r="46" spans="2:20" ht="18" customHeight="1" x14ac:dyDescent="0.2">
      <c r="B46" s="58" t="s">
        <v>223</v>
      </c>
      <c r="C46" s="29" t="s">
        <v>266</v>
      </c>
      <c r="D46" s="75">
        <f>'１次波及計算'!M46</f>
        <v>0</v>
      </c>
      <c r="E46" s="75">
        <f>'１次波及計算'!Q46</f>
        <v>0</v>
      </c>
      <c r="F46" s="75">
        <f t="shared" si="0"/>
        <v>0</v>
      </c>
      <c r="G46" s="76">
        <f>各種係数表!J46</f>
        <v>0.36648880575485754</v>
      </c>
      <c r="H46" s="77">
        <f t="shared" si="1"/>
        <v>0</v>
      </c>
      <c r="I46" s="78">
        <f>+消費転換率!$C$7</f>
        <v>0.67900000000000005</v>
      </c>
      <c r="J46" s="75">
        <f t="shared" si="2"/>
        <v>0</v>
      </c>
      <c r="K46" s="76">
        <f>各種係数表!K46</f>
        <v>1.4588585762060681E-2</v>
      </c>
      <c r="L46" s="75">
        <f t="shared" si="4"/>
        <v>0</v>
      </c>
      <c r="M46" s="79">
        <f>各種係数表!F46</f>
        <v>0.83152800000000004</v>
      </c>
      <c r="N46" s="80">
        <f t="shared" si="3"/>
        <v>0</v>
      </c>
      <c r="O46" s="81">
        <v>0</v>
      </c>
      <c r="P46" s="82">
        <f>各種係数表!I46</f>
        <v>0.62784194894874146</v>
      </c>
      <c r="Q46" s="77">
        <f t="shared" si="7"/>
        <v>0</v>
      </c>
      <c r="R46" s="76">
        <f>各種係数表!J46</f>
        <v>0.36648880575485754</v>
      </c>
      <c r="S46" s="75">
        <f t="shared" si="8"/>
        <v>0</v>
      </c>
      <c r="T46" s="33"/>
    </row>
    <row r="47" spans="2:20" ht="18" customHeight="1" x14ac:dyDescent="0.2">
      <c r="B47" s="58" t="s">
        <v>224</v>
      </c>
      <c r="C47" s="29" t="s">
        <v>267</v>
      </c>
      <c r="D47" s="75">
        <f>'１次波及計算'!M47</f>
        <v>0</v>
      </c>
      <c r="E47" s="75">
        <f>'１次波及計算'!Q47</f>
        <v>0</v>
      </c>
      <c r="F47" s="75">
        <f t="shared" si="0"/>
        <v>0</v>
      </c>
      <c r="G47" s="76">
        <f>各種係数表!J47</f>
        <v>0.2663407709140716</v>
      </c>
      <c r="H47" s="77">
        <f t="shared" si="1"/>
        <v>0</v>
      </c>
      <c r="I47" s="78">
        <f>+消費転換率!$C$7</f>
        <v>0.67900000000000005</v>
      </c>
      <c r="J47" s="75">
        <f t="shared" si="2"/>
        <v>0</v>
      </c>
      <c r="K47" s="76">
        <f>各種係数表!K47</f>
        <v>0.1448221138613113</v>
      </c>
      <c r="L47" s="75">
        <f t="shared" si="4"/>
        <v>0</v>
      </c>
      <c r="M47" s="79">
        <f>各種係数表!F47</f>
        <v>0.59814199999999995</v>
      </c>
      <c r="N47" s="80">
        <f t="shared" si="3"/>
        <v>0</v>
      </c>
      <c r="O47" s="81">
        <v>0</v>
      </c>
      <c r="P47" s="82">
        <f>各種係数表!I47</f>
        <v>0.53955103431179341</v>
      </c>
      <c r="Q47" s="77">
        <f t="shared" si="7"/>
        <v>0</v>
      </c>
      <c r="R47" s="76">
        <f>各種係数表!J47</f>
        <v>0.2663407709140716</v>
      </c>
      <c r="S47" s="75">
        <f t="shared" si="8"/>
        <v>0</v>
      </c>
      <c r="T47" s="33"/>
    </row>
    <row r="48" spans="2:20" ht="18" customHeight="1" x14ac:dyDescent="0.2">
      <c r="B48" s="58" t="s">
        <v>225</v>
      </c>
      <c r="C48" s="29" t="s">
        <v>300</v>
      </c>
      <c r="D48" s="75">
        <f>'１次波及計算'!M48</f>
        <v>0</v>
      </c>
      <c r="E48" s="75">
        <f>'１次波及計算'!Q48</f>
        <v>0</v>
      </c>
      <c r="F48" s="75">
        <f t="shared" si="0"/>
        <v>0</v>
      </c>
      <c r="G48" s="76">
        <f>各種係数表!J48</f>
        <v>0</v>
      </c>
      <c r="H48" s="77">
        <f t="shared" si="1"/>
        <v>0</v>
      </c>
      <c r="I48" s="78">
        <f>+消費転換率!$C$7</f>
        <v>0.67900000000000005</v>
      </c>
      <c r="J48" s="75">
        <f t="shared" si="2"/>
        <v>0</v>
      </c>
      <c r="K48" s="76">
        <f>各種係数表!K48</f>
        <v>0</v>
      </c>
      <c r="L48" s="75">
        <f t="shared" si="4"/>
        <v>0</v>
      </c>
      <c r="M48" s="79">
        <f>各種係数表!F48</f>
        <v>1</v>
      </c>
      <c r="N48" s="80">
        <f t="shared" si="3"/>
        <v>0</v>
      </c>
      <c r="O48" s="81">
        <v>0</v>
      </c>
      <c r="P48" s="82">
        <f>各種係数表!I48</f>
        <v>-5.3539496086262839E-5</v>
      </c>
      <c r="Q48" s="77">
        <f t="shared" si="7"/>
        <v>0</v>
      </c>
      <c r="R48" s="76">
        <f>各種係数表!J48</f>
        <v>0</v>
      </c>
      <c r="S48" s="75">
        <f t="shared" si="8"/>
        <v>0</v>
      </c>
      <c r="T48" s="33"/>
    </row>
    <row r="49" spans="2:20" ht="18" customHeight="1" thickBot="1" x14ac:dyDescent="0.25">
      <c r="B49" s="59" t="s">
        <v>226</v>
      </c>
      <c r="C49" s="30" t="s">
        <v>301</v>
      </c>
      <c r="D49" s="83">
        <f>'１次波及計算'!M49</f>
        <v>0</v>
      </c>
      <c r="E49" s="83">
        <f>'１次波及計算'!Q49</f>
        <v>0</v>
      </c>
      <c r="F49" s="83">
        <f t="shared" si="0"/>
        <v>0</v>
      </c>
      <c r="G49" s="84">
        <f>各種係数表!J49</f>
        <v>1.2667424702023082E-2</v>
      </c>
      <c r="H49" s="85">
        <f t="shared" si="1"/>
        <v>0</v>
      </c>
      <c r="I49" s="86">
        <f>+消費転換率!$C$7</f>
        <v>0.67900000000000005</v>
      </c>
      <c r="J49" s="83">
        <f t="shared" si="2"/>
        <v>0</v>
      </c>
      <c r="K49" s="84">
        <f>各種係数表!K49</f>
        <v>3.3035186293432189E-5</v>
      </c>
      <c r="L49" s="83">
        <f t="shared" si="4"/>
        <v>0</v>
      </c>
      <c r="M49" s="87">
        <f>各種係数表!F49</f>
        <v>0.45348899999999998</v>
      </c>
      <c r="N49" s="88">
        <f t="shared" si="3"/>
        <v>0</v>
      </c>
      <c r="O49" s="89">
        <v>0</v>
      </c>
      <c r="P49" s="90">
        <f>各種係数表!I49</f>
        <v>0.411762141583083</v>
      </c>
      <c r="Q49" s="85">
        <f t="shared" si="7"/>
        <v>0</v>
      </c>
      <c r="R49" s="84">
        <f>各種係数表!J49</f>
        <v>1.2667424702023082E-2</v>
      </c>
      <c r="S49" s="83">
        <f t="shared" si="8"/>
        <v>0</v>
      </c>
      <c r="T49" s="33"/>
    </row>
    <row r="50" spans="2:20" s="16" customFormat="1" ht="18" customHeight="1" x14ac:dyDescent="0.2">
      <c r="B50" s="741" t="s">
        <v>58</v>
      </c>
      <c r="C50" s="741"/>
      <c r="D50" s="91">
        <f>SUM(D7:D49)</f>
        <v>0</v>
      </c>
      <c r="E50" s="91">
        <f>SUM(E7:E49)</f>
        <v>0</v>
      </c>
      <c r="F50" s="91">
        <f>SUM(F7:F49)</f>
        <v>0</v>
      </c>
      <c r="G50" s="92" t="s">
        <v>358</v>
      </c>
      <c r="H50" s="91">
        <f>SUM(H7:H49)</f>
        <v>0</v>
      </c>
      <c r="I50" s="92" t="s">
        <v>358</v>
      </c>
      <c r="J50" s="91">
        <f>SUM(J7:J49)</f>
        <v>0</v>
      </c>
      <c r="K50" s="92" t="s">
        <v>358</v>
      </c>
      <c r="L50" s="91">
        <f>SUM(L7:L49)</f>
        <v>0</v>
      </c>
      <c r="M50" s="92" t="s">
        <v>358</v>
      </c>
      <c r="N50" s="93">
        <f>SUM(N7:N49)</f>
        <v>0</v>
      </c>
      <c r="O50" s="581">
        <f>SUM(O7:O49)</f>
        <v>0</v>
      </c>
      <c r="P50" s="94" t="s">
        <v>358</v>
      </c>
      <c r="Q50" s="91">
        <f>SUM(Q7:Q49)</f>
        <v>0</v>
      </c>
      <c r="R50" s="92" t="s">
        <v>358</v>
      </c>
      <c r="S50" s="91">
        <f>SUM(S7:S49)</f>
        <v>0</v>
      </c>
      <c r="T50" s="95"/>
    </row>
    <row r="51" spans="2:20" ht="18" customHeight="1" x14ac:dyDescent="0.2">
      <c r="B51" s="33"/>
      <c r="C51" s="33"/>
      <c r="D51" s="33"/>
      <c r="E51" s="33"/>
      <c r="F51" s="33"/>
      <c r="G51" s="33"/>
      <c r="H51" s="33"/>
      <c r="I51" s="33"/>
      <c r="J51" s="33"/>
      <c r="K51" s="33"/>
      <c r="L51" s="33"/>
      <c r="M51" s="33"/>
      <c r="N51" s="33"/>
      <c r="O51" s="33"/>
      <c r="P51" s="33"/>
      <c r="Q51" s="33"/>
      <c r="R51" s="33"/>
      <c r="S51" s="33"/>
      <c r="T51" s="33"/>
    </row>
  </sheetData>
  <mergeCells count="6">
    <mergeCell ref="R3:R5"/>
    <mergeCell ref="I3:I5"/>
    <mergeCell ref="B50:C50"/>
    <mergeCell ref="M3:M5"/>
    <mergeCell ref="G3:G5"/>
    <mergeCell ref="P3:P5"/>
  </mergeCells>
  <phoneticPr fontId="7"/>
  <pageMargins left="0.25" right="0.25" top="0.75" bottom="0.75" header="0.3" footer="0.3"/>
  <pageSetup paperSize="9" scale="51" orientation="landscape" r:id="rId1"/>
  <headerFooter>
    <oddHeader>&amp;L&amp;F&amp;R&amp;A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K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6" customHeight="1" x14ac:dyDescent="0.2"/>
  <cols>
    <col min="1" max="1" width="2" style="1" customWidth="1"/>
    <col min="2" max="2" width="5.26953125" style="1" customWidth="1"/>
    <col min="3" max="3" width="25" style="1" customWidth="1"/>
    <col min="4" max="4" width="14.1796875" style="1" customWidth="1"/>
    <col min="5" max="5" width="16.453125" style="1" customWidth="1"/>
    <col min="6" max="6" width="15.1796875" style="1" customWidth="1"/>
    <col min="7" max="7" width="18.1796875" style="1" customWidth="1"/>
    <col min="8" max="8" width="12.7265625" style="1" bestFit="1" customWidth="1"/>
    <col min="9" max="9" width="15.81640625" style="1" bestFit="1" customWidth="1"/>
    <col min="10" max="10" width="12.7265625" style="1" bestFit="1" customWidth="1"/>
    <col min="11" max="11" width="15.81640625" style="1" bestFit="1" customWidth="1"/>
    <col min="12" max="12" width="1.81640625" style="1" customWidth="1"/>
    <col min="13" max="16384" width="9" style="1"/>
  </cols>
  <sheetData>
    <row r="1" spans="2:11" ht="25.5" customHeight="1" x14ac:dyDescent="0.2">
      <c r="B1" s="31"/>
      <c r="C1" s="96" t="s">
        <v>99</v>
      </c>
      <c r="D1" s="33"/>
      <c r="E1" s="33"/>
      <c r="F1" s="33"/>
      <c r="G1" s="33"/>
      <c r="H1" s="33"/>
      <c r="I1" s="33"/>
      <c r="J1" s="33"/>
      <c r="K1" s="33"/>
    </row>
    <row r="2" spans="2:11" ht="16" customHeight="1" x14ac:dyDescent="0.2">
      <c r="B2" s="34"/>
      <c r="C2" s="35"/>
      <c r="D2" s="36"/>
      <c r="E2" s="33"/>
      <c r="F2" s="33"/>
      <c r="G2" s="37" t="s">
        <v>427</v>
      </c>
      <c r="H2" s="33"/>
      <c r="I2" s="33"/>
      <c r="J2" s="33"/>
      <c r="K2" s="37" t="s">
        <v>428</v>
      </c>
    </row>
    <row r="3" spans="2:11" ht="16" customHeight="1" x14ac:dyDescent="0.2">
      <c r="B3" s="38"/>
      <c r="C3" s="39"/>
      <c r="D3" s="40"/>
      <c r="E3" s="41"/>
      <c r="F3" s="97"/>
      <c r="G3" s="42"/>
      <c r="H3" s="746" t="s">
        <v>30</v>
      </c>
      <c r="I3" s="42"/>
      <c r="J3" s="746" t="s">
        <v>28</v>
      </c>
      <c r="K3" s="42"/>
    </row>
    <row r="4" spans="2:11" ht="16" customHeight="1" x14ac:dyDescent="0.2">
      <c r="B4" s="43"/>
      <c r="C4" s="44" t="s">
        <v>381</v>
      </c>
      <c r="D4" s="45" t="s">
        <v>61</v>
      </c>
      <c r="E4" s="46" t="s">
        <v>66</v>
      </c>
      <c r="F4" s="98" t="s">
        <v>66</v>
      </c>
      <c r="G4" s="46" t="s">
        <v>66</v>
      </c>
      <c r="H4" s="747"/>
      <c r="I4" s="46" t="s">
        <v>107</v>
      </c>
      <c r="J4" s="748"/>
      <c r="K4" s="46" t="s">
        <v>110</v>
      </c>
    </row>
    <row r="5" spans="2:11" ht="16" customHeight="1" x14ac:dyDescent="0.2">
      <c r="B5" s="43"/>
      <c r="C5" s="50"/>
      <c r="D5" s="47" t="s">
        <v>62</v>
      </c>
      <c r="E5" s="46" t="s">
        <v>91</v>
      </c>
      <c r="F5" s="98" t="s">
        <v>100</v>
      </c>
      <c r="G5" s="46" t="s">
        <v>102</v>
      </c>
      <c r="H5" s="747"/>
      <c r="I5" s="46" t="s">
        <v>108</v>
      </c>
      <c r="J5" s="748"/>
      <c r="K5" s="46" t="s">
        <v>108</v>
      </c>
    </row>
    <row r="6" spans="2:11" ht="16" customHeight="1" x14ac:dyDescent="0.2">
      <c r="B6" s="51"/>
      <c r="C6" s="52"/>
      <c r="D6" s="53" t="s">
        <v>92</v>
      </c>
      <c r="E6" s="54" t="s">
        <v>67</v>
      </c>
      <c r="F6" s="65" t="s">
        <v>101</v>
      </c>
      <c r="G6" s="54" t="s">
        <v>103</v>
      </c>
      <c r="H6" s="99" t="s">
        <v>104</v>
      </c>
      <c r="I6" s="54" t="s">
        <v>109</v>
      </c>
      <c r="J6" s="100" t="s">
        <v>51</v>
      </c>
      <c r="K6" s="54" t="s">
        <v>111</v>
      </c>
    </row>
    <row r="7" spans="2:11" ht="18" customHeight="1" x14ac:dyDescent="0.2">
      <c r="B7" s="57" t="s">
        <v>184</v>
      </c>
      <c r="C7" s="28" t="s">
        <v>246</v>
      </c>
      <c r="D7" s="67">
        <f>'１次波及計算'!M7</f>
        <v>0</v>
      </c>
      <c r="E7" s="67">
        <f>'１次波及計算'!Q7</f>
        <v>0</v>
      </c>
      <c r="F7" s="69">
        <f>'２次波及計算'!O7</f>
        <v>0</v>
      </c>
      <c r="G7" s="67">
        <f t="shared" ref="G7:G49" si="0">SUM(D7:F7)</f>
        <v>0</v>
      </c>
      <c r="H7" s="101">
        <f>各種係数表!G7</f>
        <v>0.24151600000000001</v>
      </c>
      <c r="I7" s="67">
        <f t="shared" ref="I7:I49" si="1">H7*G7</f>
        <v>0</v>
      </c>
      <c r="J7" s="101">
        <f>各種係数表!H7</f>
        <v>3.7141E-2</v>
      </c>
      <c r="K7" s="67">
        <f t="shared" ref="K7:K49" si="2">J7*G7</f>
        <v>0</v>
      </c>
    </row>
    <row r="8" spans="2:11" ht="18" customHeight="1" x14ac:dyDescent="0.2">
      <c r="B8" s="58" t="s">
        <v>185</v>
      </c>
      <c r="C8" s="29" t="s">
        <v>294</v>
      </c>
      <c r="D8" s="75">
        <f>'１次波及計算'!M8</f>
        <v>0</v>
      </c>
      <c r="E8" s="75">
        <f>'１次波及計算'!Q8</f>
        <v>0</v>
      </c>
      <c r="F8" s="77">
        <f>'２次波及計算'!O8</f>
        <v>0</v>
      </c>
      <c r="G8" s="75">
        <f t="shared" si="0"/>
        <v>0</v>
      </c>
      <c r="H8" s="102">
        <f>各種係数表!G8</f>
        <v>0.30950699999999998</v>
      </c>
      <c r="I8" s="75">
        <f t="shared" si="1"/>
        <v>0</v>
      </c>
      <c r="J8" s="102">
        <f>各種係数表!H8</f>
        <v>0.10659</v>
      </c>
      <c r="K8" s="75">
        <f t="shared" si="2"/>
        <v>0</v>
      </c>
    </row>
    <row r="9" spans="2:11" ht="18" customHeight="1" x14ac:dyDescent="0.2">
      <c r="B9" s="58" t="s">
        <v>186</v>
      </c>
      <c r="C9" s="29" t="s">
        <v>295</v>
      </c>
      <c r="D9" s="75">
        <f>'１次波及計算'!M9</f>
        <v>0</v>
      </c>
      <c r="E9" s="75">
        <f>'１次波及計算'!Q9</f>
        <v>0</v>
      </c>
      <c r="F9" s="77">
        <f>'２次波及計算'!O9</f>
        <v>0</v>
      </c>
      <c r="G9" s="75">
        <f t="shared" si="0"/>
        <v>0</v>
      </c>
      <c r="H9" s="102">
        <f>各種係数表!G9</f>
        <v>0.103751</v>
      </c>
      <c r="I9" s="75">
        <f t="shared" si="1"/>
        <v>0</v>
      </c>
      <c r="J9" s="102">
        <f>各種係数表!H9</f>
        <v>3.1278E-2</v>
      </c>
      <c r="K9" s="75">
        <f t="shared" si="2"/>
        <v>0</v>
      </c>
    </row>
    <row r="10" spans="2:11" ht="18" customHeight="1" x14ac:dyDescent="0.2">
      <c r="B10" s="58" t="s">
        <v>187</v>
      </c>
      <c r="C10" s="29" t="s">
        <v>247</v>
      </c>
      <c r="D10" s="75">
        <f>'１次波及計算'!M10</f>
        <v>0</v>
      </c>
      <c r="E10" s="75">
        <f>'１次波及計算'!Q10</f>
        <v>0</v>
      </c>
      <c r="F10" s="77">
        <f>'２次波及計算'!O10</f>
        <v>0</v>
      </c>
      <c r="G10" s="75">
        <f t="shared" si="0"/>
        <v>0</v>
      </c>
      <c r="H10" s="102">
        <f>各種係数表!G10</f>
        <v>5.5077000000000001E-2</v>
      </c>
      <c r="I10" s="75">
        <f t="shared" si="1"/>
        <v>0</v>
      </c>
      <c r="J10" s="102">
        <f>各種係数表!H10</f>
        <v>5.2699000000000003E-2</v>
      </c>
      <c r="K10" s="75">
        <f t="shared" si="2"/>
        <v>0</v>
      </c>
    </row>
    <row r="11" spans="2:11" ht="18" customHeight="1" x14ac:dyDescent="0.2">
      <c r="B11" s="58" t="s">
        <v>188</v>
      </c>
      <c r="C11" s="29" t="s">
        <v>248</v>
      </c>
      <c r="D11" s="75">
        <f>'１次波及計算'!M11</f>
        <v>0</v>
      </c>
      <c r="E11" s="75">
        <f>'１次波及計算'!Q11</f>
        <v>0</v>
      </c>
      <c r="F11" s="77">
        <f>'２次波及計算'!O11</f>
        <v>0</v>
      </c>
      <c r="G11" s="75">
        <f t="shared" si="0"/>
        <v>0</v>
      </c>
      <c r="H11" s="102">
        <f>各種係数表!G11</f>
        <v>3.5883999999999999E-2</v>
      </c>
      <c r="I11" s="75">
        <f t="shared" si="1"/>
        <v>0</v>
      </c>
      <c r="J11" s="102">
        <f>各種係数表!H11</f>
        <v>3.4851E-2</v>
      </c>
      <c r="K11" s="75">
        <f t="shared" si="2"/>
        <v>0</v>
      </c>
    </row>
    <row r="12" spans="2:11" ht="18" customHeight="1" x14ac:dyDescent="0.2">
      <c r="B12" s="58" t="s">
        <v>189</v>
      </c>
      <c r="C12" s="29" t="s">
        <v>249</v>
      </c>
      <c r="D12" s="75">
        <f>'１次波及計算'!M12</f>
        <v>0</v>
      </c>
      <c r="E12" s="75">
        <f>'１次波及計算'!Q12</f>
        <v>0</v>
      </c>
      <c r="F12" s="77">
        <f>'２次波及計算'!O12</f>
        <v>0</v>
      </c>
      <c r="G12" s="75">
        <f t="shared" si="0"/>
        <v>0</v>
      </c>
      <c r="H12" s="102">
        <f>各種係数表!G12</f>
        <v>0.114258</v>
      </c>
      <c r="I12" s="75">
        <f t="shared" si="1"/>
        <v>0</v>
      </c>
      <c r="J12" s="102">
        <f>各種係数表!H12</f>
        <v>7.9410999999999995E-2</v>
      </c>
      <c r="K12" s="75">
        <f t="shared" si="2"/>
        <v>0</v>
      </c>
    </row>
    <row r="13" spans="2:11" ht="18" customHeight="1" x14ac:dyDescent="0.2">
      <c r="B13" s="58" t="s">
        <v>190</v>
      </c>
      <c r="C13" s="29" t="s">
        <v>250</v>
      </c>
      <c r="D13" s="75">
        <f>'１次波及計算'!M13</f>
        <v>0</v>
      </c>
      <c r="E13" s="75">
        <f>'１次波及計算'!Q13</f>
        <v>0</v>
      </c>
      <c r="F13" s="77">
        <f>'２次波及計算'!O13</f>
        <v>0</v>
      </c>
      <c r="G13" s="75">
        <f t="shared" si="0"/>
        <v>0</v>
      </c>
      <c r="H13" s="102">
        <f>各種係数表!G13</f>
        <v>5.3391000000000001E-2</v>
      </c>
      <c r="I13" s="75">
        <f t="shared" si="1"/>
        <v>0</v>
      </c>
      <c r="J13" s="102">
        <f>各種係数表!H13</f>
        <v>4.5258E-2</v>
      </c>
      <c r="K13" s="75">
        <f t="shared" si="2"/>
        <v>0</v>
      </c>
    </row>
    <row r="14" spans="2:11" ht="18" customHeight="1" x14ac:dyDescent="0.2">
      <c r="B14" s="58" t="s">
        <v>191</v>
      </c>
      <c r="C14" s="29" t="s">
        <v>251</v>
      </c>
      <c r="D14" s="75">
        <f>'１次波及計算'!M14</f>
        <v>0</v>
      </c>
      <c r="E14" s="75">
        <f>'１次波及計算'!Q14</f>
        <v>0</v>
      </c>
      <c r="F14" s="77">
        <f>'２次波及計算'!O14</f>
        <v>0</v>
      </c>
      <c r="G14" s="75">
        <f t="shared" si="0"/>
        <v>0</v>
      </c>
      <c r="H14" s="102">
        <f>各種係数表!G14</f>
        <v>1.3868E-2</v>
      </c>
      <c r="I14" s="75">
        <f t="shared" si="1"/>
        <v>0</v>
      </c>
      <c r="J14" s="102">
        <f>各種係数表!H14</f>
        <v>1.3823999999999999E-2</v>
      </c>
      <c r="K14" s="75">
        <f t="shared" si="2"/>
        <v>0</v>
      </c>
    </row>
    <row r="15" spans="2:11" ht="18" customHeight="1" x14ac:dyDescent="0.2">
      <c r="B15" s="58" t="s">
        <v>192</v>
      </c>
      <c r="C15" s="29" t="s">
        <v>252</v>
      </c>
      <c r="D15" s="75">
        <f>'１次波及計算'!M15</f>
        <v>0</v>
      </c>
      <c r="E15" s="75">
        <f>'１次波及計算'!Q15</f>
        <v>0</v>
      </c>
      <c r="F15" s="77">
        <f>'２次波及計算'!O15</f>
        <v>0</v>
      </c>
      <c r="G15" s="75">
        <f t="shared" si="0"/>
        <v>0</v>
      </c>
      <c r="H15" s="102">
        <f>各種係数表!G15</f>
        <v>1.01E-3</v>
      </c>
      <c r="I15" s="75">
        <f t="shared" si="1"/>
        <v>0</v>
      </c>
      <c r="J15" s="102">
        <f>各種係数表!H15</f>
        <v>1.01E-3</v>
      </c>
      <c r="K15" s="75">
        <f t="shared" si="2"/>
        <v>0</v>
      </c>
    </row>
    <row r="16" spans="2:11" ht="18" customHeight="1" x14ac:dyDescent="0.2">
      <c r="B16" s="58" t="s">
        <v>193</v>
      </c>
      <c r="C16" s="29" t="s">
        <v>287</v>
      </c>
      <c r="D16" s="75">
        <f>'１次波及計算'!M16</f>
        <v>0</v>
      </c>
      <c r="E16" s="75">
        <f>'１次波及計算'!Q16</f>
        <v>0</v>
      </c>
      <c r="F16" s="77">
        <f>'２次波及計算'!O16</f>
        <v>0</v>
      </c>
      <c r="G16" s="75">
        <f t="shared" si="0"/>
        <v>0</v>
      </c>
      <c r="H16" s="102">
        <f>各種係数表!G16</f>
        <v>4.7522000000000002E-2</v>
      </c>
      <c r="I16" s="75">
        <f t="shared" si="1"/>
        <v>0</v>
      </c>
      <c r="J16" s="102">
        <f>各種係数表!H16</f>
        <v>4.5488000000000001E-2</v>
      </c>
      <c r="K16" s="75">
        <f t="shared" si="2"/>
        <v>0</v>
      </c>
    </row>
    <row r="17" spans="2:11" ht="18" customHeight="1" x14ac:dyDescent="0.2">
      <c r="B17" s="58" t="s">
        <v>194</v>
      </c>
      <c r="C17" s="29" t="s">
        <v>296</v>
      </c>
      <c r="D17" s="75">
        <f>'１次波及計算'!M17</f>
        <v>0</v>
      </c>
      <c r="E17" s="75">
        <f>'１次波及計算'!Q17</f>
        <v>0</v>
      </c>
      <c r="F17" s="77">
        <f>'２次波及計算'!O17</f>
        <v>0</v>
      </c>
      <c r="G17" s="75">
        <f t="shared" si="0"/>
        <v>0</v>
      </c>
      <c r="H17" s="102">
        <f>各種係数表!G17</f>
        <v>3.6381999999999998E-2</v>
      </c>
      <c r="I17" s="75">
        <f t="shared" si="1"/>
        <v>0</v>
      </c>
      <c r="J17" s="102">
        <f>各種係数表!H17</f>
        <v>3.4247E-2</v>
      </c>
      <c r="K17" s="75">
        <f t="shared" si="2"/>
        <v>0</v>
      </c>
    </row>
    <row r="18" spans="2:11" ht="18" customHeight="1" x14ac:dyDescent="0.2">
      <c r="B18" s="58" t="s">
        <v>195</v>
      </c>
      <c r="C18" s="29" t="s">
        <v>288</v>
      </c>
      <c r="D18" s="75">
        <f>'１次波及計算'!M18</f>
        <v>0</v>
      </c>
      <c r="E18" s="75">
        <f>'１次波及計算'!Q18</f>
        <v>0</v>
      </c>
      <c r="F18" s="77">
        <f>'２次波及計算'!O18</f>
        <v>0</v>
      </c>
      <c r="G18" s="75">
        <f t="shared" si="0"/>
        <v>0</v>
      </c>
      <c r="H18" s="102">
        <f>各種係数表!G18</f>
        <v>7.7758999999999995E-2</v>
      </c>
      <c r="I18" s="75">
        <f t="shared" si="1"/>
        <v>0</v>
      </c>
      <c r="J18" s="102">
        <f>各種係数表!H18</f>
        <v>5.8837E-2</v>
      </c>
      <c r="K18" s="75">
        <f t="shared" si="2"/>
        <v>0</v>
      </c>
    </row>
    <row r="19" spans="2:11" ht="18" customHeight="1" x14ac:dyDescent="0.2">
      <c r="B19" s="58" t="s">
        <v>196</v>
      </c>
      <c r="C19" s="29" t="s">
        <v>289</v>
      </c>
      <c r="D19" s="75">
        <f>'１次波及計算'!M19</f>
        <v>0</v>
      </c>
      <c r="E19" s="75">
        <f>'１次波及計算'!Q19</f>
        <v>0</v>
      </c>
      <c r="F19" s="77">
        <f>'２次波及計算'!O19</f>
        <v>0</v>
      </c>
      <c r="G19" s="75">
        <f t="shared" si="0"/>
        <v>0</v>
      </c>
      <c r="H19" s="102">
        <f>各種係数表!G19</f>
        <v>4.4574999999999997E-2</v>
      </c>
      <c r="I19" s="75">
        <f t="shared" si="1"/>
        <v>0</v>
      </c>
      <c r="J19" s="102">
        <f>各種係数表!H19</f>
        <v>4.2044999999999999E-2</v>
      </c>
      <c r="K19" s="75">
        <f t="shared" si="2"/>
        <v>0</v>
      </c>
    </row>
    <row r="20" spans="2:11" ht="18" customHeight="1" x14ac:dyDescent="0.2">
      <c r="B20" s="58" t="s">
        <v>197</v>
      </c>
      <c r="C20" s="29" t="s">
        <v>253</v>
      </c>
      <c r="D20" s="75">
        <f>'１次波及計算'!M20</f>
        <v>0</v>
      </c>
      <c r="E20" s="75">
        <f>'１次波及計算'!Q20</f>
        <v>0</v>
      </c>
      <c r="F20" s="77">
        <f>'２次波及計算'!O20</f>
        <v>0</v>
      </c>
      <c r="G20" s="75">
        <f t="shared" si="0"/>
        <v>0</v>
      </c>
      <c r="H20" s="102">
        <f>各種係数表!G20</f>
        <v>1.0167000000000001E-2</v>
      </c>
      <c r="I20" s="75">
        <f t="shared" si="1"/>
        <v>0</v>
      </c>
      <c r="J20" s="102">
        <f>各種係数表!H20</f>
        <v>9.8650000000000005E-3</v>
      </c>
      <c r="K20" s="75">
        <f t="shared" si="2"/>
        <v>0</v>
      </c>
    </row>
    <row r="21" spans="2:11" ht="18" customHeight="1" x14ac:dyDescent="0.2">
      <c r="B21" s="58" t="s">
        <v>198</v>
      </c>
      <c r="C21" s="29" t="s">
        <v>254</v>
      </c>
      <c r="D21" s="75">
        <f>'１次波及計算'!M21</f>
        <v>0</v>
      </c>
      <c r="E21" s="75">
        <f>'１次波及計算'!Q21</f>
        <v>0</v>
      </c>
      <c r="F21" s="77">
        <f>'２次波及計算'!O21</f>
        <v>0</v>
      </c>
      <c r="G21" s="75">
        <f t="shared" si="0"/>
        <v>0</v>
      </c>
      <c r="H21" s="102">
        <f>各種係数表!G21</f>
        <v>1.4371E-2</v>
      </c>
      <c r="I21" s="75">
        <f t="shared" si="1"/>
        <v>0</v>
      </c>
      <c r="J21" s="102">
        <f>各種係数表!H21</f>
        <v>1.3526E-2</v>
      </c>
      <c r="K21" s="75">
        <f t="shared" si="2"/>
        <v>0</v>
      </c>
    </row>
    <row r="22" spans="2:11" ht="18" customHeight="1" x14ac:dyDescent="0.2">
      <c r="B22" s="58" t="s">
        <v>199</v>
      </c>
      <c r="C22" s="29" t="s">
        <v>255</v>
      </c>
      <c r="D22" s="75">
        <f>'１次波及計算'!M22</f>
        <v>0</v>
      </c>
      <c r="E22" s="75">
        <f>'１次波及計算'!Q22</f>
        <v>0</v>
      </c>
      <c r="F22" s="77">
        <f>'２次波及計算'!O22</f>
        <v>0</v>
      </c>
      <c r="G22" s="75">
        <f t="shared" si="0"/>
        <v>0</v>
      </c>
      <c r="H22" s="102">
        <f>各種係数表!G22</f>
        <v>7.2489999999999999E-2</v>
      </c>
      <c r="I22" s="75">
        <f t="shared" si="1"/>
        <v>0</v>
      </c>
      <c r="J22" s="102">
        <f>各種係数表!H22</f>
        <v>6.6605999999999999E-2</v>
      </c>
      <c r="K22" s="75">
        <f t="shared" si="2"/>
        <v>0</v>
      </c>
    </row>
    <row r="23" spans="2:11" ht="18" customHeight="1" x14ac:dyDescent="0.2">
      <c r="B23" s="58" t="s">
        <v>200</v>
      </c>
      <c r="C23" s="29" t="s">
        <v>3</v>
      </c>
      <c r="D23" s="75">
        <f>'１次波及計算'!M23</f>
        <v>0</v>
      </c>
      <c r="E23" s="75">
        <f>'１次波及計算'!Q23</f>
        <v>0</v>
      </c>
      <c r="F23" s="77">
        <f>'２次波及計算'!O23</f>
        <v>0</v>
      </c>
      <c r="G23" s="75">
        <f t="shared" si="0"/>
        <v>0</v>
      </c>
      <c r="H23" s="102">
        <f>各種係数表!G23</f>
        <v>3.5687000000000003E-2</v>
      </c>
      <c r="I23" s="75">
        <f t="shared" si="1"/>
        <v>0</v>
      </c>
      <c r="J23" s="102">
        <f>各種係数表!H23</f>
        <v>3.4569000000000003E-2</v>
      </c>
      <c r="K23" s="75">
        <f t="shared" si="2"/>
        <v>0</v>
      </c>
    </row>
    <row r="24" spans="2:11" ht="18" customHeight="1" x14ac:dyDescent="0.2">
      <c r="B24" s="58" t="s">
        <v>201</v>
      </c>
      <c r="C24" s="29" t="s">
        <v>4</v>
      </c>
      <c r="D24" s="75">
        <f>'１次波及計算'!M24</f>
        <v>0</v>
      </c>
      <c r="E24" s="75">
        <f>'１次波及計算'!Q24</f>
        <v>0</v>
      </c>
      <c r="F24" s="77">
        <f>'２次波及計算'!O24</f>
        <v>0</v>
      </c>
      <c r="G24" s="75">
        <f t="shared" si="0"/>
        <v>0</v>
      </c>
      <c r="H24" s="102">
        <f>各種係数表!G24</f>
        <v>4.2722000000000003E-2</v>
      </c>
      <c r="I24" s="75">
        <f t="shared" si="1"/>
        <v>0</v>
      </c>
      <c r="J24" s="102">
        <f>各種係数表!H24</f>
        <v>4.0236000000000001E-2</v>
      </c>
      <c r="K24" s="75">
        <f t="shared" si="2"/>
        <v>0</v>
      </c>
    </row>
    <row r="25" spans="2:11" ht="18" customHeight="1" x14ac:dyDescent="0.2">
      <c r="B25" s="58" t="s">
        <v>202</v>
      </c>
      <c r="C25" s="29" t="s">
        <v>5</v>
      </c>
      <c r="D25" s="75">
        <f>'１次波及計算'!M25</f>
        <v>0</v>
      </c>
      <c r="E25" s="75">
        <f>'１次波及計算'!Q25</f>
        <v>0</v>
      </c>
      <c r="F25" s="77">
        <f>'２次波及計算'!O25</f>
        <v>0</v>
      </c>
      <c r="G25" s="75">
        <f t="shared" si="0"/>
        <v>0</v>
      </c>
      <c r="H25" s="102">
        <f>各種係数表!G25</f>
        <v>1.5219999999999999E-2</v>
      </c>
      <c r="I25" s="75">
        <f t="shared" si="1"/>
        <v>0</v>
      </c>
      <c r="J25" s="102">
        <f>各種係数表!H25</f>
        <v>1.4918000000000001E-2</v>
      </c>
      <c r="K25" s="75">
        <f t="shared" si="2"/>
        <v>0</v>
      </c>
    </row>
    <row r="26" spans="2:11" ht="18" customHeight="1" x14ac:dyDescent="0.2">
      <c r="B26" s="58" t="s">
        <v>203</v>
      </c>
      <c r="C26" s="29" t="s">
        <v>256</v>
      </c>
      <c r="D26" s="75">
        <f>'１次波及計算'!M26</f>
        <v>0</v>
      </c>
      <c r="E26" s="75">
        <f>'１次波及計算'!Q26</f>
        <v>0</v>
      </c>
      <c r="F26" s="77">
        <f>'２次波及計算'!O26</f>
        <v>0</v>
      </c>
      <c r="G26" s="75">
        <f t="shared" si="0"/>
        <v>0</v>
      </c>
      <c r="H26" s="102">
        <f>各種係数表!G26</f>
        <v>2.8739000000000001E-2</v>
      </c>
      <c r="I26" s="75">
        <f t="shared" si="1"/>
        <v>0</v>
      </c>
      <c r="J26" s="102">
        <f>各種係数表!H26</f>
        <v>2.8242E-2</v>
      </c>
      <c r="K26" s="75">
        <f t="shared" si="2"/>
        <v>0</v>
      </c>
    </row>
    <row r="27" spans="2:11" ht="18" customHeight="1" x14ac:dyDescent="0.2">
      <c r="B27" s="58" t="s">
        <v>204</v>
      </c>
      <c r="C27" s="29" t="s">
        <v>257</v>
      </c>
      <c r="D27" s="75">
        <f>'１次波及計算'!M27</f>
        <v>0</v>
      </c>
      <c r="E27" s="75">
        <f>'１次波及計算'!Q27</f>
        <v>0</v>
      </c>
      <c r="F27" s="77">
        <f>'２次波及計算'!O27</f>
        <v>0</v>
      </c>
      <c r="G27" s="75">
        <f t="shared" si="0"/>
        <v>0</v>
      </c>
      <c r="H27" s="102">
        <f>各種係数表!G27</f>
        <v>2.8271999999999999E-2</v>
      </c>
      <c r="I27" s="75">
        <f t="shared" si="1"/>
        <v>0</v>
      </c>
      <c r="J27" s="102">
        <f>各種係数表!H27</f>
        <v>2.7473000000000001E-2</v>
      </c>
      <c r="K27" s="75">
        <f t="shared" si="2"/>
        <v>0</v>
      </c>
    </row>
    <row r="28" spans="2:11" ht="18" customHeight="1" x14ac:dyDescent="0.2">
      <c r="B28" s="58" t="s">
        <v>205</v>
      </c>
      <c r="C28" s="29" t="s">
        <v>297</v>
      </c>
      <c r="D28" s="75">
        <f>'１次波及計算'!M28</f>
        <v>0</v>
      </c>
      <c r="E28" s="75">
        <f>'１次波及計算'!Q28</f>
        <v>0</v>
      </c>
      <c r="F28" s="77">
        <f>'２次波及計算'!O28</f>
        <v>0</v>
      </c>
      <c r="G28" s="75">
        <f t="shared" si="0"/>
        <v>0</v>
      </c>
      <c r="H28" s="102">
        <f>各種係数表!G28</f>
        <v>2.6461999999999999E-2</v>
      </c>
      <c r="I28" s="75">
        <f t="shared" si="1"/>
        <v>0</v>
      </c>
      <c r="J28" s="102">
        <f>各種係数表!H28</f>
        <v>2.6381999999999999E-2</v>
      </c>
      <c r="K28" s="75">
        <f t="shared" si="2"/>
        <v>0</v>
      </c>
    </row>
    <row r="29" spans="2:11" ht="18" customHeight="1" x14ac:dyDescent="0.2">
      <c r="B29" s="58" t="s">
        <v>206</v>
      </c>
      <c r="C29" s="29" t="s">
        <v>298</v>
      </c>
      <c r="D29" s="75">
        <f>'１次波及計算'!M29</f>
        <v>0</v>
      </c>
      <c r="E29" s="75">
        <f>'１次波及計算'!Q29</f>
        <v>0</v>
      </c>
      <c r="F29" s="77">
        <f>'２次波及計算'!O29</f>
        <v>0</v>
      </c>
      <c r="G29" s="75">
        <f t="shared" si="0"/>
        <v>0</v>
      </c>
      <c r="H29" s="102">
        <f>各種係数表!G29</f>
        <v>1.6972999999999999E-2</v>
      </c>
      <c r="I29" s="75">
        <f t="shared" si="1"/>
        <v>0</v>
      </c>
      <c r="J29" s="102">
        <f>各種係数表!H29</f>
        <v>1.6848999999999999E-2</v>
      </c>
      <c r="K29" s="75">
        <f t="shared" si="2"/>
        <v>0</v>
      </c>
    </row>
    <row r="30" spans="2:11" ht="18" customHeight="1" x14ac:dyDescent="0.2">
      <c r="B30" s="58" t="s">
        <v>207</v>
      </c>
      <c r="C30" s="29" t="s">
        <v>290</v>
      </c>
      <c r="D30" s="75">
        <f>'１次波及計算'!M30</f>
        <v>0</v>
      </c>
      <c r="E30" s="75">
        <f>'１次波及計算'!Q30</f>
        <v>0</v>
      </c>
      <c r="F30" s="77">
        <f>'２次波及計算'!O30</f>
        <v>0</v>
      </c>
      <c r="G30" s="75">
        <f t="shared" si="0"/>
        <v>0</v>
      </c>
      <c r="H30" s="102">
        <f>各種係数表!G30</f>
        <v>2.6282E-2</v>
      </c>
      <c r="I30" s="75">
        <f t="shared" si="1"/>
        <v>0</v>
      </c>
      <c r="J30" s="102">
        <f>各種係数表!H30</f>
        <v>2.6277999999999999E-2</v>
      </c>
      <c r="K30" s="75">
        <f t="shared" si="2"/>
        <v>0</v>
      </c>
    </row>
    <row r="31" spans="2:11" ht="18" customHeight="1" x14ac:dyDescent="0.2">
      <c r="B31" s="58" t="s">
        <v>208</v>
      </c>
      <c r="C31" s="29" t="s">
        <v>291</v>
      </c>
      <c r="D31" s="75">
        <f>'１次波及計算'!M31</f>
        <v>0</v>
      </c>
      <c r="E31" s="75">
        <f>'１次波及計算'!Q31</f>
        <v>0</v>
      </c>
      <c r="F31" s="77">
        <f>'２次波及計算'!O31</f>
        <v>0</v>
      </c>
      <c r="G31" s="75">
        <f t="shared" si="0"/>
        <v>0</v>
      </c>
      <c r="H31" s="102">
        <f>各種係数表!G31</f>
        <v>2.8199999999999999E-2</v>
      </c>
      <c r="I31" s="75">
        <f t="shared" si="1"/>
        <v>0</v>
      </c>
      <c r="J31" s="102">
        <f>各種係数表!H31</f>
        <v>2.7795E-2</v>
      </c>
      <c r="K31" s="75">
        <f t="shared" si="2"/>
        <v>0</v>
      </c>
    </row>
    <row r="32" spans="2:11" ht="18" customHeight="1" x14ac:dyDescent="0.2">
      <c r="B32" s="58" t="s">
        <v>209</v>
      </c>
      <c r="C32" s="29" t="s">
        <v>6</v>
      </c>
      <c r="D32" s="75">
        <f>'１次波及計算'!M32</f>
        <v>0</v>
      </c>
      <c r="E32" s="75">
        <f>'１次波及計算'!Q32</f>
        <v>0</v>
      </c>
      <c r="F32" s="77">
        <f>'２次波及計算'!O32</f>
        <v>0</v>
      </c>
      <c r="G32" s="75">
        <f t="shared" si="0"/>
        <v>0</v>
      </c>
      <c r="H32" s="102">
        <f>各種係数表!G32</f>
        <v>6.2123999999999999E-2</v>
      </c>
      <c r="I32" s="75">
        <f t="shared" si="1"/>
        <v>0</v>
      </c>
      <c r="J32" s="102">
        <f>各種係数表!H32</f>
        <v>5.3235999999999999E-2</v>
      </c>
      <c r="K32" s="75">
        <f t="shared" si="2"/>
        <v>0</v>
      </c>
    </row>
    <row r="33" spans="2:11" ht="18" customHeight="1" x14ac:dyDescent="0.2">
      <c r="B33" s="58" t="s">
        <v>210</v>
      </c>
      <c r="C33" s="29" t="s">
        <v>258</v>
      </c>
      <c r="D33" s="75">
        <f>'１次波及計算'!M33</f>
        <v>0</v>
      </c>
      <c r="E33" s="75">
        <f>'１次波及計算'!Q33</f>
        <v>0</v>
      </c>
      <c r="F33" s="77">
        <f>'２次波及計算'!O33</f>
        <v>0</v>
      </c>
      <c r="G33" s="75">
        <f t="shared" si="0"/>
        <v>0</v>
      </c>
      <c r="H33" s="102">
        <f>各種係数表!G33</f>
        <v>9.0846999999999997E-2</v>
      </c>
      <c r="I33" s="75">
        <f t="shared" si="1"/>
        <v>0</v>
      </c>
      <c r="J33" s="102">
        <f>各種係数表!H33</f>
        <v>8.1338999999999995E-2</v>
      </c>
      <c r="K33" s="75">
        <f t="shared" si="2"/>
        <v>0</v>
      </c>
    </row>
    <row r="34" spans="2:11" ht="18" customHeight="1" x14ac:dyDescent="0.2">
      <c r="B34" s="58" t="s">
        <v>211</v>
      </c>
      <c r="C34" s="29" t="s">
        <v>259</v>
      </c>
      <c r="D34" s="75">
        <f>'１次波及計算'!M34</f>
        <v>0</v>
      </c>
      <c r="E34" s="75">
        <f>'１次波及計算'!Q34</f>
        <v>0</v>
      </c>
      <c r="F34" s="77">
        <f>'２次波及計算'!O34</f>
        <v>0</v>
      </c>
      <c r="G34" s="75">
        <f t="shared" si="0"/>
        <v>0</v>
      </c>
      <c r="H34" s="102">
        <f>各種係数表!G34</f>
        <v>8.4080000000000005E-3</v>
      </c>
      <c r="I34" s="75">
        <f t="shared" si="1"/>
        <v>0</v>
      </c>
      <c r="J34" s="102">
        <f>各種係数表!H34</f>
        <v>8.4080000000000005E-3</v>
      </c>
      <c r="K34" s="75">
        <f t="shared" si="2"/>
        <v>0</v>
      </c>
    </row>
    <row r="35" spans="2:11" ht="18" customHeight="1" x14ac:dyDescent="0.2">
      <c r="B35" s="58" t="s">
        <v>212</v>
      </c>
      <c r="C35" s="29" t="s">
        <v>7</v>
      </c>
      <c r="D35" s="75">
        <f>'１次波及計算'!M35</f>
        <v>0</v>
      </c>
      <c r="E35" s="75">
        <f>'１次波及計算'!Q35</f>
        <v>0</v>
      </c>
      <c r="F35" s="77">
        <f>'２次波及計算'!O35</f>
        <v>0</v>
      </c>
      <c r="G35" s="75">
        <f t="shared" si="0"/>
        <v>0</v>
      </c>
      <c r="H35" s="102">
        <f>各種係数表!G35</f>
        <v>2.085E-2</v>
      </c>
      <c r="I35" s="75">
        <f t="shared" si="1"/>
        <v>0</v>
      </c>
      <c r="J35" s="102">
        <f>各種係数表!H35</f>
        <v>2.085E-2</v>
      </c>
      <c r="K35" s="75">
        <f t="shared" si="2"/>
        <v>0</v>
      </c>
    </row>
    <row r="36" spans="2:11" ht="18" customHeight="1" x14ac:dyDescent="0.2">
      <c r="B36" s="58" t="s">
        <v>213</v>
      </c>
      <c r="C36" s="29" t="s">
        <v>8</v>
      </c>
      <c r="D36" s="75">
        <f>'１次波及計算'!M36</f>
        <v>0</v>
      </c>
      <c r="E36" s="75">
        <f>'１次波及計算'!Q36</f>
        <v>0</v>
      </c>
      <c r="F36" s="77">
        <f>'２次波及計算'!O36</f>
        <v>0</v>
      </c>
      <c r="G36" s="75">
        <f t="shared" si="0"/>
        <v>0</v>
      </c>
      <c r="H36" s="102">
        <f>各種係数表!G36</f>
        <v>8.2191E-2</v>
      </c>
      <c r="I36" s="75">
        <f t="shared" si="1"/>
        <v>0</v>
      </c>
      <c r="J36" s="102">
        <f>各種係数表!H36</f>
        <v>8.0023999999999998E-2</v>
      </c>
      <c r="K36" s="75">
        <f t="shared" si="2"/>
        <v>0</v>
      </c>
    </row>
    <row r="37" spans="2:11" ht="18" customHeight="1" x14ac:dyDescent="0.2">
      <c r="B37" s="58" t="s">
        <v>214</v>
      </c>
      <c r="C37" s="29" t="s">
        <v>260</v>
      </c>
      <c r="D37" s="75">
        <f>'１次波及計算'!M37</f>
        <v>0</v>
      </c>
      <c r="E37" s="75">
        <f>'１次波及計算'!Q37</f>
        <v>0</v>
      </c>
      <c r="F37" s="77">
        <f>'２次波及計算'!O37</f>
        <v>0</v>
      </c>
      <c r="G37" s="75">
        <f t="shared" si="0"/>
        <v>0</v>
      </c>
      <c r="H37" s="102">
        <f>各種係数表!G37</f>
        <v>9.5667000000000002E-2</v>
      </c>
      <c r="I37" s="75">
        <f t="shared" si="1"/>
        <v>0</v>
      </c>
      <c r="J37" s="102">
        <f>各種係数表!H37</f>
        <v>9.0131000000000003E-2</v>
      </c>
      <c r="K37" s="75">
        <f t="shared" si="2"/>
        <v>0</v>
      </c>
    </row>
    <row r="38" spans="2:11" ht="18" customHeight="1" x14ac:dyDescent="0.2">
      <c r="B38" s="58" t="s">
        <v>215</v>
      </c>
      <c r="C38" s="29" t="s">
        <v>9</v>
      </c>
      <c r="D38" s="75">
        <f>'１次波及計算'!M38</f>
        <v>0</v>
      </c>
      <c r="E38" s="75">
        <f>'１次波及計算'!Q38</f>
        <v>0</v>
      </c>
      <c r="F38" s="77">
        <f>'２次波及計算'!O38</f>
        <v>0</v>
      </c>
      <c r="G38" s="75">
        <f t="shared" si="0"/>
        <v>0</v>
      </c>
      <c r="H38" s="102">
        <f>各種係数表!G38</f>
        <v>5.407E-2</v>
      </c>
      <c r="I38" s="75">
        <f t="shared" si="1"/>
        <v>0</v>
      </c>
      <c r="J38" s="102">
        <f>各種係数表!H38</f>
        <v>5.2810000000000003E-2</v>
      </c>
      <c r="K38" s="75">
        <f t="shared" si="2"/>
        <v>0</v>
      </c>
    </row>
    <row r="39" spans="2:11" ht="18" customHeight="1" x14ac:dyDescent="0.2">
      <c r="B39" s="58" t="s">
        <v>216</v>
      </c>
      <c r="C39" s="29" t="s">
        <v>261</v>
      </c>
      <c r="D39" s="75">
        <f>'１次波及計算'!M39</f>
        <v>0</v>
      </c>
      <c r="E39" s="75">
        <f>'１次波及計算'!Q39</f>
        <v>0</v>
      </c>
      <c r="F39" s="77">
        <f>'２次波及計算'!O39</f>
        <v>0</v>
      </c>
      <c r="G39" s="75">
        <f t="shared" si="0"/>
        <v>0</v>
      </c>
      <c r="H39" s="102">
        <f>各種係数表!G39</f>
        <v>1.0462000000000001E-2</v>
      </c>
      <c r="I39" s="75">
        <f t="shared" si="1"/>
        <v>0</v>
      </c>
      <c r="J39" s="102">
        <f>各種係数表!H39</f>
        <v>8.4410000000000006E-3</v>
      </c>
      <c r="K39" s="75">
        <f t="shared" si="2"/>
        <v>0</v>
      </c>
    </row>
    <row r="40" spans="2:11" ht="18" customHeight="1" x14ac:dyDescent="0.2">
      <c r="B40" s="58" t="s">
        <v>217</v>
      </c>
      <c r="C40" s="29" t="s">
        <v>262</v>
      </c>
      <c r="D40" s="75">
        <f>'１次波及計算'!M40</f>
        <v>0</v>
      </c>
      <c r="E40" s="75">
        <f>'１次波及計算'!Q40</f>
        <v>0</v>
      </c>
      <c r="F40" s="77">
        <f>'２次波及計算'!O40</f>
        <v>0</v>
      </c>
      <c r="G40" s="75">
        <f t="shared" si="0"/>
        <v>0</v>
      </c>
      <c r="H40" s="102">
        <f>各種係数表!G40</f>
        <v>6.7016999999999993E-2</v>
      </c>
      <c r="I40" s="75">
        <f t="shared" si="1"/>
        <v>0</v>
      </c>
      <c r="J40" s="102">
        <f>各種係数表!H40</f>
        <v>6.4779000000000003E-2</v>
      </c>
      <c r="K40" s="75">
        <f t="shared" si="2"/>
        <v>0</v>
      </c>
    </row>
    <row r="41" spans="2:11" ht="18" customHeight="1" x14ac:dyDescent="0.2">
      <c r="B41" s="58" t="s">
        <v>218</v>
      </c>
      <c r="C41" s="29" t="s">
        <v>263</v>
      </c>
      <c r="D41" s="75">
        <f>'１次波及計算'!M41</f>
        <v>0</v>
      </c>
      <c r="E41" s="75">
        <f>'１次波及計算'!Q41</f>
        <v>0</v>
      </c>
      <c r="F41" s="77">
        <f>'２次波及計算'!O41</f>
        <v>0</v>
      </c>
      <c r="G41" s="75">
        <f t="shared" si="0"/>
        <v>0</v>
      </c>
      <c r="H41" s="102">
        <f>各種係数表!G41</f>
        <v>3.3953999999999998E-2</v>
      </c>
      <c r="I41" s="75">
        <f t="shared" si="1"/>
        <v>0</v>
      </c>
      <c r="J41" s="102">
        <f>各種係数表!H41</f>
        <v>3.2656999999999999E-2</v>
      </c>
      <c r="K41" s="75">
        <f t="shared" si="2"/>
        <v>0</v>
      </c>
    </row>
    <row r="42" spans="2:11" ht="18" customHeight="1" x14ac:dyDescent="0.2">
      <c r="B42" s="58" t="s">
        <v>219</v>
      </c>
      <c r="C42" s="29" t="s">
        <v>10</v>
      </c>
      <c r="D42" s="75">
        <f>'１次波及計算'!M42</f>
        <v>0</v>
      </c>
      <c r="E42" s="75">
        <f>'１次波及計算'!Q42</f>
        <v>0</v>
      </c>
      <c r="F42" s="77">
        <f>'２次波及計算'!O42</f>
        <v>0</v>
      </c>
      <c r="G42" s="75">
        <f t="shared" si="0"/>
        <v>0</v>
      </c>
      <c r="H42" s="102">
        <f>各種係数表!G42</f>
        <v>6.3051999999999997E-2</v>
      </c>
      <c r="I42" s="75">
        <f t="shared" si="1"/>
        <v>0</v>
      </c>
      <c r="J42" s="102">
        <f>各種係数表!H42</f>
        <v>6.3051999999999997E-2</v>
      </c>
      <c r="K42" s="75">
        <f t="shared" si="2"/>
        <v>0</v>
      </c>
    </row>
    <row r="43" spans="2:11" ht="18" customHeight="1" x14ac:dyDescent="0.2">
      <c r="B43" s="58" t="s">
        <v>220</v>
      </c>
      <c r="C43" s="29" t="s">
        <v>264</v>
      </c>
      <c r="D43" s="75">
        <f>'１次波及計算'!M43</f>
        <v>0</v>
      </c>
      <c r="E43" s="75">
        <f>'１次波及計算'!Q43</f>
        <v>0</v>
      </c>
      <c r="F43" s="77">
        <f>'２次波及計算'!O43</f>
        <v>0</v>
      </c>
      <c r="G43" s="75">
        <f t="shared" si="0"/>
        <v>0</v>
      </c>
      <c r="H43" s="102">
        <f>各種係数表!G43</f>
        <v>5.6924000000000002E-2</v>
      </c>
      <c r="I43" s="75">
        <f t="shared" si="1"/>
        <v>0</v>
      </c>
      <c r="J43" s="102">
        <f>各種係数表!H43</f>
        <v>5.6773999999999998E-2</v>
      </c>
      <c r="K43" s="75">
        <f t="shared" si="2"/>
        <v>0</v>
      </c>
    </row>
    <row r="44" spans="2:11" ht="18" customHeight="1" x14ac:dyDescent="0.2">
      <c r="B44" s="58" t="s">
        <v>221</v>
      </c>
      <c r="C44" s="29" t="s">
        <v>265</v>
      </c>
      <c r="D44" s="75">
        <f>'１次波及計算'!M44</f>
        <v>0</v>
      </c>
      <c r="E44" s="75">
        <f>'１次波及計算'!Q44</f>
        <v>0</v>
      </c>
      <c r="F44" s="77">
        <f>'２次波及計算'!O44</f>
        <v>0</v>
      </c>
      <c r="G44" s="75">
        <f t="shared" si="0"/>
        <v>0</v>
      </c>
      <c r="H44" s="102">
        <f>各種係数表!G44</f>
        <v>0.111509</v>
      </c>
      <c r="I44" s="75">
        <f t="shared" si="1"/>
        <v>0</v>
      </c>
      <c r="J44" s="102">
        <f>各種係数表!H44</f>
        <v>0.107545</v>
      </c>
      <c r="K44" s="75">
        <f t="shared" si="2"/>
        <v>0</v>
      </c>
    </row>
    <row r="45" spans="2:11" ht="18" customHeight="1" x14ac:dyDescent="0.2">
      <c r="B45" s="58" t="s">
        <v>222</v>
      </c>
      <c r="C45" s="29" t="s">
        <v>299</v>
      </c>
      <c r="D45" s="75">
        <f>'１次波及計算'!M45</f>
        <v>0</v>
      </c>
      <c r="E45" s="75">
        <f>'１次波及計算'!Q45</f>
        <v>0</v>
      </c>
      <c r="F45" s="77">
        <f>'２次波及計算'!O45</f>
        <v>0</v>
      </c>
      <c r="G45" s="75">
        <f t="shared" si="0"/>
        <v>0</v>
      </c>
      <c r="H45" s="102">
        <f>各種係数表!G45</f>
        <v>0.122808</v>
      </c>
      <c r="I45" s="75">
        <f t="shared" si="1"/>
        <v>0</v>
      </c>
      <c r="J45" s="102">
        <f>各種係数表!H45</f>
        <v>0.115742</v>
      </c>
      <c r="K45" s="75">
        <f t="shared" si="2"/>
        <v>0</v>
      </c>
    </row>
    <row r="46" spans="2:11" ht="18" customHeight="1" x14ac:dyDescent="0.2">
      <c r="B46" s="58" t="s">
        <v>223</v>
      </c>
      <c r="C46" s="29" t="s">
        <v>266</v>
      </c>
      <c r="D46" s="75">
        <f>'１次波及計算'!M46</f>
        <v>0</v>
      </c>
      <c r="E46" s="75">
        <f>'１次波及計算'!Q46</f>
        <v>0</v>
      </c>
      <c r="F46" s="77">
        <f>'２次波及計算'!O46</f>
        <v>0</v>
      </c>
      <c r="G46" s="75">
        <f t="shared" si="0"/>
        <v>0</v>
      </c>
      <c r="H46" s="102">
        <f>各種係数表!G46</f>
        <v>0.10506600000000001</v>
      </c>
      <c r="I46" s="75">
        <f t="shared" si="1"/>
        <v>0</v>
      </c>
      <c r="J46" s="102">
        <f>各種係数表!H46</f>
        <v>9.5563999999999996E-2</v>
      </c>
      <c r="K46" s="75">
        <f t="shared" si="2"/>
        <v>0</v>
      </c>
    </row>
    <row r="47" spans="2:11" ht="18" customHeight="1" x14ac:dyDescent="0.2">
      <c r="B47" s="58" t="s">
        <v>224</v>
      </c>
      <c r="C47" s="29" t="s">
        <v>267</v>
      </c>
      <c r="D47" s="75">
        <f>'１次波及計算'!M47</f>
        <v>0</v>
      </c>
      <c r="E47" s="75">
        <f>'１次波及計算'!Q47</f>
        <v>0</v>
      </c>
      <c r="F47" s="77">
        <f>'２次波及計算'!O47</f>
        <v>0</v>
      </c>
      <c r="G47" s="75">
        <f t="shared" si="0"/>
        <v>0</v>
      </c>
      <c r="H47" s="102">
        <f>各種係数表!G47</f>
        <v>0.18646599999999999</v>
      </c>
      <c r="I47" s="75">
        <f t="shared" si="1"/>
        <v>0</v>
      </c>
      <c r="J47" s="102">
        <f>各種係数表!H47</f>
        <v>0.16536400000000001</v>
      </c>
      <c r="K47" s="75">
        <f t="shared" si="2"/>
        <v>0</v>
      </c>
    </row>
    <row r="48" spans="2:11" ht="18" customHeight="1" x14ac:dyDescent="0.2">
      <c r="B48" s="58" t="s">
        <v>225</v>
      </c>
      <c r="C48" s="29" t="s">
        <v>300</v>
      </c>
      <c r="D48" s="75">
        <f>'１次波及計算'!M48</f>
        <v>0</v>
      </c>
      <c r="E48" s="75">
        <f>'１次波及計算'!Q48</f>
        <v>0</v>
      </c>
      <c r="F48" s="77">
        <f>'２次波及計算'!O48</f>
        <v>0</v>
      </c>
      <c r="G48" s="75">
        <f t="shared" si="0"/>
        <v>0</v>
      </c>
      <c r="H48" s="102">
        <f>各種係数表!G48</f>
        <v>0</v>
      </c>
      <c r="I48" s="75">
        <f t="shared" si="1"/>
        <v>0</v>
      </c>
      <c r="J48" s="102">
        <f>各種係数表!H48</f>
        <v>0</v>
      </c>
      <c r="K48" s="75">
        <f t="shared" si="2"/>
        <v>0</v>
      </c>
    </row>
    <row r="49" spans="2:11" ht="18" customHeight="1" x14ac:dyDescent="0.2">
      <c r="B49" s="59" t="s">
        <v>226</v>
      </c>
      <c r="C49" s="30" t="s">
        <v>301</v>
      </c>
      <c r="D49" s="83">
        <f>'１次波及計算'!M49</f>
        <v>0</v>
      </c>
      <c r="E49" s="83">
        <f>'１次波及計算'!Q49</f>
        <v>0</v>
      </c>
      <c r="F49" s="85">
        <f>'２次波及計算'!O49</f>
        <v>0</v>
      </c>
      <c r="G49" s="83">
        <f t="shared" si="0"/>
        <v>0</v>
      </c>
      <c r="H49" s="103">
        <f>各種係数表!G49</f>
        <v>2.3029999999999999E-3</v>
      </c>
      <c r="I49" s="83">
        <f t="shared" si="1"/>
        <v>0</v>
      </c>
      <c r="J49" s="103">
        <f>各種係数表!H49</f>
        <v>2.2959999999999999E-3</v>
      </c>
      <c r="K49" s="83">
        <f t="shared" si="2"/>
        <v>0</v>
      </c>
    </row>
    <row r="50" spans="2:11" ht="21" customHeight="1" x14ac:dyDescent="0.2">
      <c r="B50" s="749" t="s">
        <v>58</v>
      </c>
      <c r="C50" s="749"/>
      <c r="D50" s="104">
        <f t="shared" ref="D50:K50" si="3">SUM(D7:D49)</f>
        <v>0</v>
      </c>
      <c r="E50" s="104">
        <f t="shared" si="3"/>
        <v>0</v>
      </c>
      <c r="F50" s="105">
        <f>SUM(F7:F49)</f>
        <v>0</v>
      </c>
      <c r="G50" s="104">
        <f>SUM(G7:G49)</f>
        <v>0</v>
      </c>
      <c r="H50" s="106" t="s">
        <v>69</v>
      </c>
      <c r="I50" s="104">
        <f t="shared" si="3"/>
        <v>0</v>
      </c>
      <c r="J50" s="107" t="s">
        <v>69</v>
      </c>
      <c r="K50" s="104">
        <f t="shared" si="3"/>
        <v>0</v>
      </c>
    </row>
    <row r="51" spans="2:11" ht="12" customHeight="1" x14ac:dyDescent="0.2">
      <c r="B51" s="33"/>
      <c r="C51" s="33"/>
      <c r="D51" s="33"/>
      <c r="E51" s="33"/>
      <c r="F51" s="33"/>
      <c r="G51" s="33"/>
      <c r="H51" s="33"/>
      <c r="I51" s="33"/>
      <c r="J51" s="33"/>
      <c r="K51" s="33"/>
    </row>
  </sheetData>
  <mergeCells count="3">
    <mergeCell ref="H3:H5"/>
    <mergeCell ref="J3:J5"/>
    <mergeCell ref="B50:C50"/>
  </mergeCells>
  <phoneticPr fontId="7"/>
  <pageMargins left="0.25" right="0.25" top="0.75" bottom="0.75" header="0.3" footer="0.3"/>
  <pageSetup paperSize="9" scale="65" orientation="portrait" r:id="rId1"/>
  <headerFooter>
    <oddHeader>&amp;L&amp;F&amp;R&amp;A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W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 x14ac:dyDescent="0.2"/>
  <cols>
    <col min="1" max="1" width="3.1796875" style="17" customWidth="1"/>
    <col min="2" max="2" width="5.26953125" style="15" customWidth="1"/>
    <col min="3" max="3" width="25" style="17" customWidth="1"/>
    <col min="4" max="5" width="12.6328125" style="17" customWidth="1"/>
    <col min="6" max="11" width="10.81640625" style="17" customWidth="1"/>
    <col min="12" max="12" width="2.1796875" style="17" customWidth="1"/>
    <col min="13" max="15" width="12.6328125" style="17" customWidth="1"/>
    <col min="16" max="16" width="2.26953125" style="17" customWidth="1"/>
    <col min="17" max="18" width="11.81640625" style="17" customWidth="1"/>
    <col min="19" max="19" width="12.36328125" style="17" customWidth="1"/>
    <col min="20" max="20" width="2.36328125" style="17" customWidth="1"/>
    <col min="21" max="22" width="11.453125" style="17" customWidth="1"/>
    <col min="23" max="23" width="3.36328125" style="17" customWidth="1"/>
    <col min="24" max="16384" width="9" style="17"/>
  </cols>
  <sheetData>
    <row r="1" spans="1:23" ht="27" customHeight="1" x14ac:dyDescent="0.2">
      <c r="A1" s="108"/>
      <c r="B1" s="22"/>
      <c r="C1" s="96" t="s">
        <v>56</v>
      </c>
      <c r="D1" s="18"/>
      <c r="E1" s="109"/>
      <c r="F1" s="109"/>
      <c r="G1" s="109"/>
      <c r="H1" s="109"/>
      <c r="I1" s="109"/>
      <c r="J1" s="109"/>
      <c r="K1" s="109"/>
      <c r="L1" s="109"/>
      <c r="M1" s="109"/>
      <c r="N1" s="109"/>
      <c r="O1" s="109"/>
      <c r="P1" s="109"/>
      <c r="Q1" s="109"/>
      <c r="R1" s="109"/>
      <c r="S1" s="109"/>
      <c r="T1" s="109"/>
      <c r="U1" s="109"/>
      <c r="V1" s="109"/>
      <c r="W1" s="109"/>
    </row>
    <row r="2" spans="1:23" ht="13.5" customHeight="1" x14ac:dyDescent="0.2">
      <c r="B2" s="23"/>
      <c r="C2" s="18"/>
      <c r="D2" s="18"/>
      <c r="E2" s="109"/>
      <c r="F2" s="109"/>
      <c r="G2" s="109"/>
      <c r="H2" s="109"/>
      <c r="I2" s="109"/>
      <c r="J2" s="109"/>
      <c r="K2" s="109"/>
      <c r="L2" s="109"/>
      <c r="M2" s="109"/>
      <c r="N2" s="109"/>
      <c r="O2" s="109"/>
      <c r="P2" s="109"/>
      <c r="Q2" s="109"/>
      <c r="R2" s="109"/>
      <c r="S2" s="109"/>
      <c r="T2" s="109"/>
      <c r="U2" s="109"/>
      <c r="V2" s="109"/>
      <c r="W2" s="109"/>
    </row>
    <row r="3" spans="1:23" ht="18" customHeight="1" x14ac:dyDescent="0.2">
      <c r="B3" s="19"/>
      <c r="C3" s="20"/>
      <c r="D3" s="752" t="s">
        <v>37</v>
      </c>
      <c r="E3" s="753"/>
      <c r="F3" s="750" t="s">
        <v>36</v>
      </c>
      <c r="G3" s="750" t="s">
        <v>30</v>
      </c>
      <c r="H3" s="750" t="s">
        <v>28</v>
      </c>
      <c r="I3" s="750" t="s">
        <v>32</v>
      </c>
      <c r="J3" s="750" t="s">
        <v>34</v>
      </c>
      <c r="K3" s="750" t="s">
        <v>48</v>
      </c>
      <c r="L3" s="110"/>
      <c r="M3" s="754" t="s">
        <v>268</v>
      </c>
      <c r="N3" s="750" t="s">
        <v>47</v>
      </c>
      <c r="O3" s="758" t="s">
        <v>350</v>
      </c>
      <c r="P3" s="109"/>
      <c r="Q3" s="754" t="s">
        <v>268</v>
      </c>
      <c r="R3" s="750" t="s">
        <v>346</v>
      </c>
      <c r="S3" s="758" t="s">
        <v>349</v>
      </c>
      <c r="T3" s="111"/>
      <c r="U3" s="750" t="s">
        <v>347</v>
      </c>
      <c r="V3" s="750" t="s">
        <v>351</v>
      </c>
      <c r="W3" s="25"/>
    </row>
    <row r="4" spans="1:23" ht="18" customHeight="1" x14ac:dyDescent="0.2">
      <c r="B4" s="112"/>
      <c r="C4" s="44" t="s">
        <v>381</v>
      </c>
      <c r="D4" s="754" t="s">
        <v>1</v>
      </c>
      <c r="E4" s="756" t="s">
        <v>278</v>
      </c>
      <c r="F4" s="751"/>
      <c r="G4" s="751"/>
      <c r="H4" s="751"/>
      <c r="I4" s="751"/>
      <c r="J4" s="751"/>
      <c r="K4" s="751"/>
      <c r="L4" s="110"/>
      <c r="M4" s="763"/>
      <c r="N4" s="761"/>
      <c r="O4" s="759"/>
      <c r="P4" s="109"/>
      <c r="Q4" s="763"/>
      <c r="R4" s="761"/>
      <c r="S4" s="759"/>
      <c r="T4" s="113"/>
      <c r="U4" s="761"/>
      <c r="V4" s="761"/>
      <c r="W4" s="109"/>
    </row>
    <row r="5" spans="1:23" ht="18" customHeight="1" x14ac:dyDescent="0.2">
      <c r="B5" s="112"/>
      <c r="C5" s="21"/>
      <c r="D5" s="755"/>
      <c r="E5" s="757"/>
      <c r="F5" s="751"/>
      <c r="G5" s="751"/>
      <c r="H5" s="751"/>
      <c r="I5" s="751"/>
      <c r="J5" s="751"/>
      <c r="K5" s="751"/>
      <c r="L5" s="110"/>
      <c r="M5" s="763"/>
      <c r="N5" s="761"/>
      <c r="O5" s="759"/>
      <c r="P5" s="109"/>
      <c r="Q5" s="763"/>
      <c r="R5" s="761"/>
      <c r="S5" s="759"/>
      <c r="T5" s="113"/>
      <c r="U5" s="761"/>
      <c r="V5" s="761"/>
      <c r="W5" s="109"/>
    </row>
    <row r="6" spans="1:23" ht="18" customHeight="1" x14ac:dyDescent="0.2">
      <c r="B6" s="114"/>
      <c r="C6" s="24"/>
      <c r="D6" s="27" t="s">
        <v>275</v>
      </c>
      <c r="E6" s="26" t="s">
        <v>276</v>
      </c>
      <c r="F6" s="115" t="s">
        <v>50</v>
      </c>
      <c r="G6" s="115" t="s">
        <v>105</v>
      </c>
      <c r="H6" s="115" t="s">
        <v>106</v>
      </c>
      <c r="I6" s="115" t="s">
        <v>52</v>
      </c>
      <c r="J6" s="115" t="s">
        <v>53</v>
      </c>
      <c r="K6" s="115" t="s">
        <v>54</v>
      </c>
      <c r="L6" s="116"/>
      <c r="M6" s="764"/>
      <c r="N6" s="762"/>
      <c r="O6" s="760"/>
      <c r="P6" s="109"/>
      <c r="Q6" s="764"/>
      <c r="R6" s="762"/>
      <c r="S6" s="760"/>
      <c r="T6" s="113"/>
      <c r="U6" s="762"/>
      <c r="V6" s="762"/>
      <c r="W6" s="109"/>
    </row>
    <row r="7" spans="1:23" ht="18" customHeight="1" x14ac:dyDescent="0.2">
      <c r="B7" s="57" t="s">
        <v>184</v>
      </c>
      <c r="C7" s="28" t="s">
        <v>246</v>
      </c>
      <c r="D7" s="117">
        <v>0.26082787370824906</v>
      </c>
      <c r="E7" s="118">
        <v>4.0829104752855346E-2</v>
      </c>
      <c r="F7" s="118">
        <v>0.41117900000000002</v>
      </c>
      <c r="G7" s="118">
        <v>0.24151600000000001</v>
      </c>
      <c r="H7" s="118">
        <v>3.7141E-2</v>
      </c>
      <c r="I7" s="118">
        <v>0.49042765000471406</v>
      </c>
      <c r="J7" s="118">
        <v>0.11853963429851756</v>
      </c>
      <c r="K7" s="119">
        <v>9.9512849369288881E-3</v>
      </c>
      <c r="L7" s="120"/>
      <c r="M7" s="121">
        <v>360622</v>
      </c>
      <c r="N7" s="122">
        <v>176859</v>
      </c>
      <c r="O7" s="123">
        <f>+N7/M7</f>
        <v>0.49042765000471406</v>
      </c>
      <c r="P7" s="124"/>
      <c r="Q7" s="125">
        <v>360622</v>
      </c>
      <c r="R7" s="126">
        <v>42748</v>
      </c>
      <c r="S7" s="123">
        <f>+R7/Q7</f>
        <v>0.11853963429851756</v>
      </c>
      <c r="T7" s="127"/>
      <c r="U7" s="128">
        <v>184957</v>
      </c>
      <c r="V7" s="123">
        <f>+U7/U$50</f>
        <v>9.9512849369288881E-3</v>
      </c>
      <c r="W7" s="109"/>
    </row>
    <row r="8" spans="1:23" ht="18" customHeight="1" x14ac:dyDescent="0.2">
      <c r="B8" s="58" t="s">
        <v>185</v>
      </c>
      <c r="C8" s="29" t="s">
        <v>294</v>
      </c>
      <c r="D8" s="129">
        <v>0.21797701872036809</v>
      </c>
      <c r="E8" s="130">
        <v>3.1804802074933601E-2</v>
      </c>
      <c r="F8" s="130">
        <v>0.103105</v>
      </c>
      <c r="G8" s="130">
        <v>0.30950699999999998</v>
      </c>
      <c r="H8" s="130">
        <v>0.10659</v>
      </c>
      <c r="I8" s="130">
        <v>0.68167086784299602</v>
      </c>
      <c r="J8" s="130">
        <v>0.26053294922578324</v>
      </c>
      <c r="K8" s="131">
        <v>5.556260079027268E-4</v>
      </c>
      <c r="L8" s="120"/>
      <c r="M8" s="132">
        <v>5554</v>
      </c>
      <c r="N8" s="133">
        <v>3786</v>
      </c>
      <c r="O8" s="134">
        <f t="shared" ref="O8:O49" si="0">+N8/M8</f>
        <v>0.68167086784299602</v>
      </c>
      <c r="P8" s="124"/>
      <c r="Q8" s="135">
        <v>5554</v>
      </c>
      <c r="R8" s="136">
        <v>1447</v>
      </c>
      <c r="S8" s="134">
        <f t="shared" ref="S8:S49" si="1">+R8/Q8</f>
        <v>0.26053294922578324</v>
      </c>
      <c r="T8" s="127"/>
      <c r="U8" s="137">
        <v>10327</v>
      </c>
      <c r="V8" s="134">
        <f t="shared" ref="V8:V49" si="2">+U8/U$50</f>
        <v>5.556260079027268E-4</v>
      </c>
      <c r="W8" s="109"/>
    </row>
    <row r="9" spans="1:23" ht="18" customHeight="1" x14ac:dyDescent="0.2">
      <c r="B9" s="58" t="s">
        <v>186</v>
      </c>
      <c r="C9" s="29" t="s">
        <v>295</v>
      </c>
      <c r="D9" s="129">
        <v>0.24930029364152415</v>
      </c>
      <c r="E9" s="130">
        <v>3.3308393561263416E-2</v>
      </c>
      <c r="F9" s="130">
        <v>0.30082900000000001</v>
      </c>
      <c r="G9" s="130">
        <v>0.103751</v>
      </c>
      <c r="H9" s="130">
        <v>3.1278E-2</v>
      </c>
      <c r="I9" s="130">
        <v>0.44584869675778765</v>
      </c>
      <c r="J9" s="130">
        <v>0.15491417673235855</v>
      </c>
      <c r="K9" s="131">
        <v>9.3886645084754355E-4</v>
      </c>
      <c r="L9" s="120"/>
      <c r="M9" s="132">
        <v>39325</v>
      </c>
      <c r="N9" s="133">
        <v>17533</v>
      </c>
      <c r="O9" s="134">
        <f t="shared" si="0"/>
        <v>0.44584869675778765</v>
      </c>
      <c r="P9" s="124"/>
      <c r="Q9" s="135">
        <v>39325</v>
      </c>
      <c r="R9" s="136">
        <v>6092</v>
      </c>
      <c r="S9" s="134">
        <f t="shared" si="1"/>
        <v>0.15491417673235855</v>
      </c>
      <c r="T9" s="127"/>
      <c r="U9" s="137">
        <v>17450</v>
      </c>
      <c r="V9" s="134">
        <f t="shared" si="2"/>
        <v>9.3886645084754355E-4</v>
      </c>
      <c r="W9" s="109"/>
    </row>
    <row r="10" spans="1:23" ht="18" customHeight="1" x14ac:dyDescent="0.2">
      <c r="B10" s="58" t="s">
        <v>187</v>
      </c>
      <c r="C10" s="29" t="s">
        <v>247</v>
      </c>
      <c r="D10" s="129">
        <v>2.2528180695691236E-2</v>
      </c>
      <c r="E10" s="130">
        <v>6.6403067077407646E-2</v>
      </c>
      <c r="F10" s="130">
        <v>7.868E-3</v>
      </c>
      <c r="G10" s="130">
        <v>5.5077000000000001E-2</v>
      </c>
      <c r="H10" s="130">
        <v>5.2699000000000003E-2</v>
      </c>
      <c r="I10" s="130">
        <v>0.49325192802056556</v>
      </c>
      <c r="J10" s="130">
        <v>0.22660668380462726</v>
      </c>
      <c r="K10" s="131">
        <v>-2.0122409892090618E-5</v>
      </c>
      <c r="L10" s="120"/>
      <c r="M10" s="132">
        <v>15560</v>
      </c>
      <c r="N10" s="133">
        <v>7675</v>
      </c>
      <c r="O10" s="134">
        <f t="shared" si="0"/>
        <v>0.49325192802056556</v>
      </c>
      <c r="P10" s="124"/>
      <c r="Q10" s="135">
        <v>15560</v>
      </c>
      <c r="R10" s="136">
        <v>3526</v>
      </c>
      <c r="S10" s="134">
        <f t="shared" si="1"/>
        <v>0.22660668380462726</v>
      </c>
      <c r="T10" s="127"/>
      <c r="U10" s="137">
        <v>-374</v>
      </c>
      <c r="V10" s="134">
        <f t="shared" si="2"/>
        <v>-2.0122409892090618E-5</v>
      </c>
      <c r="W10" s="109"/>
    </row>
    <row r="11" spans="1:23" ht="18" customHeight="1" x14ac:dyDescent="0.2">
      <c r="B11" s="58" t="s">
        <v>188</v>
      </c>
      <c r="C11" s="29" t="s">
        <v>248</v>
      </c>
      <c r="D11" s="129">
        <v>0.32257496101304423</v>
      </c>
      <c r="E11" s="130">
        <v>3.2171338179978581E-2</v>
      </c>
      <c r="F11" s="130">
        <v>0.320882</v>
      </c>
      <c r="G11" s="130">
        <v>3.5883999999999999E-2</v>
      </c>
      <c r="H11" s="130">
        <v>3.4851E-2</v>
      </c>
      <c r="I11" s="130">
        <v>0.37283866622216477</v>
      </c>
      <c r="J11" s="130">
        <v>0.13756925498307038</v>
      </c>
      <c r="K11" s="131">
        <v>8.5127532229079331E-2</v>
      </c>
      <c r="L11" s="120"/>
      <c r="M11" s="132">
        <v>2204715</v>
      </c>
      <c r="N11" s="133">
        <v>822003</v>
      </c>
      <c r="O11" s="134">
        <f t="shared" si="0"/>
        <v>0.37283866622216477</v>
      </c>
      <c r="P11" s="124"/>
      <c r="Q11" s="135">
        <v>2204715</v>
      </c>
      <c r="R11" s="136">
        <v>303301</v>
      </c>
      <c r="S11" s="134">
        <f t="shared" si="1"/>
        <v>0.13756925498307038</v>
      </c>
      <c r="T11" s="127"/>
      <c r="U11" s="137">
        <v>1582201</v>
      </c>
      <c r="V11" s="134">
        <f t="shared" si="2"/>
        <v>8.5127532229079331E-2</v>
      </c>
      <c r="W11" s="109"/>
    </row>
    <row r="12" spans="1:23" ht="18" customHeight="1" x14ac:dyDescent="0.2">
      <c r="B12" s="58" t="s">
        <v>189</v>
      </c>
      <c r="C12" s="29" t="s">
        <v>249</v>
      </c>
      <c r="D12" s="129">
        <v>0.43944914757410253</v>
      </c>
      <c r="E12" s="130">
        <v>2.4548546158944525E-2</v>
      </c>
      <c r="F12" s="130">
        <v>0.11379400000000001</v>
      </c>
      <c r="G12" s="130">
        <v>0.114258</v>
      </c>
      <c r="H12" s="130">
        <v>7.9410999999999995E-2</v>
      </c>
      <c r="I12" s="130">
        <v>0.40315502144705589</v>
      </c>
      <c r="J12" s="130">
        <v>0.24543939877344109</v>
      </c>
      <c r="K12" s="131">
        <v>1.4107046808760652E-2</v>
      </c>
      <c r="L12" s="120"/>
      <c r="M12" s="132">
        <v>282090</v>
      </c>
      <c r="N12" s="133">
        <v>113726</v>
      </c>
      <c r="O12" s="134">
        <f t="shared" si="0"/>
        <v>0.40315502144705589</v>
      </c>
      <c r="P12" s="124"/>
      <c r="Q12" s="135">
        <v>282090</v>
      </c>
      <c r="R12" s="136">
        <v>69236</v>
      </c>
      <c r="S12" s="134">
        <f t="shared" si="1"/>
        <v>0.24543939877344109</v>
      </c>
      <c r="T12" s="127"/>
      <c r="U12" s="137">
        <v>262197</v>
      </c>
      <c r="V12" s="134">
        <f t="shared" si="2"/>
        <v>1.4107046808760652E-2</v>
      </c>
      <c r="W12" s="109"/>
    </row>
    <row r="13" spans="1:23" ht="18" customHeight="1" x14ac:dyDescent="0.2">
      <c r="B13" s="58" t="s">
        <v>190</v>
      </c>
      <c r="C13" s="29" t="s">
        <v>250</v>
      </c>
      <c r="D13" s="129">
        <v>0.23349686800485506</v>
      </c>
      <c r="E13" s="130">
        <v>5.8003940153580597E-2</v>
      </c>
      <c r="F13" s="130">
        <v>0.26925700000000002</v>
      </c>
      <c r="G13" s="130">
        <v>5.3391000000000001E-2</v>
      </c>
      <c r="H13" s="130">
        <v>4.5258E-2</v>
      </c>
      <c r="I13" s="130">
        <v>0.3660533516929127</v>
      </c>
      <c r="J13" s="130">
        <v>0.17808257143023845</v>
      </c>
      <c r="K13" s="131">
        <v>1.0624524816553835E-3</v>
      </c>
      <c r="L13" s="120"/>
      <c r="M13" s="132">
        <v>685564</v>
      </c>
      <c r="N13" s="133">
        <v>250953</v>
      </c>
      <c r="O13" s="134">
        <f t="shared" si="0"/>
        <v>0.3660533516929127</v>
      </c>
      <c r="P13" s="124"/>
      <c r="Q13" s="135">
        <v>685564</v>
      </c>
      <c r="R13" s="136">
        <v>122087</v>
      </c>
      <c r="S13" s="134">
        <f t="shared" si="1"/>
        <v>0.17808257143023845</v>
      </c>
      <c r="T13" s="127"/>
      <c r="U13" s="137">
        <v>19747</v>
      </c>
      <c r="V13" s="134">
        <f t="shared" si="2"/>
        <v>1.0624524816553835E-3</v>
      </c>
      <c r="W13" s="109"/>
    </row>
    <row r="14" spans="1:23" ht="18" customHeight="1" x14ac:dyDescent="0.2">
      <c r="B14" s="58" t="s">
        <v>191</v>
      </c>
      <c r="C14" s="29" t="s">
        <v>251</v>
      </c>
      <c r="D14" s="129">
        <v>0.20029497135644653</v>
      </c>
      <c r="E14" s="130">
        <v>2.6939157259421205E-2</v>
      </c>
      <c r="F14" s="130">
        <v>0.13361400000000001</v>
      </c>
      <c r="G14" s="130">
        <v>1.3868E-2</v>
      </c>
      <c r="H14" s="130">
        <v>1.3823999999999999E-2</v>
      </c>
      <c r="I14" s="130">
        <v>0.3336341477518649</v>
      </c>
      <c r="J14" s="130">
        <v>9.8052650116616694E-2</v>
      </c>
      <c r="K14" s="131">
        <v>8.1676000900235725E-3</v>
      </c>
      <c r="L14" s="120"/>
      <c r="M14" s="132">
        <v>1141346</v>
      </c>
      <c r="N14" s="133">
        <v>380792</v>
      </c>
      <c r="O14" s="134">
        <f t="shared" si="0"/>
        <v>0.3336341477518649</v>
      </c>
      <c r="P14" s="124"/>
      <c r="Q14" s="135">
        <v>1141346</v>
      </c>
      <c r="R14" s="136">
        <v>111912</v>
      </c>
      <c r="S14" s="134">
        <f t="shared" si="1"/>
        <v>9.8052650116616694E-2</v>
      </c>
      <c r="T14" s="127"/>
      <c r="U14" s="137">
        <v>151805</v>
      </c>
      <c r="V14" s="134">
        <f t="shared" si="2"/>
        <v>8.1676000900235725E-3</v>
      </c>
      <c r="W14" s="109"/>
    </row>
    <row r="15" spans="1:23" ht="18" customHeight="1" x14ac:dyDescent="0.2">
      <c r="B15" s="58" t="s">
        <v>192</v>
      </c>
      <c r="C15" s="29" t="s">
        <v>252</v>
      </c>
      <c r="D15" s="129">
        <v>0.19636393192438267</v>
      </c>
      <c r="E15" s="130">
        <v>2.1219492730162302E-2</v>
      </c>
      <c r="F15" s="130">
        <v>0.37847599999999998</v>
      </c>
      <c r="G15" s="130">
        <v>1.01E-3</v>
      </c>
      <c r="H15" s="130">
        <v>1.01E-3</v>
      </c>
      <c r="I15" s="130">
        <v>0.30670414752735486</v>
      </c>
      <c r="J15" s="130">
        <v>1.1659934667416844E-2</v>
      </c>
      <c r="K15" s="131">
        <v>2.0741523717299939E-2</v>
      </c>
      <c r="L15" s="120"/>
      <c r="M15" s="132">
        <v>952664</v>
      </c>
      <c r="N15" s="133">
        <v>292186</v>
      </c>
      <c r="O15" s="134">
        <f t="shared" si="0"/>
        <v>0.30670414752735486</v>
      </c>
      <c r="P15" s="124"/>
      <c r="Q15" s="135">
        <v>952664</v>
      </c>
      <c r="R15" s="136">
        <v>11108</v>
      </c>
      <c r="S15" s="134">
        <f t="shared" si="1"/>
        <v>1.1659934667416844E-2</v>
      </c>
      <c r="T15" s="127"/>
      <c r="U15" s="137">
        <v>385507</v>
      </c>
      <c r="V15" s="134">
        <f t="shared" si="2"/>
        <v>2.0741523717299939E-2</v>
      </c>
      <c r="W15" s="109"/>
    </row>
    <row r="16" spans="1:23" ht="18" customHeight="1" x14ac:dyDescent="0.2">
      <c r="B16" s="58" t="s">
        <v>193</v>
      </c>
      <c r="C16" s="29" t="s">
        <v>287</v>
      </c>
      <c r="D16" s="129">
        <v>0.17252148642986123</v>
      </c>
      <c r="E16" s="130">
        <v>3.0991639895507905E-2</v>
      </c>
      <c r="F16" s="130">
        <v>0.46200400000000003</v>
      </c>
      <c r="G16" s="130">
        <v>4.7522000000000002E-2</v>
      </c>
      <c r="H16" s="130">
        <v>4.5488000000000001E-2</v>
      </c>
      <c r="I16" s="130">
        <v>0.35777226815765439</v>
      </c>
      <c r="J16" s="130">
        <v>0.22355968676439547</v>
      </c>
      <c r="K16" s="131">
        <v>1.2516784591700431E-3</v>
      </c>
      <c r="L16" s="120"/>
      <c r="M16" s="132">
        <v>1435469</v>
      </c>
      <c r="N16" s="133">
        <v>513571</v>
      </c>
      <c r="O16" s="134">
        <f t="shared" si="0"/>
        <v>0.35777226815765439</v>
      </c>
      <c r="P16" s="124"/>
      <c r="Q16" s="135">
        <v>1435469</v>
      </c>
      <c r="R16" s="136">
        <v>320913</v>
      </c>
      <c r="S16" s="134">
        <f t="shared" si="1"/>
        <v>0.22355968676439547</v>
      </c>
      <c r="T16" s="127"/>
      <c r="U16" s="137">
        <v>23264</v>
      </c>
      <c r="V16" s="134">
        <f t="shared" si="2"/>
        <v>1.2516784591700431E-3</v>
      </c>
      <c r="W16" s="109"/>
    </row>
    <row r="17" spans="2:23" ht="18" customHeight="1" x14ac:dyDescent="0.2">
      <c r="B17" s="58" t="s">
        <v>194</v>
      </c>
      <c r="C17" s="29" t="s">
        <v>296</v>
      </c>
      <c r="D17" s="129">
        <v>0.20865009614368171</v>
      </c>
      <c r="E17" s="130">
        <v>2.8758235958243918E-2</v>
      </c>
      <c r="F17" s="130">
        <v>0.44388100000000003</v>
      </c>
      <c r="G17" s="130">
        <v>3.6381999999999998E-2</v>
      </c>
      <c r="H17" s="130">
        <v>3.4247E-2</v>
      </c>
      <c r="I17" s="130">
        <v>0.46889631012015848</v>
      </c>
      <c r="J17" s="130">
        <v>0.23205691273661022</v>
      </c>
      <c r="K17" s="131">
        <v>1.7260615822143291E-3</v>
      </c>
      <c r="L17" s="120"/>
      <c r="M17" s="132">
        <v>427602</v>
      </c>
      <c r="N17" s="133">
        <v>200501</v>
      </c>
      <c r="O17" s="134">
        <f t="shared" si="0"/>
        <v>0.46889631012015848</v>
      </c>
      <c r="P17" s="124"/>
      <c r="Q17" s="135">
        <v>427602</v>
      </c>
      <c r="R17" s="136">
        <v>99228</v>
      </c>
      <c r="S17" s="134">
        <f t="shared" si="1"/>
        <v>0.23205691273661022</v>
      </c>
      <c r="T17" s="127"/>
      <c r="U17" s="137">
        <v>32081</v>
      </c>
      <c r="V17" s="134">
        <f t="shared" si="2"/>
        <v>1.7260615822143291E-3</v>
      </c>
      <c r="W17" s="109"/>
    </row>
    <row r="18" spans="2:23" ht="18" customHeight="1" x14ac:dyDescent="0.2">
      <c r="B18" s="58" t="s">
        <v>195</v>
      </c>
      <c r="C18" s="29" t="s">
        <v>288</v>
      </c>
      <c r="D18" s="129">
        <v>0.18243827307546082</v>
      </c>
      <c r="E18" s="130">
        <v>3.2556072735334354E-2</v>
      </c>
      <c r="F18" s="130">
        <v>8.6198999999999998E-2</v>
      </c>
      <c r="G18" s="130">
        <v>7.7758999999999995E-2</v>
      </c>
      <c r="H18" s="130">
        <v>5.8837E-2</v>
      </c>
      <c r="I18" s="130">
        <v>0.47597342519170555</v>
      </c>
      <c r="J18" s="130">
        <v>0.29342581896303888</v>
      </c>
      <c r="K18" s="131">
        <v>7.408705460269728E-5</v>
      </c>
      <c r="L18" s="120"/>
      <c r="M18" s="132">
        <v>191309</v>
      </c>
      <c r="N18" s="133">
        <v>91058</v>
      </c>
      <c r="O18" s="134">
        <f t="shared" si="0"/>
        <v>0.47597342519170555</v>
      </c>
      <c r="P18" s="124"/>
      <c r="Q18" s="135">
        <v>191309</v>
      </c>
      <c r="R18" s="136">
        <v>56135</v>
      </c>
      <c r="S18" s="134">
        <f t="shared" si="1"/>
        <v>0.29342581896303888</v>
      </c>
      <c r="T18" s="127"/>
      <c r="U18" s="137">
        <v>1377</v>
      </c>
      <c r="V18" s="134">
        <f t="shared" si="2"/>
        <v>7.408705460269728E-5</v>
      </c>
      <c r="W18" s="109"/>
    </row>
    <row r="19" spans="2:23" ht="18" customHeight="1" x14ac:dyDescent="0.2">
      <c r="B19" s="58" t="s">
        <v>196</v>
      </c>
      <c r="C19" s="29" t="s">
        <v>289</v>
      </c>
      <c r="D19" s="129">
        <v>0.17338318082224383</v>
      </c>
      <c r="E19" s="130">
        <v>5.5096888852860647E-2</v>
      </c>
      <c r="F19" s="130">
        <v>0.28897899999999999</v>
      </c>
      <c r="G19" s="130">
        <v>4.4574999999999997E-2</v>
      </c>
      <c r="H19" s="130">
        <v>4.2044999999999999E-2</v>
      </c>
      <c r="I19" s="130">
        <v>0.49883117874063265</v>
      </c>
      <c r="J19" s="130">
        <v>0.22037887844027682</v>
      </c>
      <c r="K19" s="131">
        <v>3.2351885208861198E-4</v>
      </c>
      <c r="L19" s="120"/>
      <c r="M19" s="132">
        <v>432487</v>
      </c>
      <c r="N19" s="133">
        <v>215738</v>
      </c>
      <c r="O19" s="134">
        <f t="shared" si="0"/>
        <v>0.49883117874063265</v>
      </c>
      <c r="P19" s="124"/>
      <c r="Q19" s="135">
        <v>432487</v>
      </c>
      <c r="R19" s="136">
        <v>95311</v>
      </c>
      <c r="S19" s="134">
        <f t="shared" si="1"/>
        <v>0.22037887844027682</v>
      </c>
      <c r="T19" s="127"/>
      <c r="U19" s="137">
        <v>6013</v>
      </c>
      <c r="V19" s="134">
        <f t="shared" si="2"/>
        <v>3.2351885208861198E-4</v>
      </c>
      <c r="W19" s="109"/>
    </row>
    <row r="20" spans="2:23" ht="18" customHeight="1" x14ac:dyDescent="0.2">
      <c r="B20" s="58" t="s">
        <v>197</v>
      </c>
      <c r="C20" s="29" t="s">
        <v>253</v>
      </c>
      <c r="D20" s="129">
        <v>5.915135091480242E-2</v>
      </c>
      <c r="E20" s="130">
        <v>2.707816710740028E-2</v>
      </c>
      <c r="F20" s="130">
        <v>0.52580800000000005</v>
      </c>
      <c r="G20" s="130">
        <v>1.0167000000000001E-2</v>
      </c>
      <c r="H20" s="130">
        <v>9.8650000000000005E-3</v>
      </c>
      <c r="I20" s="130">
        <v>0.27292149063523513</v>
      </c>
      <c r="J20" s="130">
        <v>7.2452233733790519E-2</v>
      </c>
      <c r="K20" s="131">
        <v>-1.1374003880181702E-4</v>
      </c>
      <c r="L20" s="120"/>
      <c r="M20" s="132">
        <v>3411351</v>
      </c>
      <c r="N20" s="133">
        <v>931031</v>
      </c>
      <c r="O20" s="134">
        <f t="shared" si="0"/>
        <v>0.27292149063523513</v>
      </c>
      <c r="P20" s="124"/>
      <c r="Q20" s="135">
        <v>3411351</v>
      </c>
      <c r="R20" s="136">
        <v>247160</v>
      </c>
      <c r="S20" s="134">
        <f t="shared" si="1"/>
        <v>7.2452233733790519E-2</v>
      </c>
      <c r="T20" s="127"/>
      <c r="U20" s="137">
        <v>-2114</v>
      </c>
      <c r="V20" s="134">
        <f t="shared" si="2"/>
        <v>-1.1374003880181702E-4</v>
      </c>
      <c r="W20" s="109"/>
    </row>
    <row r="21" spans="2:23" ht="18" customHeight="1" x14ac:dyDescent="0.2">
      <c r="B21" s="58" t="s">
        <v>198</v>
      </c>
      <c r="C21" s="29" t="s">
        <v>254</v>
      </c>
      <c r="D21" s="129">
        <v>0.10162141323543349</v>
      </c>
      <c r="E21" s="130">
        <v>2.9411655995861995E-2</v>
      </c>
      <c r="F21" s="130">
        <v>0.20856</v>
      </c>
      <c r="G21" s="130">
        <v>1.4371E-2</v>
      </c>
      <c r="H21" s="130">
        <v>1.3526E-2</v>
      </c>
      <c r="I21" s="130">
        <v>0.16249052942555176</v>
      </c>
      <c r="J21" s="130">
        <v>0.15120623777001357</v>
      </c>
      <c r="K21" s="131">
        <v>5.5245161703739701E-4</v>
      </c>
      <c r="L21" s="120"/>
      <c r="M21" s="132">
        <v>733852</v>
      </c>
      <c r="N21" s="133">
        <v>119244</v>
      </c>
      <c r="O21" s="134">
        <f t="shared" si="0"/>
        <v>0.16249052942555176</v>
      </c>
      <c r="P21" s="124"/>
      <c r="Q21" s="135">
        <v>733852</v>
      </c>
      <c r="R21" s="136">
        <v>110963</v>
      </c>
      <c r="S21" s="134">
        <f t="shared" si="1"/>
        <v>0.15120623777001357</v>
      </c>
      <c r="T21" s="127"/>
      <c r="U21" s="137">
        <v>10268</v>
      </c>
      <c r="V21" s="134">
        <f t="shared" si="2"/>
        <v>5.5245161703739701E-4</v>
      </c>
      <c r="W21" s="109"/>
    </row>
    <row r="22" spans="2:23" ht="18" customHeight="1" x14ac:dyDescent="0.2">
      <c r="B22" s="58" t="s">
        <v>199</v>
      </c>
      <c r="C22" s="29" t="s">
        <v>255</v>
      </c>
      <c r="D22" s="129">
        <v>0.13281570784749258</v>
      </c>
      <c r="E22" s="130">
        <v>4.3831298767209842E-2</v>
      </c>
      <c r="F22" s="130">
        <v>0.59300799999999998</v>
      </c>
      <c r="G22" s="130">
        <v>7.2489999999999999E-2</v>
      </c>
      <c r="H22" s="130">
        <v>6.6605999999999999E-2</v>
      </c>
      <c r="I22" s="130">
        <v>0.42626264802407166</v>
      </c>
      <c r="J22" s="130">
        <v>0.27219553180946637</v>
      </c>
      <c r="K22" s="131">
        <v>9.9342293114321168E-4</v>
      </c>
      <c r="L22" s="120"/>
      <c r="M22" s="132">
        <v>1114008</v>
      </c>
      <c r="N22" s="133">
        <v>474860</v>
      </c>
      <c r="O22" s="134">
        <f t="shared" si="0"/>
        <v>0.42626264802407166</v>
      </c>
      <c r="P22" s="124"/>
      <c r="Q22" s="135">
        <v>1114008</v>
      </c>
      <c r="R22" s="136">
        <v>303228</v>
      </c>
      <c r="S22" s="134">
        <f t="shared" si="1"/>
        <v>0.27219553180946637</v>
      </c>
      <c r="T22" s="127"/>
      <c r="U22" s="137">
        <v>18464</v>
      </c>
      <c r="V22" s="134">
        <f t="shared" si="2"/>
        <v>9.9342293114321168E-4</v>
      </c>
      <c r="W22" s="109"/>
    </row>
    <row r="23" spans="2:23" ht="18" customHeight="1" x14ac:dyDescent="0.2">
      <c r="B23" s="58" t="s">
        <v>200</v>
      </c>
      <c r="C23" s="29" t="s">
        <v>3</v>
      </c>
      <c r="D23" s="129">
        <v>0.1028494212078634</v>
      </c>
      <c r="E23" s="130">
        <v>1.3194883965273208E-2</v>
      </c>
      <c r="F23" s="130">
        <v>0.24419099999999999</v>
      </c>
      <c r="G23" s="130">
        <v>3.5687000000000003E-2</v>
      </c>
      <c r="H23" s="130">
        <v>3.4569000000000003E-2</v>
      </c>
      <c r="I23" s="130">
        <v>0.4287860351687845</v>
      </c>
      <c r="J23" s="130">
        <v>0.23035502502887947</v>
      </c>
      <c r="K23" s="131">
        <v>4.3688226824538989E-5</v>
      </c>
      <c r="L23" s="120"/>
      <c r="M23" s="132">
        <v>973875</v>
      </c>
      <c r="N23" s="133">
        <v>417584</v>
      </c>
      <c r="O23" s="134">
        <f t="shared" si="0"/>
        <v>0.4287860351687845</v>
      </c>
      <c r="P23" s="124"/>
      <c r="Q23" s="135">
        <v>973875</v>
      </c>
      <c r="R23" s="136">
        <v>224337</v>
      </c>
      <c r="S23" s="134">
        <f t="shared" si="1"/>
        <v>0.23035502502887947</v>
      </c>
      <c r="T23" s="127"/>
      <c r="U23" s="137">
        <v>812</v>
      </c>
      <c r="V23" s="134">
        <f t="shared" si="2"/>
        <v>4.3688226824538989E-5</v>
      </c>
      <c r="W23" s="109"/>
    </row>
    <row r="24" spans="2:23" ht="18" customHeight="1" x14ac:dyDescent="0.2">
      <c r="B24" s="58" t="s">
        <v>201</v>
      </c>
      <c r="C24" s="29" t="s">
        <v>4</v>
      </c>
      <c r="D24" s="129">
        <v>0.12245219012281004</v>
      </c>
      <c r="E24" s="130">
        <v>1.1635144444581075E-2</v>
      </c>
      <c r="F24" s="130">
        <v>0.33463900000000002</v>
      </c>
      <c r="G24" s="130">
        <v>4.2722000000000003E-2</v>
      </c>
      <c r="H24" s="130">
        <v>4.0236000000000001E-2</v>
      </c>
      <c r="I24" s="130">
        <v>0.47101108940023206</v>
      </c>
      <c r="J24" s="130">
        <v>0.26115120461674962</v>
      </c>
      <c r="K24" s="131">
        <v>2.4803291337576937E-5</v>
      </c>
      <c r="L24" s="120"/>
      <c r="M24" s="132">
        <v>1978015</v>
      </c>
      <c r="N24" s="133">
        <v>931667</v>
      </c>
      <c r="O24" s="134">
        <f t="shared" si="0"/>
        <v>0.47101108940023206</v>
      </c>
      <c r="P24" s="124"/>
      <c r="Q24" s="135">
        <v>1978015</v>
      </c>
      <c r="R24" s="136">
        <v>516561</v>
      </c>
      <c r="S24" s="134">
        <f t="shared" si="1"/>
        <v>0.26115120461674962</v>
      </c>
      <c r="T24" s="127"/>
      <c r="U24" s="137">
        <v>461</v>
      </c>
      <c r="V24" s="134">
        <f t="shared" si="2"/>
        <v>2.4803291337576937E-5</v>
      </c>
      <c r="W24" s="109"/>
    </row>
    <row r="25" spans="2:23" ht="18" customHeight="1" x14ac:dyDescent="0.2">
      <c r="B25" s="58" t="s">
        <v>202</v>
      </c>
      <c r="C25" s="29" t="s">
        <v>5</v>
      </c>
      <c r="D25" s="129">
        <v>0.17571592604245978</v>
      </c>
      <c r="E25" s="130">
        <v>1.3860496878000344E-2</v>
      </c>
      <c r="F25" s="130">
        <v>0.31837900000000002</v>
      </c>
      <c r="G25" s="130">
        <v>1.5219999999999999E-2</v>
      </c>
      <c r="H25" s="130">
        <v>1.4918000000000001E-2</v>
      </c>
      <c r="I25" s="130">
        <v>0.37463269371919888</v>
      </c>
      <c r="J25" s="130">
        <v>0.15906637307329349</v>
      </c>
      <c r="K25" s="131">
        <v>3.437488684507138E-4</v>
      </c>
      <c r="L25" s="120"/>
      <c r="M25" s="132">
        <v>1192125</v>
      </c>
      <c r="N25" s="133">
        <v>446609</v>
      </c>
      <c r="O25" s="134">
        <f t="shared" si="0"/>
        <v>0.37463269371919888</v>
      </c>
      <c r="P25" s="124"/>
      <c r="Q25" s="135">
        <v>1192125</v>
      </c>
      <c r="R25" s="136">
        <v>189627</v>
      </c>
      <c r="S25" s="134">
        <f t="shared" si="1"/>
        <v>0.15906637307329349</v>
      </c>
      <c r="T25" s="127"/>
      <c r="U25" s="137">
        <v>6389</v>
      </c>
      <c r="V25" s="134">
        <f t="shared" si="2"/>
        <v>3.437488684507138E-4</v>
      </c>
      <c r="W25" s="109"/>
    </row>
    <row r="26" spans="2:23" ht="18" customHeight="1" x14ac:dyDescent="0.2">
      <c r="B26" s="58" t="s">
        <v>203</v>
      </c>
      <c r="C26" s="29" t="s">
        <v>256</v>
      </c>
      <c r="D26" s="129">
        <v>5.8936764006462181E-2</v>
      </c>
      <c r="E26" s="130">
        <v>9.511640978592693E-3</v>
      </c>
      <c r="F26" s="130">
        <v>0.222609</v>
      </c>
      <c r="G26" s="130">
        <v>2.8739000000000001E-2</v>
      </c>
      <c r="H26" s="130">
        <v>2.8242E-2</v>
      </c>
      <c r="I26" s="130">
        <v>0.39363194119798006</v>
      </c>
      <c r="J26" s="130">
        <v>0.18037741787666572</v>
      </c>
      <c r="K26" s="131">
        <v>5.056966058175394E-4</v>
      </c>
      <c r="L26" s="120"/>
      <c r="M26" s="132">
        <v>432094</v>
      </c>
      <c r="N26" s="133">
        <v>170086</v>
      </c>
      <c r="O26" s="134">
        <f t="shared" si="0"/>
        <v>0.39363194119798006</v>
      </c>
      <c r="P26" s="124"/>
      <c r="Q26" s="135">
        <v>432094</v>
      </c>
      <c r="R26" s="136">
        <v>77940</v>
      </c>
      <c r="S26" s="134">
        <f t="shared" si="1"/>
        <v>0.18037741787666572</v>
      </c>
      <c r="T26" s="127"/>
      <c r="U26" s="137">
        <v>9399</v>
      </c>
      <c r="V26" s="134">
        <f t="shared" si="2"/>
        <v>5.056966058175394E-4</v>
      </c>
      <c r="W26" s="109"/>
    </row>
    <row r="27" spans="2:23" ht="18" customHeight="1" x14ac:dyDescent="0.2">
      <c r="B27" s="58" t="s">
        <v>204</v>
      </c>
      <c r="C27" s="29" t="s">
        <v>257</v>
      </c>
      <c r="D27" s="129">
        <v>0.17344672221905641</v>
      </c>
      <c r="E27" s="130">
        <v>9.1142445996991728E-3</v>
      </c>
      <c r="F27" s="130">
        <v>0.30338700000000002</v>
      </c>
      <c r="G27" s="130">
        <v>2.8271999999999999E-2</v>
      </c>
      <c r="H27" s="130">
        <v>2.7473000000000001E-2</v>
      </c>
      <c r="I27" s="130">
        <v>0.36092871909465341</v>
      </c>
      <c r="J27" s="130">
        <v>0.2046699530750006</v>
      </c>
      <c r="K27" s="131">
        <v>1.0349644088910277E-2</v>
      </c>
      <c r="L27" s="120"/>
      <c r="M27" s="132">
        <v>1889398</v>
      </c>
      <c r="N27" s="133">
        <v>681938</v>
      </c>
      <c r="O27" s="134">
        <f t="shared" si="0"/>
        <v>0.36092871909465341</v>
      </c>
      <c r="P27" s="124"/>
      <c r="Q27" s="135">
        <v>1889398</v>
      </c>
      <c r="R27" s="136">
        <v>386703</v>
      </c>
      <c r="S27" s="134">
        <f t="shared" si="1"/>
        <v>0.2046699530750006</v>
      </c>
      <c r="T27" s="127"/>
      <c r="U27" s="137">
        <v>192361</v>
      </c>
      <c r="V27" s="134">
        <f t="shared" si="2"/>
        <v>1.0349644088910277E-2</v>
      </c>
      <c r="W27" s="109"/>
    </row>
    <row r="28" spans="2:23" ht="18" customHeight="1" x14ac:dyDescent="0.2">
      <c r="B28" s="58" t="s">
        <v>205</v>
      </c>
      <c r="C28" s="29" t="s">
        <v>297</v>
      </c>
      <c r="D28" s="129">
        <v>0.17793432092939027</v>
      </c>
      <c r="E28" s="130">
        <v>7.9091600037316089E-3</v>
      </c>
      <c r="F28" s="130">
        <v>6.1781000000000003E-2</v>
      </c>
      <c r="G28" s="130">
        <v>2.6461999999999999E-2</v>
      </c>
      <c r="H28" s="130">
        <v>2.6381999999999999E-2</v>
      </c>
      <c r="I28" s="130">
        <v>0.35654655914582378</v>
      </c>
      <c r="J28" s="130">
        <v>0.20510008225939128</v>
      </c>
      <c r="K28" s="131">
        <v>1.046768838651254E-2</v>
      </c>
      <c r="L28" s="120"/>
      <c r="M28" s="132">
        <v>302701</v>
      </c>
      <c r="N28" s="133">
        <v>107927</v>
      </c>
      <c r="O28" s="134">
        <f t="shared" si="0"/>
        <v>0.35654655914582378</v>
      </c>
      <c r="P28" s="124"/>
      <c r="Q28" s="135">
        <v>302701</v>
      </c>
      <c r="R28" s="136">
        <v>62084</v>
      </c>
      <c r="S28" s="134">
        <f t="shared" si="1"/>
        <v>0.20510008225939128</v>
      </c>
      <c r="T28" s="127"/>
      <c r="U28" s="137">
        <v>194555</v>
      </c>
      <c r="V28" s="134">
        <f t="shared" si="2"/>
        <v>1.046768838651254E-2</v>
      </c>
      <c r="W28" s="109"/>
    </row>
    <row r="29" spans="2:23" ht="18" customHeight="1" x14ac:dyDescent="0.2">
      <c r="B29" s="58" t="s">
        <v>206</v>
      </c>
      <c r="C29" s="29" t="s">
        <v>298</v>
      </c>
      <c r="D29" s="129">
        <v>8.4549673490673549E-2</v>
      </c>
      <c r="E29" s="130">
        <v>1.6949442414430676E-2</v>
      </c>
      <c r="F29" s="130">
        <v>0.62306099999999998</v>
      </c>
      <c r="G29" s="130">
        <v>1.6972999999999999E-2</v>
      </c>
      <c r="H29" s="130">
        <v>1.6848999999999999E-2</v>
      </c>
      <c r="I29" s="130">
        <v>0.22948713108412902</v>
      </c>
      <c r="J29" s="130">
        <v>0.12503911704762971</v>
      </c>
      <c r="K29" s="131">
        <v>2.5240496425232361E-2</v>
      </c>
      <c r="L29" s="120"/>
      <c r="M29" s="132">
        <v>16236527</v>
      </c>
      <c r="N29" s="133">
        <v>3726074</v>
      </c>
      <c r="O29" s="134">
        <f t="shared" si="0"/>
        <v>0.22948713108412902</v>
      </c>
      <c r="P29" s="124"/>
      <c r="Q29" s="135">
        <v>16236527</v>
      </c>
      <c r="R29" s="136">
        <v>2030201</v>
      </c>
      <c r="S29" s="134">
        <f t="shared" si="1"/>
        <v>0.12503911704762971</v>
      </c>
      <c r="T29" s="127"/>
      <c r="U29" s="137">
        <v>469126</v>
      </c>
      <c r="V29" s="134">
        <f t="shared" si="2"/>
        <v>2.5240496425232361E-2</v>
      </c>
      <c r="W29" s="109"/>
    </row>
    <row r="30" spans="2:23" ht="18" customHeight="1" x14ac:dyDescent="0.2">
      <c r="B30" s="58" t="s">
        <v>207</v>
      </c>
      <c r="C30" s="29" t="s">
        <v>290</v>
      </c>
      <c r="D30" s="129">
        <v>8.5657568186782024E-2</v>
      </c>
      <c r="E30" s="130">
        <v>1.1586046585135899E-2</v>
      </c>
      <c r="F30" s="130">
        <v>0.21640899999999999</v>
      </c>
      <c r="G30" s="130">
        <v>2.6282E-2</v>
      </c>
      <c r="H30" s="130">
        <v>2.6277999999999999E-2</v>
      </c>
      <c r="I30" s="130">
        <v>0.4390949489041947</v>
      </c>
      <c r="J30" s="130">
        <v>0.21699921150060311</v>
      </c>
      <c r="K30" s="131">
        <v>0</v>
      </c>
      <c r="L30" s="120"/>
      <c r="M30" s="132">
        <v>574509</v>
      </c>
      <c r="N30" s="133">
        <v>252264</v>
      </c>
      <c r="O30" s="134">
        <f t="shared" si="0"/>
        <v>0.4390949489041947</v>
      </c>
      <c r="P30" s="124"/>
      <c r="Q30" s="135">
        <v>574509</v>
      </c>
      <c r="R30" s="136">
        <v>124668</v>
      </c>
      <c r="S30" s="134">
        <f t="shared" si="1"/>
        <v>0.21699921150060311</v>
      </c>
      <c r="T30" s="127"/>
      <c r="U30" s="137">
        <v>0</v>
      </c>
      <c r="V30" s="134">
        <f t="shared" si="2"/>
        <v>0</v>
      </c>
      <c r="W30" s="109"/>
    </row>
    <row r="31" spans="2:23" ht="18" customHeight="1" x14ac:dyDescent="0.2">
      <c r="B31" s="58" t="s">
        <v>208</v>
      </c>
      <c r="C31" s="29" t="s">
        <v>291</v>
      </c>
      <c r="D31" s="129">
        <v>0.10716895322164997</v>
      </c>
      <c r="E31" s="130">
        <v>6.9719954347289836E-3</v>
      </c>
      <c r="F31" s="130">
        <v>0.503718</v>
      </c>
      <c r="G31" s="130">
        <v>2.8199999999999999E-2</v>
      </c>
      <c r="H31" s="130">
        <v>2.7795E-2</v>
      </c>
      <c r="I31" s="130">
        <v>0.32753425971654238</v>
      </c>
      <c r="J31" s="130">
        <v>0.19160215027020497</v>
      </c>
      <c r="K31" s="131">
        <v>6.2153497078457434E-4</v>
      </c>
      <c r="L31" s="120"/>
      <c r="M31" s="132">
        <v>562906</v>
      </c>
      <c r="N31" s="133">
        <v>184371</v>
      </c>
      <c r="O31" s="134">
        <f t="shared" si="0"/>
        <v>0.32753425971654238</v>
      </c>
      <c r="P31" s="124"/>
      <c r="Q31" s="135">
        <v>562906</v>
      </c>
      <c r="R31" s="136">
        <v>107854</v>
      </c>
      <c r="S31" s="134">
        <f t="shared" si="1"/>
        <v>0.19160215027020497</v>
      </c>
      <c r="T31" s="127"/>
      <c r="U31" s="137">
        <v>11552</v>
      </c>
      <c r="V31" s="134">
        <f t="shared" si="2"/>
        <v>6.2153497078457434E-4</v>
      </c>
      <c r="W31" s="109"/>
    </row>
    <row r="32" spans="2:23" ht="18" customHeight="1" x14ac:dyDescent="0.2">
      <c r="B32" s="58" t="s">
        <v>209</v>
      </c>
      <c r="C32" s="29" t="s">
        <v>6</v>
      </c>
      <c r="D32" s="129">
        <v>0.31630659187034799</v>
      </c>
      <c r="E32" s="130">
        <v>3.5669638098325747E-2</v>
      </c>
      <c r="F32" s="130">
        <v>0.29977199999999998</v>
      </c>
      <c r="G32" s="130">
        <v>6.2123999999999999E-2</v>
      </c>
      <c r="H32" s="130">
        <v>5.3235999999999999E-2</v>
      </c>
      <c r="I32" s="130">
        <v>0.45701477673554319</v>
      </c>
      <c r="J32" s="130">
        <v>0.25495293253663587</v>
      </c>
      <c r="K32" s="131">
        <v>1.056152122836229E-2</v>
      </c>
      <c r="L32" s="120"/>
      <c r="M32" s="132">
        <v>718968</v>
      </c>
      <c r="N32" s="133">
        <v>328579</v>
      </c>
      <c r="O32" s="134">
        <f t="shared" si="0"/>
        <v>0.45701477673554319</v>
      </c>
      <c r="P32" s="124"/>
      <c r="Q32" s="135">
        <v>718968</v>
      </c>
      <c r="R32" s="136">
        <v>183303</v>
      </c>
      <c r="S32" s="134">
        <f t="shared" si="1"/>
        <v>0.25495293253663587</v>
      </c>
      <c r="T32" s="127"/>
      <c r="U32" s="137">
        <v>196299</v>
      </c>
      <c r="V32" s="134">
        <f t="shared" si="2"/>
        <v>1.056152122836229E-2</v>
      </c>
      <c r="W32" s="109"/>
    </row>
    <row r="33" spans="2:23" ht="18" customHeight="1" x14ac:dyDescent="0.2">
      <c r="B33" s="58" t="s">
        <v>210</v>
      </c>
      <c r="C33" s="29" t="s">
        <v>258</v>
      </c>
      <c r="D33" s="129">
        <v>0</v>
      </c>
      <c r="E33" s="130">
        <v>0</v>
      </c>
      <c r="F33" s="130">
        <v>1</v>
      </c>
      <c r="G33" s="130">
        <v>9.0846999999999997E-2</v>
      </c>
      <c r="H33" s="130">
        <v>8.1338999999999995E-2</v>
      </c>
      <c r="I33" s="130">
        <v>0.46939977903602692</v>
      </c>
      <c r="J33" s="130">
        <v>0.35047588519418837</v>
      </c>
      <c r="K33" s="131">
        <v>0</v>
      </c>
      <c r="L33" s="120"/>
      <c r="M33" s="132">
        <v>3100958</v>
      </c>
      <c r="N33" s="133">
        <v>1455589</v>
      </c>
      <c r="O33" s="134">
        <f t="shared" si="0"/>
        <v>0.46939977903602692</v>
      </c>
      <c r="P33" s="124"/>
      <c r="Q33" s="135">
        <v>3100958</v>
      </c>
      <c r="R33" s="136">
        <v>1086811</v>
      </c>
      <c r="S33" s="134">
        <f t="shared" si="1"/>
        <v>0.35047588519418837</v>
      </c>
      <c r="T33" s="127"/>
      <c r="U33" s="137">
        <v>0</v>
      </c>
      <c r="V33" s="134">
        <f t="shared" si="2"/>
        <v>0</v>
      </c>
      <c r="W33" s="109"/>
    </row>
    <row r="34" spans="2:23" ht="18" customHeight="1" x14ac:dyDescent="0.2">
      <c r="B34" s="58" t="s">
        <v>211</v>
      </c>
      <c r="C34" s="29" t="s">
        <v>259</v>
      </c>
      <c r="D34" s="129">
        <v>0</v>
      </c>
      <c r="E34" s="130">
        <v>0</v>
      </c>
      <c r="F34" s="130">
        <v>0.43029499999999998</v>
      </c>
      <c r="G34" s="130">
        <v>8.4080000000000005E-3</v>
      </c>
      <c r="H34" s="130">
        <v>8.4080000000000005E-3</v>
      </c>
      <c r="I34" s="130">
        <v>0.35382626577377163</v>
      </c>
      <c r="J34" s="130">
        <v>6.9310797292689949E-2</v>
      </c>
      <c r="K34" s="131">
        <v>2.2987701172313309E-2</v>
      </c>
      <c r="L34" s="120"/>
      <c r="M34" s="132">
        <v>1956333</v>
      </c>
      <c r="N34" s="133">
        <v>692202</v>
      </c>
      <c r="O34" s="134">
        <f t="shared" si="0"/>
        <v>0.35382626577377163</v>
      </c>
      <c r="P34" s="124"/>
      <c r="Q34" s="135">
        <v>1956333</v>
      </c>
      <c r="R34" s="136">
        <v>135595</v>
      </c>
      <c r="S34" s="134">
        <f t="shared" si="1"/>
        <v>6.9310797292689949E-2</v>
      </c>
      <c r="T34" s="127"/>
      <c r="U34" s="137">
        <v>427255</v>
      </c>
      <c r="V34" s="134">
        <f t="shared" si="2"/>
        <v>2.2987701172313309E-2</v>
      </c>
      <c r="W34" s="109"/>
    </row>
    <row r="35" spans="2:23" ht="18" customHeight="1" x14ac:dyDescent="0.2">
      <c r="B35" s="58" t="s">
        <v>212</v>
      </c>
      <c r="C35" s="29" t="s">
        <v>7</v>
      </c>
      <c r="D35" s="129">
        <v>0</v>
      </c>
      <c r="E35" s="130">
        <v>0</v>
      </c>
      <c r="F35" s="130">
        <v>0.989456</v>
      </c>
      <c r="G35" s="130">
        <v>2.085E-2</v>
      </c>
      <c r="H35" s="130">
        <v>2.085E-2</v>
      </c>
      <c r="I35" s="130">
        <v>0.46589148873740166</v>
      </c>
      <c r="J35" s="130">
        <v>0.1385459954826779</v>
      </c>
      <c r="K35" s="131">
        <v>5.6927588862364488E-3</v>
      </c>
      <c r="L35" s="120"/>
      <c r="M35" s="132">
        <v>293094</v>
      </c>
      <c r="N35" s="133">
        <v>136550</v>
      </c>
      <c r="O35" s="134">
        <f t="shared" si="0"/>
        <v>0.46589148873740166</v>
      </c>
      <c r="P35" s="124"/>
      <c r="Q35" s="135">
        <v>293094</v>
      </c>
      <c r="R35" s="136">
        <v>40607</v>
      </c>
      <c r="S35" s="134">
        <f t="shared" si="1"/>
        <v>0.1385459954826779</v>
      </c>
      <c r="T35" s="127"/>
      <c r="U35" s="137">
        <v>105807</v>
      </c>
      <c r="V35" s="134">
        <f t="shared" si="2"/>
        <v>5.6927588862364488E-3</v>
      </c>
      <c r="W35" s="109"/>
    </row>
    <row r="36" spans="2:23" ht="18" customHeight="1" x14ac:dyDescent="0.2">
      <c r="B36" s="58" t="s">
        <v>213</v>
      </c>
      <c r="C36" s="29" t="s">
        <v>8</v>
      </c>
      <c r="D36" s="129">
        <v>0</v>
      </c>
      <c r="E36" s="130">
        <v>0</v>
      </c>
      <c r="F36" s="130">
        <v>0.99993799999999999</v>
      </c>
      <c r="G36" s="130">
        <v>8.2191E-2</v>
      </c>
      <c r="H36" s="130">
        <v>8.0023999999999998E-2</v>
      </c>
      <c r="I36" s="130">
        <v>0.65489309656144046</v>
      </c>
      <c r="J36" s="130">
        <v>0.47395147930826276</v>
      </c>
      <c r="K36" s="131">
        <v>1.1952926688841849E-3</v>
      </c>
      <c r="L36" s="120"/>
      <c r="M36" s="132">
        <v>322955</v>
      </c>
      <c r="N36" s="133">
        <v>211501</v>
      </c>
      <c r="O36" s="134">
        <f t="shared" si="0"/>
        <v>0.65489309656144046</v>
      </c>
      <c r="P36" s="124"/>
      <c r="Q36" s="135">
        <v>322955</v>
      </c>
      <c r="R36" s="136">
        <v>153065</v>
      </c>
      <c r="S36" s="134">
        <f t="shared" si="1"/>
        <v>0.47395147930826276</v>
      </c>
      <c r="T36" s="127"/>
      <c r="U36" s="137">
        <v>22216</v>
      </c>
      <c r="V36" s="134">
        <f t="shared" si="2"/>
        <v>1.1952926688841849E-3</v>
      </c>
      <c r="W36" s="109"/>
    </row>
    <row r="37" spans="2:23" ht="18" customHeight="1" x14ac:dyDescent="0.2">
      <c r="B37" s="58" t="s">
        <v>214</v>
      </c>
      <c r="C37" s="29" t="s">
        <v>260</v>
      </c>
      <c r="D37" s="129">
        <v>-173.03459102907175</v>
      </c>
      <c r="E37" s="130">
        <v>0</v>
      </c>
      <c r="F37" s="130">
        <v>0.73488299999999995</v>
      </c>
      <c r="G37" s="130">
        <v>9.5667000000000002E-2</v>
      </c>
      <c r="H37" s="130">
        <v>9.0131000000000003E-2</v>
      </c>
      <c r="I37" s="130">
        <v>0.7048241573419074</v>
      </c>
      <c r="J37" s="130">
        <v>0.38100038523332086</v>
      </c>
      <c r="K37" s="131">
        <v>0.15752720977553128</v>
      </c>
      <c r="L37" s="120"/>
      <c r="M37" s="132">
        <v>6910098</v>
      </c>
      <c r="N37" s="133">
        <v>4870404</v>
      </c>
      <c r="O37" s="134">
        <f t="shared" si="0"/>
        <v>0.7048241573419074</v>
      </c>
      <c r="P37" s="124"/>
      <c r="Q37" s="135">
        <v>6910098</v>
      </c>
      <c r="R37" s="136">
        <v>2632750</v>
      </c>
      <c r="S37" s="134">
        <f t="shared" si="1"/>
        <v>0.38100038523332086</v>
      </c>
      <c r="T37" s="127"/>
      <c r="U37" s="137">
        <v>2927839</v>
      </c>
      <c r="V37" s="134">
        <f t="shared" si="2"/>
        <v>0.15752720977553128</v>
      </c>
      <c r="W37" s="109"/>
    </row>
    <row r="38" spans="2:23" ht="18" customHeight="1" x14ac:dyDescent="0.2">
      <c r="B38" s="58" t="s">
        <v>215</v>
      </c>
      <c r="C38" s="29" t="s">
        <v>9</v>
      </c>
      <c r="D38" s="129">
        <v>0</v>
      </c>
      <c r="E38" s="130">
        <v>0</v>
      </c>
      <c r="F38" s="130">
        <v>0.76700800000000002</v>
      </c>
      <c r="G38" s="130">
        <v>5.407E-2</v>
      </c>
      <c r="H38" s="130">
        <v>5.2810000000000003E-2</v>
      </c>
      <c r="I38" s="130">
        <v>0.67576256807049584</v>
      </c>
      <c r="J38" s="130">
        <v>0.3153166478798049</v>
      </c>
      <c r="K38" s="131">
        <v>5.8383881024260793E-2</v>
      </c>
      <c r="L38" s="120"/>
      <c r="M38" s="132">
        <v>1764531</v>
      </c>
      <c r="N38" s="133">
        <v>1192404</v>
      </c>
      <c r="O38" s="134">
        <f t="shared" si="0"/>
        <v>0.67576256807049584</v>
      </c>
      <c r="P38" s="124"/>
      <c r="Q38" s="135">
        <v>1764531</v>
      </c>
      <c r="R38" s="136">
        <v>556386</v>
      </c>
      <c r="S38" s="134">
        <f t="shared" si="1"/>
        <v>0.3153166478798049</v>
      </c>
      <c r="T38" s="127"/>
      <c r="U38" s="137">
        <v>1085137</v>
      </c>
      <c r="V38" s="134">
        <f t="shared" si="2"/>
        <v>5.8383881024260793E-2</v>
      </c>
      <c r="W38" s="109"/>
    </row>
    <row r="39" spans="2:23" ht="18" customHeight="1" x14ac:dyDescent="0.2">
      <c r="B39" s="58" t="s">
        <v>216</v>
      </c>
      <c r="C39" s="29" t="s">
        <v>261</v>
      </c>
      <c r="D39" s="129">
        <v>0</v>
      </c>
      <c r="E39" s="130">
        <v>0</v>
      </c>
      <c r="F39" s="130">
        <v>0.97967300000000002</v>
      </c>
      <c r="G39" s="130">
        <v>1.0462000000000001E-2</v>
      </c>
      <c r="H39" s="130">
        <v>8.4410000000000006E-3</v>
      </c>
      <c r="I39" s="130">
        <v>0.84260346938119124</v>
      </c>
      <c r="J39" s="130">
        <v>5.637057511827339E-2</v>
      </c>
      <c r="K39" s="131">
        <v>0.20937087715898259</v>
      </c>
      <c r="L39" s="120"/>
      <c r="M39" s="132">
        <v>4694843</v>
      </c>
      <c r="N39" s="133">
        <v>3955891</v>
      </c>
      <c r="O39" s="134">
        <f t="shared" si="0"/>
        <v>0.84260346938119124</v>
      </c>
      <c r="P39" s="124"/>
      <c r="Q39" s="135">
        <v>4694843</v>
      </c>
      <c r="R39" s="136">
        <v>264651</v>
      </c>
      <c r="S39" s="134">
        <f t="shared" si="1"/>
        <v>5.637057511827339E-2</v>
      </c>
      <c r="T39" s="127"/>
      <c r="U39" s="137">
        <v>3891418</v>
      </c>
      <c r="V39" s="134">
        <f t="shared" si="2"/>
        <v>0.20937087715898259</v>
      </c>
      <c r="W39" s="109"/>
    </row>
    <row r="40" spans="2:23" ht="18" customHeight="1" x14ac:dyDescent="0.2">
      <c r="B40" s="58" t="s">
        <v>217</v>
      </c>
      <c r="C40" s="29" t="s">
        <v>262</v>
      </c>
      <c r="D40" s="129">
        <v>0</v>
      </c>
      <c r="E40" s="130">
        <v>-0.32657455751472891</v>
      </c>
      <c r="F40" s="130">
        <v>0.67930400000000002</v>
      </c>
      <c r="G40" s="130">
        <v>6.7016999999999993E-2</v>
      </c>
      <c r="H40" s="130">
        <v>6.4779000000000003E-2</v>
      </c>
      <c r="I40" s="130">
        <v>0.50901612131982243</v>
      </c>
      <c r="J40" s="130">
        <v>0.26962827414315954</v>
      </c>
      <c r="K40" s="131">
        <v>4.4409243976848901E-2</v>
      </c>
      <c r="L40" s="120"/>
      <c r="M40" s="132">
        <v>3406731</v>
      </c>
      <c r="N40" s="133">
        <v>1734081</v>
      </c>
      <c r="O40" s="134">
        <f t="shared" si="0"/>
        <v>0.50901612131982243</v>
      </c>
      <c r="P40" s="124"/>
      <c r="Q40" s="135">
        <v>3406731</v>
      </c>
      <c r="R40" s="136">
        <v>918551</v>
      </c>
      <c r="S40" s="134">
        <f t="shared" si="1"/>
        <v>0.26962827414315954</v>
      </c>
      <c r="T40" s="127"/>
      <c r="U40" s="137">
        <v>825401</v>
      </c>
      <c r="V40" s="134">
        <f t="shared" si="2"/>
        <v>4.4409243976848901E-2</v>
      </c>
      <c r="W40" s="109"/>
    </row>
    <row r="41" spans="2:23" ht="18" customHeight="1" x14ac:dyDescent="0.2">
      <c r="B41" s="58" t="s">
        <v>218</v>
      </c>
      <c r="C41" s="29" t="s">
        <v>263</v>
      </c>
      <c r="D41" s="129">
        <v>4.1768910156901172E-2</v>
      </c>
      <c r="E41" s="130">
        <v>4.1083551813920855E-3</v>
      </c>
      <c r="F41" s="130">
        <v>0.73552099999999998</v>
      </c>
      <c r="G41" s="130">
        <v>3.3953999999999998E-2</v>
      </c>
      <c r="H41" s="130">
        <v>3.2656999999999999E-2</v>
      </c>
      <c r="I41" s="130">
        <v>0.53401576042171339</v>
      </c>
      <c r="J41" s="130">
        <v>0.20660148825422064</v>
      </c>
      <c r="K41" s="131">
        <v>4.3874224607953316E-2</v>
      </c>
      <c r="L41" s="120"/>
      <c r="M41" s="132">
        <v>2414910</v>
      </c>
      <c r="N41" s="133">
        <v>1289600</v>
      </c>
      <c r="O41" s="134">
        <f t="shared" si="0"/>
        <v>0.53401576042171339</v>
      </c>
      <c r="P41" s="124"/>
      <c r="Q41" s="135">
        <v>2414910</v>
      </c>
      <c r="R41" s="136">
        <v>498924</v>
      </c>
      <c r="S41" s="134">
        <f t="shared" si="1"/>
        <v>0.20660148825422064</v>
      </c>
      <c r="T41" s="127"/>
      <c r="U41" s="137">
        <v>815457</v>
      </c>
      <c r="V41" s="134">
        <f t="shared" si="2"/>
        <v>4.3874224607953316E-2</v>
      </c>
      <c r="W41" s="109"/>
    </row>
    <row r="42" spans="2:23" ht="18" customHeight="1" x14ac:dyDescent="0.2">
      <c r="B42" s="58" t="s">
        <v>219</v>
      </c>
      <c r="C42" s="29" t="s">
        <v>10</v>
      </c>
      <c r="D42" s="129">
        <v>0</v>
      </c>
      <c r="E42" s="130">
        <v>0</v>
      </c>
      <c r="F42" s="130">
        <v>1</v>
      </c>
      <c r="G42" s="130">
        <v>6.3051999999999997E-2</v>
      </c>
      <c r="H42" s="130">
        <v>6.3051999999999997E-2</v>
      </c>
      <c r="I42" s="130">
        <v>0.71939734004418632</v>
      </c>
      <c r="J42" s="130">
        <v>0.36718656268746253</v>
      </c>
      <c r="K42" s="131">
        <v>4.1848694219697872E-3</v>
      </c>
      <c r="L42" s="120"/>
      <c r="M42" s="132">
        <v>1366940</v>
      </c>
      <c r="N42" s="133">
        <v>983373</v>
      </c>
      <c r="O42" s="134">
        <f t="shared" si="0"/>
        <v>0.71939734004418632</v>
      </c>
      <c r="P42" s="124"/>
      <c r="Q42" s="135">
        <v>1366940</v>
      </c>
      <c r="R42" s="136">
        <v>501922</v>
      </c>
      <c r="S42" s="134">
        <f t="shared" si="1"/>
        <v>0.36718656268746253</v>
      </c>
      <c r="T42" s="127"/>
      <c r="U42" s="137">
        <v>77781</v>
      </c>
      <c r="V42" s="134">
        <f t="shared" si="2"/>
        <v>4.1848694219697872E-3</v>
      </c>
      <c r="W42" s="109"/>
    </row>
    <row r="43" spans="2:23" ht="18" customHeight="1" x14ac:dyDescent="0.2">
      <c r="B43" s="58" t="s">
        <v>220</v>
      </c>
      <c r="C43" s="29" t="s">
        <v>264</v>
      </c>
      <c r="D43" s="129">
        <v>0</v>
      </c>
      <c r="E43" s="130">
        <v>1.3798717042961616E-5</v>
      </c>
      <c r="F43" s="130">
        <v>0.80773799999999996</v>
      </c>
      <c r="G43" s="130">
        <v>5.6924000000000002E-2</v>
      </c>
      <c r="H43" s="130">
        <v>5.6773999999999998E-2</v>
      </c>
      <c r="I43" s="130">
        <v>0.68793706431648882</v>
      </c>
      <c r="J43" s="130">
        <v>0.49263123409904114</v>
      </c>
      <c r="K43" s="131">
        <v>3.0430840702986611E-2</v>
      </c>
      <c r="L43" s="120"/>
      <c r="M43" s="132">
        <v>3168441</v>
      </c>
      <c r="N43" s="133">
        <v>2179688</v>
      </c>
      <c r="O43" s="134">
        <f t="shared" si="0"/>
        <v>0.68793706431648882</v>
      </c>
      <c r="P43" s="124"/>
      <c r="Q43" s="135">
        <v>3168441</v>
      </c>
      <c r="R43" s="136">
        <v>1560873</v>
      </c>
      <c r="S43" s="134">
        <f t="shared" si="1"/>
        <v>0.49263123409904114</v>
      </c>
      <c r="T43" s="127"/>
      <c r="U43" s="137">
        <v>565595</v>
      </c>
      <c r="V43" s="134">
        <f t="shared" si="2"/>
        <v>3.0430840702986611E-2</v>
      </c>
      <c r="W43" s="109"/>
    </row>
    <row r="44" spans="2:23" ht="18" customHeight="1" x14ac:dyDescent="0.2">
      <c r="B44" s="58" t="s">
        <v>221</v>
      </c>
      <c r="C44" s="29" t="s">
        <v>265</v>
      </c>
      <c r="D44" s="129">
        <v>0</v>
      </c>
      <c r="E44" s="130">
        <v>0</v>
      </c>
      <c r="F44" s="130">
        <v>0.97105900000000001</v>
      </c>
      <c r="G44" s="130">
        <v>0.111509</v>
      </c>
      <c r="H44" s="130">
        <v>0.107545</v>
      </c>
      <c r="I44" s="130">
        <v>0.62190179402366985</v>
      </c>
      <c r="J44" s="130">
        <v>0.50355944906141137</v>
      </c>
      <c r="K44" s="131">
        <v>4.8832461729893452E-2</v>
      </c>
      <c r="L44" s="120"/>
      <c r="M44" s="132">
        <v>3521191</v>
      </c>
      <c r="N44" s="133">
        <v>2189835</v>
      </c>
      <c r="O44" s="134">
        <f t="shared" si="0"/>
        <v>0.62190179402366985</v>
      </c>
      <c r="P44" s="124"/>
      <c r="Q44" s="135">
        <v>3521191</v>
      </c>
      <c r="R44" s="136">
        <v>1773129</v>
      </c>
      <c r="S44" s="134">
        <f t="shared" si="1"/>
        <v>0.50355944906141137</v>
      </c>
      <c r="T44" s="127"/>
      <c r="U44" s="137">
        <v>907612</v>
      </c>
      <c r="V44" s="134">
        <f t="shared" si="2"/>
        <v>4.8832461729893452E-2</v>
      </c>
      <c r="W44" s="109"/>
    </row>
    <row r="45" spans="2:23" ht="18" customHeight="1" x14ac:dyDescent="0.2">
      <c r="B45" s="58" t="s">
        <v>222</v>
      </c>
      <c r="C45" s="29" t="s">
        <v>299</v>
      </c>
      <c r="D45" s="129">
        <v>0</v>
      </c>
      <c r="E45" s="130">
        <v>0</v>
      </c>
      <c r="F45" s="130">
        <v>0.766656</v>
      </c>
      <c r="G45" s="130">
        <v>0.122808</v>
      </c>
      <c r="H45" s="130">
        <v>0.115742</v>
      </c>
      <c r="I45" s="130">
        <v>0.60708863687845505</v>
      </c>
      <c r="J45" s="130">
        <v>0.49876859755068992</v>
      </c>
      <c r="K45" s="131">
        <v>1.0068791202181097E-2</v>
      </c>
      <c r="L45" s="120"/>
      <c r="M45" s="132">
        <v>207487</v>
      </c>
      <c r="N45" s="133">
        <v>125963</v>
      </c>
      <c r="O45" s="134">
        <f t="shared" si="0"/>
        <v>0.60708863687845505</v>
      </c>
      <c r="P45" s="124"/>
      <c r="Q45" s="135">
        <v>207487</v>
      </c>
      <c r="R45" s="136">
        <v>103488</v>
      </c>
      <c r="S45" s="134">
        <f t="shared" si="1"/>
        <v>0.49876859755068992</v>
      </c>
      <c r="T45" s="127"/>
      <c r="U45" s="137">
        <v>187141</v>
      </c>
      <c r="V45" s="134">
        <f t="shared" si="2"/>
        <v>1.0068791202181097E-2</v>
      </c>
      <c r="W45" s="109"/>
    </row>
    <row r="46" spans="2:23" ht="18" customHeight="1" x14ac:dyDescent="0.2">
      <c r="B46" s="58" t="s">
        <v>223</v>
      </c>
      <c r="C46" s="29" t="s">
        <v>266</v>
      </c>
      <c r="D46" s="129">
        <v>0</v>
      </c>
      <c r="E46" s="130">
        <v>0</v>
      </c>
      <c r="F46" s="130">
        <v>0.83152800000000004</v>
      </c>
      <c r="G46" s="130">
        <v>0.10506600000000001</v>
      </c>
      <c r="H46" s="130">
        <v>9.5563999999999996E-2</v>
      </c>
      <c r="I46" s="130">
        <v>0.62784194894874146</v>
      </c>
      <c r="J46" s="130">
        <v>0.36648880575485754</v>
      </c>
      <c r="K46" s="131">
        <v>1.4588585762060681E-2</v>
      </c>
      <c r="L46" s="120"/>
      <c r="M46" s="132">
        <v>4384887</v>
      </c>
      <c r="N46" s="133">
        <v>2753016</v>
      </c>
      <c r="O46" s="134">
        <f t="shared" si="0"/>
        <v>0.62784194894874146</v>
      </c>
      <c r="P46" s="124"/>
      <c r="Q46" s="135">
        <v>4384887</v>
      </c>
      <c r="R46" s="136">
        <v>1607012</v>
      </c>
      <c r="S46" s="134">
        <f t="shared" si="1"/>
        <v>0.36648880575485754</v>
      </c>
      <c r="T46" s="127"/>
      <c r="U46" s="137">
        <v>271147</v>
      </c>
      <c r="V46" s="134">
        <f t="shared" si="2"/>
        <v>1.4588585762060681E-2</v>
      </c>
      <c r="W46" s="109"/>
    </row>
    <row r="47" spans="2:23" ht="18" customHeight="1" x14ac:dyDescent="0.2">
      <c r="B47" s="58" t="s">
        <v>224</v>
      </c>
      <c r="C47" s="29" t="s">
        <v>267</v>
      </c>
      <c r="D47" s="129">
        <v>1.7652529534375841E-5</v>
      </c>
      <c r="E47" s="130">
        <v>6.2586241076423432E-6</v>
      </c>
      <c r="F47" s="130">
        <v>0.59814199999999995</v>
      </c>
      <c r="G47" s="130">
        <v>0.18646599999999999</v>
      </c>
      <c r="H47" s="130">
        <v>0.16536400000000001</v>
      </c>
      <c r="I47" s="130">
        <v>0.53955103431179341</v>
      </c>
      <c r="J47" s="130">
        <v>0.2663407709140716</v>
      </c>
      <c r="K47" s="131">
        <v>0.1448221138613113</v>
      </c>
      <c r="L47" s="120"/>
      <c r="M47" s="132">
        <v>2803555</v>
      </c>
      <c r="N47" s="133">
        <v>1512661</v>
      </c>
      <c r="O47" s="134">
        <f t="shared" si="0"/>
        <v>0.53955103431179341</v>
      </c>
      <c r="P47" s="124"/>
      <c r="Q47" s="135">
        <v>2803555</v>
      </c>
      <c r="R47" s="136">
        <v>746701</v>
      </c>
      <c r="S47" s="134">
        <f t="shared" si="1"/>
        <v>0.2663407709140716</v>
      </c>
      <c r="T47" s="127"/>
      <c r="U47" s="137">
        <v>2691699</v>
      </c>
      <c r="V47" s="134">
        <f t="shared" si="2"/>
        <v>0.1448221138613113</v>
      </c>
      <c r="W47" s="109"/>
    </row>
    <row r="48" spans="2:23" ht="18" customHeight="1" x14ac:dyDescent="0.2">
      <c r="B48" s="58" t="s">
        <v>225</v>
      </c>
      <c r="C48" s="29" t="s">
        <v>300</v>
      </c>
      <c r="D48" s="129">
        <v>0</v>
      </c>
      <c r="E48" s="130">
        <v>0</v>
      </c>
      <c r="F48" s="130">
        <v>1</v>
      </c>
      <c r="G48" s="130">
        <v>0</v>
      </c>
      <c r="H48" s="130">
        <v>0</v>
      </c>
      <c r="I48" s="130">
        <v>-5.3539496086262839E-5</v>
      </c>
      <c r="J48" s="130">
        <v>0</v>
      </c>
      <c r="K48" s="131">
        <v>0</v>
      </c>
      <c r="L48" s="120"/>
      <c r="M48" s="132">
        <v>93389</v>
      </c>
      <c r="N48" s="133">
        <v>-5</v>
      </c>
      <c r="O48" s="134">
        <f t="shared" si="0"/>
        <v>-5.3539496086262839E-5</v>
      </c>
      <c r="P48" s="124"/>
      <c r="Q48" s="135">
        <v>93389</v>
      </c>
      <c r="R48" s="136">
        <v>0</v>
      </c>
      <c r="S48" s="134">
        <f t="shared" si="1"/>
        <v>0</v>
      </c>
      <c r="T48" s="127"/>
      <c r="U48" s="137">
        <v>0</v>
      </c>
      <c r="V48" s="134">
        <f t="shared" si="2"/>
        <v>0</v>
      </c>
      <c r="W48" s="109"/>
    </row>
    <row r="49" spans="2:23" ht="18" customHeight="1" x14ac:dyDescent="0.2">
      <c r="B49" s="59" t="s">
        <v>226</v>
      </c>
      <c r="C49" s="30" t="s">
        <v>301</v>
      </c>
      <c r="D49" s="138">
        <v>2.3505125679551809E-2</v>
      </c>
      <c r="E49" s="139">
        <v>3.0097892967934352E-2</v>
      </c>
      <c r="F49" s="139">
        <v>0.45348899999999998</v>
      </c>
      <c r="G49" s="139">
        <v>2.3029999999999999E-3</v>
      </c>
      <c r="H49" s="139">
        <v>2.2959999999999999E-3</v>
      </c>
      <c r="I49" s="139">
        <v>0.411762141583083</v>
      </c>
      <c r="J49" s="139">
        <v>1.2667424702023082E-2</v>
      </c>
      <c r="K49" s="140">
        <v>3.3035186293432189E-5</v>
      </c>
      <c r="L49" s="120"/>
      <c r="M49" s="141">
        <v>275273</v>
      </c>
      <c r="N49" s="142">
        <v>113347</v>
      </c>
      <c r="O49" s="143">
        <f t="shared" si="0"/>
        <v>0.411762141583083</v>
      </c>
      <c r="P49" s="124"/>
      <c r="Q49" s="144">
        <v>275273</v>
      </c>
      <c r="R49" s="145">
        <v>3487</v>
      </c>
      <c r="S49" s="143">
        <f t="shared" si="1"/>
        <v>1.2667424702023082E-2</v>
      </c>
      <c r="T49" s="127"/>
      <c r="U49" s="146">
        <v>614</v>
      </c>
      <c r="V49" s="143">
        <f t="shared" si="2"/>
        <v>3.3035186293432189E-5</v>
      </c>
      <c r="W49" s="109"/>
    </row>
    <row r="50" spans="2:23" ht="31.5" customHeight="1" x14ac:dyDescent="0.2">
      <c r="U50" s="147">
        <v>18586243</v>
      </c>
      <c r="V50" s="148" t="s">
        <v>348</v>
      </c>
    </row>
    <row r="51" spans="2:23" ht="18" customHeight="1" x14ac:dyDescent="0.2">
      <c r="C51" s="17" t="s">
        <v>25</v>
      </c>
      <c r="D51" s="17" t="s">
        <v>436</v>
      </c>
    </row>
    <row r="52" spans="2:23" ht="18" customHeight="1" x14ac:dyDescent="0.2">
      <c r="C52" s="17" t="s">
        <v>26</v>
      </c>
      <c r="D52" s="17" t="s">
        <v>437</v>
      </c>
    </row>
    <row r="53" spans="2:23" ht="18" customHeight="1" x14ac:dyDescent="0.2">
      <c r="C53" s="17" t="s">
        <v>35</v>
      </c>
      <c r="D53" s="17" t="s">
        <v>435</v>
      </c>
    </row>
    <row r="54" spans="2:23" ht="18" customHeight="1" x14ac:dyDescent="0.2">
      <c r="C54" s="17" t="s">
        <v>29</v>
      </c>
      <c r="D54" s="17" t="s">
        <v>438</v>
      </c>
    </row>
    <row r="55" spans="2:23" ht="18" customHeight="1" x14ac:dyDescent="0.2">
      <c r="C55" s="17" t="s">
        <v>27</v>
      </c>
      <c r="D55" s="17" t="s">
        <v>430</v>
      </c>
    </row>
    <row r="56" spans="2:23" ht="18" customHeight="1" x14ac:dyDescent="0.2">
      <c r="C56" s="17" t="s">
        <v>31</v>
      </c>
      <c r="D56" s="17" t="s">
        <v>431</v>
      </c>
    </row>
    <row r="57" spans="2:23" ht="18" customHeight="1" x14ac:dyDescent="0.2">
      <c r="C57" s="17" t="s">
        <v>33</v>
      </c>
      <c r="D57" s="17" t="s">
        <v>432</v>
      </c>
    </row>
    <row r="58" spans="2:23" ht="18" customHeight="1" x14ac:dyDescent="0.2">
      <c r="C58" s="17" t="s">
        <v>434</v>
      </c>
      <c r="D58" s="17" t="s">
        <v>433</v>
      </c>
    </row>
    <row r="59" spans="2:23" ht="18" customHeight="1" x14ac:dyDescent="0.2"/>
  </sheetData>
  <mergeCells count="17">
    <mergeCell ref="S3:S6"/>
    <mergeCell ref="U3:U6"/>
    <mergeCell ref="V3:V6"/>
    <mergeCell ref="H3:H5"/>
    <mergeCell ref="I3:I5"/>
    <mergeCell ref="J3:J5"/>
    <mergeCell ref="K3:K5"/>
    <mergeCell ref="M3:M6"/>
    <mergeCell ref="N3:N6"/>
    <mergeCell ref="O3:O6"/>
    <mergeCell ref="Q3:Q6"/>
    <mergeCell ref="R3:R6"/>
    <mergeCell ref="F3:F5"/>
    <mergeCell ref="D3:E3"/>
    <mergeCell ref="G3:G5"/>
    <mergeCell ref="D4:D5"/>
    <mergeCell ref="E4:E5"/>
  </mergeCells>
  <phoneticPr fontId="2"/>
  <pageMargins left="0.25" right="0.25" top="0.75" bottom="0.75" header="0.3" footer="0.3"/>
  <pageSetup paperSize="9" scale="43" orientation="landscape" r:id="rId1"/>
  <headerFooter>
    <oddHeader>&amp;L&amp;F&amp;R&amp;A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B2:BQ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2" x14ac:dyDescent="0.2"/>
  <cols>
    <col min="1" max="1" width="1.81640625" style="12" customWidth="1"/>
    <col min="2" max="2" width="2.6328125" style="10" customWidth="1"/>
    <col min="3" max="3" width="28.81640625" style="14" customWidth="1"/>
    <col min="4" max="41" width="11.6328125" style="12" customWidth="1"/>
    <col min="42" max="42" width="12.453125" style="12" customWidth="1"/>
    <col min="43" max="51" width="11.6328125" style="12" customWidth="1"/>
    <col min="52" max="53" width="12.6328125" style="12" customWidth="1"/>
    <col min="54" max="63" width="11.6328125" style="12" customWidth="1"/>
    <col min="64" max="64" width="12.6328125" style="12" customWidth="1"/>
    <col min="65" max="65" width="11.6328125" style="12" customWidth="1"/>
    <col min="66" max="66" width="2.453125" style="12" customWidth="1"/>
    <col min="67" max="68" width="10.6328125" style="12" customWidth="1"/>
    <col min="69" max="69" width="13.6328125" style="12" customWidth="1"/>
    <col min="70" max="70" width="10.6328125" style="12" customWidth="1"/>
    <col min="71" max="16384" width="12.6328125" style="12"/>
  </cols>
  <sheetData>
    <row r="2" spans="2:69" ht="11.25" customHeight="1" x14ac:dyDescent="0.2"/>
    <row r="3" spans="2:69" s="11" customFormat="1" ht="21" x14ac:dyDescent="0.2">
      <c r="B3" s="149"/>
      <c r="C3" s="150" t="s">
        <v>334</v>
      </c>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row>
    <row r="4" spans="2:69" ht="14.25" customHeight="1" x14ac:dyDescent="0.2">
      <c r="B4" s="152"/>
      <c r="C4" s="153"/>
      <c r="D4" s="154"/>
      <c r="E4" s="154"/>
      <c r="F4" s="154"/>
      <c r="G4" s="154"/>
      <c r="H4" s="154"/>
      <c r="I4" s="154"/>
      <c r="J4" s="154"/>
      <c r="K4" s="154"/>
      <c r="L4" s="154"/>
      <c r="M4" s="154"/>
      <c r="N4" s="154"/>
      <c r="O4" s="154"/>
      <c r="P4" s="154"/>
      <c r="Q4" s="154"/>
      <c r="R4" s="154"/>
      <c r="S4" s="154"/>
      <c r="T4" s="154"/>
      <c r="U4" s="154"/>
      <c r="V4" s="154"/>
      <c r="W4" s="154"/>
      <c r="X4" s="154"/>
      <c r="Y4" s="154"/>
      <c r="Z4" s="154"/>
      <c r="AA4" s="154"/>
      <c r="AB4" s="155"/>
      <c r="AC4" s="154"/>
      <c r="AD4" s="154"/>
      <c r="AE4" s="154"/>
      <c r="AF4" s="154"/>
      <c r="AG4" s="154"/>
      <c r="AH4" s="154"/>
      <c r="AI4" s="154"/>
      <c r="AJ4" s="154"/>
      <c r="AK4" s="154"/>
      <c r="AL4" s="154"/>
      <c r="AM4" s="154"/>
      <c r="AN4" s="154"/>
      <c r="AO4" s="154"/>
      <c r="AP4" s="154"/>
      <c r="AQ4" s="154"/>
      <c r="AR4" s="154"/>
      <c r="AS4" s="154"/>
      <c r="AT4" s="154"/>
      <c r="AU4" s="155"/>
      <c r="AV4" s="154"/>
      <c r="AW4" s="154"/>
      <c r="AX4" s="154"/>
      <c r="AY4" s="154"/>
      <c r="AZ4" s="154"/>
      <c r="BA4" s="154"/>
      <c r="BB4" s="154"/>
      <c r="BC4" s="154"/>
      <c r="BD4" s="154"/>
      <c r="BE4" s="154"/>
      <c r="BF4" s="154"/>
      <c r="BG4" s="154"/>
      <c r="BH4" s="154"/>
      <c r="BI4" s="154"/>
      <c r="BJ4" s="154"/>
      <c r="BK4" s="154"/>
      <c r="BL4" s="154"/>
      <c r="BM4" s="156" t="s">
        <v>68</v>
      </c>
      <c r="BN4" s="154"/>
    </row>
    <row r="5" spans="2:69" s="13" customFormat="1" ht="15" customHeight="1" x14ac:dyDescent="0.2">
      <c r="B5" s="765" t="s">
        <v>183</v>
      </c>
      <c r="C5" s="766"/>
      <c r="D5" s="157" t="s">
        <v>184</v>
      </c>
      <c r="E5" s="157" t="s">
        <v>185</v>
      </c>
      <c r="F5" s="158" t="s">
        <v>186</v>
      </c>
      <c r="G5" s="158" t="s">
        <v>187</v>
      </c>
      <c r="H5" s="158" t="s">
        <v>188</v>
      </c>
      <c r="I5" s="158" t="s">
        <v>189</v>
      </c>
      <c r="J5" s="158" t="s">
        <v>190</v>
      </c>
      <c r="K5" s="158" t="s">
        <v>191</v>
      </c>
      <c r="L5" s="158" t="s">
        <v>192</v>
      </c>
      <c r="M5" s="158" t="s">
        <v>193</v>
      </c>
      <c r="N5" s="158" t="s">
        <v>194</v>
      </c>
      <c r="O5" s="158" t="s">
        <v>195</v>
      </c>
      <c r="P5" s="158" t="s">
        <v>196</v>
      </c>
      <c r="Q5" s="158" t="s">
        <v>197</v>
      </c>
      <c r="R5" s="158" t="s">
        <v>198</v>
      </c>
      <c r="S5" s="158" t="s">
        <v>199</v>
      </c>
      <c r="T5" s="158" t="s">
        <v>200</v>
      </c>
      <c r="U5" s="158" t="s">
        <v>201</v>
      </c>
      <c r="V5" s="158" t="s">
        <v>202</v>
      </c>
      <c r="W5" s="158" t="s">
        <v>203</v>
      </c>
      <c r="X5" s="158" t="s">
        <v>204</v>
      </c>
      <c r="Y5" s="158" t="s">
        <v>205</v>
      </c>
      <c r="Z5" s="158" t="s">
        <v>206</v>
      </c>
      <c r="AA5" s="158" t="s">
        <v>207</v>
      </c>
      <c r="AB5" s="158" t="s">
        <v>208</v>
      </c>
      <c r="AC5" s="158" t="s">
        <v>209</v>
      </c>
      <c r="AD5" s="158" t="s">
        <v>210</v>
      </c>
      <c r="AE5" s="158" t="s">
        <v>211</v>
      </c>
      <c r="AF5" s="158" t="s">
        <v>212</v>
      </c>
      <c r="AG5" s="158" t="s">
        <v>213</v>
      </c>
      <c r="AH5" s="158" t="s">
        <v>214</v>
      </c>
      <c r="AI5" s="158" t="s">
        <v>215</v>
      </c>
      <c r="AJ5" s="158" t="s">
        <v>216</v>
      </c>
      <c r="AK5" s="158" t="s">
        <v>217</v>
      </c>
      <c r="AL5" s="158" t="s">
        <v>218</v>
      </c>
      <c r="AM5" s="158" t="s">
        <v>219</v>
      </c>
      <c r="AN5" s="158" t="s">
        <v>220</v>
      </c>
      <c r="AO5" s="158" t="s">
        <v>221</v>
      </c>
      <c r="AP5" s="158" t="s">
        <v>222</v>
      </c>
      <c r="AQ5" s="158" t="s">
        <v>223</v>
      </c>
      <c r="AR5" s="158" t="s">
        <v>224</v>
      </c>
      <c r="AS5" s="158" t="s">
        <v>225</v>
      </c>
      <c r="AT5" s="158" t="s">
        <v>226</v>
      </c>
      <c r="AU5" s="158" t="s">
        <v>227</v>
      </c>
      <c r="AV5" s="158" t="s">
        <v>228</v>
      </c>
      <c r="AW5" s="158" t="s">
        <v>229</v>
      </c>
      <c r="AX5" s="158" t="s">
        <v>230</v>
      </c>
      <c r="AY5" s="158" t="s">
        <v>231</v>
      </c>
      <c r="AZ5" s="158" t="s">
        <v>232</v>
      </c>
      <c r="BA5" s="158" t="s">
        <v>233</v>
      </c>
      <c r="BB5" s="158" t="s">
        <v>234</v>
      </c>
      <c r="BC5" s="158" t="s">
        <v>235</v>
      </c>
      <c r="BD5" s="158" t="s">
        <v>236</v>
      </c>
      <c r="BE5" s="158" t="s">
        <v>237</v>
      </c>
      <c r="BF5" s="158" t="s">
        <v>238</v>
      </c>
      <c r="BG5" s="158" t="s">
        <v>239</v>
      </c>
      <c r="BH5" s="158" t="s">
        <v>240</v>
      </c>
      <c r="BI5" s="158" t="s">
        <v>241</v>
      </c>
      <c r="BJ5" s="158" t="s">
        <v>242</v>
      </c>
      <c r="BK5" s="158" t="s">
        <v>243</v>
      </c>
      <c r="BL5" s="158" t="s">
        <v>244</v>
      </c>
      <c r="BM5" s="158" t="s">
        <v>245</v>
      </c>
      <c r="BN5" s="159"/>
    </row>
    <row r="6" spans="2:69" s="7" customFormat="1" ht="24" customHeight="1" x14ac:dyDescent="0.2">
      <c r="B6" s="767"/>
      <c r="C6" s="768"/>
      <c r="D6" s="160" t="s">
        <v>246</v>
      </c>
      <c r="E6" s="160" t="s">
        <v>308</v>
      </c>
      <c r="F6" s="160" t="s">
        <v>309</v>
      </c>
      <c r="G6" s="160" t="s">
        <v>247</v>
      </c>
      <c r="H6" s="160" t="s">
        <v>248</v>
      </c>
      <c r="I6" s="160" t="s">
        <v>249</v>
      </c>
      <c r="J6" s="160" t="s">
        <v>310</v>
      </c>
      <c r="K6" s="160" t="s">
        <v>251</v>
      </c>
      <c r="L6" s="160" t="s">
        <v>252</v>
      </c>
      <c r="M6" s="160" t="s">
        <v>311</v>
      </c>
      <c r="N6" s="160" t="s">
        <v>296</v>
      </c>
      <c r="O6" s="160" t="s">
        <v>288</v>
      </c>
      <c r="P6" s="160" t="s">
        <v>312</v>
      </c>
      <c r="Q6" s="160" t="s">
        <v>253</v>
      </c>
      <c r="R6" s="160" t="s">
        <v>254</v>
      </c>
      <c r="S6" s="160" t="s">
        <v>255</v>
      </c>
      <c r="T6" s="160" t="s">
        <v>3</v>
      </c>
      <c r="U6" s="160" t="s">
        <v>4</v>
      </c>
      <c r="V6" s="160" t="s">
        <v>5</v>
      </c>
      <c r="W6" s="160" t="s">
        <v>256</v>
      </c>
      <c r="X6" s="160" t="s">
        <v>257</v>
      </c>
      <c r="Y6" s="160" t="s">
        <v>297</v>
      </c>
      <c r="Z6" s="160" t="s">
        <v>313</v>
      </c>
      <c r="AA6" s="160" t="s">
        <v>290</v>
      </c>
      <c r="AB6" s="160" t="s">
        <v>314</v>
      </c>
      <c r="AC6" s="160" t="s">
        <v>315</v>
      </c>
      <c r="AD6" s="160" t="s">
        <v>258</v>
      </c>
      <c r="AE6" s="160" t="s">
        <v>316</v>
      </c>
      <c r="AF6" s="160" t="s">
        <v>7</v>
      </c>
      <c r="AG6" s="160" t="s">
        <v>8</v>
      </c>
      <c r="AH6" s="160" t="s">
        <v>260</v>
      </c>
      <c r="AI6" s="160" t="s">
        <v>9</v>
      </c>
      <c r="AJ6" s="160" t="s">
        <v>261</v>
      </c>
      <c r="AK6" s="160" t="s">
        <v>262</v>
      </c>
      <c r="AL6" s="160" t="s">
        <v>263</v>
      </c>
      <c r="AM6" s="160" t="s">
        <v>10</v>
      </c>
      <c r="AN6" s="160" t="s">
        <v>264</v>
      </c>
      <c r="AO6" s="160" t="s">
        <v>265</v>
      </c>
      <c r="AP6" s="160" t="s">
        <v>317</v>
      </c>
      <c r="AQ6" s="160" t="s">
        <v>318</v>
      </c>
      <c r="AR6" s="160" t="s">
        <v>319</v>
      </c>
      <c r="AS6" s="160" t="s">
        <v>320</v>
      </c>
      <c r="AT6" s="160" t="s">
        <v>321</v>
      </c>
      <c r="AU6" s="160" t="s">
        <v>41</v>
      </c>
      <c r="AV6" s="160" t="s">
        <v>322</v>
      </c>
      <c r="AW6" s="161" t="s">
        <v>55</v>
      </c>
      <c r="AX6" s="161" t="s">
        <v>323</v>
      </c>
      <c r="AY6" s="161" t="s">
        <v>324</v>
      </c>
      <c r="AZ6" s="161" t="s">
        <v>325</v>
      </c>
      <c r="BA6" s="161" t="s">
        <v>38</v>
      </c>
      <c r="BB6" s="161" t="s">
        <v>326</v>
      </c>
      <c r="BC6" s="161" t="s">
        <v>327</v>
      </c>
      <c r="BD6" s="161" t="s">
        <v>39</v>
      </c>
      <c r="BE6" s="161" t="s">
        <v>328</v>
      </c>
      <c r="BF6" s="161" t="s">
        <v>329</v>
      </c>
      <c r="BG6" s="161" t="s">
        <v>40</v>
      </c>
      <c r="BH6" s="161" t="s">
        <v>49</v>
      </c>
      <c r="BI6" s="161" t="s">
        <v>330</v>
      </c>
      <c r="BJ6" s="161" t="s">
        <v>331</v>
      </c>
      <c r="BK6" s="161" t="s">
        <v>332</v>
      </c>
      <c r="BL6" s="161" t="s">
        <v>333</v>
      </c>
      <c r="BM6" s="161" t="s">
        <v>268</v>
      </c>
      <c r="BN6" s="162"/>
      <c r="BP6" s="587">
        <v>0.1</v>
      </c>
    </row>
    <row r="7" spans="2:69" ht="17.149999999999999" customHeight="1" x14ac:dyDescent="0.2">
      <c r="B7" s="57" t="s">
        <v>184</v>
      </c>
      <c r="C7" s="28" t="s">
        <v>246</v>
      </c>
      <c r="D7" s="163">
        <v>36462</v>
      </c>
      <c r="E7" s="163">
        <v>8</v>
      </c>
      <c r="F7" s="163">
        <v>0</v>
      </c>
      <c r="G7" s="163">
        <v>0</v>
      </c>
      <c r="H7" s="163">
        <v>280007</v>
      </c>
      <c r="I7" s="163">
        <v>3614</v>
      </c>
      <c r="J7" s="163">
        <v>195</v>
      </c>
      <c r="K7" s="163">
        <v>1144</v>
      </c>
      <c r="L7" s="163">
        <v>0</v>
      </c>
      <c r="M7" s="163">
        <v>0</v>
      </c>
      <c r="N7" s="163">
        <v>20550</v>
      </c>
      <c r="O7" s="163">
        <v>1</v>
      </c>
      <c r="P7" s="163">
        <v>146</v>
      </c>
      <c r="Q7" s="163">
        <v>0</v>
      </c>
      <c r="R7" s="163">
        <v>3</v>
      </c>
      <c r="S7" s="163">
        <v>0</v>
      </c>
      <c r="T7" s="163">
        <v>0</v>
      </c>
      <c r="U7" s="163">
        <v>0</v>
      </c>
      <c r="V7" s="163">
        <v>0</v>
      </c>
      <c r="W7" s="163">
        <v>0</v>
      </c>
      <c r="X7" s="163">
        <v>0</v>
      </c>
      <c r="Y7" s="163">
        <v>0</v>
      </c>
      <c r="Z7" s="163">
        <v>0</v>
      </c>
      <c r="AA7" s="163">
        <v>0</v>
      </c>
      <c r="AB7" s="163">
        <v>0</v>
      </c>
      <c r="AC7" s="163">
        <v>979</v>
      </c>
      <c r="AD7" s="163">
        <v>3037</v>
      </c>
      <c r="AE7" s="163">
        <v>0</v>
      </c>
      <c r="AF7" s="163">
        <v>0</v>
      </c>
      <c r="AG7" s="163">
        <v>0</v>
      </c>
      <c r="AH7" s="163">
        <v>647</v>
      </c>
      <c r="AI7" s="163">
        <v>0</v>
      </c>
      <c r="AJ7" s="163">
        <v>10</v>
      </c>
      <c r="AK7" s="163">
        <v>112</v>
      </c>
      <c r="AL7" s="163">
        <v>0</v>
      </c>
      <c r="AM7" s="163">
        <v>25</v>
      </c>
      <c r="AN7" s="163">
        <v>6814</v>
      </c>
      <c r="AO7" s="163">
        <v>7712</v>
      </c>
      <c r="AP7" s="163">
        <v>448</v>
      </c>
      <c r="AQ7" s="163">
        <v>40</v>
      </c>
      <c r="AR7" s="163">
        <v>45495</v>
      </c>
      <c r="AS7" s="163">
        <v>0</v>
      </c>
      <c r="AT7" s="163">
        <v>0</v>
      </c>
      <c r="AU7" s="164">
        <v>407449</v>
      </c>
      <c r="AV7" s="165">
        <v>3614</v>
      </c>
      <c r="AW7" s="163">
        <v>184957</v>
      </c>
      <c r="AX7" s="163">
        <v>0</v>
      </c>
      <c r="AY7" s="163">
        <v>0</v>
      </c>
      <c r="AZ7" s="163">
        <v>6138</v>
      </c>
      <c r="BA7" s="163">
        <v>-1960</v>
      </c>
      <c r="BB7" s="163">
        <v>192749</v>
      </c>
      <c r="BC7" s="163">
        <v>600198</v>
      </c>
      <c r="BD7" s="163">
        <v>1947</v>
      </c>
      <c r="BE7" s="163">
        <v>111886</v>
      </c>
      <c r="BF7" s="163">
        <v>113833</v>
      </c>
      <c r="BG7" s="163">
        <v>306582</v>
      </c>
      <c r="BH7" s="163">
        <v>714031</v>
      </c>
      <c r="BI7" s="163">
        <v>-174070</v>
      </c>
      <c r="BJ7" s="163">
        <v>-179339</v>
      </c>
      <c r="BK7" s="163">
        <v>-353409</v>
      </c>
      <c r="BL7" s="163">
        <v>-46827</v>
      </c>
      <c r="BM7" s="166">
        <v>360622</v>
      </c>
      <c r="BN7" s="154"/>
      <c r="BP7" s="588">
        <f>+BP$6*BM7</f>
        <v>36062.200000000004</v>
      </c>
      <c r="BQ7" s="12">
        <f>SUM(BP7:BP49)</f>
        <v>7898025.1999999993</v>
      </c>
    </row>
    <row r="8" spans="2:69" ht="17.149999999999999" customHeight="1" x14ac:dyDescent="0.2">
      <c r="B8" s="58" t="s">
        <v>185</v>
      </c>
      <c r="C8" s="29" t="s">
        <v>294</v>
      </c>
      <c r="D8" s="163">
        <v>72</v>
      </c>
      <c r="E8" s="163">
        <v>795</v>
      </c>
      <c r="F8" s="163">
        <v>5</v>
      </c>
      <c r="G8" s="163">
        <v>0</v>
      </c>
      <c r="H8" s="163">
        <v>846</v>
      </c>
      <c r="I8" s="163">
        <v>4</v>
      </c>
      <c r="J8" s="163">
        <v>15788</v>
      </c>
      <c r="K8" s="163">
        <v>251</v>
      </c>
      <c r="L8" s="163">
        <v>0</v>
      </c>
      <c r="M8" s="163">
        <v>0</v>
      </c>
      <c r="N8" s="163">
        <v>0</v>
      </c>
      <c r="O8" s="163">
        <v>0</v>
      </c>
      <c r="P8" s="163">
        <v>0</v>
      </c>
      <c r="Q8" s="163">
        <v>1</v>
      </c>
      <c r="R8" s="163">
        <v>0</v>
      </c>
      <c r="S8" s="163">
        <v>0</v>
      </c>
      <c r="T8" s="163">
        <v>0</v>
      </c>
      <c r="U8" s="163">
        <v>0</v>
      </c>
      <c r="V8" s="163">
        <v>0</v>
      </c>
      <c r="W8" s="163">
        <v>0</v>
      </c>
      <c r="X8" s="163">
        <v>0</v>
      </c>
      <c r="Y8" s="163">
        <v>0</v>
      </c>
      <c r="Z8" s="163">
        <v>0</v>
      </c>
      <c r="AA8" s="163">
        <v>0</v>
      </c>
      <c r="AB8" s="163">
        <v>0</v>
      </c>
      <c r="AC8" s="163">
        <v>214</v>
      </c>
      <c r="AD8" s="163">
        <v>102</v>
      </c>
      <c r="AE8" s="163">
        <v>0</v>
      </c>
      <c r="AF8" s="163">
        <v>0</v>
      </c>
      <c r="AG8" s="163">
        <v>0</v>
      </c>
      <c r="AH8" s="163">
        <v>0</v>
      </c>
      <c r="AI8" s="163">
        <v>0</v>
      </c>
      <c r="AJ8" s="163">
        <v>0</v>
      </c>
      <c r="AK8" s="163">
        <v>0</v>
      </c>
      <c r="AL8" s="163">
        <v>0</v>
      </c>
      <c r="AM8" s="163">
        <v>3</v>
      </c>
      <c r="AN8" s="163">
        <v>134</v>
      </c>
      <c r="AO8" s="163">
        <v>206</v>
      </c>
      <c r="AP8" s="163">
        <v>0</v>
      </c>
      <c r="AQ8" s="163">
        <v>0</v>
      </c>
      <c r="AR8" s="163">
        <v>2765</v>
      </c>
      <c r="AS8" s="163">
        <v>0</v>
      </c>
      <c r="AT8" s="163">
        <v>0</v>
      </c>
      <c r="AU8" s="164">
        <v>21186</v>
      </c>
      <c r="AV8" s="165">
        <v>223</v>
      </c>
      <c r="AW8" s="163">
        <v>10327</v>
      </c>
      <c r="AX8" s="163">
        <v>0</v>
      </c>
      <c r="AY8" s="163">
        <v>0</v>
      </c>
      <c r="AZ8" s="163">
        <v>0</v>
      </c>
      <c r="BA8" s="163">
        <v>338</v>
      </c>
      <c r="BB8" s="163">
        <v>10888</v>
      </c>
      <c r="BC8" s="163">
        <v>32074</v>
      </c>
      <c r="BD8" s="163">
        <v>80</v>
      </c>
      <c r="BE8" s="163">
        <v>2167</v>
      </c>
      <c r="BF8" s="163">
        <v>2247</v>
      </c>
      <c r="BG8" s="163">
        <v>13135</v>
      </c>
      <c r="BH8" s="163">
        <v>34321</v>
      </c>
      <c r="BI8" s="163">
        <v>-6939</v>
      </c>
      <c r="BJ8" s="163">
        <v>-21828</v>
      </c>
      <c r="BK8" s="163">
        <v>-28767</v>
      </c>
      <c r="BL8" s="163">
        <v>-15632</v>
      </c>
      <c r="BM8" s="164">
        <v>5554</v>
      </c>
      <c r="BN8" s="154"/>
      <c r="BP8" s="588">
        <f t="shared" ref="BP8:BP49" si="0">+BP$6*BM8</f>
        <v>555.4</v>
      </c>
    </row>
    <row r="9" spans="2:69" ht="17.149999999999999" customHeight="1" x14ac:dyDescent="0.2">
      <c r="B9" s="58" t="s">
        <v>186</v>
      </c>
      <c r="C9" s="29" t="s">
        <v>295</v>
      </c>
      <c r="D9" s="163">
        <v>0</v>
      </c>
      <c r="E9" s="163">
        <v>0</v>
      </c>
      <c r="F9" s="163">
        <v>4179</v>
      </c>
      <c r="G9" s="163">
        <v>0</v>
      </c>
      <c r="H9" s="163">
        <v>27585</v>
      </c>
      <c r="I9" s="163">
        <v>0</v>
      </c>
      <c r="J9" s="163">
        <v>0</v>
      </c>
      <c r="K9" s="163">
        <v>31</v>
      </c>
      <c r="L9" s="163">
        <v>0</v>
      </c>
      <c r="M9" s="163">
        <v>0</v>
      </c>
      <c r="N9" s="163">
        <v>0</v>
      </c>
      <c r="O9" s="163">
        <v>0</v>
      </c>
      <c r="P9" s="163">
        <v>0</v>
      </c>
      <c r="Q9" s="163">
        <v>0</v>
      </c>
      <c r="R9" s="163">
        <v>0</v>
      </c>
      <c r="S9" s="163">
        <v>0</v>
      </c>
      <c r="T9" s="163">
        <v>0</v>
      </c>
      <c r="U9" s="163">
        <v>0</v>
      </c>
      <c r="V9" s="163">
        <v>0</v>
      </c>
      <c r="W9" s="163">
        <v>0</v>
      </c>
      <c r="X9" s="163">
        <v>0</v>
      </c>
      <c r="Y9" s="163">
        <v>0</v>
      </c>
      <c r="Z9" s="163">
        <v>0</v>
      </c>
      <c r="AA9" s="163">
        <v>0</v>
      </c>
      <c r="AB9" s="163">
        <v>0</v>
      </c>
      <c r="AC9" s="163">
        <v>624</v>
      </c>
      <c r="AD9" s="163">
        <v>0</v>
      </c>
      <c r="AE9" s="163">
        <v>0</v>
      </c>
      <c r="AF9" s="163">
        <v>0</v>
      </c>
      <c r="AG9" s="163">
        <v>0</v>
      </c>
      <c r="AH9" s="163">
        <v>0</v>
      </c>
      <c r="AI9" s="163">
        <v>0</v>
      </c>
      <c r="AJ9" s="163">
        <v>0</v>
      </c>
      <c r="AK9" s="163">
        <v>12</v>
      </c>
      <c r="AL9" s="163">
        <v>0</v>
      </c>
      <c r="AM9" s="163">
        <v>5</v>
      </c>
      <c r="AN9" s="163">
        <v>145</v>
      </c>
      <c r="AO9" s="163">
        <v>1791</v>
      </c>
      <c r="AP9" s="163">
        <v>0</v>
      </c>
      <c r="AQ9" s="163">
        <v>0</v>
      </c>
      <c r="AR9" s="163">
        <v>9820</v>
      </c>
      <c r="AS9" s="163">
        <v>0</v>
      </c>
      <c r="AT9" s="163">
        <v>0</v>
      </c>
      <c r="AU9" s="164">
        <v>44192</v>
      </c>
      <c r="AV9" s="165">
        <v>1041</v>
      </c>
      <c r="AW9" s="163">
        <v>17450</v>
      </c>
      <c r="AX9" s="163">
        <v>0</v>
      </c>
      <c r="AY9" s="163">
        <v>0</v>
      </c>
      <c r="AZ9" s="163">
        <v>0</v>
      </c>
      <c r="BA9" s="163">
        <v>67</v>
      </c>
      <c r="BB9" s="163">
        <v>18558</v>
      </c>
      <c r="BC9" s="163">
        <v>62750</v>
      </c>
      <c r="BD9" s="163">
        <v>1289</v>
      </c>
      <c r="BE9" s="163">
        <v>19159</v>
      </c>
      <c r="BF9" s="163">
        <v>20448</v>
      </c>
      <c r="BG9" s="163">
        <v>39006</v>
      </c>
      <c r="BH9" s="163">
        <v>83198</v>
      </c>
      <c r="BI9" s="163">
        <v>-9006</v>
      </c>
      <c r="BJ9" s="163">
        <v>-34867</v>
      </c>
      <c r="BK9" s="163">
        <v>-43873</v>
      </c>
      <c r="BL9" s="163">
        <v>-4867</v>
      </c>
      <c r="BM9" s="164">
        <v>39325</v>
      </c>
      <c r="BN9" s="154"/>
      <c r="BP9" s="588">
        <f t="shared" si="0"/>
        <v>3932.5</v>
      </c>
    </row>
    <row r="10" spans="2:69" ht="17.149999999999999" customHeight="1" x14ac:dyDescent="0.2">
      <c r="B10" s="58" t="s">
        <v>187</v>
      </c>
      <c r="C10" s="29" t="s">
        <v>247</v>
      </c>
      <c r="D10" s="163">
        <v>2</v>
      </c>
      <c r="E10" s="163">
        <v>2</v>
      </c>
      <c r="F10" s="163">
        <v>0</v>
      </c>
      <c r="G10" s="163">
        <v>34</v>
      </c>
      <c r="H10" s="163">
        <v>730</v>
      </c>
      <c r="I10" s="163">
        <v>148</v>
      </c>
      <c r="J10" s="163">
        <v>2331</v>
      </c>
      <c r="K10" s="163">
        <v>6078</v>
      </c>
      <c r="L10" s="163">
        <v>552276</v>
      </c>
      <c r="M10" s="163">
        <v>43</v>
      </c>
      <c r="N10" s="163">
        <v>175</v>
      </c>
      <c r="O10" s="163">
        <v>10398</v>
      </c>
      <c r="P10" s="163">
        <v>20567</v>
      </c>
      <c r="Q10" s="163">
        <v>106038</v>
      </c>
      <c r="R10" s="163">
        <v>7223</v>
      </c>
      <c r="S10" s="163">
        <v>297</v>
      </c>
      <c r="T10" s="163">
        <v>47</v>
      </c>
      <c r="U10" s="163">
        <v>103</v>
      </c>
      <c r="V10" s="163">
        <v>27</v>
      </c>
      <c r="W10" s="163">
        <v>65</v>
      </c>
      <c r="X10" s="163">
        <v>90</v>
      </c>
      <c r="Y10" s="163">
        <v>8</v>
      </c>
      <c r="Z10" s="163">
        <v>2118</v>
      </c>
      <c r="AA10" s="163">
        <v>59</v>
      </c>
      <c r="AB10" s="163">
        <v>1</v>
      </c>
      <c r="AC10" s="163">
        <v>434</v>
      </c>
      <c r="AD10" s="163">
        <v>18567</v>
      </c>
      <c r="AE10" s="163">
        <v>659133</v>
      </c>
      <c r="AF10" s="163">
        <v>0</v>
      </c>
      <c r="AG10" s="163">
        <v>1</v>
      </c>
      <c r="AH10" s="163">
        <v>17</v>
      </c>
      <c r="AI10" s="163">
        <v>2</v>
      </c>
      <c r="AJ10" s="163">
        <v>4</v>
      </c>
      <c r="AK10" s="163">
        <v>21</v>
      </c>
      <c r="AL10" s="163">
        <v>0</v>
      </c>
      <c r="AM10" s="163">
        <v>9</v>
      </c>
      <c r="AN10" s="163">
        <v>222</v>
      </c>
      <c r="AO10" s="163">
        <v>31</v>
      </c>
      <c r="AP10" s="163">
        <v>12</v>
      </c>
      <c r="AQ10" s="163">
        <v>31</v>
      </c>
      <c r="AR10" s="163">
        <v>97</v>
      </c>
      <c r="AS10" s="163">
        <v>0</v>
      </c>
      <c r="AT10" s="163">
        <v>61</v>
      </c>
      <c r="AU10" s="164">
        <v>1387502</v>
      </c>
      <c r="AV10" s="165">
        <v>-385</v>
      </c>
      <c r="AW10" s="163">
        <v>-374</v>
      </c>
      <c r="AX10" s="163">
        <v>0</v>
      </c>
      <c r="AY10" s="163">
        <v>0</v>
      </c>
      <c r="AZ10" s="163">
        <v>0</v>
      </c>
      <c r="BA10" s="163">
        <v>565</v>
      </c>
      <c r="BB10" s="163">
        <v>-194</v>
      </c>
      <c r="BC10" s="163">
        <v>1387308</v>
      </c>
      <c r="BD10" s="163">
        <v>2989</v>
      </c>
      <c r="BE10" s="163">
        <v>1656</v>
      </c>
      <c r="BF10" s="163">
        <v>4645</v>
      </c>
      <c r="BG10" s="163">
        <v>4451</v>
      </c>
      <c r="BH10" s="163">
        <v>1391953</v>
      </c>
      <c r="BI10" s="163">
        <v>-1343040</v>
      </c>
      <c r="BJ10" s="163">
        <v>-33353</v>
      </c>
      <c r="BK10" s="163">
        <v>-1376393</v>
      </c>
      <c r="BL10" s="163">
        <v>-1371942</v>
      </c>
      <c r="BM10" s="164">
        <v>15560</v>
      </c>
      <c r="BN10" s="154"/>
      <c r="BP10" s="588">
        <f t="shared" si="0"/>
        <v>1556</v>
      </c>
    </row>
    <row r="11" spans="2:69" ht="17.149999999999999" customHeight="1" x14ac:dyDescent="0.2">
      <c r="B11" s="58" t="s">
        <v>188</v>
      </c>
      <c r="C11" s="29" t="s">
        <v>248</v>
      </c>
      <c r="D11" s="163">
        <v>37634</v>
      </c>
      <c r="E11" s="163">
        <v>99</v>
      </c>
      <c r="F11" s="163">
        <v>4851</v>
      </c>
      <c r="G11" s="163">
        <v>0</v>
      </c>
      <c r="H11" s="163">
        <v>483716</v>
      </c>
      <c r="I11" s="163">
        <v>690</v>
      </c>
      <c r="J11" s="163">
        <v>1044</v>
      </c>
      <c r="K11" s="163">
        <v>8956</v>
      </c>
      <c r="L11" s="163">
        <v>4</v>
      </c>
      <c r="M11" s="163">
        <v>29</v>
      </c>
      <c r="N11" s="163">
        <v>1</v>
      </c>
      <c r="O11" s="163">
        <v>163</v>
      </c>
      <c r="P11" s="163">
        <v>228</v>
      </c>
      <c r="Q11" s="163">
        <v>6</v>
      </c>
      <c r="R11" s="163">
        <v>0</v>
      </c>
      <c r="S11" s="163">
        <v>0</v>
      </c>
      <c r="T11" s="163">
        <v>0</v>
      </c>
      <c r="U11" s="163">
        <v>0</v>
      </c>
      <c r="V11" s="163">
        <v>0</v>
      </c>
      <c r="W11" s="163">
        <v>0</v>
      </c>
      <c r="X11" s="163">
        <v>0</v>
      </c>
      <c r="Y11" s="163">
        <v>0</v>
      </c>
      <c r="Z11" s="163">
        <v>0</v>
      </c>
      <c r="AA11" s="163">
        <v>0</v>
      </c>
      <c r="AB11" s="163">
        <v>0</v>
      </c>
      <c r="AC11" s="163">
        <v>2405</v>
      </c>
      <c r="AD11" s="163">
        <v>47</v>
      </c>
      <c r="AE11" s="163">
        <v>0</v>
      </c>
      <c r="AF11" s="163">
        <v>0</v>
      </c>
      <c r="AG11" s="163">
        <v>0</v>
      </c>
      <c r="AH11" s="163">
        <v>965</v>
      </c>
      <c r="AI11" s="163">
        <v>0</v>
      </c>
      <c r="AJ11" s="163">
        <v>0</v>
      </c>
      <c r="AK11" s="163">
        <v>491</v>
      </c>
      <c r="AL11" s="163">
        <v>0</v>
      </c>
      <c r="AM11" s="163">
        <v>339</v>
      </c>
      <c r="AN11" s="163">
        <v>19743</v>
      </c>
      <c r="AO11" s="163">
        <v>28807</v>
      </c>
      <c r="AP11" s="163">
        <v>304</v>
      </c>
      <c r="AQ11" s="163">
        <v>24</v>
      </c>
      <c r="AR11" s="163">
        <v>348558</v>
      </c>
      <c r="AS11" s="163">
        <v>0</v>
      </c>
      <c r="AT11" s="163">
        <v>840</v>
      </c>
      <c r="AU11" s="164">
        <v>939944</v>
      </c>
      <c r="AV11" s="165">
        <v>62613</v>
      </c>
      <c r="AW11" s="163">
        <v>1582201</v>
      </c>
      <c r="AX11" s="163">
        <v>0</v>
      </c>
      <c r="AY11" s="163">
        <v>0</v>
      </c>
      <c r="AZ11" s="163">
        <v>0</v>
      </c>
      <c r="BA11" s="163">
        <v>-1086</v>
      </c>
      <c r="BB11" s="163">
        <v>1643728</v>
      </c>
      <c r="BC11" s="163">
        <v>2583672</v>
      </c>
      <c r="BD11" s="163">
        <v>31628</v>
      </c>
      <c r="BE11" s="163">
        <v>1344032</v>
      </c>
      <c r="BF11" s="163">
        <v>1375660</v>
      </c>
      <c r="BG11" s="163">
        <v>3019388</v>
      </c>
      <c r="BH11" s="163">
        <v>3959332</v>
      </c>
      <c r="BI11" s="163">
        <v>-432591</v>
      </c>
      <c r="BJ11" s="163">
        <v>-1322026</v>
      </c>
      <c r="BK11" s="163">
        <v>-1754617</v>
      </c>
      <c r="BL11" s="163">
        <v>1264771</v>
      </c>
      <c r="BM11" s="164">
        <v>2204715</v>
      </c>
      <c r="BN11" s="154"/>
      <c r="BP11" s="588">
        <f t="shared" si="0"/>
        <v>220471.5</v>
      </c>
    </row>
    <row r="12" spans="2:69" ht="17.149999999999999" customHeight="1" x14ac:dyDescent="0.2">
      <c r="B12" s="58" t="s">
        <v>189</v>
      </c>
      <c r="C12" s="29" t="s">
        <v>249</v>
      </c>
      <c r="D12" s="163">
        <v>1355</v>
      </c>
      <c r="E12" s="163">
        <v>7</v>
      </c>
      <c r="F12" s="163">
        <v>563</v>
      </c>
      <c r="G12" s="163">
        <v>60</v>
      </c>
      <c r="H12" s="163">
        <v>2309</v>
      </c>
      <c r="I12" s="163">
        <v>63286</v>
      </c>
      <c r="J12" s="163">
        <v>3563</v>
      </c>
      <c r="K12" s="163">
        <v>1602</v>
      </c>
      <c r="L12" s="163">
        <v>23</v>
      </c>
      <c r="M12" s="163">
        <v>1502</v>
      </c>
      <c r="N12" s="163">
        <v>8729</v>
      </c>
      <c r="O12" s="163">
        <v>892</v>
      </c>
      <c r="P12" s="163">
        <v>1984</v>
      </c>
      <c r="Q12" s="163">
        <v>1353</v>
      </c>
      <c r="R12" s="163">
        <v>778</v>
      </c>
      <c r="S12" s="163">
        <v>1393</v>
      </c>
      <c r="T12" s="163">
        <v>1201</v>
      </c>
      <c r="U12" s="163">
        <v>2150</v>
      </c>
      <c r="V12" s="163">
        <v>1398</v>
      </c>
      <c r="W12" s="163">
        <v>1791</v>
      </c>
      <c r="X12" s="163">
        <v>4134</v>
      </c>
      <c r="Y12" s="163">
        <v>512</v>
      </c>
      <c r="Z12" s="163">
        <v>27830</v>
      </c>
      <c r="AA12" s="163">
        <v>403</v>
      </c>
      <c r="AB12" s="163">
        <v>453</v>
      </c>
      <c r="AC12" s="163">
        <v>2578</v>
      </c>
      <c r="AD12" s="163">
        <v>9551</v>
      </c>
      <c r="AE12" s="163">
        <v>271</v>
      </c>
      <c r="AF12" s="163">
        <v>301</v>
      </c>
      <c r="AG12" s="163">
        <v>636</v>
      </c>
      <c r="AH12" s="163">
        <v>28217</v>
      </c>
      <c r="AI12" s="163">
        <v>2508</v>
      </c>
      <c r="AJ12" s="163">
        <v>124</v>
      </c>
      <c r="AK12" s="163">
        <v>5565</v>
      </c>
      <c r="AL12" s="163">
        <v>2347</v>
      </c>
      <c r="AM12" s="163">
        <v>5266</v>
      </c>
      <c r="AN12" s="163">
        <v>1333</v>
      </c>
      <c r="AO12" s="163">
        <v>9954</v>
      </c>
      <c r="AP12" s="163">
        <v>4855</v>
      </c>
      <c r="AQ12" s="163">
        <v>7672</v>
      </c>
      <c r="AR12" s="163">
        <v>10512</v>
      </c>
      <c r="AS12" s="163">
        <v>1822</v>
      </c>
      <c r="AT12" s="163">
        <v>140</v>
      </c>
      <c r="AU12" s="164">
        <v>222923</v>
      </c>
      <c r="AV12" s="165">
        <v>7937</v>
      </c>
      <c r="AW12" s="163">
        <v>262197</v>
      </c>
      <c r="AX12" s="163">
        <v>0</v>
      </c>
      <c r="AY12" s="163">
        <v>41</v>
      </c>
      <c r="AZ12" s="163">
        <v>15488</v>
      </c>
      <c r="BA12" s="163">
        <v>8294</v>
      </c>
      <c r="BB12" s="163">
        <v>293957</v>
      </c>
      <c r="BC12" s="163">
        <v>516880</v>
      </c>
      <c r="BD12" s="163">
        <v>37047</v>
      </c>
      <c r="BE12" s="163">
        <v>186225</v>
      </c>
      <c r="BF12" s="163">
        <v>223272</v>
      </c>
      <c r="BG12" s="163">
        <v>517229</v>
      </c>
      <c r="BH12" s="163">
        <v>740152</v>
      </c>
      <c r="BI12" s="163">
        <v>-322054</v>
      </c>
      <c r="BJ12" s="163">
        <v>-136008</v>
      </c>
      <c r="BK12" s="163">
        <v>-458062</v>
      </c>
      <c r="BL12" s="163">
        <v>59167</v>
      </c>
      <c r="BM12" s="164">
        <v>282090</v>
      </c>
      <c r="BN12" s="154"/>
      <c r="BP12" s="588">
        <f t="shared" si="0"/>
        <v>28209</v>
      </c>
    </row>
    <row r="13" spans="2:69" ht="17.149999999999999" customHeight="1" x14ac:dyDescent="0.2">
      <c r="B13" s="58" t="s">
        <v>190</v>
      </c>
      <c r="C13" s="29" t="s">
        <v>250</v>
      </c>
      <c r="D13" s="163">
        <v>10401</v>
      </c>
      <c r="E13" s="163">
        <v>36</v>
      </c>
      <c r="F13" s="163">
        <v>104</v>
      </c>
      <c r="G13" s="163">
        <v>32</v>
      </c>
      <c r="H13" s="163">
        <v>36864</v>
      </c>
      <c r="I13" s="163">
        <v>1818</v>
      </c>
      <c r="J13" s="163">
        <v>204889</v>
      </c>
      <c r="K13" s="163">
        <v>15491</v>
      </c>
      <c r="L13" s="163">
        <v>13</v>
      </c>
      <c r="M13" s="163">
        <v>9967</v>
      </c>
      <c r="N13" s="163">
        <v>2280</v>
      </c>
      <c r="O13" s="163">
        <v>13127</v>
      </c>
      <c r="P13" s="163">
        <v>7092</v>
      </c>
      <c r="Q13" s="163">
        <v>1447</v>
      </c>
      <c r="R13" s="163">
        <v>1447</v>
      </c>
      <c r="S13" s="163">
        <v>5150</v>
      </c>
      <c r="T13" s="163">
        <v>1395</v>
      </c>
      <c r="U13" s="163">
        <v>3499</v>
      </c>
      <c r="V13" s="163">
        <v>5179</v>
      </c>
      <c r="W13" s="163">
        <v>1881</v>
      </c>
      <c r="X13" s="163">
        <v>12894</v>
      </c>
      <c r="Y13" s="163">
        <v>1450</v>
      </c>
      <c r="Z13" s="163">
        <v>16757</v>
      </c>
      <c r="AA13" s="163">
        <v>208</v>
      </c>
      <c r="AB13" s="163">
        <v>1270</v>
      </c>
      <c r="AC13" s="163">
        <v>61331</v>
      </c>
      <c r="AD13" s="163">
        <v>175449</v>
      </c>
      <c r="AE13" s="163">
        <v>4704</v>
      </c>
      <c r="AF13" s="163">
        <v>987</v>
      </c>
      <c r="AG13" s="163">
        <v>1167</v>
      </c>
      <c r="AH13" s="163">
        <v>55988</v>
      </c>
      <c r="AI13" s="163">
        <v>7799</v>
      </c>
      <c r="AJ13" s="163">
        <v>2017</v>
      </c>
      <c r="AK13" s="163">
        <v>8852</v>
      </c>
      <c r="AL13" s="163">
        <v>30386</v>
      </c>
      <c r="AM13" s="163">
        <v>1834</v>
      </c>
      <c r="AN13" s="163">
        <v>24475</v>
      </c>
      <c r="AO13" s="163">
        <v>18421</v>
      </c>
      <c r="AP13" s="163">
        <v>3742</v>
      </c>
      <c r="AQ13" s="163">
        <v>13211</v>
      </c>
      <c r="AR13" s="163">
        <v>15939</v>
      </c>
      <c r="AS13" s="163">
        <v>40338</v>
      </c>
      <c r="AT13" s="163">
        <v>333</v>
      </c>
      <c r="AU13" s="164">
        <v>821664</v>
      </c>
      <c r="AV13" s="165">
        <v>5170</v>
      </c>
      <c r="AW13" s="163">
        <v>19747</v>
      </c>
      <c r="AX13" s="163">
        <v>157</v>
      </c>
      <c r="AY13" s="163">
        <v>698</v>
      </c>
      <c r="AZ13" s="163">
        <v>32701</v>
      </c>
      <c r="BA13" s="163">
        <v>-4487</v>
      </c>
      <c r="BB13" s="163">
        <v>53986</v>
      </c>
      <c r="BC13" s="163">
        <v>875650</v>
      </c>
      <c r="BD13" s="163">
        <v>20282</v>
      </c>
      <c r="BE13" s="163">
        <v>429507</v>
      </c>
      <c r="BF13" s="163">
        <v>449789</v>
      </c>
      <c r="BG13" s="163">
        <v>503775</v>
      </c>
      <c r="BH13" s="163">
        <v>1325439</v>
      </c>
      <c r="BI13" s="163">
        <v>-161225</v>
      </c>
      <c r="BJ13" s="163">
        <v>-478650</v>
      </c>
      <c r="BK13" s="163">
        <v>-639875</v>
      </c>
      <c r="BL13" s="163">
        <v>-136100</v>
      </c>
      <c r="BM13" s="164">
        <v>685564</v>
      </c>
      <c r="BN13" s="154"/>
      <c r="BP13" s="588">
        <f t="shared" si="0"/>
        <v>68556.400000000009</v>
      </c>
    </row>
    <row r="14" spans="2:69" ht="17.149999999999999" customHeight="1" x14ac:dyDescent="0.2">
      <c r="B14" s="58" t="s">
        <v>191</v>
      </c>
      <c r="C14" s="29" t="s">
        <v>251</v>
      </c>
      <c r="D14" s="163">
        <v>20146</v>
      </c>
      <c r="E14" s="163">
        <v>3</v>
      </c>
      <c r="F14" s="163">
        <v>470</v>
      </c>
      <c r="G14" s="163">
        <v>300</v>
      </c>
      <c r="H14" s="163">
        <v>25133</v>
      </c>
      <c r="I14" s="163">
        <v>37254</v>
      </c>
      <c r="J14" s="163">
        <v>20456</v>
      </c>
      <c r="K14" s="163">
        <v>433493</v>
      </c>
      <c r="L14" s="163">
        <v>1904</v>
      </c>
      <c r="M14" s="163">
        <v>288571</v>
      </c>
      <c r="N14" s="163">
        <v>71917</v>
      </c>
      <c r="O14" s="163">
        <v>3628</v>
      </c>
      <c r="P14" s="163">
        <v>19650</v>
      </c>
      <c r="Q14" s="163">
        <v>13387</v>
      </c>
      <c r="R14" s="163">
        <v>3686</v>
      </c>
      <c r="S14" s="163">
        <v>8329</v>
      </c>
      <c r="T14" s="163">
        <v>5629</v>
      </c>
      <c r="U14" s="163">
        <v>8193</v>
      </c>
      <c r="V14" s="163">
        <v>23128</v>
      </c>
      <c r="W14" s="163">
        <v>7396</v>
      </c>
      <c r="X14" s="163">
        <v>18637</v>
      </c>
      <c r="Y14" s="163">
        <v>3500</v>
      </c>
      <c r="Z14" s="163">
        <v>168775</v>
      </c>
      <c r="AA14" s="163">
        <v>1212</v>
      </c>
      <c r="AB14" s="163">
        <v>3413</v>
      </c>
      <c r="AC14" s="163">
        <v>27227</v>
      </c>
      <c r="AD14" s="163">
        <v>17252</v>
      </c>
      <c r="AE14" s="163">
        <v>1710</v>
      </c>
      <c r="AF14" s="163">
        <v>2716</v>
      </c>
      <c r="AG14" s="163">
        <v>4715</v>
      </c>
      <c r="AH14" s="163">
        <v>57</v>
      </c>
      <c r="AI14" s="163">
        <v>37</v>
      </c>
      <c r="AJ14" s="163">
        <v>163</v>
      </c>
      <c r="AK14" s="163">
        <v>1192</v>
      </c>
      <c r="AL14" s="163">
        <v>2648</v>
      </c>
      <c r="AM14" s="163">
        <v>1198</v>
      </c>
      <c r="AN14" s="163">
        <v>42777</v>
      </c>
      <c r="AO14" s="163">
        <v>462901</v>
      </c>
      <c r="AP14" s="163">
        <v>475</v>
      </c>
      <c r="AQ14" s="163">
        <v>16873</v>
      </c>
      <c r="AR14" s="163">
        <v>22126</v>
      </c>
      <c r="AS14" s="163">
        <v>872</v>
      </c>
      <c r="AT14" s="163">
        <v>2010</v>
      </c>
      <c r="AU14" s="164">
        <v>1795159</v>
      </c>
      <c r="AV14" s="165">
        <v>12427</v>
      </c>
      <c r="AW14" s="163">
        <v>151805</v>
      </c>
      <c r="AX14" s="163">
        <v>0</v>
      </c>
      <c r="AY14" s="163">
        <v>0</v>
      </c>
      <c r="AZ14" s="163">
        <v>0</v>
      </c>
      <c r="BA14" s="163">
        <v>-7999</v>
      </c>
      <c r="BB14" s="163">
        <v>156233</v>
      </c>
      <c r="BC14" s="163">
        <v>1951392</v>
      </c>
      <c r="BD14" s="163">
        <v>162924</v>
      </c>
      <c r="BE14" s="163">
        <v>717689</v>
      </c>
      <c r="BF14" s="163">
        <v>880613</v>
      </c>
      <c r="BG14" s="163">
        <v>1036846</v>
      </c>
      <c r="BH14" s="163">
        <v>2832005</v>
      </c>
      <c r="BI14" s="163">
        <v>-517784</v>
      </c>
      <c r="BJ14" s="163">
        <v>-1172875</v>
      </c>
      <c r="BK14" s="163">
        <v>-1690659</v>
      </c>
      <c r="BL14" s="163">
        <v>-653813</v>
      </c>
      <c r="BM14" s="164">
        <v>1141346</v>
      </c>
      <c r="BN14" s="154"/>
      <c r="BP14" s="588">
        <f t="shared" si="0"/>
        <v>114134.6</v>
      </c>
    </row>
    <row r="15" spans="2:69" ht="17.149999999999999" customHeight="1" x14ac:dyDescent="0.2">
      <c r="B15" s="58" t="s">
        <v>192</v>
      </c>
      <c r="C15" s="29" t="s">
        <v>252</v>
      </c>
      <c r="D15" s="163">
        <v>3884</v>
      </c>
      <c r="E15" s="163">
        <v>51</v>
      </c>
      <c r="F15" s="163">
        <v>1671</v>
      </c>
      <c r="G15" s="163">
        <v>424</v>
      </c>
      <c r="H15" s="163">
        <v>12199</v>
      </c>
      <c r="I15" s="163">
        <v>2221</v>
      </c>
      <c r="J15" s="163">
        <v>2160</v>
      </c>
      <c r="K15" s="163">
        <v>40724</v>
      </c>
      <c r="L15" s="163">
        <v>59053</v>
      </c>
      <c r="M15" s="163">
        <v>1434</v>
      </c>
      <c r="N15" s="163">
        <v>2168</v>
      </c>
      <c r="O15" s="163">
        <v>8614</v>
      </c>
      <c r="P15" s="163">
        <v>9709</v>
      </c>
      <c r="Q15" s="163">
        <v>56363</v>
      </c>
      <c r="R15" s="163">
        <v>2503</v>
      </c>
      <c r="S15" s="163">
        <v>2916</v>
      </c>
      <c r="T15" s="163">
        <v>816</v>
      </c>
      <c r="U15" s="163">
        <v>2740</v>
      </c>
      <c r="V15" s="163">
        <v>775</v>
      </c>
      <c r="W15" s="163">
        <v>638</v>
      </c>
      <c r="X15" s="163">
        <v>1998</v>
      </c>
      <c r="Y15" s="163">
        <v>126</v>
      </c>
      <c r="Z15" s="163">
        <v>26017</v>
      </c>
      <c r="AA15" s="163">
        <v>4343</v>
      </c>
      <c r="AB15" s="163">
        <v>1737</v>
      </c>
      <c r="AC15" s="163">
        <v>1405</v>
      </c>
      <c r="AD15" s="163">
        <v>37055</v>
      </c>
      <c r="AE15" s="163">
        <v>98479</v>
      </c>
      <c r="AF15" s="163">
        <v>4062</v>
      </c>
      <c r="AG15" s="163">
        <v>3681</v>
      </c>
      <c r="AH15" s="163">
        <v>10026</v>
      </c>
      <c r="AI15" s="163">
        <v>817</v>
      </c>
      <c r="AJ15" s="163">
        <v>1831</v>
      </c>
      <c r="AK15" s="163">
        <v>326859</v>
      </c>
      <c r="AL15" s="163">
        <v>1843</v>
      </c>
      <c r="AM15" s="163">
        <v>11142</v>
      </c>
      <c r="AN15" s="163">
        <v>10759</v>
      </c>
      <c r="AO15" s="163">
        <v>7932</v>
      </c>
      <c r="AP15" s="163">
        <v>713</v>
      </c>
      <c r="AQ15" s="163">
        <v>9496</v>
      </c>
      <c r="AR15" s="163">
        <v>14972</v>
      </c>
      <c r="AS15" s="163">
        <v>0</v>
      </c>
      <c r="AT15" s="163">
        <v>5330</v>
      </c>
      <c r="AU15" s="164">
        <v>791686</v>
      </c>
      <c r="AV15" s="165">
        <v>1140</v>
      </c>
      <c r="AW15" s="163">
        <v>385507</v>
      </c>
      <c r="AX15" s="163">
        <v>0</v>
      </c>
      <c r="AY15" s="163">
        <v>0</v>
      </c>
      <c r="AZ15" s="163">
        <v>0</v>
      </c>
      <c r="BA15" s="163">
        <v>-14649</v>
      </c>
      <c r="BB15" s="163">
        <v>371998</v>
      </c>
      <c r="BC15" s="163">
        <v>1163684</v>
      </c>
      <c r="BD15" s="163">
        <v>36098</v>
      </c>
      <c r="BE15" s="163">
        <v>476140</v>
      </c>
      <c r="BF15" s="163">
        <v>512238</v>
      </c>
      <c r="BG15" s="163">
        <v>884236</v>
      </c>
      <c r="BH15" s="163">
        <v>1675922</v>
      </c>
      <c r="BI15" s="163">
        <v>-174100</v>
      </c>
      <c r="BJ15" s="163">
        <v>-549158</v>
      </c>
      <c r="BK15" s="163">
        <v>-723258</v>
      </c>
      <c r="BL15" s="163">
        <v>160978</v>
      </c>
      <c r="BM15" s="164">
        <v>952664</v>
      </c>
      <c r="BN15" s="154"/>
      <c r="BP15" s="588">
        <f t="shared" si="0"/>
        <v>95266.400000000009</v>
      </c>
    </row>
    <row r="16" spans="2:69" ht="17.149999999999999" customHeight="1" x14ac:dyDescent="0.2">
      <c r="B16" s="58" t="s">
        <v>193</v>
      </c>
      <c r="C16" s="29" t="s">
        <v>287</v>
      </c>
      <c r="D16" s="163">
        <v>5156</v>
      </c>
      <c r="E16" s="163">
        <v>48</v>
      </c>
      <c r="F16" s="163">
        <v>408</v>
      </c>
      <c r="G16" s="163">
        <v>6</v>
      </c>
      <c r="H16" s="163">
        <v>40138</v>
      </c>
      <c r="I16" s="163">
        <v>2640</v>
      </c>
      <c r="J16" s="163">
        <v>11562</v>
      </c>
      <c r="K16" s="163">
        <v>17746</v>
      </c>
      <c r="L16" s="163">
        <v>111</v>
      </c>
      <c r="M16" s="163">
        <v>358054</v>
      </c>
      <c r="N16" s="163">
        <v>17520</v>
      </c>
      <c r="O16" s="163">
        <v>371</v>
      </c>
      <c r="P16" s="163">
        <v>4522</v>
      </c>
      <c r="Q16" s="163">
        <v>231</v>
      </c>
      <c r="R16" s="163">
        <v>1871</v>
      </c>
      <c r="S16" s="163">
        <v>5704</v>
      </c>
      <c r="T16" s="163">
        <v>8144</v>
      </c>
      <c r="U16" s="163">
        <v>7667</v>
      </c>
      <c r="V16" s="163">
        <v>20186</v>
      </c>
      <c r="W16" s="163">
        <v>7844</v>
      </c>
      <c r="X16" s="163">
        <v>50396</v>
      </c>
      <c r="Y16" s="163">
        <v>11158</v>
      </c>
      <c r="Z16" s="163">
        <v>418315</v>
      </c>
      <c r="AA16" s="163">
        <v>16247</v>
      </c>
      <c r="AB16" s="163">
        <v>2114</v>
      </c>
      <c r="AC16" s="163">
        <v>40936</v>
      </c>
      <c r="AD16" s="163">
        <v>37026</v>
      </c>
      <c r="AE16" s="163">
        <v>0</v>
      </c>
      <c r="AF16" s="163">
        <v>11464</v>
      </c>
      <c r="AG16" s="163">
        <v>594</v>
      </c>
      <c r="AH16" s="163">
        <v>28850</v>
      </c>
      <c r="AI16" s="163">
        <v>4910</v>
      </c>
      <c r="AJ16" s="163">
        <v>2736</v>
      </c>
      <c r="AK16" s="163">
        <v>1758</v>
      </c>
      <c r="AL16" s="163">
        <v>9593</v>
      </c>
      <c r="AM16" s="163">
        <v>1110</v>
      </c>
      <c r="AN16" s="163">
        <v>18965</v>
      </c>
      <c r="AO16" s="163">
        <v>3066</v>
      </c>
      <c r="AP16" s="163">
        <v>522</v>
      </c>
      <c r="AQ16" s="163">
        <v>10687</v>
      </c>
      <c r="AR16" s="163">
        <v>6571</v>
      </c>
      <c r="AS16" s="163">
        <v>3459</v>
      </c>
      <c r="AT16" s="163">
        <v>1002</v>
      </c>
      <c r="AU16" s="164">
        <v>1191408</v>
      </c>
      <c r="AV16" s="165">
        <v>1233</v>
      </c>
      <c r="AW16" s="163">
        <v>23264</v>
      </c>
      <c r="AX16" s="163">
        <v>533</v>
      </c>
      <c r="AY16" s="163">
        <v>0</v>
      </c>
      <c r="AZ16" s="163">
        <v>0</v>
      </c>
      <c r="BA16" s="163">
        <v>-4995</v>
      </c>
      <c r="BB16" s="163">
        <v>20035</v>
      </c>
      <c r="BC16" s="163">
        <v>1211443</v>
      </c>
      <c r="BD16" s="163">
        <v>96100</v>
      </c>
      <c r="BE16" s="163">
        <v>779678</v>
      </c>
      <c r="BF16" s="163">
        <v>875778</v>
      </c>
      <c r="BG16" s="163">
        <v>895813</v>
      </c>
      <c r="BH16" s="163">
        <v>2087221</v>
      </c>
      <c r="BI16" s="163">
        <v>-89165</v>
      </c>
      <c r="BJ16" s="163">
        <v>-562587</v>
      </c>
      <c r="BK16" s="163">
        <v>-651752</v>
      </c>
      <c r="BL16" s="163">
        <v>244061</v>
      </c>
      <c r="BM16" s="164">
        <v>1435469</v>
      </c>
      <c r="BN16" s="154"/>
      <c r="BP16" s="588">
        <f t="shared" si="0"/>
        <v>143546.9</v>
      </c>
    </row>
    <row r="17" spans="2:68" ht="17.149999999999999" customHeight="1" x14ac:dyDescent="0.2">
      <c r="B17" s="58" t="s">
        <v>194</v>
      </c>
      <c r="C17" s="29" t="s">
        <v>296</v>
      </c>
      <c r="D17" s="163">
        <v>826</v>
      </c>
      <c r="E17" s="163">
        <v>4</v>
      </c>
      <c r="F17" s="163">
        <v>40</v>
      </c>
      <c r="G17" s="163">
        <v>57</v>
      </c>
      <c r="H17" s="163">
        <v>521</v>
      </c>
      <c r="I17" s="163">
        <v>708</v>
      </c>
      <c r="J17" s="163">
        <v>341</v>
      </c>
      <c r="K17" s="163">
        <v>675</v>
      </c>
      <c r="L17" s="163">
        <v>21</v>
      </c>
      <c r="M17" s="163">
        <v>1044</v>
      </c>
      <c r="N17" s="163">
        <v>18864</v>
      </c>
      <c r="O17" s="163">
        <v>107</v>
      </c>
      <c r="P17" s="163">
        <v>488</v>
      </c>
      <c r="Q17" s="163">
        <v>2302</v>
      </c>
      <c r="R17" s="163">
        <v>156</v>
      </c>
      <c r="S17" s="163">
        <v>2048</v>
      </c>
      <c r="T17" s="163">
        <v>9150</v>
      </c>
      <c r="U17" s="163">
        <v>10818</v>
      </c>
      <c r="V17" s="163">
        <v>17413</v>
      </c>
      <c r="W17" s="163">
        <v>1668</v>
      </c>
      <c r="X17" s="163">
        <v>16855</v>
      </c>
      <c r="Y17" s="163">
        <v>1920</v>
      </c>
      <c r="Z17" s="163">
        <v>238523</v>
      </c>
      <c r="AA17" s="163">
        <v>130</v>
      </c>
      <c r="AB17" s="163">
        <v>9088</v>
      </c>
      <c r="AC17" s="163">
        <v>2767</v>
      </c>
      <c r="AD17" s="163">
        <v>4448</v>
      </c>
      <c r="AE17" s="163">
        <v>0</v>
      </c>
      <c r="AF17" s="163">
        <v>442</v>
      </c>
      <c r="AG17" s="163">
        <v>4116</v>
      </c>
      <c r="AH17" s="163">
        <v>752</v>
      </c>
      <c r="AI17" s="163">
        <v>17</v>
      </c>
      <c r="AJ17" s="163">
        <v>0</v>
      </c>
      <c r="AK17" s="163">
        <v>6556</v>
      </c>
      <c r="AL17" s="163">
        <v>244</v>
      </c>
      <c r="AM17" s="163">
        <v>1241</v>
      </c>
      <c r="AN17" s="163">
        <v>425</v>
      </c>
      <c r="AO17" s="163">
        <v>4245</v>
      </c>
      <c r="AP17" s="163">
        <v>1009</v>
      </c>
      <c r="AQ17" s="163">
        <v>32340</v>
      </c>
      <c r="AR17" s="163">
        <v>1686</v>
      </c>
      <c r="AS17" s="163">
        <v>958</v>
      </c>
      <c r="AT17" s="163">
        <v>78</v>
      </c>
      <c r="AU17" s="164">
        <v>395091</v>
      </c>
      <c r="AV17" s="165">
        <v>587</v>
      </c>
      <c r="AW17" s="163">
        <v>32081</v>
      </c>
      <c r="AX17" s="163">
        <v>0</v>
      </c>
      <c r="AY17" s="163">
        <v>0</v>
      </c>
      <c r="AZ17" s="163">
        <v>0</v>
      </c>
      <c r="BA17" s="163">
        <v>-1282</v>
      </c>
      <c r="BB17" s="163">
        <v>31386</v>
      </c>
      <c r="BC17" s="163">
        <v>426477</v>
      </c>
      <c r="BD17" s="163">
        <v>10623</v>
      </c>
      <c r="BE17" s="163">
        <v>227674</v>
      </c>
      <c r="BF17" s="163">
        <v>238297</v>
      </c>
      <c r="BG17" s="163">
        <v>269683</v>
      </c>
      <c r="BH17" s="163">
        <v>664774</v>
      </c>
      <c r="BI17" s="163">
        <v>-83398</v>
      </c>
      <c r="BJ17" s="163">
        <v>-153774</v>
      </c>
      <c r="BK17" s="163">
        <v>-237172</v>
      </c>
      <c r="BL17" s="163">
        <v>32511</v>
      </c>
      <c r="BM17" s="164">
        <v>427602</v>
      </c>
      <c r="BN17" s="154"/>
      <c r="BP17" s="588">
        <f t="shared" si="0"/>
        <v>42760.200000000004</v>
      </c>
    </row>
    <row r="18" spans="2:68" ht="17.149999999999999" customHeight="1" x14ac:dyDescent="0.2">
      <c r="B18" s="58" t="s">
        <v>195</v>
      </c>
      <c r="C18" s="29" t="s">
        <v>288</v>
      </c>
      <c r="D18" s="163">
        <v>117</v>
      </c>
      <c r="E18" s="163">
        <v>0</v>
      </c>
      <c r="F18" s="163">
        <v>0</v>
      </c>
      <c r="G18" s="163">
        <v>0</v>
      </c>
      <c r="H18" s="163">
        <v>67</v>
      </c>
      <c r="I18" s="163">
        <v>0</v>
      </c>
      <c r="J18" s="163">
        <v>258</v>
      </c>
      <c r="K18" s="163">
        <v>31</v>
      </c>
      <c r="L18" s="163">
        <v>0</v>
      </c>
      <c r="M18" s="163">
        <v>87</v>
      </c>
      <c r="N18" s="163">
        <v>0</v>
      </c>
      <c r="O18" s="163">
        <v>1190</v>
      </c>
      <c r="P18" s="163">
        <v>9</v>
      </c>
      <c r="Q18" s="163">
        <v>3</v>
      </c>
      <c r="R18" s="163">
        <v>0</v>
      </c>
      <c r="S18" s="163">
        <v>446</v>
      </c>
      <c r="T18" s="163">
        <v>23</v>
      </c>
      <c r="U18" s="163">
        <v>188</v>
      </c>
      <c r="V18" s="163">
        <v>403</v>
      </c>
      <c r="W18" s="163">
        <v>8540</v>
      </c>
      <c r="X18" s="163">
        <v>4255</v>
      </c>
      <c r="Y18" s="163">
        <v>248</v>
      </c>
      <c r="Z18" s="163">
        <v>1235</v>
      </c>
      <c r="AA18" s="163">
        <v>6</v>
      </c>
      <c r="AB18" s="163">
        <v>19</v>
      </c>
      <c r="AC18" s="163">
        <v>143</v>
      </c>
      <c r="AD18" s="163">
        <v>9539</v>
      </c>
      <c r="AE18" s="163">
        <v>0</v>
      </c>
      <c r="AF18" s="163">
        <v>0</v>
      </c>
      <c r="AG18" s="163">
        <v>79</v>
      </c>
      <c r="AH18" s="163">
        <v>387</v>
      </c>
      <c r="AI18" s="163">
        <v>5</v>
      </c>
      <c r="AJ18" s="163">
        <v>0</v>
      </c>
      <c r="AK18" s="163">
        <v>49</v>
      </c>
      <c r="AL18" s="163">
        <v>0</v>
      </c>
      <c r="AM18" s="163">
        <v>78</v>
      </c>
      <c r="AN18" s="163">
        <v>138</v>
      </c>
      <c r="AO18" s="163">
        <v>1341</v>
      </c>
      <c r="AP18" s="163">
        <v>35</v>
      </c>
      <c r="AQ18" s="163">
        <v>9</v>
      </c>
      <c r="AR18" s="163">
        <v>1836</v>
      </c>
      <c r="AS18" s="163">
        <v>0</v>
      </c>
      <c r="AT18" s="163">
        <v>317</v>
      </c>
      <c r="AU18" s="164">
        <v>31081</v>
      </c>
      <c r="AV18" s="165">
        <v>201</v>
      </c>
      <c r="AW18" s="163">
        <v>1377</v>
      </c>
      <c r="AX18" s="163">
        <v>0</v>
      </c>
      <c r="AY18" s="163">
        <v>0</v>
      </c>
      <c r="AZ18" s="163">
        <v>0</v>
      </c>
      <c r="BA18" s="163">
        <v>-4921</v>
      </c>
      <c r="BB18" s="163">
        <v>-3343</v>
      </c>
      <c r="BC18" s="163">
        <v>27738</v>
      </c>
      <c r="BD18" s="163">
        <v>97899</v>
      </c>
      <c r="BE18" s="163">
        <v>91019</v>
      </c>
      <c r="BF18" s="163">
        <v>188918</v>
      </c>
      <c r="BG18" s="163">
        <v>185575</v>
      </c>
      <c r="BH18" s="163">
        <v>216656</v>
      </c>
      <c r="BI18" s="163">
        <v>-6268</v>
      </c>
      <c r="BJ18" s="163">
        <v>-19079</v>
      </c>
      <c r="BK18" s="163">
        <v>-25347</v>
      </c>
      <c r="BL18" s="163">
        <v>160228</v>
      </c>
      <c r="BM18" s="164">
        <v>191309</v>
      </c>
      <c r="BN18" s="154"/>
      <c r="BP18" s="588">
        <f t="shared" si="0"/>
        <v>19130.900000000001</v>
      </c>
    </row>
    <row r="19" spans="2:68" ht="17.149999999999999" customHeight="1" x14ac:dyDescent="0.2">
      <c r="B19" s="58" t="s">
        <v>196</v>
      </c>
      <c r="C19" s="29" t="s">
        <v>289</v>
      </c>
      <c r="D19" s="163">
        <v>900</v>
      </c>
      <c r="E19" s="163">
        <v>2</v>
      </c>
      <c r="F19" s="163">
        <v>1</v>
      </c>
      <c r="G19" s="163">
        <v>1</v>
      </c>
      <c r="H19" s="163">
        <v>7160</v>
      </c>
      <c r="I19" s="163">
        <v>217</v>
      </c>
      <c r="J19" s="163">
        <v>1981</v>
      </c>
      <c r="K19" s="163">
        <v>6397</v>
      </c>
      <c r="L19" s="163">
        <v>306</v>
      </c>
      <c r="M19" s="163">
        <v>5126</v>
      </c>
      <c r="N19" s="163">
        <v>387</v>
      </c>
      <c r="O19" s="163">
        <v>4565</v>
      </c>
      <c r="P19" s="163">
        <v>33462</v>
      </c>
      <c r="Q19" s="163">
        <v>21718</v>
      </c>
      <c r="R19" s="163">
        <v>8923</v>
      </c>
      <c r="S19" s="163">
        <v>3872</v>
      </c>
      <c r="T19" s="163">
        <v>7447</v>
      </c>
      <c r="U19" s="163">
        <v>13062</v>
      </c>
      <c r="V19" s="163">
        <v>7164</v>
      </c>
      <c r="W19" s="163">
        <v>5221</v>
      </c>
      <c r="X19" s="163">
        <v>8529</v>
      </c>
      <c r="Y19" s="163">
        <v>838</v>
      </c>
      <c r="Z19" s="163">
        <v>86231</v>
      </c>
      <c r="AA19" s="163">
        <v>6532</v>
      </c>
      <c r="AB19" s="163">
        <v>1685</v>
      </c>
      <c r="AC19" s="163">
        <v>4575</v>
      </c>
      <c r="AD19" s="163">
        <v>153224</v>
      </c>
      <c r="AE19" s="163">
        <v>87</v>
      </c>
      <c r="AF19" s="163">
        <v>1449</v>
      </c>
      <c r="AG19" s="163">
        <v>84</v>
      </c>
      <c r="AH19" s="163">
        <v>901</v>
      </c>
      <c r="AI19" s="163">
        <v>11</v>
      </c>
      <c r="AJ19" s="163">
        <v>336</v>
      </c>
      <c r="AK19" s="163">
        <v>43</v>
      </c>
      <c r="AL19" s="163">
        <v>17</v>
      </c>
      <c r="AM19" s="163">
        <v>209</v>
      </c>
      <c r="AN19" s="163">
        <v>4492</v>
      </c>
      <c r="AO19" s="163">
        <v>1590</v>
      </c>
      <c r="AP19" s="163">
        <v>52</v>
      </c>
      <c r="AQ19" s="163">
        <v>3014</v>
      </c>
      <c r="AR19" s="163">
        <v>1683</v>
      </c>
      <c r="AS19" s="163">
        <v>466</v>
      </c>
      <c r="AT19" s="163">
        <v>977</v>
      </c>
      <c r="AU19" s="164">
        <v>404937</v>
      </c>
      <c r="AV19" s="165">
        <v>644</v>
      </c>
      <c r="AW19" s="163">
        <v>6013</v>
      </c>
      <c r="AX19" s="163">
        <v>0</v>
      </c>
      <c r="AY19" s="163">
        <v>0</v>
      </c>
      <c r="AZ19" s="163">
        <v>0</v>
      </c>
      <c r="BA19" s="163">
        <v>-1955</v>
      </c>
      <c r="BB19" s="163">
        <v>4702</v>
      </c>
      <c r="BC19" s="163">
        <v>409639</v>
      </c>
      <c r="BD19" s="163">
        <v>70263</v>
      </c>
      <c r="BE19" s="163">
        <v>243847</v>
      </c>
      <c r="BF19" s="163">
        <v>314110</v>
      </c>
      <c r="BG19" s="163">
        <v>318812</v>
      </c>
      <c r="BH19" s="163">
        <v>723749</v>
      </c>
      <c r="BI19" s="163">
        <v>-52288</v>
      </c>
      <c r="BJ19" s="163">
        <v>-238974</v>
      </c>
      <c r="BK19" s="163">
        <v>-291262</v>
      </c>
      <c r="BL19" s="163">
        <v>27550</v>
      </c>
      <c r="BM19" s="164">
        <v>432487</v>
      </c>
      <c r="BN19" s="154"/>
      <c r="BP19" s="588">
        <f t="shared" si="0"/>
        <v>43248.700000000004</v>
      </c>
    </row>
    <row r="20" spans="2:68" ht="17.149999999999999" customHeight="1" x14ac:dyDescent="0.2">
      <c r="B20" s="58" t="s">
        <v>197</v>
      </c>
      <c r="C20" s="29" t="s">
        <v>253</v>
      </c>
      <c r="D20" s="163">
        <v>15</v>
      </c>
      <c r="E20" s="163">
        <v>0</v>
      </c>
      <c r="F20" s="163">
        <v>3</v>
      </c>
      <c r="G20" s="163">
        <v>18</v>
      </c>
      <c r="H20" s="163">
        <v>0</v>
      </c>
      <c r="I20" s="163">
        <v>68</v>
      </c>
      <c r="J20" s="163">
        <v>6460</v>
      </c>
      <c r="K20" s="163">
        <v>65</v>
      </c>
      <c r="L20" s="163">
        <v>0</v>
      </c>
      <c r="M20" s="163">
        <v>2147</v>
      </c>
      <c r="N20" s="163">
        <v>1635</v>
      </c>
      <c r="O20" s="163">
        <v>646</v>
      </c>
      <c r="P20" s="163">
        <v>2762</v>
      </c>
      <c r="Q20" s="163">
        <v>1754984</v>
      </c>
      <c r="R20" s="163">
        <v>866</v>
      </c>
      <c r="S20" s="163">
        <v>240043</v>
      </c>
      <c r="T20" s="163">
        <v>89927</v>
      </c>
      <c r="U20" s="163">
        <v>192130</v>
      </c>
      <c r="V20" s="163">
        <v>36676</v>
      </c>
      <c r="W20" s="163">
        <v>1353</v>
      </c>
      <c r="X20" s="163">
        <v>95609</v>
      </c>
      <c r="Y20" s="163">
        <v>3394</v>
      </c>
      <c r="Z20" s="163">
        <v>733144</v>
      </c>
      <c r="AA20" s="163">
        <v>3028</v>
      </c>
      <c r="AB20" s="163">
        <v>63505</v>
      </c>
      <c r="AC20" s="163">
        <v>2547</v>
      </c>
      <c r="AD20" s="163">
        <v>69707</v>
      </c>
      <c r="AE20" s="163">
        <v>0</v>
      </c>
      <c r="AF20" s="163">
        <v>10</v>
      </c>
      <c r="AG20" s="163">
        <v>0</v>
      </c>
      <c r="AH20" s="163">
        <v>0</v>
      </c>
      <c r="AI20" s="163">
        <v>0</v>
      </c>
      <c r="AJ20" s="163">
        <v>0</v>
      </c>
      <c r="AK20" s="163">
        <v>306</v>
      </c>
      <c r="AL20" s="163">
        <v>0</v>
      </c>
      <c r="AM20" s="163">
        <v>26</v>
      </c>
      <c r="AN20" s="163">
        <v>0</v>
      </c>
      <c r="AO20" s="163">
        <v>8</v>
      </c>
      <c r="AP20" s="163">
        <v>1</v>
      </c>
      <c r="AQ20" s="163">
        <v>629</v>
      </c>
      <c r="AR20" s="163">
        <v>70</v>
      </c>
      <c r="AS20" s="163">
        <v>2</v>
      </c>
      <c r="AT20" s="163">
        <v>1353</v>
      </c>
      <c r="AU20" s="164">
        <v>3303137</v>
      </c>
      <c r="AV20" s="165">
        <v>0</v>
      </c>
      <c r="AW20" s="163">
        <v>-2114</v>
      </c>
      <c r="AX20" s="163">
        <v>0</v>
      </c>
      <c r="AY20" s="163">
        <v>-1380</v>
      </c>
      <c r="AZ20" s="163">
        <v>0</v>
      </c>
      <c r="BA20" s="163">
        <v>-32950</v>
      </c>
      <c r="BB20" s="163">
        <v>-36444</v>
      </c>
      <c r="BC20" s="163">
        <v>3266693</v>
      </c>
      <c r="BD20" s="163">
        <v>500207</v>
      </c>
      <c r="BE20" s="163">
        <v>1193492</v>
      </c>
      <c r="BF20" s="163">
        <v>1693699</v>
      </c>
      <c r="BG20" s="163">
        <v>1657255</v>
      </c>
      <c r="BH20" s="163">
        <v>4960392</v>
      </c>
      <c r="BI20" s="163">
        <v>-162217</v>
      </c>
      <c r="BJ20" s="163">
        <v>-1386824</v>
      </c>
      <c r="BK20" s="163">
        <v>-1549041</v>
      </c>
      <c r="BL20" s="163">
        <v>108214</v>
      </c>
      <c r="BM20" s="164">
        <v>3411351</v>
      </c>
      <c r="BN20" s="154"/>
      <c r="BP20" s="588">
        <f t="shared" si="0"/>
        <v>341135.10000000003</v>
      </c>
    </row>
    <row r="21" spans="2:68" ht="17.149999999999999" customHeight="1" x14ac:dyDescent="0.2">
      <c r="B21" s="58" t="s">
        <v>198</v>
      </c>
      <c r="C21" s="29" t="s">
        <v>254</v>
      </c>
      <c r="D21" s="163">
        <v>0</v>
      </c>
      <c r="E21" s="163">
        <v>0</v>
      </c>
      <c r="F21" s="163">
        <v>0</v>
      </c>
      <c r="G21" s="163">
        <v>5</v>
      </c>
      <c r="H21" s="163">
        <v>4014</v>
      </c>
      <c r="I21" s="163">
        <v>2</v>
      </c>
      <c r="J21" s="163">
        <v>1703</v>
      </c>
      <c r="K21" s="163">
        <v>5293</v>
      </c>
      <c r="L21" s="163">
        <v>11</v>
      </c>
      <c r="M21" s="163">
        <v>3538</v>
      </c>
      <c r="N21" s="163">
        <v>849</v>
      </c>
      <c r="O21" s="163">
        <v>6394</v>
      </c>
      <c r="P21" s="163">
        <v>3561</v>
      </c>
      <c r="Q21" s="163">
        <v>29051</v>
      </c>
      <c r="R21" s="163">
        <v>433174</v>
      </c>
      <c r="S21" s="163">
        <v>69694</v>
      </c>
      <c r="T21" s="163">
        <v>40524</v>
      </c>
      <c r="U21" s="163">
        <v>41045</v>
      </c>
      <c r="V21" s="163">
        <v>41206</v>
      </c>
      <c r="W21" s="163">
        <v>18258</v>
      </c>
      <c r="X21" s="163">
        <v>123328</v>
      </c>
      <c r="Y21" s="163">
        <v>14285</v>
      </c>
      <c r="Z21" s="163">
        <v>419078</v>
      </c>
      <c r="AA21" s="163">
        <v>10689</v>
      </c>
      <c r="AB21" s="163">
        <v>5871</v>
      </c>
      <c r="AC21" s="163">
        <v>11045</v>
      </c>
      <c r="AD21" s="163">
        <v>26087</v>
      </c>
      <c r="AE21" s="163">
        <v>342</v>
      </c>
      <c r="AF21" s="163">
        <v>66</v>
      </c>
      <c r="AG21" s="163">
        <v>2</v>
      </c>
      <c r="AH21" s="163">
        <v>95</v>
      </c>
      <c r="AI21" s="163">
        <v>0</v>
      </c>
      <c r="AJ21" s="163">
        <v>0</v>
      </c>
      <c r="AK21" s="163">
        <v>37</v>
      </c>
      <c r="AL21" s="163">
        <v>138</v>
      </c>
      <c r="AM21" s="163">
        <v>171</v>
      </c>
      <c r="AN21" s="163">
        <v>532</v>
      </c>
      <c r="AO21" s="163">
        <v>4541</v>
      </c>
      <c r="AP21" s="163">
        <v>44</v>
      </c>
      <c r="AQ21" s="163">
        <v>1976</v>
      </c>
      <c r="AR21" s="163">
        <v>904</v>
      </c>
      <c r="AS21" s="163">
        <v>88</v>
      </c>
      <c r="AT21" s="163">
        <v>1048</v>
      </c>
      <c r="AU21" s="164">
        <v>1318689</v>
      </c>
      <c r="AV21" s="165">
        <v>94</v>
      </c>
      <c r="AW21" s="163">
        <v>10268</v>
      </c>
      <c r="AX21" s="163">
        <v>0</v>
      </c>
      <c r="AY21" s="163">
        <v>0</v>
      </c>
      <c r="AZ21" s="163">
        <v>19131</v>
      </c>
      <c r="BA21" s="163">
        <v>-7901</v>
      </c>
      <c r="BB21" s="163">
        <v>21592</v>
      </c>
      <c r="BC21" s="163">
        <v>1340281</v>
      </c>
      <c r="BD21" s="163">
        <v>60828</v>
      </c>
      <c r="BE21" s="163">
        <v>393495</v>
      </c>
      <c r="BF21" s="163">
        <v>454323</v>
      </c>
      <c r="BG21" s="163">
        <v>475915</v>
      </c>
      <c r="BH21" s="163">
        <v>1794604</v>
      </c>
      <c r="BI21" s="163">
        <v>-475655</v>
      </c>
      <c r="BJ21" s="163">
        <v>-585097</v>
      </c>
      <c r="BK21" s="163">
        <v>-1060752</v>
      </c>
      <c r="BL21" s="163">
        <v>-584837</v>
      </c>
      <c r="BM21" s="164">
        <v>733852</v>
      </c>
      <c r="BN21" s="154"/>
      <c r="BP21" s="588">
        <f t="shared" si="0"/>
        <v>73385.2</v>
      </c>
    </row>
    <row r="22" spans="2:68" ht="17.149999999999999" customHeight="1" x14ac:dyDescent="0.2">
      <c r="B22" s="58" t="s">
        <v>199</v>
      </c>
      <c r="C22" s="29" t="s">
        <v>255</v>
      </c>
      <c r="D22" s="163">
        <v>411</v>
      </c>
      <c r="E22" s="163">
        <v>3</v>
      </c>
      <c r="F22" s="163">
        <v>31</v>
      </c>
      <c r="G22" s="163">
        <v>294</v>
      </c>
      <c r="H22" s="163">
        <v>28494</v>
      </c>
      <c r="I22" s="163">
        <v>267</v>
      </c>
      <c r="J22" s="163">
        <v>9346</v>
      </c>
      <c r="K22" s="163">
        <v>13220</v>
      </c>
      <c r="L22" s="163">
        <v>427</v>
      </c>
      <c r="M22" s="163">
        <v>2692</v>
      </c>
      <c r="N22" s="163">
        <v>10288</v>
      </c>
      <c r="O22" s="163">
        <v>3638</v>
      </c>
      <c r="P22" s="163">
        <v>4642</v>
      </c>
      <c r="Q22" s="163">
        <v>5467</v>
      </c>
      <c r="R22" s="163">
        <v>1866</v>
      </c>
      <c r="S22" s="163">
        <v>107449</v>
      </c>
      <c r="T22" s="163">
        <v>26566</v>
      </c>
      <c r="U22" s="163">
        <v>64407</v>
      </c>
      <c r="V22" s="163">
        <v>67264</v>
      </c>
      <c r="W22" s="163">
        <v>7857</v>
      </c>
      <c r="X22" s="163">
        <v>63037</v>
      </c>
      <c r="Y22" s="163">
        <v>8774</v>
      </c>
      <c r="Z22" s="163">
        <v>133583</v>
      </c>
      <c r="AA22" s="163">
        <v>782</v>
      </c>
      <c r="AB22" s="163">
        <v>9858</v>
      </c>
      <c r="AC22" s="163">
        <v>12076</v>
      </c>
      <c r="AD22" s="163">
        <v>284188</v>
      </c>
      <c r="AE22" s="163">
        <v>954</v>
      </c>
      <c r="AF22" s="163">
        <v>230</v>
      </c>
      <c r="AG22" s="163">
        <v>51</v>
      </c>
      <c r="AH22" s="163">
        <v>21388</v>
      </c>
      <c r="AI22" s="163">
        <v>199</v>
      </c>
      <c r="AJ22" s="163">
        <v>1492</v>
      </c>
      <c r="AK22" s="163">
        <v>3263</v>
      </c>
      <c r="AL22" s="163">
        <v>938</v>
      </c>
      <c r="AM22" s="163">
        <v>4280</v>
      </c>
      <c r="AN22" s="163">
        <v>665</v>
      </c>
      <c r="AO22" s="163">
        <v>1218</v>
      </c>
      <c r="AP22" s="163">
        <v>483</v>
      </c>
      <c r="AQ22" s="163">
        <v>5651</v>
      </c>
      <c r="AR22" s="163">
        <v>6826</v>
      </c>
      <c r="AS22" s="163">
        <v>36</v>
      </c>
      <c r="AT22" s="163">
        <v>1602</v>
      </c>
      <c r="AU22" s="164">
        <v>916203</v>
      </c>
      <c r="AV22" s="165">
        <v>2165</v>
      </c>
      <c r="AW22" s="163">
        <v>18464</v>
      </c>
      <c r="AX22" s="163">
        <v>28</v>
      </c>
      <c r="AY22" s="163">
        <v>908</v>
      </c>
      <c r="AZ22" s="163">
        <v>30666</v>
      </c>
      <c r="BA22" s="163">
        <v>4826</v>
      </c>
      <c r="BB22" s="163">
        <v>57057</v>
      </c>
      <c r="BC22" s="163">
        <v>973260</v>
      </c>
      <c r="BD22" s="163">
        <v>62953</v>
      </c>
      <c r="BE22" s="163">
        <v>473904</v>
      </c>
      <c r="BF22" s="163">
        <v>536857</v>
      </c>
      <c r="BG22" s="163">
        <v>593914</v>
      </c>
      <c r="BH22" s="163">
        <v>1510117</v>
      </c>
      <c r="BI22" s="163">
        <v>-97519</v>
      </c>
      <c r="BJ22" s="163">
        <v>-298590</v>
      </c>
      <c r="BK22" s="163">
        <v>-396109</v>
      </c>
      <c r="BL22" s="163">
        <v>197805</v>
      </c>
      <c r="BM22" s="164">
        <v>1114008</v>
      </c>
      <c r="BN22" s="154"/>
      <c r="BP22" s="588">
        <f t="shared" si="0"/>
        <v>111400.8</v>
      </c>
    </row>
    <row r="23" spans="2:68" ht="17.149999999999999" customHeight="1" x14ac:dyDescent="0.2">
      <c r="B23" s="58" t="s">
        <v>200</v>
      </c>
      <c r="C23" s="29" t="s">
        <v>3</v>
      </c>
      <c r="D23" s="163">
        <v>0</v>
      </c>
      <c r="E23" s="163">
        <v>0</v>
      </c>
      <c r="F23" s="163">
        <v>0</v>
      </c>
      <c r="G23" s="163">
        <v>35</v>
      </c>
      <c r="H23" s="163">
        <v>0</v>
      </c>
      <c r="I23" s="163">
        <v>0</v>
      </c>
      <c r="J23" s="163">
        <v>1327</v>
      </c>
      <c r="K23" s="163">
        <v>20</v>
      </c>
      <c r="L23" s="163">
        <v>0</v>
      </c>
      <c r="M23" s="163">
        <v>704</v>
      </c>
      <c r="N23" s="163">
        <v>0</v>
      </c>
      <c r="O23" s="163">
        <v>984</v>
      </c>
      <c r="P23" s="163">
        <v>581</v>
      </c>
      <c r="Q23" s="163">
        <v>833</v>
      </c>
      <c r="R23" s="163">
        <v>25</v>
      </c>
      <c r="S23" s="163">
        <v>1589</v>
      </c>
      <c r="T23" s="163">
        <v>163707</v>
      </c>
      <c r="U23" s="163">
        <v>69718</v>
      </c>
      <c r="V23" s="163">
        <v>29951</v>
      </c>
      <c r="W23" s="163">
        <v>836</v>
      </c>
      <c r="X23" s="163">
        <v>26122</v>
      </c>
      <c r="Y23" s="163">
        <v>951</v>
      </c>
      <c r="Z23" s="163">
        <v>115776</v>
      </c>
      <c r="AA23" s="163">
        <v>891</v>
      </c>
      <c r="AB23" s="163">
        <v>12309</v>
      </c>
      <c r="AC23" s="163">
        <v>121</v>
      </c>
      <c r="AD23" s="163">
        <v>18092</v>
      </c>
      <c r="AE23" s="163">
        <v>0</v>
      </c>
      <c r="AF23" s="163">
        <v>3621</v>
      </c>
      <c r="AG23" s="163">
        <v>0</v>
      </c>
      <c r="AH23" s="163">
        <v>29</v>
      </c>
      <c r="AI23" s="163">
        <v>0</v>
      </c>
      <c r="AJ23" s="163">
        <v>0</v>
      </c>
      <c r="AK23" s="163">
        <v>323</v>
      </c>
      <c r="AL23" s="163">
        <v>10</v>
      </c>
      <c r="AM23" s="163">
        <v>284</v>
      </c>
      <c r="AN23" s="163">
        <v>0</v>
      </c>
      <c r="AO23" s="163">
        <v>0</v>
      </c>
      <c r="AP23" s="163">
        <v>0</v>
      </c>
      <c r="AQ23" s="163">
        <v>41508</v>
      </c>
      <c r="AR23" s="163">
        <v>21</v>
      </c>
      <c r="AS23" s="163">
        <v>0</v>
      </c>
      <c r="AT23" s="163">
        <v>0</v>
      </c>
      <c r="AU23" s="164">
        <v>490368</v>
      </c>
      <c r="AV23" s="165">
        <v>0</v>
      </c>
      <c r="AW23" s="163">
        <v>812</v>
      </c>
      <c r="AX23" s="163">
        <v>0</v>
      </c>
      <c r="AY23" s="163">
        <v>7727</v>
      </c>
      <c r="AZ23" s="163">
        <v>391603</v>
      </c>
      <c r="BA23" s="163">
        <v>3609</v>
      </c>
      <c r="BB23" s="163">
        <v>403751</v>
      </c>
      <c r="BC23" s="163">
        <v>894119</v>
      </c>
      <c r="BD23" s="163">
        <v>349991</v>
      </c>
      <c r="BE23" s="163">
        <v>405548</v>
      </c>
      <c r="BF23" s="163">
        <v>755539</v>
      </c>
      <c r="BG23" s="163">
        <v>1159290</v>
      </c>
      <c r="BH23" s="163">
        <v>1649658</v>
      </c>
      <c r="BI23" s="163">
        <v>-157252</v>
      </c>
      <c r="BJ23" s="163">
        <v>-518531</v>
      </c>
      <c r="BK23" s="163">
        <v>-675783</v>
      </c>
      <c r="BL23" s="163">
        <v>483507</v>
      </c>
      <c r="BM23" s="164">
        <v>973875</v>
      </c>
      <c r="BN23" s="154"/>
      <c r="BP23" s="588">
        <f t="shared" si="0"/>
        <v>97387.5</v>
      </c>
    </row>
    <row r="24" spans="2:68" ht="17.149999999999999" customHeight="1" x14ac:dyDescent="0.2">
      <c r="B24" s="58" t="s">
        <v>201</v>
      </c>
      <c r="C24" s="29" t="s">
        <v>4</v>
      </c>
      <c r="D24" s="163">
        <v>0</v>
      </c>
      <c r="E24" s="163">
        <v>1</v>
      </c>
      <c r="F24" s="163">
        <v>0</v>
      </c>
      <c r="G24" s="163">
        <v>33</v>
      </c>
      <c r="H24" s="163">
        <v>0</v>
      </c>
      <c r="I24" s="163">
        <v>0</v>
      </c>
      <c r="J24" s="163">
        <v>73</v>
      </c>
      <c r="K24" s="163">
        <v>0</v>
      </c>
      <c r="L24" s="163">
        <v>14</v>
      </c>
      <c r="M24" s="163">
        <v>4688</v>
      </c>
      <c r="N24" s="163">
        <v>0</v>
      </c>
      <c r="O24" s="163">
        <v>859</v>
      </c>
      <c r="P24" s="163">
        <v>466</v>
      </c>
      <c r="Q24" s="163">
        <v>907</v>
      </c>
      <c r="R24" s="163">
        <v>252</v>
      </c>
      <c r="S24" s="163">
        <v>761</v>
      </c>
      <c r="T24" s="163">
        <v>5978</v>
      </c>
      <c r="U24" s="163">
        <v>259786</v>
      </c>
      <c r="V24" s="163">
        <v>3432</v>
      </c>
      <c r="W24" s="163">
        <v>1486</v>
      </c>
      <c r="X24" s="163">
        <v>4548</v>
      </c>
      <c r="Y24" s="163">
        <v>365</v>
      </c>
      <c r="Z24" s="163">
        <v>12188</v>
      </c>
      <c r="AA24" s="163">
        <v>143</v>
      </c>
      <c r="AB24" s="163">
        <v>1756</v>
      </c>
      <c r="AC24" s="163">
        <v>39</v>
      </c>
      <c r="AD24" s="163">
        <v>213</v>
      </c>
      <c r="AE24" s="163">
        <v>13</v>
      </c>
      <c r="AF24" s="163">
        <v>87</v>
      </c>
      <c r="AG24" s="163">
        <v>0</v>
      </c>
      <c r="AH24" s="163">
        <v>24</v>
      </c>
      <c r="AI24" s="163">
        <v>0</v>
      </c>
      <c r="AJ24" s="163">
        <v>0</v>
      </c>
      <c r="AK24" s="163">
        <v>142</v>
      </c>
      <c r="AL24" s="163">
        <v>5</v>
      </c>
      <c r="AM24" s="163">
        <v>15</v>
      </c>
      <c r="AN24" s="163">
        <v>0</v>
      </c>
      <c r="AO24" s="163">
        <v>0</v>
      </c>
      <c r="AP24" s="163">
        <v>0</v>
      </c>
      <c r="AQ24" s="163">
        <v>61382</v>
      </c>
      <c r="AR24" s="163">
        <v>24</v>
      </c>
      <c r="AS24" s="163">
        <v>0</v>
      </c>
      <c r="AT24" s="163">
        <v>0</v>
      </c>
      <c r="AU24" s="164">
        <v>359680</v>
      </c>
      <c r="AV24" s="165">
        <v>0</v>
      </c>
      <c r="AW24" s="163">
        <v>461</v>
      </c>
      <c r="AX24" s="163">
        <v>0</v>
      </c>
      <c r="AY24" s="163">
        <v>4898</v>
      </c>
      <c r="AZ24" s="163">
        <v>1133771</v>
      </c>
      <c r="BA24" s="163">
        <v>9448</v>
      </c>
      <c r="BB24" s="163">
        <v>1148578</v>
      </c>
      <c r="BC24" s="163">
        <v>1508258</v>
      </c>
      <c r="BD24" s="163">
        <v>672972</v>
      </c>
      <c r="BE24" s="163">
        <v>800321</v>
      </c>
      <c r="BF24" s="163">
        <v>1473293</v>
      </c>
      <c r="BG24" s="163">
        <v>2621871</v>
      </c>
      <c r="BH24" s="163">
        <v>2981551</v>
      </c>
      <c r="BI24" s="163">
        <v>-176962</v>
      </c>
      <c r="BJ24" s="163">
        <v>-826574</v>
      </c>
      <c r="BK24" s="163">
        <v>-1003536</v>
      </c>
      <c r="BL24" s="163">
        <v>1618335</v>
      </c>
      <c r="BM24" s="164">
        <v>1978015</v>
      </c>
      <c r="BN24" s="154"/>
      <c r="BP24" s="588">
        <f t="shared" si="0"/>
        <v>197801.5</v>
      </c>
    </row>
    <row r="25" spans="2:68" ht="17.149999999999999" customHeight="1" x14ac:dyDescent="0.2">
      <c r="B25" s="58" t="s">
        <v>202</v>
      </c>
      <c r="C25" s="29" t="s">
        <v>5</v>
      </c>
      <c r="D25" s="163">
        <v>236</v>
      </c>
      <c r="E25" s="163">
        <v>0</v>
      </c>
      <c r="F25" s="163">
        <v>0</v>
      </c>
      <c r="G25" s="163">
        <v>0</v>
      </c>
      <c r="H25" s="163">
        <v>0</v>
      </c>
      <c r="I25" s="163">
        <v>0</v>
      </c>
      <c r="J25" s="163">
        <v>0</v>
      </c>
      <c r="K25" s="163">
        <v>0</v>
      </c>
      <c r="L25" s="163">
        <v>0</v>
      </c>
      <c r="M25" s="163">
        <v>0</v>
      </c>
      <c r="N25" s="163">
        <v>0</v>
      </c>
      <c r="O25" s="163">
        <v>0</v>
      </c>
      <c r="P25" s="163">
        <v>0</v>
      </c>
      <c r="Q25" s="163">
        <v>0</v>
      </c>
      <c r="R25" s="163">
        <v>0</v>
      </c>
      <c r="S25" s="163">
        <v>27</v>
      </c>
      <c r="T25" s="163">
        <v>3640</v>
      </c>
      <c r="U25" s="163">
        <v>9718</v>
      </c>
      <c r="V25" s="163">
        <v>122229</v>
      </c>
      <c r="W25" s="163">
        <v>48</v>
      </c>
      <c r="X25" s="163">
        <v>2060</v>
      </c>
      <c r="Y25" s="163">
        <v>542</v>
      </c>
      <c r="Z25" s="163">
        <v>5112</v>
      </c>
      <c r="AA25" s="163">
        <v>580</v>
      </c>
      <c r="AB25" s="163">
        <v>134</v>
      </c>
      <c r="AC25" s="163">
        <v>221</v>
      </c>
      <c r="AD25" s="163">
        <v>539</v>
      </c>
      <c r="AE25" s="163">
        <v>0</v>
      </c>
      <c r="AF25" s="163">
        <v>33</v>
      </c>
      <c r="AG25" s="163">
        <v>10</v>
      </c>
      <c r="AH25" s="163">
        <v>8555</v>
      </c>
      <c r="AI25" s="163">
        <v>19</v>
      </c>
      <c r="AJ25" s="163">
        <v>0</v>
      </c>
      <c r="AK25" s="163">
        <v>75</v>
      </c>
      <c r="AL25" s="163">
        <v>299</v>
      </c>
      <c r="AM25" s="163">
        <v>2621</v>
      </c>
      <c r="AN25" s="163">
        <v>0</v>
      </c>
      <c r="AO25" s="163">
        <v>37579</v>
      </c>
      <c r="AP25" s="163">
        <v>0</v>
      </c>
      <c r="AQ25" s="163">
        <v>21557</v>
      </c>
      <c r="AR25" s="163">
        <v>2170</v>
      </c>
      <c r="AS25" s="163">
        <v>2308</v>
      </c>
      <c r="AT25" s="163">
        <v>0</v>
      </c>
      <c r="AU25" s="164">
        <v>220312</v>
      </c>
      <c r="AV25" s="165">
        <v>168</v>
      </c>
      <c r="AW25" s="163">
        <v>6389</v>
      </c>
      <c r="AX25" s="163">
        <v>15</v>
      </c>
      <c r="AY25" s="163">
        <v>21883</v>
      </c>
      <c r="AZ25" s="163">
        <v>295257</v>
      </c>
      <c r="BA25" s="163">
        <v>5089</v>
      </c>
      <c r="BB25" s="163">
        <v>328801</v>
      </c>
      <c r="BC25" s="163">
        <v>549113</v>
      </c>
      <c r="BD25" s="163">
        <v>65064</v>
      </c>
      <c r="BE25" s="163">
        <v>952235</v>
      </c>
      <c r="BF25" s="163">
        <v>1017299</v>
      </c>
      <c r="BG25" s="163">
        <v>1346100</v>
      </c>
      <c r="BH25" s="163">
        <v>1566412</v>
      </c>
      <c r="BI25" s="163">
        <v>-141609</v>
      </c>
      <c r="BJ25" s="163">
        <v>-232678</v>
      </c>
      <c r="BK25" s="163">
        <v>-374287</v>
      </c>
      <c r="BL25" s="163">
        <v>971813</v>
      </c>
      <c r="BM25" s="164">
        <v>1192125</v>
      </c>
      <c r="BN25" s="154"/>
      <c r="BP25" s="588">
        <f t="shared" si="0"/>
        <v>119212.5</v>
      </c>
    </row>
    <row r="26" spans="2:68" ht="17.149999999999999" customHeight="1" x14ac:dyDescent="0.2">
      <c r="B26" s="58" t="s">
        <v>203</v>
      </c>
      <c r="C26" s="29" t="s">
        <v>256</v>
      </c>
      <c r="D26" s="163">
        <v>0</v>
      </c>
      <c r="E26" s="163">
        <v>0</v>
      </c>
      <c r="F26" s="163">
        <v>0</v>
      </c>
      <c r="G26" s="163">
        <v>1</v>
      </c>
      <c r="H26" s="163">
        <v>3</v>
      </c>
      <c r="I26" s="163">
        <v>0</v>
      </c>
      <c r="J26" s="163">
        <v>8</v>
      </c>
      <c r="K26" s="163">
        <v>4</v>
      </c>
      <c r="L26" s="163">
        <v>1</v>
      </c>
      <c r="M26" s="163">
        <v>0</v>
      </c>
      <c r="N26" s="163">
        <v>1</v>
      </c>
      <c r="O26" s="163">
        <v>0</v>
      </c>
      <c r="P26" s="163">
        <v>0</v>
      </c>
      <c r="Q26" s="163">
        <v>2</v>
      </c>
      <c r="R26" s="163">
        <v>31</v>
      </c>
      <c r="S26" s="163">
        <v>9072</v>
      </c>
      <c r="T26" s="163">
        <v>14551</v>
      </c>
      <c r="U26" s="163">
        <v>24689</v>
      </c>
      <c r="V26" s="163">
        <v>169647</v>
      </c>
      <c r="W26" s="163">
        <v>114994</v>
      </c>
      <c r="X26" s="163">
        <v>164114</v>
      </c>
      <c r="Y26" s="163">
        <v>90214</v>
      </c>
      <c r="Z26" s="163">
        <v>229033</v>
      </c>
      <c r="AA26" s="163">
        <v>4290</v>
      </c>
      <c r="AB26" s="163">
        <v>911</v>
      </c>
      <c r="AC26" s="163">
        <v>1322</v>
      </c>
      <c r="AD26" s="163">
        <v>1001</v>
      </c>
      <c r="AE26" s="163">
        <v>9</v>
      </c>
      <c r="AF26" s="163">
        <v>7</v>
      </c>
      <c r="AG26" s="163">
        <v>0</v>
      </c>
      <c r="AH26" s="163">
        <v>152</v>
      </c>
      <c r="AI26" s="163">
        <v>74</v>
      </c>
      <c r="AJ26" s="163">
        <v>0</v>
      </c>
      <c r="AK26" s="163">
        <v>19</v>
      </c>
      <c r="AL26" s="163">
        <v>2761</v>
      </c>
      <c r="AM26" s="163">
        <v>1788</v>
      </c>
      <c r="AN26" s="163">
        <v>8559</v>
      </c>
      <c r="AO26" s="163">
        <v>8</v>
      </c>
      <c r="AP26" s="163">
        <v>0</v>
      </c>
      <c r="AQ26" s="163">
        <v>62163</v>
      </c>
      <c r="AR26" s="163">
        <v>38</v>
      </c>
      <c r="AS26" s="163">
        <v>3361</v>
      </c>
      <c r="AT26" s="163">
        <v>0</v>
      </c>
      <c r="AU26" s="164">
        <v>902828</v>
      </c>
      <c r="AV26" s="165">
        <v>39</v>
      </c>
      <c r="AW26" s="163">
        <v>9399</v>
      </c>
      <c r="AX26" s="163">
        <v>0</v>
      </c>
      <c r="AY26" s="163">
        <v>0</v>
      </c>
      <c r="AZ26" s="163">
        <v>0</v>
      </c>
      <c r="BA26" s="163">
        <v>3384</v>
      </c>
      <c r="BB26" s="163">
        <v>12822</v>
      </c>
      <c r="BC26" s="163">
        <v>915650</v>
      </c>
      <c r="BD26" s="163">
        <v>8798</v>
      </c>
      <c r="BE26" s="163">
        <v>219464</v>
      </c>
      <c r="BF26" s="163">
        <v>228262</v>
      </c>
      <c r="BG26" s="163">
        <v>241084</v>
      </c>
      <c r="BH26" s="163">
        <v>1143912</v>
      </c>
      <c r="BI26" s="163">
        <v>-342129</v>
      </c>
      <c r="BJ26" s="163">
        <v>-369689</v>
      </c>
      <c r="BK26" s="163">
        <v>-711818</v>
      </c>
      <c r="BL26" s="163">
        <v>-470734</v>
      </c>
      <c r="BM26" s="164">
        <v>432094</v>
      </c>
      <c r="BN26" s="154"/>
      <c r="BP26" s="588">
        <f t="shared" si="0"/>
        <v>43209.4</v>
      </c>
    </row>
    <row r="27" spans="2:68" ht="17.149999999999999" customHeight="1" x14ac:dyDescent="0.2">
      <c r="B27" s="58" t="s">
        <v>204</v>
      </c>
      <c r="C27" s="29" t="s">
        <v>257</v>
      </c>
      <c r="D27" s="163">
        <v>19</v>
      </c>
      <c r="E27" s="163">
        <v>0</v>
      </c>
      <c r="F27" s="163">
        <v>44</v>
      </c>
      <c r="G27" s="163">
        <v>7</v>
      </c>
      <c r="H27" s="163">
        <v>0</v>
      </c>
      <c r="I27" s="163">
        <v>0</v>
      </c>
      <c r="J27" s="163">
        <v>131</v>
      </c>
      <c r="K27" s="163">
        <v>1</v>
      </c>
      <c r="L27" s="163">
        <v>0</v>
      </c>
      <c r="M27" s="163">
        <v>40</v>
      </c>
      <c r="N27" s="163">
        <v>0</v>
      </c>
      <c r="O27" s="163">
        <v>0</v>
      </c>
      <c r="P27" s="163">
        <v>20</v>
      </c>
      <c r="Q27" s="163">
        <v>0</v>
      </c>
      <c r="R27" s="163">
        <v>3</v>
      </c>
      <c r="S27" s="163">
        <v>992</v>
      </c>
      <c r="T27" s="163">
        <v>27125</v>
      </c>
      <c r="U27" s="163">
        <v>56236</v>
      </c>
      <c r="V27" s="163">
        <v>28101</v>
      </c>
      <c r="W27" s="163">
        <v>7422</v>
      </c>
      <c r="X27" s="163">
        <v>315788</v>
      </c>
      <c r="Y27" s="163">
        <v>5601</v>
      </c>
      <c r="Z27" s="163">
        <v>549417</v>
      </c>
      <c r="AA27" s="163">
        <v>1023</v>
      </c>
      <c r="AB27" s="163">
        <v>10390</v>
      </c>
      <c r="AC27" s="163">
        <v>599</v>
      </c>
      <c r="AD27" s="163">
        <v>24687</v>
      </c>
      <c r="AE27" s="163">
        <v>5</v>
      </c>
      <c r="AF27" s="163">
        <v>65</v>
      </c>
      <c r="AG27" s="163">
        <v>0</v>
      </c>
      <c r="AH27" s="163">
        <v>1556</v>
      </c>
      <c r="AI27" s="163">
        <v>4</v>
      </c>
      <c r="AJ27" s="163">
        <v>56</v>
      </c>
      <c r="AK27" s="163">
        <v>662</v>
      </c>
      <c r="AL27" s="163">
        <v>409</v>
      </c>
      <c r="AM27" s="163">
        <v>1792</v>
      </c>
      <c r="AN27" s="163">
        <v>871</v>
      </c>
      <c r="AO27" s="163">
        <v>264</v>
      </c>
      <c r="AP27" s="163">
        <v>0</v>
      </c>
      <c r="AQ27" s="163">
        <v>33470</v>
      </c>
      <c r="AR27" s="163">
        <v>440</v>
      </c>
      <c r="AS27" s="163">
        <v>0</v>
      </c>
      <c r="AT27" s="163">
        <v>319</v>
      </c>
      <c r="AU27" s="164">
        <v>1067559</v>
      </c>
      <c r="AV27" s="165">
        <v>4753</v>
      </c>
      <c r="AW27" s="163">
        <v>192361</v>
      </c>
      <c r="AX27" s="163">
        <v>0</v>
      </c>
      <c r="AY27" s="163">
        <v>14771</v>
      </c>
      <c r="AZ27" s="163">
        <v>487729</v>
      </c>
      <c r="BA27" s="163">
        <v>5430</v>
      </c>
      <c r="BB27" s="163">
        <v>705044</v>
      </c>
      <c r="BC27" s="163">
        <v>1772603</v>
      </c>
      <c r="BD27" s="163">
        <v>470314</v>
      </c>
      <c r="BE27" s="163">
        <v>881299</v>
      </c>
      <c r="BF27" s="163">
        <v>1351613</v>
      </c>
      <c r="BG27" s="163">
        <v>2056657</v>
      </c>
      <c r="BH27" s="163">
        <v>3124216</v>
      </c>
      <c r="BI27" s="163">
        <v>-428007</v>
      </c>
      <c r="BJ27" s="163">
        <v>-806811</v>
      </c>
      <c r="BK27" s="163">
        <v>-1234818</v>
      </c>
      <c r="BL27" s="163">
        <v>821839</v>
      </c>
      <c r="BM27" s="164">
        <v>1889398</v>
      </c>
      <c r="BN27" s="154"/>
      <c r="BP27" s="588">
        <f t="shared" si="0"/>
        <v>188939.80000000002</v>
      </c>
    </row>
    <row r="28" spans="2:68" ht="17.149999999999999" customHeight="1" x14ac:dyDescent="0.2">
      <c r="B28" s="58" t="s">
        <v>205</v>
      </c>
      <c r="C28" s="29" t="s">
        <v>297</v>
      </c>
      <c r="D28" s="163">
        <v>2</v>
      </c>
      <c r="E28" s="163">
        <v>0</v>
      </c>
      <c r="F28" s="163">
        <v>3</v>
      </c>
      <c r="G28" s="163">
        <v>0</v>
      </c>
      <c r="H28" s="163">
        <v>45</v>
      </c>
      <c r="I28" s="163">
        <v>1</v>
      </c>
      <c r="J28" s="163">
        <v>2</v>
      </c>
      <c r="K28" s="163">
        <v>26</v>
      </c>
      <c r="L28" s="163">
        <v>2</v>
      </c>
      <c r="M28" s="163">
        <v>2</v>
      </c>
      <c r="N28" s="163">
        <v>14</v>
      </c>
      <c r="O28" s="163">
        <v>1</v>
      </c>
      <c r="P28" s="163">
        <v>7</v>
      </c>
      <c r="Q28" s="163">
        <v>1</v>
      </c>
      <c r="R28" s="163">
        <v>0</v>
      </c>
      <c r="S28" s="163">
        <v>46</v>
      </c>
      <c r="T28" s="163">
        <v>1554</v>
      </c>
      <c r="U28" s="163">
        <v>549</v>
      </c>
      <c r="V28" s="163">
        <v>37</v>
      </c>
      <c r="W28" s="163">
        <v>34</v>
      </c>
      <c r="X28" s="163">
        <v>84</v>
      </c>
      <c r="Y28" s="163">
        <v>7425</v>
      </c>
      <c r="Z28" s="163">
        <v>96641</v>
      </c>
      <c r="AA28" s="163">
        <v>17</v>
      </c>
      <c r="AB28" s="163">
        <v>781</v>
      </c>
      <c r="AC28" s="163">
        <v>28</v>
      </c>
      <c r="AD28" s="163">
        <v>4900</v>
      </c>
      <c r="AE28" s="163">
        <v>27</v>
      </c>
      <c r="AF28" s="163">
        <v>3</v>
      </c>
      <c r="AG28" s="163">
        <v>6</v>
      </c>
      <c r="AH28" s="163">
        <v>2220</v>
      </c>
      <c r="AI28" s="163">
        <v>244</v>
      </c>
      <c r="AJ28" s="163">
        <v>301</v>
      </c>
      <c r="AK28" s="163">
        <v>342</v>
      </c>
      <c r="AL28" s="163">
        <v>580</v>
      </c>
      <c r="AM28" s="163">
        <v>1283</v>
      </c>
      <c r="AN28" s="163">
        <v>589</v>
      </c>
      <c r="AO28" s="163">
        <v>85</v>
      </c>
      <c r="AP28" s="163">
        <v>16</v>
      </c>
      <c r="AQ28" s="163">
        <v>6318</v>
      </c>
      <c r="AR28" s="163">
        <v>403</v>
      </c>
      <c r="AS28" s="163">
        <v>0</v>
      </c>
      <c r="AT28" s="163">
        <v>0</v>
      </c>
      <c r="AU28" s="164">
        <v>124619</v>
      </c>
      <c r="AV28" s="165">
        <v>2678</v>
      </c>
      <c r="AW28" s="163">
        <v>194555</v>
      </c>
      <c r="AX28" s="163">
        <v>0</v>
      </c>
      <c r="AY28" s="163">
        <v>49327</v>
      </c>
      <c r="AZ28" s="163">
        <v>400239</v>
      </c>
      <c r="BA28" s="163">
        <v>4786</v>
      </c>
      <c r="BB28" s="163">
        <v>651585</v>
      </c>
      <c r="BC28" s="163">
        <v>776204</v>
      </c>
      <c r="BD28" s="163">
        <v>115259</v>
      </c>
      <c r="BE28" s="163">
        <v>139487</v>
      </c>
      <c r="BF28" s="163">
        <v>254746</v>
      </c>
      <c r="BG28" s="163">
        <v>906331</v>
      </c>
      <c r="BH28" s="163">
        <v>1030950</v>
      </c>
      <c r="BI28" s="163">
        <v>-478407</v>
      </c>
      <c r="BJ28" s="163">
        <v>-249842</v>
      </c>
      <c r="BK28" s="163">
        <v>-728249</v>
      </c>
      <c r="BL28" s="163">
        <v>178082</v>
      </c>
      <c r="BM28" s="164">
        <v>302701</v>
      </c>
      <c r="BN28" s="154"/>
      <c r="BP28" s="588">
        <f t="shared" si="0"/>
        <v>30270.100000000002</v>
      </c>
    </row>
    <row r="29" spans="2:68" ht="17.149999999999999" customHeight="1" x14ac:dyDescent="0.2">
      <c r="B29" s="58" t="s">
        <v>206</v>
      </c>
      <c r="C29" s="29" t="s">
        <v>298</v>
      </c>
      <c r="D29" s="163">
        <v>0</v>
      </c>
      <c r="E29" s="163">
        <v>0</v>
      </c>
      <c r="F29" s="163">
        <v>0</v>
      </c>
      <c r="G29" s="163">
        <v>0</v>
      </c>
      <c r="H29" s="163">
        <v>0</v>
      </c>
      <c r="I29" s="163">
        <v>0</v>
      </c>
      <c r="J29" s="163">
        <v>0</v>
      </c>
      <c r="K29" s="163">
        <v>0</v>
      </c>
      <c r="L29" s="163">
        <v>0</v>
      </c>
      <c r="M29" s="163">
        <v>0</v>
      </c>
      <c r="N29" s="163">
        <v>0</v>
      </c>
      <c r="O29" s="163">
        <v>0</v>
      </c>
      <c r="P29" s="163">
        <v>0</v>
      </c>
      <c r="Q29" s="163">
        <v>0</v>
      </c>
      <c r="R29" s="163">
        <v>0</v>
      </c>
      <c r="S29" s="163">
        <v>0</v>
      </c>
      <c r="T29" s="163">
        <v>0</v>
      </c>
      <c r="U29" s="163">
        <v>197</v>
      </c>
      <c r="V29" s="163">
        <v>0</v>
      </c>
      <c r="W29" s="163">
        <v>0</v>
      </c>
      <c r="X29" s="163">
        <v>0</v>
      </c>
      <c r="Y29" s="163">
        <v>0</v>
      </c>
      <c r="Z29" s="163">
        <v>7553758</v>
      </c>
      <c r="AA29" s="163">
        <v>0</v>
      </c>
      <c r="AB29" s="163">
        <v>57085</v>
      </c>
      <c r="AC29" s="163">
        <v>0</v>
      </c>
      <c r="AD29" s="163">
        <v>0</v>
      </c>
      <c r="AE29" s="163">
        <v>0</v>
      </c>
      <c r="AF29" s="163">
        <v>0</v>
      </c>
      <c r="AG29" s="163">
        <v>0</v>
      </c>
      <c r="AH29" s="163">
        <v>0</v>
      </c>
      <c r="AI29" s="163">
        <v>0</v>
      </c>
      <c r="AJ29" s="163">
        <v>0</v>
      </c>
      <c r="AK29" s="163">
        <v>78</v>
      </c>
      <c r="AL29" s="163">
        <v>0</v>
      </c>
      <c r="AM29" s="163">
        <v>262</v>
      </c>
      <c r="AN29" s="163">
        <v>0</v>
      </c>
      <c r="AO29" s="163">
        <v>0</v>
      </c>
      <c r="AP29" s="163">
        <v>0</v>
      </c>
      <c r="AQ29" s="163">
        <v>108159</v>
      </c>
      <c r="AR29" s="163">
        <v>0</v>
      </c>
      <c r="AS29" s="163">
        <v>0</v>
      </c>
      <c r="AT29" s="163">
        <v>0</v>
      </c>
      <c r="AU29" s="164">
        <v>7719539</v>
      </c>
      <c r="AV29" s="165">
        <v>0</v>
      </c>
      <c r="AW29" s="163">
        <v>469126</v>
      </c>
      <c r="AX29" s="163">
        <v>0</v>
      </c>
      <c r="AY29" s="163">
        <v>7423</v>
      </c>
      <c r="AZ29" s="163">
        <v>321443</v>
      </c>
      <c r="BA29" s="163">
        <v>4644</v>
      </c>
      <c r="BB29" s="163">
        <v>802636</v>
      </c>
      <c r="BC29" s="163">
        <v>8522175</v>
      </c>
      <c r="BD29" s="163">
        <v>6401439</v>
      </c>
      <c r="BE29" s="163">
        <v>4525255</v>
      </c>
      <c r="BF29" s="163">
        <v>10926694</v>
      </c>
      <c r="BG29" s="163">
        <v>11729330</v>
      </c>
      <c r="BH29" s="163">
        <v>19448869</v>
      </c>
      <c r="BI29" s="163">
        <v>-589847</v>
      </c>
      <c r="BJ29" s="163">
        <v>-2622495</v>
      </c>
      <c r="BK29" s="163">
        <v>-3212342</v>
      </c>
      <c r="BL29" s="163">
        <v>8516988</v>
      </c>
      <c r="BM29" s="164">
        <v>16236527</v>
      </c>
      <c r="BN29" s="154"/>
      <c r="BP29" s="588">
        <f t="shared" si="0"/>
        <v>1623652.7000000002</v>
      </c>
    </row>
    <row r="30" spans="2:68" ht="17.149999999999999" customHeight="1" x14ac:dyDescent="0.2">
      <c r="B30" s="58" t="s">
        <v>207</v>
      </c>
      <c r="C30" s="29" t="s">
        <v>290</v>
      </c>
      <c r="D30" s="163">
        <v>0</v>
      </c>
      <c r="E30" s="163">
        <v>0</v>
      </c>
      <c r="F30" s="163">
        <v>0</v>
      </c>
      <c r="G30" s="163">
        <v>0</v>
      </c>
      <c r="H30" s="163">
        <v>0</v>
      </c>
      <c r="I30" s="163">
        <v>0</v>
      </c>
      <c r="J30" s="163">
        <v>0</v>
      </c>
      <c r="K30" s="163">
        <v>0</v>
      </c>
      <c r="L30" s="163">
        <v>0</v>
      </c>
      <c r="M30" s="163">
        <v>0</v>
      </c>
      <c r="N30" s="163">
        <v>0</v>
      </c>
      <c r="O30" s="163">
        <v>0</v>
      </c>
      <c r="P30" s="163">
        <v>0</v>
      </c>
      <c r="Q30" s="163">
        <v>0</v>
      </c>
      <c r="R30" s="163">
        <v>0</v>
      </c>
      <c r="S30" s="163">
        <v>0</v>
      </c>
      <c r="T30" s="163">
        <v>0</v>
      </c>
      <c r="U30" s="163">
        <v>0</v>
      </c>
      <c r="V30" s="163">
        <v>0</v>
      </c>
      <c r="W30" s="163">
        <v>0</v>
      </c>
      <c r="X30" s="163">
        <v>0</v>
      </c>
      <c r="Y30" s="163">
        <v>0</v>
      </c>
      <c r="Z30" s="163">
        <v>0</v>
      </c>
      <c r="AA30" s="163">
        <v>195802</v>
      </c>
      <c r="AB30" s="163">
        <v>0</v>
      </c>
      <c r="AC30" s="163">
        <v>0</v>
      </c>
      <c r="AD30" s="163">
        <v>0</v>
      </c>
      <c r="AE30" s="163">
        <v>0</v>
      </c>
      <c r="AF30" s="163">
        <v>0</v>
      </c>
      <c r="AG30" s="163">
        <v>0</v>
      </c>
      <c r="AH30" s="163">
        <v>0</v>
      </c>
      <c r="AI30" s="163">
        <v>0</v>
      </c>
      <c r="AJ30" s="163">
        <v>0</v>
      </c>
      <c r="AK30" s="163">
        <v>16267</v>
      </c>
      <c r="AL30" s="163">
        <v>0</v>
      </c>
      <c r="AM30" s="163">
        <v>2650</v>
      </c>
      <c r="AN30" s="163">
        <v>0</v>
      </c>
      <c r="AO30" s="163">
        <v>0</v>
      </c>
      <c r="AP30" s="163">
        <v>0</v>
      </c>
      <c r="AQ30" s="163">
        <v>0</v>
      </c>
      <c r="AR30" s="163">
        <v>0</v>
      </c>
      <c r="AS30" s="163">
        <v>0</v>
      </c>
      <c r="AT30" s="163">
        <v>0</v>
      </c>
      <c r="AU30" s="164">
        <v>214719</v>
      </c>
      <c r="AV30" s="165">
        <v>0</v>
      </c>
      <c r="AW30" s="163">
        <v>0</v>
      </c>
      <c r="AX30" s="163">
        <v>0</v>
      </c>
      <c r="AY30" s="163">
        <v>16780</v>
      </c>
      <c r="AZ30" s="163">
        <v>40070</v>
      </c>
      <c r="BA30" s="163">
        <v>9307</v>
      </c>
      <c r="BB30" s="163">
        <v>66157</v>
      </c>
      <c r="BC30" s="163">
        <v>280876</v>
      </c>
      <c r="BD30" s="163">
        <v>309421</v>
      </c>
      <c r="BE30" s="163">
        <v>204304</v>
      </c>
      <c r="BF30" s="163">
        <v>513725</v>
      </c>
      <c r="BG30" s="163">
        <v>579882</v>
      </c>
      <c r="BH30" s="163">
        <v>794601</v>
      </c>
      <c r="BI30" s="163">
        <v>-178460</v>
      </c>
      <c r="BJ30" s="163">
        <v>-41632</v>
      </c>
      <c r="BK30" s="163">
        <v>-220092</v>
      </c>
      <c r="BL30" s="163">
        <v>359790</v>
      </c>
      <c r="BM30" s="164">
        <v>574509</v>
      </c>
      <c r="BN30" s="154"/>
      <c r="BP30" s="588">
        <f t="shared" si="0"/>
        <v>57450.9</v>
      </c>
    </row>
    <row r="31" spans="2:68" ht="17.149999999999999" customHeight="1" x14ac:dyDescent="0.2">
      <c r="B31" s="58" t="s">
        <v>208</v>
      </c>
      <c r="C31" s="29" t="s">
        <v>291</v>
      </c>
      <c r="D31" s="163">
        <v>0</v>
      </c>
      <c r="E31" s="163">
        <v>0</v>
      </c>
      <c r="F31" s="163">
        <v>1168</v>
      </c>
      <c r="G31" s="163">
        <v>1</v>
      </c>
      <c r="H31" s="163">
        <v>0</v>
      </c>
      <c r="I31" s="163">
        <v>0</v>
      </c>
      <c r="J31" s="163">
        <v>0</v>
      </c>
      <c r="K31" s="163">
        <v>0</v>
      </c>
      <c r="L31" s="163">
        <v>0</v>
      </c>
      <c r="M31" s="163">
        <v>0</v>
      </c>
      <c r="N31" s="163">
        <v>0</v>
      </c>
      <c r="O31" s="163">
        <v>0</v>
      </c>
      <c r="P31" s="163">
        <v>0</v>
      </c>
      <c r="Q31" s="163">
        <v>0</v>
      </c>
      <c r="R31" s="163">
        <v>0</v>
      </c>
      <c r="S31" s="163">
        <v>0</v>
      </c>
      <c r="T31" s="163">
        <v>0</v>
      </c>
      <c r="U31" s="163">
        <v>0</v>
      </c>
      <c r="V31" s="163">
        <v>0</v>
      </c>
      <c r="W31" s="163">
        <v>0</v>
      </c>
      <c r="X31" s="163">
        <v>0</v>
      </c>
      <c r="Y31" s="163">
        <v>0</v>
      </c>
      <c r="Z31" s="163">
        <v>0</v>
      </c>
      <c r="AA31" s="163">
        <v>0</v>
      </c>
      <c r="AB31" s="163">
        <v>107153</v>
      </c>
      <c r="AC31" s="163">
        <v>0</v>
      </c>
      <c r="AD31" s="163">
        <v>0</v>
      </c>
      <c r="AE31" s="163">
        <v>0</v>
      </c>
      <c r="AF31" s="163">
        <v>0</v>
      </c>
      <c r="AG31" s="163">
        <v>0</v>
      </c>
      <c r="AH31" s="163">
        <v>0</v>
      </c>
      <c r="AI31" s="163">
        <v>0</v>
      </c>
      <c r="AJ31" s="163">
        <v>0</v>
      </c>
      <c r="AK31" s="163">
        <v>32203</v>
      </c>
      <c r="AL31" s="163">
        <v>0</v>
      </c>
      <c r="AM31" s="163">
        <v>1567</v>
      </c>
      <c r="AN31" s="163">
        <v>68</v>
      </c>
      <c r="AO31" s="163">
        <v>0</v>
      </c>
      <c r="AP31" s="163">
        <v>0</v>
      </c>
      <c r="AQ31" s="163">
        <v>8283</v>
      </c>
      <c r="AR31" s="163">
        <v>82</v>
      </c>
      <c r="AS31" s="163">
        <v>0</v>
      </c>
      <c r="AT31" s="163">
        <v>0</v>
      </c>
      <c r="AU31" s="164">
        <v>150525</v>
      </c>
      <c r="AV31" s="165">
        <v>0</v>
      </c>
      <c r="AW31" s="163">
        <v>11552</v>
      </c>
      <c r="AX31" s="163">
        <v>0</v>
      </c>
      <c r="AY31" s="163">
        <v>17995</v>
      </c>
      <c r="AZ31" s="163">
        <v>73697</v>
      </c>
      <c r="BA31" s="163">
        <v>2815</v>
      </c>
      <c r="BB31" s="163">
        <v>106059</v>
      </c>
      <c r="BC31" s="163">
        <v>256584</v>
      </c>
      <c r="BD31" s="163">
        <v>121019</v>
      </c>
      <c r="BE31" s="163">
        <v>312641</v>
      </c>
      <c r="BF31" s="163">
        <v>433660</v>
      </c>
      <c r="BG31" s="163">
        <v>539719</v>
      </c>
      <c r="BH31" s="163">
        <v>690244</v>
      </c>
      <c r="BI31" s="163">
        <v>-18737</v>
      </c>
      <c r="BJ31" s="163">
        <v>-108601</v>
      </c>
      <c r="BK31" s="163">
        <v>-127338</v>
      </c>
      <c r="BL31" s="163">
        <v>412381</v>
      </c>
      <c r="BM31" s="164">
        <v>562906</v>
      </c>
      <c r="BN31" s="154"/>
      <c r="BP31" s="588">
        <f t="shared" si="0"/>
        <v>56290.600000000006</v>
      </c>
    </row>
    <row r="32" spans="2:68" ht="17.149999999999999" customHeight="1" x14ac:dyDescent="0.2">
      <c r="B32" s="58" t="s">
        <v>209</v>
      </c>
      <c r="C32" s="29" t="s">
        <v>6</v>
      </c>
      <c r="D32" s="163">
        <v>472</v>
      </c>
      <c r="E32" s="163">
        <v>22</v>
      </c>
      <c r="F32" s="163">
        <v>195</v>
      </c>
      <c r="G32" s="163">
        <v>77</v>
      </c>
      <c r="H32" s="163">
        <v>21796</v>
      </c>
      <c r="I32" s="163">
        <v>2127</v>
      </c>
      <c r="J32" s="163">
        <v>8373</v>
      </c>
      <c r="K32" s="163">
        <v>4391</v>
      </c>
      <c r="L32" s="163">
        <v>788</v>
      </c>
      <c r="M32" s="163">
        <v>3206</v>
      </c>
      <c r="N32" s="163">
        <v>654</v>
      </c>
      <c r="O32" s="163">
        <v>4009</v>
      </c>
      <c r="P32" s="163">
        <v>3575</v>
      </c>
      <c r="Q32" s="163">
        <v>29626</v>
      </c>
      <c r="R32" s="163">
        <v>29460</v>
      </c>
      <c r="S32" s="163">
        <v>7227</v>
      </c>
      <c r="T32" s="163">
        <v>1566</v>
      </c>
      <c r="U32" s="163">
        <v>10379</v>
      </c>
      <c r="V32" s="163">
        <v>5642</v>
      </c>
      <c r="W32" s="163">
        <v>2326</v>
      </c>
      <c r="X32" s="163">
        <v>5741</v>
      </c>
      <c r="Y32" s="163">
        <v>3137</v>
      </c>
      <c r="Z32" s="163">
        <v>25464</v>
      </c>
      <c r="AA32" s="163">
        <v>2184</v>
      </c>
      <c r="AB32" s="163">
        <v>1077</v>
      </c>
      <c r="AC32" s="163">
        <v>27955</v>
      </c>
      <c r="AD32" s="163">
        <v>10843</v>
      </c>
      <c r="AE32" s="163">
        <v>18359</v>
      </c>
      <c r="AF32" s="163">
        <v>1171</v>
      </c>
      <c r="AG32" s="163">
        <v>1359</v>
      </c>
      <c r="AH32" s="163">
        <v>39552</v>
      </c>
      <c r="AI32" s="163">
        <v>28441</v>
      </c>
      <c r="AJ32" s="163">
        <v>311</v>
      </c>
      <c r="AK32" s="163">
        <v>7724</v>
      </c>
      <c r="AL32" s="163">
        <v>49419</v>
      </c>
      <c r="AM32" s="163">
        <v>11790</v>
      </c>
      <c r="AN32" s="163">
        <v>73426</v>
      </c>
      <c r="AO32" s="163">
        <v>13900</v>
      </c>
      <c r="AP32" s="163">
        <v>10014</v>
      </c>
      <c r="AQ32" s="163">
        <v>39167</v>
      </c>
      <c r="AR32" s="163">
        <v>18687</v>
      </c>
      <c r="AS32" s="163">
        <v>13715</v>
      </c>
      <c r="AT32" s="163">
        <v>457</v>
      </c>
      <c r="AU32" s="164">
        <v>539804</v>
      </c>
      <c r="AV32" s="165">
        <v>15773</v>
      </c>
      <c r="AW32" s="163">
        <v>196299</v>
      </c>
      <c r="AX32" s="163">
        <v>1</v>
      </c>
      <c r="AY32" s="163">
        <v>5479</v>
      </c>
      <c r="AZ32" s="163">
        <v>71026</v>
      </c>
      <c r="BA32" s="163">
        <v>3288</v>
      </c>
      <c r="BB32" s="163">
        <v>291866</v>
      </c>
      <c r="BC32" s="163">
        <v>831670</v>
      </c>
      <c r="BD32" s="163">
        <v>11539</v>
      </c>
      <c r="BE32" s="163">
        <v>458118</v>
      </c>
      <c r="BF32" s="163">
        <v>469657</v>
      </c>
      <c r="BG32" s="163">
        <v>761523</v>
      </c>
      <c r="BH32" s="163">
        <v>1301327</v>
      </c>
      <c r="BI32" s="163">
        <v>-222343</v>
      </c>
      <c r="BJ32" s="163">
        <v>-360016</v>
      </c>
      <c r="BK32" s="163">
        <v>-582359</v>
      </c>
      <c r="BL32" s="163">
        <v>179164</v>
      </c>
      <c r="BM32" s="164">
        <v>718968</v>
      </c>
      <c r="BN32" s="154"/>
      <c r="BP32" s="588">
        <f t="shared" si="0"/>
        <v>71896.800000000003</v>
      </c>
    </row>
    <row r="33" spans="2:68" ht="17.149999999999999" customHeight="1" x14ac:dyDescent="0.2">
      <c r="B33" s="58" t="s">
        <v>210</v>
      </c>
      <c r="C33" s="29" t="s">
        <v>258</v>
      </c>
      <c r="D33" s="163">
        <v>128</v>
      </c>
      <c r="E33" s="163">
        <v>0</v>
      </c>
      <c r="F33" s="163">
        <v>3</v>
      </c>
      <c r="G33" s="163">
        <v>6</v>
      </c>
      <c r="H33" s="163">
        <v>135</v>
      </c>
      <c r="I33" s="163">
        <v>79</v>
      </c>
      <c r="J33" s="163">
        <v>281</v>
      </c>
      <c r="K33" s="163">
        <v>496</v>
      </c>
      <c r="L33" s="163">
        <v>39</v>
      </c>
      <c r="M33" s="163">
        <v>612</v>
      </c>
      <c r="N33" s="163">
        <v>82</v>
      </c>
      <c r="O33" s="163">
        <v>95</v>
      </c>
      <c r="P33" s="163">
        <v>312</v>
      </c>
      <c r="Q33" s="163">
        <v>1845</v>
      </c>
      <c r="R33" s="163">
        <v>295</v>
      </c>
      <c r="S33" s="163">
        <v>430</v>
      </c>
      <c r="T33" s="163">
        <v>197</v>
      </c>
      <c r="U33" s="163">
        <v>377</v>
      </c>
      <c r="V33" s="163">
        <v>169</v>
      </c>
      <c r="W33" s="163">
        <v>134</v>
      </c>
      <c r="X33" s="163">
        <v>439</v>
      </c>
      <c r="Y33" s="163">
        <v>50</v>
      </c>
      <c r="Z33" s="163">
        <v>892</v>
      </c>
      <c r="AA33" s="163">
        <v>112</v>
      </c>
      <c r="AB33" s="163">
        <v>106</v>
      </c>
      <c r="AC33" s="163">
        <v>116</v>
      </c>
      <c r="AD33" s="163">
        <v>244</v>
      </c>
      <c r="AE33" s="163">
        <v>3708</v>
      </c>
      <c r="AF33" s="163">
        <v>1092</v>
      </c>
      <c r="AG33" s="163">
        <v>114</v>
      </c>
      <c r="AH33" s="163">
        <v>2438</v>
      </c>
      <c r="AI33" s="163">
        <v>585</v>
      </c>
      <c r="AJ33" s="163">
        <v>5352</v>
      </c>
      <c r="AK33" s="163">
        <v>3026</v>
      </c>
      <c r="AL33" s="163">
        <v>1058</v>
      </c>
      <c r="AM33" s="163">
        <v>1704</v>
      </c>
      <c r="AN33" s="163">
        <v>2024</v>
      </c>
      <c r="AO33" s="163">
        <v>1016</v>
      </c>
      <c r="AP33" s="163">
        <v>39</v>
      </c>
      <c r="AQ33" s="163">
        <v>614</v>
      </c>
      <c r="AR33" s="163">
        <v>750</v>
      </c>
      <c r="AS33" s="163">
        <v>0</v>
      </c>
      <c r="AT33" s="163">
        <v>0</v>
      </c>
      <c r="AU33" s="164">
        <v>31194</v>
      </c>
      <c r="AV33" s="165">
        <v>0</v>
      </c>
      <c r="AW33" s="163">
        <v>0</v>
      </c>
      <c r="AX33" s="163">
        <v>0</v>
      </c>
      <c r="AY33" s="163">
        <v>979616</v>
      </c>
      <c r="AZ33" s="163">
        <v>2090148</v>
      </c>
      <c r="BA33" s="163">
        <v>0</v>
      </c>
      <c r="BB33" s="163">
        <v>3069764</v>
      </c>
      <c r="BC33" s="163">
        <v>3100958</v>
      </c>
      <c r="BD33" s="163">
        <v>0</v>
      </c>
      <c r="BE33" s="163">
        <v>0</v>
      </c>
      <c r="BF33" s="163">
        <v>0</v>
      </c>
      <c r="BG33" s="163">
        <v>3069764</v>
      </c>
      <c r="BH33" s="163">
        <v>3100958</v>
      </c>
      <c r="BI33" s="163">
        <v>0</v>
      </c>
      <c r="BJ33" s="163">
        <v>0</v>
      </c>
      <c r="BK33" s="163">
        <v>0</v>
      </c>
      <c r="BL33" s="163">
        <v>3069764</v>
      </c>
      <c r="BM33" s="164">
        <v>3100958</v>
      </c>
      <c r="BN33" s="154"/>
      <c r="BP33" s="588">
        <f t="shared" si="0"/>
        <v>310095.8</v>
      </c>
    </row>
    <row r="34" spans="2:68" ht="17.149999999999999" customHeight="1" x14ac:dyDescent="0.2">
      <c r="B34" s="58" t="s">
        <v>211</v>
      </c>
      <c r="C34" s="29" t="s">
        <v>259</v>
      </c>
      <c r="D34" s="163">
        <v>5139</v>
      </c>
      <c r="E34" s="163">
        <v>26</v>
      </c>
      <c r="F34" s="163">
        <v>1053</v>
      </c>
      <c r="G34" s="163">
        <v>501</v>
      </c>
      <c r="H34" s="163">
        <v>32452</v>
      </c>
      <c r="I34" s="163">
        <v>9220</v>
      </c>
      <c r="J34" s="163">
        <v>22880</v>
      </c>
      <c r="K34" s="163">
        <v>33033</v>
      </c>
      <c r="L34" s="163">
        <v>7268</v>
      </c>
      <c r="M34" s="163">
        <v>47461</v>
      </c>
      <c r="N34" s="163">
        <v>12949</v>
      </c>
      <c r="O34" s="163">
        <v>9937</v>
      </c>
      <c r="P34" s="163">
        <v>18970</v>
      </c>
      <c r="Q34" s="163">
        <v>179652</v>
      </c>
      <c r="R34" s="163">
        <v>21652</v>
      </c>
      <c r="S34" s="163">
        <v>25500</v>
      </c>
      <c r="T34" s="163">
        <v>11296</v>
      </c>
      <c r="U34" s="163">
        <v>24457</v>
      </c>
      <c r="V34" s="163">
        <v>6701</v>
      </c>
      <c r="W34" s="163">
        <v>13935</v>
      </c>
      <c r="X34" s="163">
        <v>14860</v>
      </c>
      <c r="Y34" s="163">
        <v>1813</v>
      </c>
      <c r="Z34" s="163">
        <v>189030</v>
      </c>
      <c r="AA34" s="163">
        <v>10499</v>
      </c>
      <c r="AB34" s="163">
        <v>9021</v>
      </c>
      <c r="AC34" s="163">
        <v>12096</v>
      </c>
      <c r="AD34" s="163">
        <v>10511</v>
      </c>
      <c r="AE34" s="163">
        <v>152882</v>
      </c>
      <c r="AF34" s="163">
        <v>13820</v>
      </c>
      <c r="AG34" s="163">
        <v>23774</v>
      </c>
      <c r="AH34" s="163">
        <v>130518</v>
      </c>
      <c r="AI34" s="163">
        <v>9485</v>
      </c>
      <c r="AJ34" s="163">
        <v>18171</v>
      </c>
      <c r="AK34" s="163">
        <v>46417</v>
      </c>
      <c r="AL34" s="163">
        <v>14388</v>
      </c>
      <c r="AM34" s="163">
        <v>16493</v>
      </c>
      <c r="AN34" s="163">
        <v>45156</v>
      </c>
      <c r="AO34" s="163">
        <v>41823</v>
      </c>
      <c r="AP34" s="163">
        <v>962</v>
      </c>
      <c r="AQ34" s="163">
        <v>22958</v>
      </c>
      <c r="AR34" s="163">
        <v>99386</v>
      </c>
      <c r="AS34" s="163">
        <v>0</v>
      </c>
      <c r="AT34" s="163">
        <v>1249</v>
      </c>
      <c r="AU34" s="164">
        <v>1369394</v>
      </c>
      <c r="AV34" s="165">
        <v>485</v>
      </c>
      <c r="AW34" s="163">
        <v>427255</v>
      </c>
      <c r="AX34" s="163">
        <v>0</v>
      </c>
      <c r="AY34" s="163">
        <v>0</v>
      </c>
      <c r="AZ34" s="163">
        <v>0</v>
      </c>
      <c r="BA34" s="163">
        <v>0</v>
      </c>
      <c r="BB34" s="163">
        <v>427740</v>
      </c>
      <c r="BC34" s="163">
        <v>1797134</v>
      </c>
      <c r="BD34" s="163">
        <v>4625</v>
      </c>
      <c r="BE34" s="163">
        <v>1178410</v>
      </c>
      <c r="BF34" s="163">
        <v>1183035</v>
      </c>
      <c r="BG34" s="163">
        <v>1610775</v>
      </c>
      <c r="BH34" s="163">
        <v>2980169</v>
      </c>
      <c r="BI34" s="163">
        <v>-126</v>
      </c>
      <c r="BJ34" s="163">
        <v>-1023710</v>
      </c>
      <c r="BK34" s="163">
        <v>-1023836</v>
      </c>
      <c r="BL34" s="163">
        <v>586939</v>
      </c>
      <c r="BM34" s="164">
        <v>1956333</v>
      </c>
      <c r="BN34" s="154"/>
      <c r="BP34" s="588">
        <f t="shared" si="0"/>
        <v>195633.30000000002</v>
      </c>
    </row>
    <row r="35" spans="2:68" ht="17.149999999999999" customHeight="1" x14ac:dyDescent="0.2">
      <c r="B35" s="58" t="s">
        <v>212</v>
      </c>
      <c r="C35" s="29" t="s">
        <v>7</v>
      </c>
      <c r="D35" s="163">
        <v>259</v>
      </c>
      <c r="E35" s="163">
        <v>1</v>
      </c>
      <c r="F35" s="163">
        <v>12</v>
      </c>
      <c r="G35" s="163">
        <v>34</v>
      </c>
      <c r="H35" s="163">
        <v>4295</v>
      </c>
      <c r="I35" s="163">
        <v>513</v>
      </c>
      <c r="J35" s="163">
        <v>1053</v>
      </c>
      <c r="K35" s="163">
        <v>2651</v>
      </c>
      <c r="L35" s="163">
        <v>404</v>
      </c>
      <c r="M35" s="163">
        <v>1495</v>
      </c>
      <c r="N35" s="163">
        <v>242</v>
      </c>
      <c r="O35" s="163">
        <v>163</v>
      </c>
      <c r="P35" s="163">
        <v>605</v>
      </c>
      <c r="Q35" s="163">
        <v>3066</v>
      </c>
      <c r="R35" s="163">
        <v>558</v>
      </c>
      <c r="S35" s="163">
        <v>688</v>
      </c>
      <c r="T35" s="163">
        <v>623</v>
      </c>
      <c r="U35" s="163">
        <v>1314</v>
      </c>
      <c r="V35" s="163">
        <v>892</v>
      </c>
      <c r="W35" s="163">
        <v>749</v>
      </c>
      <c r="X35" s="163">
        <v>904</v>
      </c>
      <c r="Y35" s="163">
        <v>64</v>
      </c>
      <c r="Z35" s="163">
        <v>4840</v>
      </c>
      <c r="AA35" s="163">
        <v>127</v>
      </c>
      <c r="AB35" s="163">
        <v>348</v>
      </c>
      <c r="AC35" s="163">
        <v>610</v>
      </c>
      <c r="AD35" s="163">
        <v>2337</v>
      </c>
      <c r="AE35" s="163">
        <v>1386</v>
      </c>
      <c r="AF35" s="163">
        <v>23180</v>
      </c>
      <c r="AG35" s="163">
        <v>3064</v>
      </c>
      <c r="AH35" s="163">
        <v>13123</v>
      </c>
      <c r="AI35" s="163">
        <v>2176</v>
      </c>
      <c r="AJ35" s="163">
        <v>1795</v>
      </c>
      <c r="AK35" s="163">
        <v>12715</v>
      </c>
      <c r="AL35" s="163">
        <v>4843</v>
      </c>
      <c r="AM35" s="163">
        <v>5779</v>
      </c>
      <c r="AN35" s="163">
        <v>24317</v>
      </c>
      <c r="AO35" s="163">
        <v>16298</v>
      </c>
      <c r="AP35" s="163">
        <v>470</v>
      </c>
      <c r="AQ35" s="163">
        <v>3134</v>
      </c>
      <c r="AR35" s="163">
        <v>25298</v>
      </c>
      <c r="AS35" s="163">
        <v>0</v>
      </c>
      <c r="AT35" s="163">
        <v>381</v>
      </c>
      <c r="AU35" s="164">
        <v>166806</v>
      </c>
      <c r="AV35" s="165">
        <v>192</v>
      </c>
      <c r="AW35" s="163">
        <v>105807</v>
      </c>
      <c r="AX35" s="163">
        <v>-13030</v>
      </c>
      <c r="AY35" s="163">
        <v>0</v>
      </c>
      <c r="AZ35" s="163">
        <v>0</v>
      </c>
      <c r="BA35" s="163">
        <v>0</v>
      </c>
      <c r="BB35" s="163">
        <v>92969</v>
      </c>
      <c r="BC35" s="163">
        <v>259775</v>
      </c>
      <c r="BD35" s="163">
        <v>1330</v>
      </c>
      <c r="BE35" s="163">
        <v>34728</v>
      </c>
      <c r="BF35" s="163">
        <v>36058</v>
      </c>
      <c r="BG35" s="163">
        <v>129027</v>
      </c>
      <c r="BH35" s="163">
        <v>295833</v>
      </c>
      <c r="BI35" s="163">
        <v>-96</v>
      </c>
      <c r="BJ35" s="163">
        <v>-2643</v>
      </c>
      <c r="BK35" s="163">
        <v>-2739</v>
      </c>
      <c r="BL35" s="163">
        <v>126288</v>
      </c>
      <c r="BM35" s="164">
        <v>293094</v>
      </c>
      <c r="BN35" s="154"/>
      <c r="BP35" s="588">
        <f t="shared" si="0"/>
        <v>29309.4</v>
      </c>
    </row>
    <row r="36" spans="2:68" ht="17.149999999999999" customHeight="1" x14ac:dyDescent="0.2">
      <c r="B36" s="58" t="s">
        <v>213</v>
      </c>
      <c r="C36" s="29" t="s">
        <v>8</v>
      </c>
      <c r="D36" s="163">
        <v>140</v>
      </c>
      <c r="E36" s="163">
        <v>0</v>
      </c>
      <c r="F36" s="163">
        <v>13</v>
      </c>
      <c r="G36" s="163">
        <v>31</v>
      </c>
      <c r="H36" s="163">
        <v>1747</v>
      </c>
      <c r="I36" s="163">
        <v>59</v>
      </c>
      <c r="J36" s="163">
        <v>409</v>
      </c>
      <c r="K36" s="163">
        <v>2686</v>
      </c>
      <c r="L36" s="163">
        <v>7</v>
      </c>
      <c r="M36" s="163">
        <v>62</v>
      </c>
      <c r="N36" s="163">
        <v>74</v>
      </c>
      <c r="O36" s="163">
        <v>59</v>
      </c>
      <c r="P36" s="163">
        <v>1057</v>
      </c>
      <c r="Q36" s="163">
        <v>310</v>
      </c>
      <c r="R36" s="163">
        <v>42</v>
      </c>
      <c r="S36" s="163">
        <v>86</v>
      </c>
      <c r="T36" s="163">
        <v>315</v>
      </c>
      <c r="U36" s="163">
        <v>59</v>
      </c>
      <c r="V36" s="163">
        <v>1062</v>
      </c>
      <c r="W36" s="163">
        <v>320</v>
      </c>
      <c r="X36" s="163">
        <v>314</v>
      </c>
      <c r="Y36" s="163">
        <v>48</v>
      </c>
      <c r="Z36" s="163">
        <v>611</v>
      </c>
      <c r="AA36" s="163">
        <v>4</v>
      </c>
      <c r="AB36" s="163">
        <v>1612</v>
      </c>
      <c r="AC36" s="163">
        <v>210</v>
      </c>
      <c r="AD36" s="163">
        <v>5571</v>
      </c>
      <c r="AE36" s="163">
        <v>13345</v>
      </c>
      <c r="AF36" s="163">
        <v>504</v>
      </c>
      <c r="AG36" s="163">
        <v>0</v>
      </c>
      <c r="AH36" s="163">
        <v>8804</v>
      </c>
      <c r="AI36" s="163">
        <v>5428</v>
      </c>
      <c r="AJ36" s="163">
        <v>56</v>
      </c>
      <c r="AK36" s="163">
        <v>18069</v>
      </c>
      <c r="AL36" s="163">
        <v>9463</v>
      </c>
      <c r="AM36" s="163">
        <v>45468</v>
      </c>
      <c r="AN36" s="163">
        <v>12911</v>
      </c>
      <c r="AO36" s="163">
        <v>12968</v>
      </c>
      <c r="AP36" s="163">
        <v>7</v>
      </c>
      <c r="AQ36" s="163">
        <v>1388</v>
      </c>
      <c r="AR36" s="163">
        <v>47793</v>
      </c>
      <c r="AS36" s="163">
        <v>0</v>
      </c>
      <c r="AT36" s="163">
        <v>3951</v>
      </c>
      <c r="AU36" s="164">
        <v>197063</v>
      </c>
      <c r="AV36" s="165">
        <v>0</v>
      </c>
      <c r="AW36" s="163">
        <v>22216</v>
      </c>
      <c r="AX36" s="163">
        <v>39821</v>
      </c>
      <c r="AY36" s="163">
        <v>0</v>
      </c>
      <c r="AZ36" s="163">
        <v>0</v>
      </c>
      <c r="BA36" s="163">
        <v>0</v>
      </c>
      <c r="BB36" s="163">
        <v>62037</v>
      </c>
      <c r="BC36" s="163">
        <v>259100</v>
      </c>
      <c r="BD36" s="163">
        <v>484</v>
      </c>
      <c r="BE36" s="163">
        <v>63387</v>
      </c>
      <c r="BF36" s="163">
        <v>63871</v>
      </c>
      <c r="BG36" s="163">
        <v>125908</v>
      </c>
      <c r="BH36" s="163">
        <v>322971</v>
      </c>
      <c r="BI36" s="163">
        <v>-16</v>
      </c>
      <c r="BJ36" s="163">
        <v>0</v>
      </c>
      <c r="BK36" s="163">
        <v>-16</v>
      </c>
      <c r="BL36" s="163">
        <v>125892</v>
      </c>
      <c r="BM36" s="164">
        <v>322955</v>
      </c>
      <c r="BN36" s="154"/>
      <c r="BP36" s="588">
        <f t="shared" si="0"/>
        <v>32295.5</v>
      </c>
    </row>
    <row r="37" spans="2:68" ht="17.149999999999999" customHeight="1" x14ac:dyDescent="0.2">
      <c r="B37" s="58" t="s">
        <v>214</v>
      </c>
      <c r="C37" s="29" t="s">
        <v>260</v>
      </c>
      <c r="D37" s="163">
        <v>26857</v>
      </c>
      <c r="E37" s="163">
        <v>96</v>
      </c>
      <c r="F37" s="163">
        <v>3235</v>
      </c>
      <c r="G37" s="163">
        <v>355</v>
      </c>
      <c r="H37" s="163">
        <v>167068</v>
      </c>
      <c r="I37" s="163">
        <v>19351</v>
      </c>
      <c r="J37" s="163">
        <v>55792</v>
      </c>
      <c r="K37" s="163">
        <v>53038</v>
      </c>
      <c r="L37" s="163">
        <v>9910</v>
      </c>
      <c r="M37" s="163">
        <v>82779</v>
      </c>
      <c r="N37" s="163">
        <v>22392</v>
      </c>
      <c r="O37" s="163">
        <v>8642</v>
      </c>
      <c r="P37" s="163">
        <v>17003</v>
      </c>
      <c r="Q37" s="163">
        <v>93279</v>
      </c>
      <c r="R37" s="163">
        <v>42816</v>
      </c>
      <c r="S37" s="163">
        <v>49631</v>
      </c>
      <c r="T37" s="163">
        <v>40343</v>
      </c>
      <c r="U37" s="163">
        <v>81648</v>
      </c>
      <c r="V37" s="163">
        <v>58922</v>
      </c>
      <c r="W37" s="163">
        <v>18170</v>
      </c>
      <c r="X37" s="163">
        <v>100404</v>
      </c>
      <c r="Y37" s="163">
        <v>13095</v>
      </c>
      <c r="Z37" s="163">
        <v>651695</v>
      </c>
      <c r="AA37" s="163">
        <v>11791</v>
      </c>
      <c r="AB37" s="163">
        <v>26479</v>
      </c>
      <c r="AC37" s="163">
        <v>46731</v>
      </c>
      <c r="AD37" s="163">
        <v>174754</v>
      </c>
      <c r="AE37" s="163">
        <v>37162</v>
      </c>
      <c r="AF37" s="163">
        <v>5826</v>
      </c>
      <c r="AG37" s="163">
        <v>4979</v>
      </c>
      <c r="AH37" s="163">
        <v>75454</v>
      </c>
      <c r="AI37" s="163">
        <v>9400</v>
      </c>
      <c r="AJ37" s="163">
        <v>5841</v>
      </c>
      <c r="AK37" s="163">
        <v>90868</v>
      </c>
      <c r="AL37" s="163">
        <v>27565</v>
      </c>
      <c r="AM37" s="163">
        <v>12929</v>
      </c>
      <c r="AN37" s="163">
        <v>78841</v>
      </c>
      <c r="AO37" s="163">
        <v>177009</v>
      </c>
      <c r="AP37" s="163">
        <v>7764</v>
      </c>
      <c r="AQ37" s="163">
        <v>87974</v>
      </c>
      <c r="AR37" s="163">
        <v>210799</v>
      </c>
      <c r="AS37" s="163">
        <v>21182</v>
      </c>
      <c r="AT37" s="163">
        <v>2769</v>
      </c>
      <c r="AU37" s="164">
        <v>2732638</v>
      </c>
      <c r="AV37" s="165">
        <v>119356</v>
      </c>
      <c r="AW37" s="163">
        <v>2927839</v>
      </c>
      <c r="AX37" s="163">
        <v>672</v>
      </c>
      <c r="AY37" s="163">
        <v>24421</v>
      </c>
      <c r="AZ37" s="163">
        <v>488077</v>
      </c>
      <c r="BA37" s="163">
        <v>14401</v>
      </c>
      <c r="BB37" s="163">
        <v>3574766</v>
      </c>
      <c r="BC37" s="163">
        <v>6307404</v>
      </c>
      <c r="BD37" s="163">
        <v>466920</v>
      </c>
      <c r="BE37" s="163">
        <v>1807975</v>
      </c>
      <c r="BF37" s="163">
        <v>2274895</v>
      </c>
      <c r="BG37" s="163">
        <v>5849661</v>
      </c>
      <c r="BH37" s="163">
        <v>8582299</v>
      </c>
      <c r="BI37" s="163">
        <v>-14911</v>
      </c>
      <c r="BJ37" s="163">
        <v>-1657290</v>
      </c>
      <c r="BK37" s="163">
        <v>-1672201</v>
      </c>
      <c r="BL37" s="163">
        <v>4177460</v>
      </c>
      <c r="BM37" s="164">
        <v>6910098</v>
      </c>
      <c r="BN37" s="154"/>
      <c r="BP37" s="588">
        <f t="shared" si="0"/>
        <v>691009.8</v>
      </c>
    </row>
    <row r="38" spans="2:68" ht="17.149999999999999" customHeight="1" x14ac:dyDescent="0.2">
      <c r="B38" s="58" t="s">
        <v>215</v>
      </c>
      <c r="C38" s="29" t="s">
        <v>9</v>
      </c>
      <c r="D38" s="163">
        <v>2048</v>
      </c>
      <c r="E38" s="163">
        <v>46</v>
      </c>
      <c r="F38" s="163">
        <v>652</v>
      </c>
      <c r="G38" s="163">
        <v>674</v>
      </c>
      <c r="H38" s="163">
        <v>14105</v>
      </c>
      <c r="I38" s="163">
        <v>5066</v>
      </c>
      <c r="J38" s="163">
        <v>6931</v>
      </c>
      <c r="K38" s="163">
        <v>6732</v>
      </c>
      <c r="L38" s="163">
        <v>3146</v>
      </c>
      <c r="M38" s="163">
        <v>5084</v>
      </c>
      <c r="N38" s="163">
        <v>2365</v>
      </c>
      <c r="O38" s="163">
        <v>3543</v>
      </c>
      <c r="P38" s="163">
        <v>4061</v>
      </c>
      <c r="Q38" s="163">
        <v>15553</v>
      </c>
      <c r="R38" s="163">
        <v>6390</v>
      </c>
      <c r="S38" s="163">
        <v>13581</v>
      </c>
      <c r="T38" s="163">
        <v>5920</v>
      </c>
      <c r="U38" s="163">
        <v>14846</v>
      </c>
      <c r="V38" s="163">
        <v>10546</v>
      </c>
      <c r="W38" s="163">
        <v>2664</v>
      </c>
      <c r="X38" s="163">
        <v>9677</v>
      </c>
      <c r="Y38" s="163">
        <v>1779</v>
      </c>
      <c r="Z38" s="163">
        <v>54603</v>
      </c>
      <c r="AA38" s="163">
        <v>5837</v>
      </c>
      <c r="AB38" s="163">
        <v>4762</v>
      </c>
      <c r="AC38" s="163">
        <v>12997</v>
      </c>
      <c r="AD38" s="163">
        <v>38599</v>
      </c>
      <c r="AE38" s="163">
        <v>30448</v>
      </c>
      <c r="AF38" s="163">
        <v>7908</v>
      </c>
      <c r="AG38" s="163">
        <v>11658</v>
      </c>
      <c r="AH38" s="163">
        <v>121722</v>
      </c>
      <c r="AI38" s="163">
        <v>77185</v>
      </c>
      <c r="AJ38" s="163">
        <v>355734</v>
      </c>
      <c r="AK38" s="163">
        <v>80636</v>
      </c>
      <c r="AL38" s="163">
        <v>14284</v>
      </c>
      <c r="AM38" s="163">
        <v>26365</v>
      </c>
      <c r="AN38" s="163">
        <v>20279</v>
      </c>
      <c r="AO38" s="163">
        <v>29636</v>
      </c>
      <c r="AP38" s="163">
        <v>5512</v>
      </c>
      <c r="AQ38" s="163">
        <v>35785</v>
      </c>
      <c r="AR38" s="163">
        <v>18122</v>
      </c>
      <c r="AS38" s="163">
        <v>0</v>
      </c>
      <c r="AT38" s="163">
        <v>786</v>
      </c>
      <c r="AU38" s="164">
        <v>1088267</v>
      </c>
      <c r="AV38" s="165">
        <v>20</v>
      </c>
      <c r="AW38" s="163">
        <v>1085137</v>
      </c>
      <c r="AX38" s="163">
        <v>0</v>
      </c>
      <c r="AY38" s="163">
        <v>0</v>
      </c>
      <c r="AZ38" s="163">
        <v>0</v>
      </c>
      <c r="BA38" s="163">
        <v>0</v>
      </c>
      <c r="BB38" s="163">
        <v>1085157</v>
      </c>
      <c r="BC38" s="163">
        <v>2173424</v>
      </c>
      <c r="BD38" s="163">
        <v>80717</v>
      </c>
      <c r="BE38" s="163">
        <v>16781</v>
      </c>
      <c r="BF38" s="163">
        <v>97498</v>
      </c>
      <c r="BG38" s="163">
        <v>1182655</v>
      </c>
      <c r="BH38" s="163">
        <v>2270922</v>
      </c>
      <c r="BI38" s="163">
        <v>-89786</v>
      </c>
      <c r="BJ38" s="163">
        <v>-416605</v>
      </c>
      <c r="BK38" s="163">
        <v>-506391</v>
      </c>
      <c r="BL38" s="163">
        <v>676264</v>
      </c>
      <c r="BM38" s="164">
        <v>1764531</v>
      </c>
      <c r="BN38" s="154"/>
      <c r="BP38" s="588">
        <f t="shared" si="0"/>
        <v>176453.1</v>
      </c>
    </row>
    <row r="39" spans="2:68" ht="17.149999999999999" customHeight="1" x14ac:dyDescent="0.2">
      <c r="B39" s="58" t="s">
        <v>216</v>
      </c>
      <c r="C39" s="29" t="s">
        <v>261</v>
      </c>
      <c r="D39" s="163">
        <v>1564</v>
      </c>
      <c r="E39" s="163">
        <v>4</v>
      </c>
      <c r="F39" s="163">
        <v>30</v>
      </c>
      <c r="G39" s="163">
        <v>82</v>
      </c>
      <c r="H39" s="163">
        <v>5640</v>
      </c>
      <c r="I39" s="163">
        <v>879</v>
      </c>
      <c r="J39" s="163">
        <v>1616</v>
      </c>
      <c r="K39" s="163">
        <v>2452</v>
      </c>
      <c r="L39" s="163">
        <v>340</v>
      </c>
      <c r="M39" s="163">
        <v>4769</v>
      </c>
      <c r="N39" s="163">
        <v>1106</v>
      </c>
      <c r="O39" s="163">
        <v>553</v>
      </c>
      <c r="P39" s="163">
        <v>1290</v>
      </c>
      <c r="Q39" s="163">
        <v>4611</v>
      </c>
      <c r="R39" s="163">
        <v>1364</v>
      </c>
      <c r="S39" s="163">
        <v>4179</v>
      </c>
      <c r="T39" s="163">
        <v>2844</v>
      </c>
      <c r="U39" s="163">
        <v>5521</v>
      </c>
      <c r="V39" s="163">
        <v>2053</v>
      </c>
      <c r="W39" s="163">
        <v>671</v>
      </c>
      <c r="X39" s="163">
        <v>3887</v>
      </c>
      <c r="Y39" s="163">
        <v>803</v>
      </c>
      <c r="Z39" s="163">
        <v>10221</v>
      </c>
      <c r="AA39" s="163">
        <v>366</v>
      </c>
      <c r="AB39" s="163">
        <v>1403</v>
      </c>
      <c r="AC39" s="163">
        <v>1946</v>
      </c>
      <c r="AD39" s="163">
        <v>14700</v>
      </c>
      <c r="AE39" s="163">
        <v>10279</v>
      </c>
      <c r="AF39" s="163">
        <v>370</v>
      </c>
      <c r="AG39" s="163">
        <v>694</v>
      </c>
      <c r="AH39" s="163">
        <v>202196</v>
      </c>
      <c r="AI39" s="163">
        <v>27296</v>
      </c>
      <c r="AJ39" s="163">
        <v>139699</v>
      </c>
      <c r="AK39" s="163">
        <v>75489</v>
      </c>
      <c r="AL39" s="163">
        <v>52737</v>
      </c>
      <c r="AM39" s="163">
        <v>1549</v>
      </c>
      <c r="AN39" s="163">
        <v>41769</v>
      </c>
      <c r="AO39" s="163">
        <v>59684</v>
      </c>
      <c r="AP39" s="163">
        <v>3722</v>
      </c>
      <c r="AQ39" s="163">
        <v>36399</v>
      </c>
      <c r="AR39" s="163">
        <v>39084</v>
      </c>
      <c r="AS39" s="163">
        <v>0</v>
      </c>
      <c r="AT39" s="163">
        <v>8671</v>
      </c>
      <c r="AU39" s="164">
        <v>774532</v>
      </c>
      <c r="AV39" s="165">
        <v>0</v>
      </c>
      <c r="AW39" s="163">
        <v>3891418</v>
      </c>
      <c r="AX39" s="163">
        <v>1183</v>
      </c>
      <c r="AY39" s="163">
        <v>0</v>
      </c>
      <c r="AZ39" s="163">
        <v>0</v>
      </c>
      <c r="BA39" s="163">
        <v>0</v>
      </c>
      <c r="BB39" s="163">
        <v>3892601</v>
      </c>
      <c r="BC39" s="163">
        <v>4667133</v>
      </c>
      <c r="BD39" s="163">
        <v>2765</v>
      </c>
      <c r="BE39" s="163">
        <v>119815</v>
      </c>
      <c r="BF39" s="163">
        <v>122580</v>
      </c>
      <c r="BG39" s="163">
        <v>4015181</v>
      </c>
      <c r="BH39" s="163">
        <v>4789713</v>
      </c>
      <c r="BI39" s="163">
        <v>-116</v>
      </c>
      <c r="BJ39" s="163">
        <v>-94754</v>
      </c>
      <c r="BK39" s="163">
        <v>-94870</v>
      </c>
      <c r="BL39" s="163">
        <v>3920311</v>
      </c>
      <c r="BM39" s="164">
        <v>4694843</v>
      </c>
      <c r="BN39" s="154"/>
      <c r="BP39" s="588">
        <f t="shared" si="0"/>
        <v>469484.30000000005</v>
      </c>
    </row>
    <row r="40" spans="2:68" ht="17.149999999999999" customHeight="1" x14ac:dyDescent="0.2">
      <c r="B40" s="58" t="s">
        <v>217</v>
      </c>
      <c r="C40" s="29" t="s">
        <v>262</v>
      </c>
      <c r="D40" s="163">
        <v>19457</v>
      </c>
      <c r="E40" s="163">
        <v>333</v>
      </c>
      <c r="F40" s="163">
        <v>1802</v>
      </c>
      <c r="G40" s="163">
        <v>3851</v>
      </c>
      <c r="H40" s="163">
        <v>76242</v>
      </c>
      <c r="I40" s="163">
        <v>7155</v>
      </c>
      <c r="J40" s="163">
        <v>27592</v>
      </c>
      <c r="K40" s="163">
        <v>30818</v>
      </c>
      <c r="L40" s="163">
        <v>18387</v>
      </c>
      <c r="M40" s="163">
        <v>25948</v>
      </c>
      <c r="N40" s="163">
        <v>7060</v>
      </c>
      <c r="O40" s="163">
        <v>6842</v>
      </c>
      <c r="P40" s="163">
        <v>22479</v>
      </c>
      <c r="Q40" s="163">
        <v>72496</v>
      </c>
      <c r="R40" s="163">
        <v>22976</v>
      </c>
      <c r="S40" s="163">
        <v>31815</v>
      </c>
      <c r="T40" s="163">
        <v>19527</v>
      </c>
      <c r="U40" s="163">
        <v>38166</v>
      </c>
      <c r="V40" s="163">
        <v>27047</v>
      </c>
      <c r="W40" s="163">
        <v>8345</v>
      </c>
      <c r="X40" s="163">
        <v>33620</v>
      </c>
      <c r="Y40" s="163">
        <v>6038</v>
      </c>
      <c r="Z40" s="163">
        <v>237990</v>
      </c>
      <c r="AA40" s="163">
        <v>3664</v>
      </c>
      <c r="AB40" s="163">
        <v>8608</v>
      </c>
      <c r="AC40" s="163">
        <v>76550</v>
      </c>
      <c r="AD40" s="163">
        <v>135790</v>
      </c>
      <c r="AE40" s="163">
        <v>80343</v>
      </c>
      <c r="AF40" s="163">
        <v>6489</v>
      </c>
      <c r="AG40" s="163">
        <v>19751</v>
      </c>
      <c r="AH40" s="163">
        <v>356354</v>
      </c>
      <c r="AI40" s="163">
        <v>62893</v>
      </c>
      <c r="AJ40" s="163">
        <v>12078</v>
      </c>
      <c r="AK40" s="163">
        <v>435882</v>
      </c>
      <c r="AL40" s="163">
        <v>64022</v>
      </c>
      <c r="AM40" s="163">
        <v>43692</v>
      </c>
      <c r="AN40" s="163">
        <v>78768</v>
      </c>
      <c r="AO40" s="163">
        <v>53858</v>
      </c>
      <c r="AP40" s="163">
        <v>7876</v>
      </c>
      <c r="AQ40" s="163">
        <v>67653</v>
      </c>
      <c r="AR40" s="163">
        <v>99735</v>
      </c>
      <c r="AS40" s="163">
        <v>4740</v>
      </c>
      <c r="AT40" s="163">
        <v>25273</v>
      </c>
      <c r="AU40" s="164">
        <v>2390005</v>
      </c>
      <c r="AV40" s="165">
        <v>29854</v>
      </c>
      <c r="AW40" s="163">
        <v>825401</v>
      </c>
      <c r="AX40" s="163">
        <v>2574</v>
      </c>
      <c r="AY40" s="163">
        <v>2928</v>
      </c>
      <c r="AZ40" s="163">
        <v>60900</v>
      </c>
      <c r="BA40" s="163">
        <v>3861</v>
      </c>
      <c r="BB40" s="163">
        <v>925518</v>
      </c>
      <c r="BC40" s="163">
        <v>3315523</v>
      </c>
      <c r="BD40" s="163">
        <v>516968</v>
      </c>
      <c r="BE40" s="163">
        <v>637514</v>
      </c>
      <c r="BF40" s="163">
        <v>1154482</v>
      </c>
      <c r="BG40" s="163">
        <v>2080000</v>
      </c>
      <c r="BH40" s="163">
        <v>4470005</v>
      </c>
      <c r="BI40" s="163">
        <v>-271541</v>
      </c>
      <c r="BJ40" s="163">
        <v>-791733</v>
      </c>
      <c r="BK40" s="163">
        <v>-1063274</v>
      </c>
      <c r="BL40" s="163">
        <v>1016726</v>
      </c>
      <c r="BM40" s="164">
        <v>3406731</v>
      </c>
      <c r="BN40" s="154"/>
      <c r="BP40" s="588">
        <f t="shared" si="0"/>
        <v>340673.10000000003</v>
      </c>
    </row>
    <row r="41" spans="2:68" ht="17.149999999999999" customHeight="1" x14ac:dyDescent="0.2">
      <c r="B41" s="58" t="s">
        <v>218</v>
      </c>
      <c r="C41" s="29" t="s">
        <v>263</v>
      </c>
      <c r="D41" s="163">
        <v>1533</v>
      </c>
      <c r="E41" s="163">
        <v>8</v>
      </c>
      <c r="F41" s="163">
        <v>161</v>
      </c>
      <c r="G41" s="163">
        <v>91</v>
      </c>
      <c r="H41" s="163">
        <v>11199</v>
      </c>
      <c r="I41" s="163">
        <v>1535</v>
      </c>
      <c r="J41" s="163">
        <v>4214</v>
      </c>
      <c r="K41" s="163">
        <v>12385</v>
      </c>
      <c r="L41" s="163">
        <v>691</v>
      </c>
      <c r="M41" s="163">
        <v>7789</v>
      </c>
      <c r="N41" s="163">
        <v>3976</v>
      </c>
      <c r="O41" s="163">
        <v>2316</v>
      </c>
      <c r="P41" s="163">
        <v>2725</v>
      </c>
      <c r="Q41" s="163">
        <v>10343</v>
      </c>
      <c r="R41" s="163">
        <v>3428</v>
      </c>
      <c r="S41" s="163">
        <v>6089</v>
      </c>
      <c r="T41" s="163">
        <v>7197</v>
      </c>
      <c r="U41" s="163">
        <v>16845</v>
      </c>
      <c r="V41" s="163">
        <v>10876</v>
      </c>
      <c r="W41" s="163">
        <v>3983</v>
      </c>
      <c r="X41" s="163">
        <v>27992</v>
      </c>
      <c r="Y41" s="163">
        <v>4793</v>
      </c>
      <c r="Z41" s="163">
        <v>44938</v>
      </c>
      <c r="AA41" s="163">
        <v>1765</v>
      </c>
      <c r="AB41" s="163">
        <v>2430</v>
      </c>
      <c r="AC41" s="163">
        <v>5177</v>
      </c>
      <c r="AD41" s="163">
        <v>26470</v>
      </c>
      <c r="AE41" s="163">
        <v>19780</v>
      </c>
      <c r="AF41" s="163">
        <v>12820</v>
      </c>
      <c r="AG41" s="163">
        <v>3123</v>
      </c>
      <c r="AH41" s="163">
        <v>250340</v>
      </c>
      <c r="AI41" s="163">
        <v>103290</v>
      </c>
      <c r="AJ41" s="163">
        <v>15680</v>
      </c>
      <c r="AK41" s="163">
        <v>35269</v>
      </c>
      <c r="AL41" s="163">
        <v>387223</v>
      </c>
      <c r="AM41" s="163">
        <v>39608</v>
      </c>
      <c r="AN41" s="163">
        <v>138175</v>
      </c>
      <c r="AO41" s="163">
        <v>40931</v>
      </c>
      <c r="AP41" s="163">
        <v>14129</v>
      </c>
      <c r="AQ41" s="163">
        <v>299675</v>
      </c>
      <c r="AR41" s="163">
        <v>55996</v>
      </c>
      <c r="AS41" s="163">
        <v>0</v>
      </c>
      <c r="AT41" s="163">
        <v>20792</v>
      </c>
      <c r="AU41" s="164">
        <v>1657780</v>
      </c>
      <c r="AV41" s="165">
        <v>12958</v>
      </c>
      <c r="AW41" s="163">
        <v>815457</v>
      </c>
      <c r="AX41" s="163">
        <v>1252</v>
      </c>
      <c r="AY41" s="163">
        <v>51903</v>
      </c>
      <c r="AZ41" s="163">
        <v>669838</v>
      </c>
      <c r="BA41" s="163">
        <v>-1633</v>
      </c>
      <c r="BB41" s="163">
        <v>1549775</v>
      </c>
      <c r="BC41" s="163">
        <v>3207555</v>
      </c>
      <c r="BD41" s="163">
        <v>34132</v>
      </c>
      <c r="BE41" s="163">
        <v>21555</v>
      </c>
      <c r="BF41" s="163">
        <v>55687</v>
      </c>
      <c r="BG41" s="163">
        <v>1605462</v>
      </c>
      <c r="BH41" s="163">
        <v>3263242</v>
      </c>
      <c r="BI41" s="163">
        <v>-147793</v>
      </c>
      <c r="BJ41" s="163">
        <v>-700539</v>
      </c>
      <c r="BK41" s="163">
        <v>-848332</v>
      </c>
      <c r="BL41" s="163">
        <v>757130</v>
      </c>
      <c r="BM41" s="164">
        <v>2414910</v>
      </c>
      <c r="BN41" s="154"/>
      <c r="BP41" s="588">
        <f t="shared" si="0"/>
        <v>241491</v>
      </c>
    </row>
    <row r="42" spans="2:68" ht="17.149999999999999" customHeight="1" x14ac:dyDescent="0.2">
      <c r="B42" s="58" t="s">
        <v>219</v>
      </c>
      <c r="C42" s="29" t="s">
        <v>10</v>
      </c>
      <c r="D42" s="163">
        <v>0</v>
      </c>
      <c r="E42" s="163">
        <v>0</v>
      </c>
      <c r="F42" s="163">
        <v>0</v>
      </c>
      <c r="G42" s="163">
        <v>0</v>
      </c>
      <c r="H42" s="163">
        <v>0</v>
      </c>
      <c r="I42" s="163">
        <v>0</v>
      </c>
      <c r="J42" s="163">
        <v>0</v>
      </c>
      <c r="K42" s="163">
        <v>0</v>
      </c>
      <c r="L42" s="163">
        <v>0</v>
      </c>
      <c r="M42" s="163">
        <v>0</v>
      </c>
      <c r="N42" s="163">
        <v>0</v>
      </c>
      <c r="O42" s="163">
        <v>0</v>
      </c>
      <c r="P42" s="163">
        <v>0</v>
      </c>
      <c r="Q42" s="163">
        <v>0</v>
      </c>
      <c r="R42" s="163">
        <v>0</v>
      </c>
      <c r="S42" s="163">
        <v>0</v>
      </c>
      <c r="T42" s="163">
        <v>0</v>
      </c>
      <c r="U42" s="163">
        <v>0</v>
      </c>
      <c r="V42" s="163">
        <v>0</v>
      </c>
      <c r="W42" s="163">
        <v>0</v>
      </c>
      <c r="X42" s="163">
        <v>0</v>
      </c>
      <c r="Y42" s="163">
        <v>0</v>
      </c>
      <c r="Z42" s="163">
        <v>0</v>
      </c>
      <c r="AA42" s="163">
        <v>0</v>
      </c>
      <c r="AB42" s="163">
        <v>0</v>
      </c>
      <c r="AC42" s="163">
        <v>0</v>
      </c>
      <c r="AD42" s="163">
        <v>0</v>
      </c>
      <c r="AE42" s="163">
        <v>0</v>
      </c>
      <c r="AF42" s="163">
        <v>0</v>
      </c>
      <c r="AG42" s="163">
        <v>0</v>
      </c>
      <c r="AH42" s="163">
        <v>0</v>
      </c>
      <c r="AI42" s="163">
        <v>0</v>
      </c>
      <c r="AJ42" s="163">
        <v>0</v>
      </c>
      <c r="AK42" s="163">
        <v>0</v>
      </c>
      <c r="AL42" s="163">
        <v>0</v>
      </c>
      <c r="AM42" s="163">
        <v>0</v>
      </c>
      <c r="AN42" s="163">
        <v>0</v>
      </c>
      <c r="AO42" s="163">
        <v>0</v>
      </c>
      <c r="AP42" s="163">
        <v>0</v>
      </c>
      <c r="AQ42" s="163">
        <v>0</v>
      </c>
      <c r="AR42" s="163">
        <v>0</v>
      </c>
      <c r="AS42" s="163">
        <v>0</v>
      </c>
      <c r="AT42" s="163">
        <v>67882</v>
      </c>
      <c r="AU42" s="164">
        <v>67882</v>
      </c>
      <c r="AV42" s="165">
        <v>0</v>
      </c>
      <c r="AW42" s="163">
        <v>77781</v>
      </c>
      <c r="AX42" s="163">
        <v>1221277</v>
      </c>
      <c r="AY42" s="163">
        <v>0</v>
      </c>
      <c r="AZ42" s="163">
        <v>0</v>
      </c>
      <c r="BA42" s="163">
        <v>0</v>
      </c>
      <c r="BB42" s="163">
        <v>1299058</v>
      </c>
      <c r="BC42" s="163">
        <v>1366940</v>
      </c>
      <c r="BD42" s="163">
        <v>0</v>
      </c>
      <c r="BE42" s="163">
        <v>0</v>
      </c>
      <c r="BF42" s="163">
        <v>0</v>
      </c>
      <c r="BG42" s="163">
        <v>1299058</v>
      </c>
      <c r="BH42" s="163">
        <v>1366940</v>
      </c>
      <c r="BI42" s="163">
        <v>0</v>
      </c>
      <c r="BJ42" s="163">
        <v>0</v>
      </c>
      <c r="BK42" s="163">
        <v>0</v>
      </c>
      <c r="BL42" s="163">
        <v>1299058</v>
      </c>
      <c r="BM42" s="164">
        <v>1366940</v>
      </c>
      <c r="BN42" s="154"/>
      <c r="BP42" s="588">
        <f t="shared" si="0"/>
        <v>136694</v>
      </c>
    </row>
    <row r="43" spans="2:68" ht="17.149999999999999" customHeight="1" x14ac:dyDescent="0.2">
      <c r="B43" s="58" t="s">
        <v>220</v>
      </c>
      <c r="C43" s="29" t="s">
        <v>264</v>
      </c>
      <c r="D43" s="163">
        <v>24</v>
      </c>
      <c r="E43" s="163">
        <v>1</v>
      </c>
      <c r="F43" s="163">
        <v>0</v>
      </c>
      <c r="G43" s="163">
        <v>7</v>
      </c>
      <c r="H43" s="163">
        <v>606</v>
      </c>
      <c r="I43" s="163">
        <v>3</v>
      </c>
      <c r="J43" s="163">
        <v>104</v>
      </c>
      <c r="K43" s="163">
        <v>363</v>
      </c>
      <c r="L43" s="163">
        <v>6</v>
      </c>
      <c r="M43" s="163">
        <v>205</v>
      </c>
      <c r="N43" s="163">
        <v>22</v>
      </c>
      <c r="O43" s="163">
        <v>281</v>
      </c>
      <c r="P43" s="163">
        <v>100</v>
      </c>
      <c r="Q43" s="163">
        <v>298</v>
      </c>
      <c r="R43" s="163">
        <v>41</v>
      </c>
      <c r="S43" s="163">
        <v>366</v>
      </c>
      <c r="T43" s="163">
        <v>773</v>
      </c>
      <c r="U43" s="163">
        <v>587</v>
      </c>
      <c r="V43" s="163">
        <v>420</v>
      </c>
      <c r="W43" s="163">
        <v>457</v>
      </c>
      <c r="X43" s="163">
        <v>1855</v>
      </c>
      <c r="Y43" s="163">
        <v>460</v>
      </c>
      <c r="Z43" s="163">
        <v>2635</v>
      </c>
      <c r="AA43" s="163">
        <v>34</v>
      </c>
      <c r="AB43" s="163">
        <v>120</v>
      </c>
      <c r="AC43" s="163">
        <v>33</v>
      </c>
      <c r="AD43" s="163">
        <v>489</v>
      </c>
      <c r="AE43" s="163">
        <v>931</v>
      </c>
      <c r="AF43" s="163">
        <v>27</v>
      </c>
      <c r="AG43" s="163">
        <v>47</v>
      </c>
      <c r="AH43" s="163">
        <v>1388</v>
      </c>
      <c r="AI43" s="163">
        <v>367</v>
      </c>
      <c r="AJ43" s="163">
        <v>5</v>
      </c>
      <c r="AK43" s="163">
        <v>4397</v>
      </c>
      <c r="AL43" s="163">
        <v>10155</v>
      </c>
      <c r="AM43" s="163">
        <v>97</v>
      </c>
      <c r="AN43" s="163">
        <v>3</v>
      </c>
      <c r="AO43" s="163">
        <v>321</v>
      </c>
      <c r="AP43" s="163">
        <v>0</v>
      </c>
      <c r="AQ43" s="163">
        <v>2160</v>
      </c>
      <c r="AR43" s="163">
        <v>1228</v>
      </c>
      <c r="AS43" s="163">
        <v>0</v>
      </c>
      <c r="AT43" s="163">
        <v>43</v>
      </c>
      <c r="AU43" s="164">
        <v>31459</v>
      </c>
      <c r="AV43" s="165">
        <v>0</v>
      </c>
      <c r="AW43" s="163">
        <v>565595</v>
      </c>
      <c r="AX43" s="163">
        <v>850529</v>
      </c>
      <c r="AY43" s="163">
        <v>138953</v>
      </c>
      <c r="AZ43" s="163">
        <v>2158710</v>
      </c>
      <c r="BA43" s="163">
        <v>0</v>
      </c>
      <c r="BB43" s="163">
        <v>3713787</v>
      </c>
      <c r="BC43" s="163">
        <v>3745246</v>
      </c>
      <c r="BD43" s="163">
        <v>85813</v>
      </c>
      <c r="BE43" s="163">
        <v>57449</v>
      </c>
      <c r="BF43" s="163">
        <v>143262</v>
      </c>
      <c r="BG43" s="163">
        <v>3857049</v>
      </c>
      <c r="BH43" s="163">
        <v>3888508</v>
      </c>
      <c r="BI43" s="163">
        <v>-276622</v>
      </c>
      <c r="BJ43" s="163">
        <v>-443445</v>
      </c>
      <c r="BK43" s="163">
        <v>-720067</v>
      </c>
      <c r="BL43" s="163">
        <v>3136982</v>
      </c>
      <c r="BM43" s="164">
        <v>3168441</v>
      </c>
      <c r="BN43" s="154"/>
      <c r="BP43" s="588">
        <f t="shared" si="0"/>
        <v>316844.10000000003</v>
      </c>
    </row>
    <row r="44" spans="2:68" ht="17.149999999999999" customHeight="1" x14ac:dyDescent="0.2">
      <c r="B44" s="58" t="s">
        <v>221</v>
      </c>
      <c r="C44" s="29" t="s">
        <v>265</v>
      </c>
      <c r="D44" s="163">
        <v>303</v>
      </c>
      <c r="E44" s="163">
        <v>0</v>
      </c>
      <c r="F44" s="163">
        <v>0</v>
      </c>
      <c r="G44" s="163">
        <v>0</v>
      </c>
      <c r="H44" s="163">
        <v>0</v>
      </c>
      <c r="I44" s="163">
        <v>0</v>
      </c>
      <c r="J44" s="163">
        <v>0</v>
      </c>
      <c r="K44" s="163">
        <v>13</v>
      </c>
      <c r="L44" s="163">
        <v>0</v>
      </c>
      <c r="M44" s="163">
        <v>2</v>
      </c>
      <c r="N44" s="163">
        <v>0</v>
      </c>
      <c r="O44" s="163">
        <v>0</v>
      </c>
      <c r="P44" s="163">
        <v>0</v>
      </c>
      <c r="Q44" s="163">
        <v>6</v>
      </c>
      <c r="R44" s="163">
        <v>0</v>
      </c>
      <c r="S44" s="163">
        <v>0</v>
      </c>
      <c r="T44" s="163">
        <v>0</v>
      </c>
      <c r="U44" s="163">
        <v>0</v>
      </c>
      <c r="V44" s="163">
        <v>0</v>
      </c>
      <c r="W44" s="163">
        <v>0</v>
      </c>
      <c r="X44" s="163">
        <v>0</v>
      </c>
      <c r="Y44" s="163">
        <v>0</v>
      </c>
      <c r="Z44" s="163">
        <v>0</v>
      </c>
      <c r="AA44" s="163">
        <v>0</v>
      </c>
      <c r="AB44" s="163">
        <v>0</v>
      </c>
      <c r="AC44" s="163">
        <v>7</v>
      </c>
      <c r="AD44" s="163">
        <v>1</v>
      </c>
      <c r="AE44" s="163">
        <v>8</v>
      </c>
      <c r="AF44" s="163">
        <v>75</v>
      </c>
      <c r="AG44" s="163">
        <v>0</v>
      </c>
      <c r="AH44" s="163">
        <v>171</v>
      </c>
      <c r="AI44" s="163">
        <v>269</v>
      </c>
      <c r="AJ44" s="163">
        <v>30</v>
      </c>
      <c r="AK44" s="163">
        <v>4035</v>
      </c>
      <c r="AL44" s="163">
        <v>1476</v>
      </c>
      <c r="AM44" s="163">
        <v>31</v>
      </c>
      <c r="AN44" s="163">
        <v>77</v>
      </c>
      <c r="AO44" s="163">
        <v>58482</v>
      </c>
      <c r="AP44" s="163">
        <v>3</v>
      </c>
      <c r="AQ44" s="163">
        <v>157</v>
      </c>
      <c r="AR44" s="163">
        <v>214</v>
      </c>
      <c r="AS44" s="163">
        <v>0</v>
      </c>
      <c r="AT44" s="163">
        <v>672</v>
      </c>
      <c r="AU44" s="164">
        <v>66032</v>
      </c>
      <c r="AV44" s="165">
        <v>57467</v>
      </c>
      <c r="AW44" s="163">
        <v>907612</v>
      </c>
      <c r="AX44" s="163">
        <v>2571829</v>
      </c>
      <c r="AY44" s="163">
        <v>0</v>
      </c>
      <c r="AZ44" s="163">
        <v>0</v>
      </c>
      <c r="BA44" s="163">
        <v>0</v>
      </c>
      <c r="BB44" s="163">
        <v>3536908</v>
      </c>
      <c r="BC44" s="163">
        <v>3602940</v>
      </c>
      <c r="BD44" s="163">
        <v>7</v>
      </c>
      <c r="BE44" s="163">
        <v>22518</v>
      </c>
      <c r="BF44" s="163">
        <v>22525</v>
      </c>
      <c r="BG44" s="163">
        <v>3559433</v>
      </c>
      <c r="BH44" s="163">
        <v>3625465</v>
      </c>
      <c r="BI44" s="163">
        <v>-231</v>
      </c>
      <c r="BJ44" s="163">
        <v>-104043</v>
      </c>
      <c r="BK44" s="163">
        <v>-104274</v>
      </c>
      <c r="BL44" s="163">
        <v>3455159</v>
      </c>
      <c r="BM44" s="164">
        <v>3521191</v>
      </c>
      <c r="BN44" s="154"/>
      <c r="BP44" s="588">
        <f t="shared" si="0"/>
        <v>352119.10000000003</v>
      </c>
    </row>
    <row r="45" spans="2:68" ht="17.149999999999999" customHeight="1" x14ac:dyDescent="0.2">
      <c r="B45" s="58" t="s">
        <v>222</v>
      </c>
      <c r="C45" s="29" t="s">
        <v>299</v>
      </c>
      <c r="D45" s="163">
        <v>76</v>
      </c>
      <c r="E45" s="163">
        <v>0</v>
      </c>
      <c r="F45" s="163">
        <v>179</v>
      </c>
      <c r="G45" s="163">
        <v>39</v>
      </c>
      <c r="H45" s="163">
        <v>2074</v>
      </c>
      <c r="I45" s="163">
        <v>111</v>
      </c>
      <c r="J45" s="163">
        <v>873</v>
      </c>
      <c r="K45" s="163">
        <v>1663</v>
      </c>
      <c r="L45" s="163">
        <v>146</v>
      </c>
      <c r="M45" s="163">
        <v>684</v>
      </c>
      <c r="N45" s="163">
        <v>386</v>
      </c>
      <c r="O45" s="163">
        <v>122</v>
      </c>
      <c r="P45" s="163">
        <v>339</v>
      </c>
      <c r="Q45" s="163">
        <v>2111</v>
      </c>
      <c r="R45" s="163">
        <v>285</v>
      </c>
      <c r="S45" s="163">
        <v>864</v>
      </c>
      <c r="T45" s="163">
        <v>2231</v>
      </c>
      <c r="U45" s="163">
        <v>3778</v>
      </c>
      <c r="V45" s="163">
        <v>2626</v>
      </c>
      <c r="W45" s="163">
        <v>310</v>
      </c>
      <c r="X45" s="163">
        <v>1013</v>
      </c>
      <c r="Y45" s="163">
        <v>182</v>
      </c>
      <c r="Z45" s="163">
        <v>2184</v>
      </c>
      <c r="AA45" s="163">
        <v>173</v>
      </c>
      <c r="AB45" s="163">
        <v>662</v>
      </c>
      <c r="AC45" s="163">
        <v>661</v>
      </c>
      <c r="AD45" s="163">
        <v>3108</v>
      </c>
      <c r="AE45" s="163">
        <v>2856</v>
      </c>
      <c r="AF45" s="163">
        <v>2336</v>
      </c>
      <c r="AG45" s="163">
        <v>631</v>
      </c>
      <c r="AH45" s="163">
        <v>3641</v>
      </c>
      <c r="AI45" s="163">
        <v>5615</v>
      </c>
      <c r="AJ45" s="163">
        <v>1497</v>
      </c>
      <c r="AK45" s="163">
        <v>4275</v>
      </c>
      <c r="AL45" s="163">
        <v>2986</v>
      </c>
      <c r="AM45" s="163">
        <v>2</v>
      </c>
      <c r="AN45" s="163">
        <v>9631</v>
      </c>
      <c r="AO45" s="163">
        <v>3728</v>
      </c>
      <c r="AP45" s="163">
        <v>0</v>
      </c>
      <c r="AQ45" s="163">
        <v>8602</v>
      </c>
      <c r="AR45" s="163">
        <v>7624</v>
      </c>
      <c r="AS45" s="163">
        <v>0</v>
      </c>
      <c r="AT45" s="163">
        <v>1326</v>
      </c>
      <c r="AU45" s="164">
        <v>81630</v>
      </c>
      <c r="AV45" s="165">
        <v>0</v>
      </c>
      <c r="AW45" s="163">
        <v>187141</v>
      </c>
      <c r="AX45" s="163">
        <v>0</v>
      </c>
      <c r="AY45" s="163">
        <v>0</v>
      </c>
      <c r="AZ45" s="163">
        <v>0</v>
      </c>
      <c r="BA45" s="163">
        <v>0</v>
      </c>
      <c r="BB45" s="163">
        <v>187141</v>
      </c>
      <c r="BC45" s="163">
        <v>268771</v>
      </c>
      <c r="BD45" s="163">
        <v>1432</v>
      </c>
      <c r="BE45" s="163">
        <v>0</v>
      </c>
      <c r="BF45" s="163">
        <v>1432</v>
      </c>
      <c r="BG45" s="163">
        <v>188573</v>
      </c>
      <c r="BH45" s="163">
        <v>270203</v>
      </c>
      <c r="BI45" s="163">
        <v>-8569</v>
      </c>
      <c r="BJ45" s="163">
        <v>-54147</v>
      </c>
      <c r="BK45" s="163">
        <v>-62716</v>
      </c>
      <c r="BL45" s="163">
        <v>125857</v>
      </c>
      <c r="BM45" s="164">
        <v>207487</v>
      </c>
      <c r="BN45" s="154"/>
      <c r="BP45" s="588">
        <f t="shared" si="0"/>
        <v>20748.7</v>
      </c>
    </row>
    <row r="46" spans="2:68" ht="17.149999999999999" customHeight="1" x14ac:dyDescent="0.2">
      <c r="B46" s="58" t="s">
        <v>223</v>
      </c>
      <c r="C46" s="29" t="s">
        <v>266</v>
      </c>
      <c r="D46" s="163">
        <v>5773</v>
      </c>
      <c r="E46" s="163">
        <v>132</v>
      </c>
      <c r="F46" s="163">
        <v>310</v>
      </c>
      <c r="G46" s="163">
        <v>559</v>
      </c>
      <c r="H46" s="163">
        <v>81949</v>
      </c>
      <c r="I46" s="163">
        <v>7711</v>
      </c>
      <c r="J46" s="163">
        <v>15668</v>
      </c>
      <c r="K46" s="163">
        <v>51677</v>
      </c>
      <c r="L46" s="163">
        <v>4518</v>
      </c>
      <c r="M46" s="163">
        <v>53244</v>
      </c>
      <c r="N46" s="163">
        <v>17151</v>
      </c>
      <c r="O46" s="163">
        <v>6199</v>
      </c>
      <c r="P46" s="163">
        <v>26069</v>
      </c>
      <c r="Q46" s="163">
        <v>39162</v>
      </c>
      <c r="R46" s="163">
        <v>16520</v>
      </c>
      <c r="S46" s="163">
        <v>29892</v>
      </c>
      <c r="T46" s="163">
        <v>45161</v>
      </c>
      <c r="U46" s="163">
        <v>65519</v>
      </c>
      <c r="V46" s="163">
        <v>39135</v>
      </c>
      <c r="W46" s="163">
        <v>20858</v>
      </c>
      <c r="X46" s="163">
        <v>75737</v>
      </c>
      <c r="Y46" s="163">
        <v>10055</v>
      </c>
      <c r="Z46" s="163">
        <v>420640</v>
      </c>
      <c r="AA46" s="163">
        <v>35970</v>
      </c>
      <c r="AB46" s="163">
        <v>25817</v>
      </c>
      <c r="AC46" s="163">
        <v>28071</v>
      </c>
      <c r="AD46" s="163">
        <v>278088</v>
      </c>
      <c r="AE46" s="163">
        <v>96229</v>
      </c>
      <c r="AF46" s="163">
        <v>44657</v>
      </c>
      <c r="AG46" s="163">
        <v>19284</v>
      </c>
      <c r="AH46" s="163">
        <v>558570</v>
      </c>
      <c r="AI46" s="163">
        <v>203659</v>
      </c>
      <c r="AJ46" s="163">
        <v>125200</v>
      </c>
      <c r="AK46" s="163">
        <v>387283</v>
      </c>
      <c r="AL46" s="163">
        <v>396594</v>
      </c>
      <c r="AM46" s="163">
        <v>121029</v>
      </c>
      <c r="AN46" s="163">
        <v>249692</v>
      </c>
      <c r="AO46" s="163">
        <v>159652</v>
      </c>
      <c r="AP46" s="163">
        <v>15609</v>
      </c>
      <c r="AQ46" s="163">
        <v>551656</v>
      </c>
      <c r="AR46" s="163">
        <v>105216</v>
      </c>
      <c r="AS46" s="163">
        <v>0</v>
      </c>
      <c r="AT46" s="163">
        <v>10991</v>
      </c>
      <c r="AU46" s="164">
        <v>4446906</v>
      </c>
      <c r="AV46" s="165">
        <v>5777</v>
      </c>
      <c r="AW46" s="163">
        <v>271147</v>
      </c>
      <c r="AX46" s="163">
        <v>0</v>
      </c>
      <c r="AY46" s="163">
        <v>8648</v>
      </c>
      <c r="AZ46" s="163">
        <v>144655</v>
      </c>
      <c r="BA46" s="163">
        <v>0</v>
      </c>
      <c r="BB46" s="163">
        <v>430227</v>
      </c>
      <c r="BC46" s="163">
        <v>4877133</v>
      </c>
      <c r="BD46" s="163">
        <v>156061</v>
      </c>
      <c r="BE46" s="163">
        <v>173354</v>
      </c>
      <c r="BF46" s="163">
        <v>329415</v>
      </c>
      <c r="BG46" s="163">
        <v>759642</v>
      </c>
      <c r="BH46" s="163">
        <v>5206548</v>
      </c>
      <c r="BI46" s="163">
        <v>-237342</v>
      </c>
      <c r="BJ46" s="163">
        <v>-584319</v>
      </c>
      <c r="BK46" s="163">
        <v>-821661</v>
      </c>
      <c r="BL46" s="163">
        <v>-62019</v>
      </c>
      <c r="BM46" s="164">
        <v>4384887</v>
      </c>
      <c r="BN46" s="154"/>
      <c r="BP46" s="588">
        <f t="shared" si="0"/>
        <v>438488.7</v>
      </c>
    </row>
    <row r="47" spans="2:68" ht="17.149999999999999" customHeight="1" x14ac:dyDescent="0.2">
      <c r="B47" s="58" t="s">
        <v>224</v>
      </c>
      <c r="C47" s="29" t="s">
        <v>267</v>
      </c>
      <c r="D47" s="163">
        <v>58</v>
      </c>
      <c r="E47" s="163">
        <v>1</v>
      </c>
      <c r="F47" s="163">
        <v>35</v>
      </c>
      <c r="G47" s="163">
        <v>1</v>
      </c>
      <c r="H47" s="163">
        <v>358</v>
      </c>
      <c r="I47" s="163">
        <v>35</v>
      </c>
      <c r="J47" s="163">
        <v>60</v>
      </c>
      <c r="K47" s="163">
        <v>106</v>
      </c>
      <c r="L47" s="163">
        <v>14</v>
      </c>
      <c r="M47" s="163">
        <v>121</v>
      </c>
      <c r="N47" s="163">
        <v>43</v>
      </c>
      <c r="O47" s="163">
        <v>21</v>
      </c>
      <c r="P47" s="163">
        <v>26</v>
      </c>
      <c r="Q47" s="163">
        <v>215</v>
      </c>
      <c r="R47" s="163">
        <v>85</v>
      </c>
      <c r="S47" s="163">
        <v>110</v>
      </c>
      <c r="T47" s="163">
        <v>122</v>
      </c>
      <c r="U47" s="163">
        <v>190</v>
      </c>
      <c r="V47" s="163">
        <v>114</v>
      </c>
      <c r="W47" s="163">
        <v>80</v>
      </c>
      <c r="X47" s="163">
        <v>210</v>
      </c>
      <c r="Y47" s="163">
        <v>38</v>
      </c>
      <c r="Z47" s="163">
        <v>1521</v>
      </c>
      <c r="AA47" s="163">
        <v>31</v>
      </c>
      <c r="AB47" s="163">
        <v>74</v>
      </c>
      <c r="AC47" s="163">
        <v>75</v>
      </c>
      <c r="AD47" s="163">
        <v>773</v>
      </c>
      <c r="AE47" s="163">
        <v>133</v>
      </c>
      <c r="AF47" s="163">
        <v>88</v>
      </c>
      <c r="AG47" s="163">
        <v>17</v>
      </c>
      <c r="AH47" s="163">
        <v>6026</v>
      </c>
      <c r="AI47" s="163">
        <v>363</v>
      </c>
      <c r="AJ47" s="163">
        <v>2380</v>
      </c>
      <c r="AK47" s="163">
        <v>2387</v>
      </c>
      <c r="AL47" s="163">
        <v>18667</v>
      </c>
      <c r="AM47" s="163">
        <v>580</v>
      </c>
      <c r="AN47" s="163">
        <v>10570</v>
      </c>
      <c r="AO47" s="163">
        <v>42075</v>
      </c>
      <c r="AP47" s="163">
        <v>535</v>
      </c>
      <c r="AQ47" s="163">
        <v>5755</v>
      </c>
      <c r="AR47" s="163">
        <v>48030</v>
      </c>
      <c r="AS47" s="163">
        <v>0</v>
      </c>
      <c r="AT47" s="163">
        <v>459</v>
      </c>
      <c r="AU47" s="164">
        <v>142582</v>
      </c>
      <c r="AV47" s="165">
        <v>731972</v>
      </c>
      <c r="AW47" s="163">
        <v>2691699</v>
      </c>
      <c r="AX47" s="163">
        <v>0</v>
      </c>
      <c r="AY47" s="163">
        <v>0</v>
      </c>
      <c r="AZ47" s="163">
        <v>0</v>
      </c>
      <c r="BA47" s="163">
        <v>0</v>
      </c>
      <c r="BB47" s="163">
        <v>3423671</v>
      </c>
      <c r="BC47" s="163">
        <v>3566253</v>
      </c>
      <c r="BD47" s="163">
        <v>56181</v>
      </c>
      <c r="BE47" s="163">
        <v>614248</v>
      </c>
      <c r="BF47" s="163">
        <v>670429</v>
      </c>
      <c r="BG47" s="163">
        <v>4094100</v>
      </c>
      <c r="BH47" s="163">
        <v>4236682</v>
      </c>
      <c r="BI47" s="163">
        <v>-82071</v>
      </c>
      <c r="BJ47" s="163">
        <v>-1351056</v>
      </c>
      <c r="BK47" s="163">
        <v>-1433127</v>
      </c>
      <c r="BL47" s="163">
        <v>2660973</v>
      </c>
      <c r="BM47" s="164">
        <v>2803555</v>
      </c>
      <c r="BN47" s="154"/>
      <c r="BP47" s="588">
        <f t="shared" si="0"/>
        <v>280355.5</v>
      </c>
    </row>
    <row r="48" spans="2:68" ht="17.149999999999999" customHeight="1" x14ac:dyDescent="0.2">
      <c r="B48" s="58" t="s">
        <v>225</v>
      </c>
      <c r="C48" s="29" t="s">
        <v>300</v>
      </c>
      <c r="D48" s="163">
        <v>292</v>
      </c>
      <c r="E48" s="163">
        <v>11</v>
      </c>
      <c r="F48" s="163">
        <v>29</v>
      </c>
      <c r="G48" s="163">
        <v>14</v>
      </c>
      <c r="H48" s="163">
        <v>1495</v>
      </c>
      <c r="I48" s="163">
        <v>295</v>
      </c>
      <c r="J48" s="163">
        <v>556</v>
      </c>
      <c r="K48" s="163">
        <v>665</v>
      </c>
      <c r="L48" s="163">
        <v>22</v>
      </c>
      <c r="M48" s="163">
        <v>179</v>
      </c>
      <c r="N48" s="163">
        <v>143</v>
      </c>
      <c r="O48" s="163">
        <v>253</v>
      </c>
      <c r="P48" s="163">
        <v>543</v>
      </c>
      <c r="Q48" s="163">
        <v>620</v>
      </c>
      <c r="R48" s="163">
        <v>246</v>
      </c>
      <c r="S48" s="163">
        <v>432</v>
      </c>
      <c r="T48" s="163">
        <v>1092</v>
      </c>
      <c r="U48" s="163">
        <v>2059</v>
      </c>
      <c r="V48" s="163">
        <v>626</v>
      </c>
      <c r="W48" s="163">
        <v>353</v>
      </c>
      <c r="X48" s="163">
        <v>1757</v>
      </c>
      <c r="Y48" s="163">
        <v>235</v>
      </c>
      <c r="Z48" s="163">
        <v>4059</v>
      </c>
      <c r="AA48" s="163">
        <v>316</v>
      </c>
      <c r="AB48" s="163">
        <v>881</v>
      </c>
      <c r="AC48" s="163">
        <v>677</v>
      </c>
      <c r="AD48" s="163">
        <v>2902</v>
      </c>
      <c r="AE48" s="163">
        <v>73</v>
      </c>
      <c r="AF48" s="163">
        <v>309</v>
      </c>
      <c r="AG48" s="163">
        <v>1043</v>
      </c>
      <c r="AH48" s="163">
        <v>13785</v>
      </c>
      <c r="AI48" s="163">
        <v>6138</v>
      </c>
      <c r="AJ48" s="163">
        <v>1464</v>
      </c>
      <c r="AK48" s="163">
        <v>5665</v>
      </c>
      <c r="AL48" s="163">
        <v>4394</v>
      </c>
      <c r="AM48" s="163">
        <v>4273</v>
      </c>
      <c r="AN48" s="163">
        <v>14558</v>
      </c>
      <c r="AO48" s="163">
        <v>7982</v>
      </c>
      <c r="AP48" s="163">
        <v>1018</v>
      </c>
      <c r="AQ48" s="163">
        <v>6712</v>
      </c>
      <c r="AR48" s="163">
        <v>5167</v>
      </c>
      <c r="AS48" s="163">
        <v>0</v>
      </c>
      <c r="AT48" s="163">
        <v>56</v>
      </c>
      <c r="AU48" s="164">
        <v>93389</v>
      </c>
      <c r="AV48" s="165">
        <v>0</v>
      </c>
      <c r="AW48" s="163">
        <v>0</v>
      </c>
      <c r="AX48" s="163">
        <v>0</v>
      </c>
      <c r="AY48" s="163">
        <v>0</v>
      </c>
      <c r="AZ48" s="163">
        <v>0</v>
      </c>
      <c r="BA48" s="163">
        <v>0</v>
      </c>
      <c r="BB48" s="163">
        <v>0</v>
      </c>
      <c r="BC48" s="163">
        <v>93389</v>
      </c>
      <c r="BD48" s="163">
        <v>0</v>
      </c>
      <c r="BE48" s="163">
        <v>0</v>
      </c>
      <c r="BF48" s="163">
        <v>0</v>
      </c>
      <c r="BG48" s="163">
        <v>0</v>
      </c>
      <c r="BH48" s="163">
        <v>93389</v>
      </c>
      <c r="BI48" s="163">
        <v>0</v>
      </c>
      <c r="BJ48" s="163">
        <v>0</v>
      </c>
      <c r="BK48" s="163">
        <v>0</v>
      </c>
      <c r="BL48" s="163">
        <v>0</v>
      </c>
      <c r="BM48" s="164">
        <v>93389</v>
      </c>
      <c r="BN48" s="154"/>
      <c r="BP48" s="588">
        <f t="shared" si="0"/>
        <v>9338.9</v>
      </c>
    </row>
    <row r="49" spans="2:68" ht="17.149999999999999" customHeight="1" x14ac:dyDescent="0.2">
      <c r="B49" s="59" t="s">
        <v>226</v>
      </c>
      <c r="C49" s="30" t="s">
        <v>301</v>
      </c>
      <c r="D49" s="163">
        <v>2002</v>
      </c>
      <c r="E49" s="163">
        <v>28</v>
      </c>
      <c r="F49" s="163">
        <v>542</v>
      </c>
      <c r="G49" s="163">
        <v>255</v>
      </c>
      <c r="H49" s="163">
        <v>11720</v>
      </c>
      <c r="I49" s="163">
        <v>1287</v>
      </c>
      <c r="J49" s="163">
        <v>4591</v>
      </c>
      <c r="K49" s="163">
        <v>6137</v>
      </c>
      <c r="L49" s="163">
        <v>626</v>
      </c>
      <c r="M49" s="163">
        <v>8590</v>
      </c>
      <c r="N49" s="163">
        <v>3078</v>
      </c>
      <c r="O49" s="163">
        <v>1638</v>
      </c>
      <c r="P49" s="163">
        <v>7699</v>
      </c>
      <c r="Q49" s="163">
        <v>33033</v>
      </c>
      <c r="R49" s="163">
        <v>5643</v>
      </c>
      <c r="S49" s="163">
        <v>8430</v>
      </c>
      <c r="T49" s="163">
        <v>9660</v>
      </c>
      <c r="U49" s="163">
        <v>13708</v>
      </c>
      <c r="V49" s="163">
        <v>4469</v>
      </c>
      <c r="W49" s="163">
        <v>1321</v>
      </c>
      <c r="X49" s="163">
        <v>16572</v>
      </c>
      <c r="Y49" s="163">
        <v>873</v>
      </c>
      <c r="Z49" s="163">
        <v>25599</v>
      </c>
      <c r="AA49" s="163">
        <v>2987</v>
      </c>
      <c r="AB49" s="163">
        <v>5602</v>
      </c>
      <c r="AC49" s="163">
        <v>2861</v>
      </c>
      <c r="AD49" s="163">
        <v>45478</v>
      </c>
      <c r="AE49" s="163">
        <v>30475</v>
      </c>
      <c r="AF49" s="163">
        <v>10329</v>
      </c>
      <c r="AG49" s="163">
        <v>6774</v>
      </c>
      <c r="AH49" s="163">
        <v>94786</v>
      </c>
      <c r="AI49" s="163">
        <v>12891</v>
      </c>
      <c r="AJ49" s="163">
        <v>44589</v>
      </c>
      <c r="AK49" s="163">
        <v>53286</v>
      </c>
      <c r="AL49" s="163">
        <v>13818</v>
      </c>
      <c r="AM49" s="163">
        <v>12980</v>
      </c>
      <c r="AN49" s="163">
        <v>46850</v>
      </c>
      <c r="AO49" s="163">
        <v>20293</v>
      </c>
      <c r="AP49" s="163">
        <v>1153</v>
      </c>
      <c r="AQ49" s="163">
        <v>17589</v>
      </c>
      <c r="AR49" s="163">
        <v>14727</v>
      </c>
      <c r="AS49" s="163">
        <v>47</v>
      </c>
      <c r="AT49" s="163">
        <v>758</v>
      </c>
      <c r="AU49" s="164">
        <v>605774</v>
      </c>
      <c r="AV49" s="165">
        <v>0</v>
      </c>
      <c r="AW49" s="163">
        <v>614</v>
      </c>
      <c r="AX49" s="163">
        <v>0</v>
      </c>
      <c r="AY49" s="163">
        <v>0</v>
      </c>
      <c r="AZ49" s="163">
        <v>0</v>
      </c>
      <c r="BA49" s="163">
        <v>0</v>
      </c>
      <c r="BB49" s="163">
        <v>614</v>
      </c>
      <c r="BC49" s="163">
        <v>606388</v>
      </c>
      <c r="BD49" s="163">
        <v>283</v>
      </c>
      <c r="BE49" s="163">
        <v>0</v>
      </c>
      <c r="BF49" s="163">
        <v>283</v>
      </c>
      <c r="BG49" s="163">
        <v>897</v>
      </c>
      <c r="BH49" s="163">
        <v>606671</v>
      </c>
      <c r="BI49" s="163">
        <v>-3096</v>
      </c>
      <c r="BJ49" s="163">
        <v>-328302</v>
      </c>
      <c r="BK49" s="163">
        <v>-331398</v>
      </c>
      <c r="BL49" s="163">
        <v>-330501</v>
      </c>
      <c r="BM49" s="164">
        <v>275273</v>
      </c>
      <c r="BN49" s="154"/>
      <c r="BP49" s="588">
        <f t="shared" si="0"/>
        <v>27527.300000000003</v>
      </c>
    </row>
    <row r="50" spans="2:68" ht="17.149999999999999" customHeight="1" x14ac:dyDescent="0.2">
      <c r="B50" s="167" t="s">
        <v>227</v>
      </c>
      <c r="C50" s="168" t="s">
        <v>41</v>
      </c>
      <c r="D50" s="169">
        <v>183763</v>
      </c>
      <c r="E50" s="169">
        <v>1768</v>
      </c>
      <c r="F50" s="169">
        <v>21792</v>
      </c>
      <c r="G50" s="169">
        <v>7885</v>
      </c>
      <c r="H50" s="169">
        <v>1382712</v>
      </c>
      <c r="I50" s="169">
        <v>168364</v>
      </c>
      <c r="J50" s="169">
        <v>434611</v>
      </c>
      <c r="K50" s="169">
        <v>760554</v>
      </c>
      <c r="L50" s="169">
        <v>660478</v>
      </c>
      <c r="M50" s="169">
        <v>921898</v>
      </c>
      <c r="N50" s="169">
        <v>227101</v>
      </c>
      <c r="O50" s="169">
        <v>100251</v>
      </c>
      <c r="P50" s="169">
        <v>216749</v>
      </c>
      <c r="Q50" s="169">
        <v>2480320</v>
      </c>
      <c r="R50" s="169">
        <v>614608</v>
      </c>
      <c r="S50" s="169">
        <v>639148</v>
      </c>
      <c r="T50" s="169">
        <v>556291</v>
      </c>
      <c r="U50" s="169">
        <v>1046348</v>
      </c>
      <c r="V50" s="169">
        <v>745516</v>
      </c>
      <c r="W50" s="169">
        <v>262008</v>
      </c>
      <c r="X50" s="169">
        <v>1207460</v>
      </c>
      <c r="Y50" s="169">
        <v>194774</v>
      </c>
      <c r="Z50" s="169">
        <v>12510453</v>
      </c>
      <c r="AA50" s="169">
        <v>322245</v>
      </c>
      <c r="AB50" s="169">
        <v>378535</v>
      </c>
      <c r="AC50" s="169">
        <v>390389</v>
      </c>
      <c r="AD50" s="169">
        <v>1645369</v>
      </c>
      <c r="AE50" s="169">
        <v>1264131</v>
      </c>
      <c r="AF50" s="169">
        <v>156544</v>
      </c>
      <c r="AG50" s="169">
        <v>111454</v>
      </c>
      <c r="AH50" s="169">
        <v>2039694</v>
      </c>
      <c r="AI50" s="169">
        <v>572127</v>
      </c>
      <c r="AJ50" s="169">
        <v>738952</v>
      </c>
      <c r="AK50" s="169">
        <v>1672650</v>
      </c>
      <c r="AL50" s="169">
        <v>1125310</v>
      </c>
      <c r="AM50" s="169">
        <v>383567</v>
      </c>
      <c r="AN50" s="169">
        <v>988753</v>
      </c>
      <c r="AO50" s="169">
        <v>1331356</v>
      </c>
      <c r="AP50" s="169">
        <v>81524</v>
      </c>
      <c r="AQ50" s="169">
        <v>1631871</v>
      </c>
      <c r="AR50" s="169">
        <v>1290894</v>
      </c>
      <c r="AS50" s="169">
        <v>93394</v>
      </c>
      <c r="AT50" s="169">
        <v>161926</v>
      </c>
      <c r="AU50" s="170">
        <v>41725537</v>
      </c>
      <c r="AV50" s="171">
        <v>1080196</v>
      </c>
      <c r="AW50" s="169">
        <v>18586243</v>
      </c>
      <c r="AX50" s="169">
        <v>4676841</v>
      </c>
      <c r="AY50" s="169">
        <v>1353019</v>
      </c>
      <c r="AZ50" s="169">
        <v>8931287</v>
      </c>
      <c r="BA50" s="169">
        <v>-1666</v>
      </c>
      <c r="BB50" s="169">
        <v>34625920</v>
      </c>
      <c r="BC50" s="169">
        <v>76351457</v>
      </c>
      <c r="BD50" s="169">
        <v>11126691</v>
      </c>
      <c r="BE50" s="169">
        <v>20337976</v>
      </c>
      <c r="BF50" s="169">
        <v>31464667</v>
      </c>
      <c r="BG50" s="169">
        <v>66090587</v>
      </c>
      <c r="BH50" s="169">
        <v>107816124</v>
      </c>
      <c r="BI50" s="169">
        <v>-7973388</v>
      </c>
      <c r="BJ50" s="169">
        <v>-20862484</v>
      </c>
      <c r="BK50" s="169">
        <v>-28835872</v>
      </c>
      <c r="BL50" s="169">
        <v>37254715</v>
      </c>
      <c r="BM50" s="170">
        <v>78980252</v>
      </c>
      <c r="BN50" s="154"/>
      <c r="BP50" s="588">
        <f>+BP$6*BM50</f>
        <v>7898025.2000000002</v>
      </c>
    </row>
    <row r="51" spans="2:68" ht="17.149999999999999" customHeight="1" x14ac:dyDescent="0.2">
      <c r="B51" s="172" t="s">
        <v>228</v>
      </c>
      <c r="C51" s="173" t="s">
        <v>42</v>
      </c>
      <c r="D51" s="163">
        <v>1702</v>
      </c>
      <c r="E51" s="163">
        <v>55</v>
      </c>
      <c r="F51" s="163">
        <v>891</v>
      </c>
      <c r="G51" s="163">
        <v>764</v>
      </c>
      <c r="H51" s="163">
        <v>19160</v>
      </c>
      <c r="I51" s="163">
        <v>3433</v>
      </c>
      <c r="J51" s="163">
        <v>11530</v>
      </c>
      <c r="K51" s="163">
        <v>16825</v>
      </c>
      <c r="L51" s="163">
        <v>3136</v>
      </c>
      <c r="M51" s="163">
        <v>26431</v>
      </c>
      <c r="N51" s="163">
        <v>6373</v>
      </c>
      <c r="O51" s="163">
        <v>2802</v>
      </c>
      <c r="P51" s="163">
        <v>7349</v>
      </c>
      <c r="Q51" s="163">
        <v>27135</v>
      </c>
      <c r="R51" s="163">
        <v>8518</v>
      </c>
      <c r="S51" s="163">
        <v>16715</v>
      </c>
      <c r="T51" s="163">
        <v>14954</v>
      </c>
      <c r="U51" s="163">
        <v>36690</v>
      </c>
      <c r="V51" s="163">
        <v>26409</v>
      </c>
      <c r="W51" s="163">
        <v>7768</v>
      </c>
      <c r="X51" s="163">
        <v>29285</v>
      </c>
      <c r="Y51" s="163">
        <v>3619</v>
      </c>
      <c r="Z51" s="163">
        <v>119139</v>
      </c>
      <c r="AA51" s="163">
        <v>8795</v>
      </c>
      <c r="AB51" s="163">
        <v>4790</v>
      </c>
      <c r="AC51" s="163">
        <v>13931</v>
      </c>
      <c r="AD51" s="163">
        <v>64993</v>
      </c>
      <c r="AE51" s="163">
        <v>16249</v>
      </c>
      <c r="AF51" s="163">
        <v>3775</v>
      </c>
      <c r="AG51" s="163">
        <v>8099</v>
      </c>
      <c r="AH51" s="163">
        <v>174480</v>
      </c>
      <c r="AI51" s="163">
        <v>54385</v>
      </c>
      <c r="AJ51" s="163">
        <v>17786</v>
      </c>
      <c r="AK51" s="163">
        <v>57408</v>
      </c>
      <c r="AL51" s="163">
        <v>42526</v>
      </c>
      <c r="AM51" s="163">
        <v>12966</v>
      </c>
      <c r="AN51" s="163">
        <v>33388</v>
      </c>
      <c r="AO51" s="163">
        <v>36641</v>
      </c>
      <c r="AP51" s="163">
        <v>7733</v>
      </c>
      <c r="AQ51" s="163">
        <v>64301</v>
      </c>
      <c r="AR51" s="163">
        <v>66119</v>
      </c>
      <c r="AS51" s="163">
        <v>0</v>
      </c>
      <c r="AT51" s="163">
        <v>1148</v>
      </c>
      <c r="AU51" s="164">
        <v>1080196</v>
      </c>
      <c r="AV51" s="174"/>
      <c r="AW51" s="175"/>
      <c r="AX51" s="175"/>
      <c r="AY51" s="175"/>
      <c r="AZ51" s="175"/>
      <c r="BA51" s="175"/>
      <c r="BB51" s="175"/>
      <c r="BC51" s="175"/>
      <c r="BD51" s="175"/>
      <c r="BE51" s="175"/>
      <c r="BF51" s="175"/>
      <c r="BG51" s="175"/>
      <c r="BH51" s="175"/>
      <c r="BI51" s="175"/>
      <c r="BJ51" s="175"/>
      <c r="BK51" s="175"/>
      <c r="BL51" s="175"/>
      <c r="BM51" s="175"/>
      <c r="BN51" s="154"/>
    </row>
    <row r="52" spans="2:68" ht="17.149999999999999" customHeight="1" x14ac:dyDescent="0.2">
      <c r="B52" s="176" t="s">
        <v>269</v>
      </c>
      <c r="C52" s="173" t="s">
        <v>43</v>
      </c>
      <c r="D52" s="163">
        <v>42748</v>
      </c>
      <c r="E52" s="163">
        <v>1447</v>
      </c>
      <c r="F52" s="163">
        <v>6092</v>
      </c>
      <c r="G52" s="163">
        <v>3526</v>
      </c>
      <c r="H52" s="163">
        <v>303301</v>
      </c>
      <c r="I52" s="163">
        <v>69236</v>
      </c>
      <c r="J52" s="163">
        <v>122087</v>
      </c>
      <c r="K52" s="163">
        <v>111912</v>
      </c>
      <c r="L52" s="163">
        <v>11108</v>
      </c>
      <c r="M52" s="163">
        <v>320913</v>
      </c>
      <c r="N52" s="163">
        <v>99228</v>
      </c>
      <c r="O52" s="163">
        <v>56135</v>
      </c>
      <c r="P52" s="163">
        <v>95311</v>
      </c>
      <c r="Q52" s="163">
        <v>247160</v>
      </c>
      <c r="R52" s="163">
        <v>110963</v>
      </c>
      <c r="S52" s="163">
        <v>303228</v>
      </c>
      <c r="T52" s="163">
        <v>224337</v>
      </c>
      <c r="U52" s="163">
        <v>516561</v>
      </c>
      <c r="V52" s="163">
        <v>189627</v>
      </c>
      <c r="W52" s="163">
        <v>77940</v>
      </c>
      <c r="X52" s="163">
        <v>386703</v>
      </c>
      <c r="Y52" s="163">
        <v>62084</v>
      </c>
      <c r="Z52" s="163">
        <v>2030201</v>
      </c>
      <c r="AA52" s="163">
        <v>124668</v>
      </c>
      <c r="AB52" s="163">
        <v>107854</v>
      </c>
      <c r="AC52" s="163">
        <v>183303</v>
      </c>
      <c r="AD52" s="163">
        <v>1086811</v>
      </c>
      <c r="AE52" s="163">
        <v>135595</v>
      </c>
      <c r="AF52" s="163">
        <v>40607</v>
      </c>
      <c r="AG52" s="163">
        <v>153065</v>
      </c>
      <c r="AH52" s="163">
        <v>2632750</v>
      </c>
      <c r="AI52" s="163">
        <v>556386</v>
      </c>
      <c r="AJ52" s="163">
        <v>264651</v>
      </c>
      <c r="AK52" s="163">
        <v>918551</v>
      </c>
      <c r="AL52" s="163">
        <v>498924</v>
      </c>
      <c r="AM52" s="163">
        <v>501922</v>
      </c>
      <c r="AN52" s="163">
        <v>1560873</v>
      </c>
      <c r="AO52" s="163">
        <v>1773129</v>
      </c>
      <c r="AP52" s="163">
        <v>103488</v>
      </c>
      <c r="AQ52" s="163">
        <v>1607012</v>
      </c>
      <c r="AR52" s="163">
        <v>746701</v>
      </c>
      <c r="AS52" s="163">
        <v>0</v>
      </c>
      <c r="AT52" s="163">
        <v>3487</v>
      </c>
      <c r="AU52" s="164">
        <v>18391625</v>
      </c>
      <c r="AV52" s="174"/>
      <c r="AW52" s="175"/>
      <c r="AX52" s="175"/>
      <c r="AY52" s="175"/>
      <c r="AZ52" s="175"/>
      <c r="BA52" s="175"/>
      <c r="BB52" s="175"/>
      <c r="BC52" s="175"/>
      <c r="BD52" s="175"/>
      <c r="BE52" s="175"/>
      <c r="BF52" s="175"/>
      <c r="BG52" s="175"/>
      <c r="BH52" s="175"/>
      <c r="BI52" s="175"/>
      <c r="BJ52" s="175"/>
      <c r="BK52" s="175"/>
      <c r="BL52" s="175"/>
      <c r="BM52" s="175"/>
      <c r="BN52" s="154"/>
    </row>
    <row r="53" spans="2:68" ht="17.149999999999999" customHeight="1" x14ac:dyDescent="0.2">
      <c r="B53" s="176" t="s">
        <v>270</v>
      </c>
      <c r="C53" s="173" t="s">
        <v>44</v>
      </c>
      <c r="D53" s="163">
        <v>81202</v>
      </c>
      <c r="E53" s="163">
        <v>1906</v>
      </c>
      <c r="F53" s="163">
        <v>4309</v>
      </c>
      <c r="G53" s="163">
        <v>1194</v>
      </c>
      <c r="H53" s="163">
        <v>203534</v>
      </c>
      <c r="I53" s="163">
        <v>-12515</v>
      </c>
      <c r="J53" s="163">
        <v>55372</v>
      </c>
      <c r="K53" s="163">
        <v>72637</v>
      </c>
      <c r="L53" s="163">
        <v>40648</v>
      </c>
      <c r="M53" s="163">
        <v>-9756</v>
      </c>
      <c r="N53" s="163">
        <v>15904</v>
      </c>
      <c r="O53" s="163">
        <v>3280</v>
      </c>
      <c r="P53" s="163">
        <v>54573</v>
      </c>
      <c r="Q53" s="163">
        <v>430120</v>
      </c>
      <c r="R53" s="163">
        <v>-27292</v>
      </c>
      <c r="S53" s="163">
        <v>39881</v>
      </c>
      <c r="T53" s="163">
        <v>75055</v>
      </c>
      <c r="U53" s="163">
        <v>181377</v>
      </c>
      <c r="V53" s="163">
        <v>42496</v>
      </c>
      <c r="W53" s="163">
        <v>-13161</v>
      </c>
      <c r="X53" s="163">
        <v>-82794</v>
      </c>
      <c r="Y53" s="163">
        <v>-20051</v>
      </c>
      <c r="Z53" s="163">
        <v>201532</v>
      </c>
      <c r="AA53" s="163">
        <v>2966</v>
      </c>
      <c r="AB53" s="163">
        <v>10377</v>
      </c>
      <c r="AC53" s="163">
        <v>37151</v>
      </c>
      <c r="AD53" s="163">
        <v>87788</v>
      </c>
      <c r="AE53" s="163">
        <v>147885</v>
      </c>
      <c r="AF53" s="163">
        <v>34670</v>
      </c>
      <c r="AG53" s="163">
        <v>15950</v>
      </c>
      <c r="AH53" s="163">
        <v>1168089</v>
      </c>
      <c r="AI53" s="163">
        <v>441314</v>
      </c>
      <c r="AJ53" s="163">
        <v>1860452</v>
      </c>
      <c r="AK53" s="163">
        <v>214007</v>
      </c>
      <c r="AL53" s="163">
        <v>377177</v>
      </c>
      <c r="AM53" s="163">
        <v>0</v>
      </c>
      <c r="AN53" s="163">
        <v>96148</v>
      </c>
      <c r="AO53" s="163">
        <v>140566</v>
      </c>
      <c r="AP53" s="163">
        <v>-1278</v>
      </c>
      <c r="AQ53" s="163">
        <v>377589</v>
      </c>
      <c r="AR53" s="163">
        <v>288726</v>
      </c>
      <c r="AS53" s="163">
        <v>-5</v>
      </c>
      <c r="AT53" s="163">
        <v>91787</v>
      </c>
      <c r="AU53" s="164">
        <v>6730810</v>
      </c>
      <c r="AV53" s="174"/>
      <c r="AW53" s="175"/>
      <c r="AX53" s="175"/>
      <c r="AY53" s="175"/>
      <c r="AZ53" s="175"/>
      <c r="BA53" s="175"/>
      <c r="BB53" s="175"/>
      <c r="BC53" s="175"/>
      <c r="BD53" s="175"/>
      <c r="BE53" s="175"/>
      <c r="BF53" s="175"/>
      <c r="BG53" s="175"/>
      <c r="BH53" s="175"/>
      <c r="BI53" s="175"/>
      <c r="BJ53" s="175"/>
      <c r="BK53" s="175"/>
      <c r="BL53" s="175"/>
      <c r="BM53" s="175"/>
      <c r="BN53" s="154"/>
    </row>
    <row r="54" spans="2:68" ht="17.149999999999999" customHeight="1" x14ac:dyDescent="0.2">
      <c r="B54" s="176" t="s">
        <v>271</v>
      </c>
      <c r="C54" s="173" t="s">
        <v>45</v>
      </c>
      <c r="D54" s="163">
        <v>47699</v>
      </c>
      <c r="E54" s="163">
        <v>502</v>
      </c>
      <c r="F54" s="163">
        <v>4601</v>
      </c>
      <c r="G54" s="163">
        <v>1454</v>
      </c>
      <c r="H54" s="163">
        <v>126094</v>
      </c>
      <c r="I54" s="163">
        <v>39790</v>
      </c>
      <c r="J54" s="163">
        <v>43932</v>
      </c>
      <c r="K54" s="163">
        <v>155607</v>
      </c>
      <c r="L54" s="163">
        <v>25498</v>
      </c>
      <c r="M54" s="163">
        <v>120493</v>
      </c>
      <c r="N54" s="163">
        <v>67559</v>
      </c>
      <c r="O54" s="163">
        <v>24485</v>
      </c>
      <c r="P54" s="163">
        <v>45267</v>
      </c>
      <c r="Q54" s="163">
        <v>167276</v>
      </c>
      <c r="R54" s="163">
        <v>20659</v>
      </c>
      <c r="S54" s="163">
        <v>85907</v>
      </c>
      <c r="T54" s="163">
        <v>94112</v>
      </c>
      <c r="U54" s="163">
        <v>182020</v>
      </c>
      <c r="V54" s="163">
        <v>170256</v>
      </c>
      <c r="W54" s="163">
        <v>93266</v>
      </c>
      <c r="X54" s="163">
        <v>339216</v>
      </c>
      <c r="Y54" s="163">
        <v>57111</v>
      </c>
      <c r="Z54" s="163">
        <v>1469166</v>
      </c>
      <c r="AA54" s="163">
        <v>71298</v>
      </c>
      <c r="AB54" s="163">
        <v>54549</v>
      </c>
      <c r="AC54" s="163">
        <v>73941</v>
      </c>
      <c r="AD54" s="163">
        <v>115677</v>
      </c>
      <c r="AE54" s="163">
        <v>339136</v>
      </c>
      <c r="AF54" s="163">
        <v>57983</v>
      </c>
      <c r="AG54" s="163">
        <v>28779</v>
      </c>
      <c r="AH54" s="163">
        <v>608826</v>
      </c>
      <c r="AI54" s="163">
        <v>132513</v>
      </c>
      <c r="AJ54" s="163">
        <v>1584626</v>
      </c>
      <c r="AK54" s="163">
        <v>404058</v>
      </c>
      <c r="AL54" s="163">
        <v>290896</v>
      </c>
      <c r="AM54" s="163">
        <v>467090</v>
      </c>
      <c r="AN54" s="163">
        <v>455034</v>
      </c>
      <c r="AO54" s="163">
        <v>226556</v>
      </c>
      <c r="AP54" s="163">
        <v>12923</v>
      </c>
      <c r="AQ54" s="163">
        <v>490216</v>
      </c>
      <c r="AR54" s="163">
        <v>273521</v>
      </c>
      <c r="AS54" s="163">
        <v>0</v>
      </c>
      <c r="AT54" s="163">
        <v>13499</v>
      </c>
      <c r="AU54" s="164">
        <v>9083091</v>
      </c>
      <c r="AV54" s="174"/>
      <c r="AW54" s="175"/>
      <c r="AX54" s="175"/>
      <c r="AY54" s="175"/>
      <c r="AZ54" s="175"/>
      <c r="BA54" s="175"/>
      <c r="BB54" s="175"/>
      <c r="BC54" s="175"/>
      <c r="BD54" s="175"/>
      <c r="BE54" s="175"/>
      <c r="BF54" s="175"/>
      <c r="BG54" s="175"/>
      <c r="BH54" s="175"/>
      <c r="BI54" s="175"/>
      <c r="BJ54" s="175"/>
      <c r="BK54" s="175"/>
      <c r="BL54" s="175"/>
      <c r="BM54" s="175"/>
      <c r="BN54" s="154"/>
    </row>
    <row r="55" spans="2:68" ht="17.149999999999999" customHeight="1" x14ac:dyDescent="0.2">
      <c r="B55" s="176" t="s">
        <v>272</v>
      </c>
      <c r="C55" s="177" t="s">
        <v>307</v>
      </c>
      <c r="D55" s="163">
        <v>14193</v>
      </c>
      <c r="E55" s="163">
        <v>140</v>
      </c>
      <c r="F55" s="163">
        <v>1666</v>
      </c>
      <c r="G55" s="163">
        <v>737</v>
      </c>
      <c r="H55" s="163">
        <v>177127</v>
      </c>
      <c r="I55" s="163">
        <v>13785</v>
      </c>
      <c r="J55" s="163">
        <v>18036</v>
      </c>
      <c r="K55" s="163">
        <v>23813</v>
      </c>
      <c r="L55" s="163">
        <v>215428</v>
      </c>
      <c r="M55" s="163">
        <v>55496</v>
      </c>
      <c r="N55" s="163">
        <v>11440</v>
      </c>
      <c r="O55" s="163">
        <v>4358</v>
      </c>
      <c r="P55" s="163">
        <v>13238</v>
      </c>
      <c r="Q55" s="163">
        <v>59350</v>
      </c>
      <c r="R55" s="163">
        <v>6400</v>
      </c>
      <c r="S55" s="163">
        <v>29137</v>
      </c>
      <c r="T55" s="163">
        <v>9131</v>
      </c>
      <c r="U55" s="163">
        <v>15030</v>
      </c>
      <c r="V55" s="163">
        <v>17826</v>
      </c>
      <c r="W55" s="163">
        <v>4275</v>
      </c>
      <c r="X55" s="163">
        <v>9536</v>
      </c>
      <c r="Y55" s="163">
        <v>5165</v>
      </c>
      <c r="Z55" s="163">
        <v>-93919</v>
      </c>
      <c r="AA55" s="163">
        <v>44593</v>
      </c>
      <c r="AB55" s="163">
        <v>6802</v>
      </c>
      <c r="AC55" s="163">
        <v>20258</v>
      </c>
      <c r="AD55" s="163">
        <v>114680</v>
      </c>
      <c r="AE55" s="163">
        <v>54070</v>
      </c>
      <c r="AF55" s="163">
        <v>12507</v>
      </c>
      <c r="AG55" s="163">
        <v>5609</v>
      </c>
      <c r="AH55" s="163">
        <v>289724</v>
      </c>
      <c r="AI55" s="163">
        <v>36215</v>
      </c>
      <c r="AJ55" s="163">
        <v>229739</v>
      </c>
      <c r="AK55" s="163">
        <v>148963</v>
      </c>
      <c r="AL55" s="163">
        <v>80107</v>
      </c>
      <c r="AM55" s="163">
        <v>1395</v>
      </c>
      <c r="AN55" s="163">
        <v>41649</v>
      </c>
      <c r="AO55" s="163">
        <v>52676</v>
      </c>
      <c r="AP55" s="163">
        <v>7249</v>
      </c>
      <c r="AQ55" s="163">
        <v>214089</v>
      </c>
      <c r="AR55" s="163">
        <v>137611</v>
      </c>
      <c r="AS55" s="163">
        <v>0</v>
      </c>
      <c r="AT55" s="163">
        <v>4818</v>
      </c>
      <c r="AU55" s="164">
        <v>2114142</v>
      </c>
      <c r="AV55" s="174"/>
      <c r="AW55" s="175"/>
      <c r="AX55" s="175"/>
      <c r="AY55" s="175"/>
      <c r="AZ55" s="175"/>
      <c r="BA55" s="175"/>
      <c r="BB55" s="175"/>
      <c r="BC55" s="175"/>
      <c r="BD55" s="175"/>
      <c r="BE55" s="175"/>
      <c r="BF55" s="175"/>
      <c r="BG55" s="175"/>
      <c r="BH55" s="175"/>
      <c r="BI55" s="175"/>
      <c r="BJ55" s="175"/>
      <c r="BK55" s="175"/>
      <c r="BL55" s="175"/>
      <c r="BM55" s="175"/>
      <c r="BN55" s="154"/>
    </row>
    <row r="56" spans="2:68" ht="17.149999999999999" customHeight="1" x14ac:dyDescent="0.2">
      <c r="B56" s="176" t="s">
        <v>273</v>
      </c>
      <c r="C56" s="173" t="s">
        <v>46</v>
      </c>
      <c r="D56" s="163">
        <v>-10685</v>
      </c>
      <c r="E56" s="163">
        <v>-264</v>
      </c>
      <c r="F56" s="163">
        <v>-26</v>
      </c>
      <c r="G56" s="163">
        <v>0</v>
      </c>
      <c r="H56" s="163">
        <v>-7213</v>
      </c>
      <c r="I56" s="163">
        <v>-3</v>
      </c>
      <c r="J56" s="163">
        <v>-4</v>
      </c>
      <c r="K56" s="163">
        <v>-2</v>
      </c>
      <c r="L56" s="163">
        <v>-3632</v>
      </c>
      <c r="M56" s="163">
        <v>-6</v>
      </c>
      <c r="N56" s="163">
        <v>-3</v>
      </c>
      <c r="O56" s="163">
        <v>-2</v>
      </c>
      <c r="P56" s="163">
        <v>0</v>
      </c>
      <c r="Q56" s="163">
        <v>-10</v>
      </c>
      <c r="R56" s="163">
        <v>-4</v>
      </c>
      <c r="S56" s="163">
        <v>-8</v>
      </c>
      <c r="T56" s="163">
        <v>-5</v>
      </c>
      <c r="U56" s="163">
        <v>-11</v>
      </c>
      <c r="V56" s="163">
        <v>-5</v>
      </c>
      <c r="W56" s="163">
        <v>-2</v>
      </c>
      <c r="X56" s="163">
        <v>-8</v>
      </c>
      <c r="Y56" s="163">
        <v>-1</v>
      </c>
      <c r="Z56" s="163">
        <v>-45</v>
      </c>
      <c r="AA56" s="163">
        <v>-56</v>
      </c>
      <c r="AB56" s="163">
        <v>-1</v>
      </c>
      <c r="AC56" s="163">
        <v>-5</v>
      </c>
      <c r="AD56" s="163">
        <v>-14360</v>
      </c>
      <c r="AE56" s="163">
        <v>-733</v>
      </c>
      <c r="AF56" s="163">
        <v>-12992</v>
      </c>
      <c r="AG56" s="163">
        <v>-1</v>
      </c>
      <c r="AH56" s="163">
        <v>-3465</v>
      </c>
      <c r="AI56" s="163">
        <v>-28409</v>
      </c>
      <c r="AJ56" s="163">
        <v>-1363</v>
      </c>
      <c r="AK56" s="163">
        <v>-8906</v>
      </c>
      <c r="AL56" s="163">
        <v>-30</v>
      </c>
      <c r="AM56" s="163">
        <v>0</v>
      </c>
      <c r="AN56" s="163">
        <v>-7404</v>
      </c>
      <c r="AO56" s="163">
        <v>-39733</v>
      </c>
      <c r="AP56" s="163">
        <v>-4152</v>
      </c>
      <c r="AQ56" s="163">
        <v>-191</v>
      </c>
      <c r="AR56" s="163">
        <v>-17</v>
      </c>
      <c r="AS56" s="163">
        <v>0</v>
      </c>
      <c r="AT56" s="163">
        <v>-1392</v>
      </c>
      <c r="AU56" s="164">
        <v>-145149</v>
      </c>
      <c r="AV56" s="174"/>
      <c r="AW56" s="175"/>
      <c r="AX56" s="175"/>
      <c r="AY56" s="175"/>
      <c r="AZ56" s="175"/>
      <c r="BA56" s="175"/>
      <c r="BB56" s="175"/>
      <c r="BC56" s="175"/>
      <c r="BD56" s="175"/>
      <c r="BE56" s="175"/>
      <c r="BF56" s="175"/>
      <c r="BG56" s="175"/>
      <c r="BH56" s="175"/>
      <c r="BI56" s="175"/>
      <c r="BJ56" s="175"/>
      <c r="BK56" s="175"/>
      <c r="BL56" s="175"/>
      <c r="BM56" s="175"/>
      <c r="BN56" s="154"/>
    </row>
    <row r="57" spans="2:68" ht="17.149999999999999" customHeight="1" x14ac:dyDescent="0.2">
      <c r="B57" s="167" t="s">
        <v>274</v>
      </c>
      <c r="C57" s="168" t="s">
        <v>47</v>
      </c>
      <c r="D57" s="169">
        <v>176859</v>
      </c>
      <c r="E57" s="169">
        <v>3786</v>
      </c>
      <c r="F57" s="169">
        <v>17533</v>
      </c>
      <c r="G57" s="169">
        <v>7675</v>
      </c>
      <c r="H57" s="169">
        <v>822003</v>
      </c>
      <c r="I57" s="169">
        <v>113726</v>
      </c>
      <c r="J57" s="169">
        <v>250953</v>
      </c>
      <c r="K57" s="169">
        <v>380792</v>
      </c>
      <c r="L57" s="169">
        <v>292186</v>
      </c>
      <c r="M57" s="169">
        <v>513571</v>
      </c>
      <c r="N57" s="169">
        <v>200501</v>
      </c>
      <c r="O57" s="169">
        <v>91058</v>
      </c>
      <c r="P57" s="169">
        <v>215738</v>
      </c>
      <c r="Q57" s="169">
        <v>931031</v>
      </c>
      <c r="R57" s="169">
        <v>119244</v>
      </c>
      <c r="S57" s="169">
        <v>474860</v>
      </c>
      <c r="T57" s="169">
        <v>417584</v>
      </c>
      <c r="U57" s="169">
        <v>931667</v>
      </c>
      <c r="V57" s="169">
        <v>446609</v>
      </c>
      <c r="W57" s="169">
        <v>170086</v>
      </c>
      <c r="X57" s="169">
        <v>681938</v>
      </c>
      <c r="Y57" s="169">
        <v>107927</v>
      </c>
      <c r="Z57" s="169">
        <v>3726074</v>
      </c>
      <c r="AA57" s="169">
        <v>252264</v>
      </c>
      <c r="AB57" s="169">
        <v>184371</v>
      </c>
      <c r="AC57" s="169">
        <v>328579</v>
      </c>
      <c r="AD57" s="169">
        <v>1455589</v>
      </c>
      <c r="AE57" s="169">
        <v>692202</v>
      </c>
      <c r="AF57" s="169">
        <v>136550</v>
      </c>
      <c r="AG57" s="169">
        <v>211501</v>
      </c>
      <c r="AH57" s="169">
        <v>4870404</v>
      </c>
      <c r="AI57" s="169">
        <v>1192404</v>
      </c>
      <c r="AJ57" s="169">
        <v>3955891</v>
      </c>
      <c r="AK57" s="169">
        <v>1734081</v>
      </c>
      <c r="AL57" s="169">
        <v>1289600</v>
      </c>
      <c r="AM57" s="169">
        <v>983373</v>
      </c>
      <c r="AN57" s="169">
        <v>2179688</v>
      </c>
      <c r="AO57" s="169">
        <v>2189835</v>
      </c>
      <c r="AP57" s="169">
        <v>125963</v>
      </c>
      <c r="AQ57" s="169">
        <v>2753016</v>
      </c>
      <c r="AR57" s="169">
        <v>1512661</v>
      </c>
      <c r="AS57" s="169">
        <v>-5</v>
      </c>
      <c r="AT57" s="169">
        <v>113347</v>
      </c>
      <c r="AU57" s="170">
        <v>37254715</v>
      </c>
      <c r="AV57" s="174"/>
      <c r="AW57" s="175"/>
      <c r="AX57" s="175"/>
      <c r="AY57" s="175"/>
      <c r="AZ57" s="175"/>
      <c r="BA57" s="175"/>
      <c r="BB57" s="175"/>
      <c r="BC57" s="175"/>
      <c r="BD57" s="175"/>
      <c r="BE57" s="175"/>
      <c r="BF57" s="175"/>
      <c r="BG57" s="175"/>
      <c r="BH57" s="175"/>
      <c r="BI57" s="175"/>
      <c r="BJ57" s="175"/>
      <c r="BK57" s="175"/>
      <c r="BL57" s="175"/>
      <c r="BM57" s="175"/>
      <c r="BN57" s="154"/>
    </row>
    <row r="58" spans="2:68" ht="17.149999999999999" customHeight="1" x14ac:dyDescent="0.2">
      <c r="B58" s="178" t="s">
        <v>245</v>
      </c>
      <c r="C58" s="179" t="s">
        <v>268</v>
      </c>
      <c r="D58" s="180">
        <v>360622</v>
      </c>
      <c r="E58" s="180">
        <v>5554</v>
      </c>
      <c r="F58" s="180">
        <v>39325</v>
      </c>
      <c r="G58" s="180">
        <v>15560</v>
      </c>
      <c r="H58" s="180">
        <v>2204715</v>
      </c>
      <c r="I58" s="180">
        <v>282090</v>
      </c>
      <c r="J58" s="180">
        <v>685564</v>
      </c>
      <c r="K58" s="180">
        <v>1141346</v>
      </c>
      <c r="L58" s="180">
        <v>952664</v>
      </c>
      <c r="M58" s="180">
        <v>1435469</v>
      </c>
      <c r="N58" s="180">
        <v>427602</v>
      </c>
      <c r="O58" s="180">
        <v>191309</v>
      </c>
      <c r="P58" s="180">
        <v>432487</v>
      </c>
      <c r="Q58" s="180">
        <v>3411351</v>
      </c>
      <c r="R58" s="180">
        <v>733852</v>
      </c>
      <c r="S58" s="180">
        <v>1114008</v>
      </c>
      <c r="T58" s="180">
        <v>973875</v>
      </c>
      <c r="U58" s="180">
        <v>1978015</v>
      </c>
      <c r="V58" s="180">
        <v>1192125</v>
      </c>
      <c r="W58" s="180">
        <v>432094</v>
      </c>
      <c r="X58" s="180">
        <v>1889398</v>
      </c>
      <c r="Y58" s="180">
        <v>302701</v>
      </c>
      <c r="Z58" s="180">
        <v>16236527</v>
      </c>
      <c r="AA58" s="180">
        <v>574509</v>
      </c>
      <c r="AB58" s="169">
        <v>562906</v>
      </c>
      <c r="AC58" s="180">
        <v>718968</v>
      </c>
      <c r="AD58" s="180">
        <v>3100958</v>
      </c>
      <c r="AE58" s="180">
        <v>1956333</v>
      </c>
      <c r="AF58" s="180">
        <v>293094</v>
      </c>
      <c r="AG58" s="180">
        <v>322955</v>
      </c>
      <c r="AH58" s="180">
        <v>6910098</v>
      </c>
      <c r="AI58" s="180">
        <v>1764531</v>
      </c>
      <c r="AJ58" s="180">
        <v>4694843</v>
      </c>
      <c r="AK58" s="180">
        <v>3406731</v>
      </c>
      <c r="AL58" s="180">
        <v>2414910</v>
      </c>
      <c r="AM58" s="180">
        <v>1366940</v>
      </c>
      <c r="AN58" s="180">
        <v>3168441</v>
      </c>
      <c r="AO58" s="180">
        <v>3521191</v>
      </c>
      <c r="AP58" s="180">
        <v>207487</v>
      </c>
      <c r="AQ58" s="180">
        <v>4384887</v>
      </c>
      <c r="AR58" s="180">
        <v>2803555</v>
      </c>
      <c r="AS58" s="180">
        <v>93389</v>
      </c>
      <c r="AT58" s="180">
        <v>275273</v>
      </c>
      <c r="AU58" s="170">
        <v>78980252</v>
      </c>
      <c r="AV58" s="174"/>
      <c r="AW58" s="175"/>
      <c r="AX58" s="175"/>
      <c r="AY58" s="175"/>
      <c r="AZ58" s="175"/>
      <c r="BA58" s="175"/>
      <c r="BB58" s="175"/>
      <c r="BC58" s="175"/>
      <c r="BD58" s="175"/>
      <c r="BE58" s="175"/>
      <c r="BF58" s="175"/>
      <c r="BG58" s="175"/>
      <c r="BH58" s="175"/>
      <c r="BI58" s="175"/>
      <c r="BJ58" s="175"/>
      <c r="BK58" s="175"/>
      <c r="BL58" s="175"/>
      <c r="BM58" s="175"/>
      <c r="BN58" s="154"/>
    </row>
    <row r="59" spans="2:68" ht="16" customHeight="1" x14ac:dyDescent="0.2">
      <c r="B59" s="152"/>
      <c r="C59" s="181"/>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c r="AX59" s="154"/>
      <c r="AY59" s="154"/>
      <c r="AZ59" s="154"/>
      <c r="BA59" s="154"/>
      <c r="BB59" s="154"/>
      <c r="BC59" s="154"/>
      <c r="BD59" s="154"/>
      <c r="BE59" s="154"/>
      <c r="BF59" s="154"/>
      <c r="BG59" s="154"/>
      <c r="BH59" s="154"/>
      <c r="BI59" s="154"/>
      <c r="BJ59" s="154"/>
      <c r="BK59" s="154"/>
      <c r="BL59" s="154"/>
      <c r="BM59" s="154"/>
      <c r="BN59" s="154"/>
    </row>
  </sheetData>
  <mergeCells count="1">
    <mergeCell ref="B5:C6"/>
  </mergeCells>
  <phoneticPr fontId="8"/>
  <pageMargins left="0.7" right="0.7" top="0.75" bottom="0.75" header="0.3" footer="0.3"/>
  <pageSetup paperSize="9" scale="48" fitToWidth="0" orientation="landscape" r:id="rId1"/>
  <headerFooter>
    <oddHeader>&amp;L&amp;F&amp;R&amp;A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B3:BM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2" x14ac:dyDescent="0.2"/>
  <cols>
    <col min="1" max="1" width="3.26953125" style="12" customWidth="1"/>
    <col min="2" max="2" width="2.6328125" style="12" customWidth="1"/>
    <col min="3" max="3" width="28.6328125" style="14" customWidth="1"/>
    <col min="4" max="38" width="11.6328125" style="12" customWidth="1"/>
    <col min="39" max="39" width="12.453125" style="12" customWidth="1"/>
    <col min="40" max="46" width="11.6328125" style="12" customWidth="1"/>
    <col min="47" max="65" width="10.6328125" style="12" customWidth="1"/>
    <col min="66" max="66" width="2.7265625" style="12" customWidth="1"/>
    <col min="67" max="16384" width="12.6328125" style="12"/>
  </cols>
  <sheetData>
    <row r="3" spans="2:65" s="11" customFormat="1" ht="19" x14ac:dyDescent="0.2">
      <c r="B3" s="151"/>
      <c r="C3" s="182" t="s">
        <v>335</v>
      </c>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row>
    <row r="4" spans="2:65" ht="15" customHeight="1" x14ac:dyDescent="0.2">
      <c r="B4" s="154"/>
      <c r="C4" s="153"/>
      <c r="D4" s="154"/>
      <c r="E4" s="154"/>
      <c r="F4" s="154"/>
      <c r="G4" s="154"/>
      <c r="H4" s="154"/>
      <c r="I4" s="154"/>
      <c r="J4" s="154"/>
      <c r="K4" s="154"/>
      <c r="L4" s="154"/>
      <c r="M4" s="154"/>
      <c r="N4" s="154"/>
      <c r="O4" s="154"/>
      <c r="P4" s="154"/>
      <c r="Q4" s="154"/>
      <c r="R4" s="154"/>
      <c r="S4" s="154"/>
      <c r="T4" s="154"/>
      <c r="U4" s="154"/>
      <c r="V4" s="154"/>
      <c r="W4" s="154"/>
      <c r="X4" s="154"/>
      <c r="Y4" s="155"/>
      <c r="Z4" s="154"/>
      <c r="AA4" s="154"/>
      <c r="AB4" s="154"/>
      <c r="AC4" s="154"/>
      <c r="AD4" s="154"/>
      <c r="AE4" s="154"/>
      <c r="AF4" s="154"/>
      <c r="AG4" s="154"/>
      <c r="AH4" s="154"/>
      <c r="AI4" s="154"/>
      <c r="AJ4" s="154"/>
      <c r="AK4" s="154"/>
      <c r="AL4" s="154"/>
      <c r="AM4" s="154"/>
      <c r="AN4" s="154"/>
      <c r="AO4" s="154"/>
      <c r="AP4" s="154"/>
      <c r="AQ4" s="154"/>
      <c r="AR4" s="155"/>
      <c r="AS4" s="155"/>
      <c r="AT4" s="155"/>
      <c r="AU4" s="154"/>
      <c r="AV4" s="154"/>
      <c r="AW4" s="154"/>
    </row>
    <row r="5" spans="2:65" s="13" customFormat="1" ht="15" customHeight="1" x14ac:dyDescent="0.2">
      <c r="B5" s="765" t="s">
        <v>183</v>
      </c>
      <c r="C5" s="766"/>
      <c r="D5" s="157" t="s">
        <v>184</v>
      </c>
      <c r="E5" s="157" t="s">
        <v>185</v>
      </c>
      <c r="F5" s="158" t="s">
        <v>186</v>
      </c>
      <c r="G5" s="158" t="s">
        <v>187</v>
      </c>
      <c r="H5" s="158" t="s">
        <v>188</v>
      </c>
      <c r="I5" s="158" t="s">
        <v>189</v>
      </c>
      <c r="J5" s="158" t="s">
        <v>190</v>
      </c>
      <c r="K5" s="158" t="s">
        <v>191</v>
      </c>
      <c r="L5" s="158" t="s">
        <v>192</v>
      </c>
      <c r="M5" s="158" t="s">
        <v>193</v>
      </c>
      <c r="N5" s="158" t="s">
        <v>194</v>
      </c>
      <c r="O5" s="158" t="s">
        <v>195</v>
      </c>
      <c r="P5" s="158" t="s">
        <v>196</v>
      </c>
      <c r="Q5" s="158" t="s">
        <v>197</v>
      </c>
      <c r="R5" s="158" t="s">
        <v>198</v>
      </c>
      <c r="S5" s="158" t="s">
        <v>199</v>
      </c>
      <c r="T5" s="158" t="s">
        <v>200</v>
      </c>
      <c r="U5" s="158" t="s">
        <v>201</v>
      </c>
      <c r="V5" s="158" t="s">
        <v>202</v>
      </c>
      <c r="W5" s="158" t="s">
        <v>203</v>
      </c>
      <c r="X5" s="158" t="s">
        <v>204</v>
      </c>
      <c r="Y5" s="158" t="s">
        <v>205</v>
      </c>
      <c r="Z5" s="158" t="s">
        <v>206</v>
      </c>
      <c r="AA5" s="158" t="s">
        <v>207</v>
      </c>
      <c r="AB5" s="158" t="s">
        <v>208</v>
      </c>
      <c r="AC5" s="158" t="s">
        <v>209</v>
      </c>
      <c r="AD5" s="158" t="s">
        <v>210</v>
      </c>
      <c r="AE5" s="158" t="s">
        <v>211</v>
      </c>
      <c r="AF5" s="158" t="s">
        <v>212</v>
      </c>
      <c r="AG5" s="158" t="s">
        <v>213</v>
      </c>
      <c r="AH5" s="158" t="s">
        <v>214</v>
      </c>
      <c r="AI5" s="158" t="s">
        <v>215</v>
      </c>
      <c r="AJ5" s="158" t="s">
        <v>216</v>
      </c>
      <c r="AK5" s="158" t="s">
        <v>217</v>
      </c>
      <c r="AL5" s="158" t="s">
        <v>218</v>
      </c>
      <c r="AM5" s="158" t="s">
        <v>219</v>
      </c>
      <c r="AN5" s="158" t="s">
        <v>220</v>
      </c>
      <c r="AO5" s="158" t="s">
        <v>221</v>
      </c>
      <c r="AP5" s="158" t="s">
        <v>222</v>
      </c>
      <c r="AQ5" s="158" t="s">
        <v>223</v>
      </c>
      <c r="AR5" s="158" t="s">
        <v>224</v>
      </c>
      <c r="AS5" s="158" t="s">
        <v>225</v>
      </c>
      <c r="AT5" s="158" t="s">
        <v>226</v>
      </c>
      <c r="AU5" s="183" t="s">
        <v>227</v>
      </c>
      <c r="AV5" s="569" t="s">
        <v>228</v>
      </c>
      <c r="AW5" s="569" t="s">
        <v>229</v>
      </c>
      <c r="AX5" s="158" t="s">
        <v>230</v>
      </c>
      <c r="AY5" s="158" t="s">
        <v>231</v>
      </c>
      <c r="AZ5" s="158" t="s">
        <v>232</v>
      </c>
      <c r="BA5" s="158" t="s">
        <v>233</v>
      </c>
      <c r="BB5" s="158" t="s">
        <v>234</v>
      </c>
      <c r="BC5" s="158" t="s">
        <v>235</v>
      </c>
      <c r="BD5" s="158" t="s">
        <v>236</v>
      </c>
      <c r="BE5" s="158" t="s">
        <v>237</v>
      </c>
      <c r="BF5" s="158" t="s">
        <v>238</v>
      </c>
      <c r="BG5" s="158" t="s">
        <v>239</v>
      </c>
      <c r="BH5" s="158" t="s">
        <v>240</v>
      </c>
      <c r="BI5" s="158" t="s">
        <v>241</v>
      </c>
      <c r="BJ5" s="158" t="s">
        <v>242</v>
      </c>
      <c r="BK5" s="158" t="s">
        <v>243</v>
      </c>
      <c r="BL5" s="158" t="s">
        <v>244</v>
      </c>
      <c r="BM5" s="158" t="s">
        <v>245</v>
      </c>
    </row>
    <row r="6" spans="2:65" s="7" customFormat="1" ht="24" customHeight="1" x14ac:dyDescent="0.2">
      <c r="B6" s="767"/>
      <c r="C6" s="768"/>
      <c r="D6" s="160" t="s">
        <v>246</v>
      </c>
      <c r="E6" s="160" t="s">
        <v>308</v>
      </c>
      <c r="F6" s="160" t="s">
        <v>309</v>
      </c>
      <c r="G6" s="160" t="s">
        <v>247</v>
      </c>
      <c r="H6" s="160" t="s">
        <v>248</v>
      </c>
      <c r="I6" s="160" t="s">
        <v>249</v>
      </c>
      <c r="J6" s="160" t="s">
        <v>310</v>
      </c>
      <c r="K6" s="160" t="s">
        <v>251</v>
      </c>
      <c r="L6" s="160" t="s">
        <v>252</v>
      </c>
      <c r="M6" s="160" t="s">
        <v>311</v>
      </c>
      <c r="N6" s="160" t="s">
        <v>296</v>
      </c>
      <c r="O6" s="160" t="s">
        <v>288</v>
      </c>
      <c r="P6" s="160" t="s">
        <v>312</v>
      </c>
      <c r="Q6" s="160" t="s">
        <v>253</v>
      </c>
      <c r="R6" s="160" t="s">
        <v>254</v>
      </c>
      <c r="S6" s="160" t="s">
        <v>255</v>
      </c>
      <c r="T6" s="160" t="s">
        <v>3</v>
      </c>
      <c r="U6" s="160" t="s">
        <v>4</v>
      </c>
      <c r="V6" s="160" t="s">
        <v>5</v>
      </c>
      <c r="W6" s="160" t="s">
        <v>256</v>
      </c>
      <c r="X6" s="160" t="s">
        <v>257</v>
      </c>
      <c r="Y6" s="160" t="s">
        <v>297</v>
      </c>
      <c r="Z6" s="160" t="s">
        <v>313</v>
      </c>
      <c r="AA6" s="160" t="s">
        <v>290</v>
      </c>
      <c r="AB6" s="160" t="s">
        <v>314</v>
      </c>
      <c r="AC6" s="160" t="s">
        <v>315</v>
      </c>
      <c r="AD6" s="160" t="s">
        <v>258</v>
      </c>
      <c r="AE6" s="160" t="s">
        <v>316</v>
      </c>
      <c r="AF6" s="160" t="s">
        <v>7</v>
      </c>
      <c r="AG6" s="160" t="s">
        <v>8</v>
      </c>
      <c r="AH6" s="160" t="s">
        <v>260</v>
      </c>
      <c r="AI6" s="160" t="s">
        <v>9</v>
      </c>
      <c r="AJ6" s="160" t="s">
        <v>261</v>
      </c>
      <c r="AK6" s="160" t="s">
        <v>262</v>
      </c>
      <c r="AL6" s="160" t="s">
        <v>263</v>
      </c>
      <c r="AM6" s="160" t="s">
        <v>10</v>
      </c>
      <c r="AN6" s="160" t="s">
        <v>264</v>
      </c>
      <c r="AO6" s="160" t="s">
        <v>265</v>
      </c>
      <c r="AP6" s="160" t="s">
        <v>317</v>
      </c>
      <c r="AQ6" s="160" t="s">
        <v>318</v>
      </c>
      <c r="AR6" s="160" t="s">
        <v>319</v>
      </c>
      <c r="AS6" s="160" t="s">
        <v>320</v>
      </c>
      <c r="AT6" s="160" t="s">
        <v>321</v>
      </c>
      <c r="AU6" s="184" t="s">
        <v>41</v>
      </c>
      <c r="AV6" s="570" t="s">
        <v>322</v>
      </c>
      <c r="AW6" s="570" t="s">
        <v>55</v>
      </c>
      <c r="AX6" s="185" t="s">
        <v>323</v>
      </c>
      <c r="AY6" s="185" t="s">
        <v>324</v>
      </c>
      <c r="AZ6" s="185" t="s">
        <v>325</v>
      </c>
      <c r="BA6" s="185" t="s">
        <v>38</v>
      </c>
      <c r="BB6" s="185" t="s">
        <v>326</v>
      </c>
      <c r="BC6" s="185" t="s">
        <v>327</v>
      </c>
      <c r="BD6" s="185" t="s">
        <v>39</v>
      </c>
      <c r="BE6" s="185" t="s">
        <v>328</v>
      </c>
      <c r="BF6" s="185" t="s">
        <v>329</v>
      </c>
      <c r="BG6" s="185" t="s">
        <v>40</v>
      </c>
      <c r="BH6" s="185" t="s">
        <v>49</v>
      </c>
      <c r="BI6" s="185" t="s">
        <v>330</v>
      </c>
      <c r="BJ6" s="185" t="s">
        <v>331</v>
      </c>
      <c r="BK6" s="185" t="s">
        <v>332</v>
      </c>
      <c r="BL6" s="185" t="s">
        <v>333</v>
      </c>
      <c r="BM6" s="185" t="s">
        <v>268</v>
      </c>
    </row>
    <row r="7" spans="2:65" ht="17.149999999999999" customHeight="1" x14ac:dyDescent="0.2">
      <c r="B7" s="186" t="s">
        <v>184</v>
      </c>
      <c r="C7" s="187" t="s">
        <v>246</v>
      </c>
      <c r="D7" s="188">
        <v>0.101109</v>
      </c>
      <c r="E7" s="189">
        <v>1.4400000000000001E-3</v>
      </c>
      <c r="F7" s="189">
        <v>0</v>
      </c>
      <c r="G7" s="189">
        <v>0</v>
      </c>
      <c r="H7" s="189">
        <v>0.12700400000000001</v>
      </c>
      <c r="I7" s="189">
        <v>1.2812E-2</v>
      </c>
      <c r="J7" s="189">
        <v>2.8400000000000002E-4</v>
      </c>
      <c r="K7" s="189">
        <v>1.0020000000000001E-3</v>
      </c>
      <c r="L7" s="189">
        <v>0</v>
      </c>
      <c r="M7" s="189">
        <v>0</v>
      </c>
      <c r="N7" s="189">
        <v>4.8058999999999998E-2</v>
      </c>
      <c r="O7" s="189">
        <v>5.0000000000000004E-6</v>
      </c>
      <c r="P7" s="189">
        <v>3.3799999999999998E-4</v>
      </c>
      <c r="Q7" s="189">
        <v>0</v>
      </c>
      <c r="R7" s="189">
        <v>3.9999999999999998E-6</v>
      </c>
      <c r="S7" s="189">
        <v>0</v>
      </c>
      <c r="T7" s="189">
        <v>0</v>
      </c>
      <c r="U7" s="189">
        <v>0</v>
      </c>
      <c r="V7" s="189">
        <v>0</v>
      </c>
      <c r="W7" s="189">
        <v>0</v>
      </c>
      <c r="X7" s="189">
        <v>0</v>
      </c>
      <c r="Y7" s="189">
        <v>0</v>
      </c>
      <c r="Z7" s="189">
        <v>0</v>
      </c>
      <c r="AA7" s="189">
        <v>0</v>
      </c>
      <c r="AB7" s="189">
        <v>0</v>
      </c>
      <c r="AC7" s="189">
        <v>1.3619999999999999E-3</v>
      </c>
      <c r="AD7" s="189">
        <v>9.7900000000000005E-4</v>
      </c>
      <c r="AE7" s="189">
        <v>0</v>
      </c>
      <c r="AF7" s="189">
        <v>0</v>
      </c>
      <c r="AG7" s="189">
        <v>0</v>
      </c>
      <c r="AH7" s="189">
        <v>9.3999999999999994E-5</v>
      </c>
      <c r="AI7" s="189">
        <v>0</v>
      </c>
      <c r="AJ7" s="189">
        <v>1.9999999999999999E-6</v>
      </c>
      <c r="AK7" s="189">
        <v>3.3000000000000003E-5</v>
      </c>
      <c r="AL7" s="189">
        <v>0</v>
      </c>
      <c r="AM7" s="189">
        <v>1.8E-5</v>
      </c>
      <c r="AN7" s="189">
        <v>2.1510000000000001E-3</v>
      </c>
      <c r="AO7" s="189">
        <v>2.1900000000000001E-3</v>
      </c>
      <c r="AP7" s="189">
        <v>2.1589999999999999E-3</v>
      </c>
      <c r="AQ7" s="189">
        <v>9.0000000000000002E-6</v>
      </c>
      <c r="AR7" s="189">
        <v>1.6227999999999999E-2</v>
      </c>
      <c r="AS7" s="189">
        <v>0</v>
      </c>
      <c r="AT7" s="190">
        <v>0</v>
      </c>
      <c r="AU7" s="191">
        <v>5.1590000000000004E-3</v>
      </c>
      <c r="AV7" s="192">
        <v>3.346E-3</v>
      </c>
      <c r="AW7" s="192">
        <v>9.9509999999999998E-3</v>
      </c>
      <c r="AX7" s="189">
        <v>0</v>
      </c>
      <c r="AY7" s="189">
        <v>0</v>
      </c>
      <c r="AZ7" s="189">
        <v>6.87E-4</v>
      </c>
      <c r="BA7" s="189">
        <v>1.176471</v>
      </c>
      <c r="BB7" s="189">
        <v>5.5669999999999999E-3</v>
      </c>
      <c r="BC7" s="189">
        <v>7.8609999999999999E-3</v>
      </c>
      <c r="BD7" s="189">
        <v>1.75E-4</v>
      </c>
      <c r="BE7" s="189">
        <v>5.5009999999999998E-3</v>
      </c>
      <c r="BF7" s="189">
        <v>3.6180000000000001E-3</v>
      </c>
      <c r="BG7" s="189">
        <v>4.6389999999999999E-3</v>
      </c>
      <c r="BH7" s="189">
        <v>6.6230000000000004E-3</v>
      </c>
      <c r="BI7" s="189">
        <v>2.1831E-2</v>
      </c>
      <c r="BJ7" s="189">
        <v>8.5959999999999995E-3</v>
      </c>
      <c r="BK7" s="189">
        <v>1.2256E-2</v>
      </c>
      <c r="BL7" s="189">
        <v>-1.2570000000000001E-3</v>
      </c>
      <c r="BM7" s="193">
        <v>4.5659999999999997E-3</v>
      </c>
    </row>
    <row r="8" spans="2:65" ht="17.149999999999999" customHeight="1" x14ac:dyDescent="0.2">
      <c r="B8" s="58" t="s">
        <v>185</v>
      </c>
      <c r="C8" s="29" t="s">
        <v>294</v>
      </c>
      <c r="D8" s="188">
        <v>2.0000000000000001E-4</v>
      </c>
      <c r="E8" s="189">
        <v>0.14313999999999999</v>
      </c>
      <c r="F8" s="189">
        <v>1.27E-4</v>
      </c>
      <c r="G8" s="189">
        <v>0</v>
      </c>
      <c r="H8" s="189">
        <v>3.8400000000000001E-4</v>
      </c>
      <c r="I8" s="189">
        <v>1.4E-5</v>
      </c>
      <c r="J8" s="189">
        <v>2.3029000000000001E-2</v>
      </c>
      <c r="K8" s="189">
        <v>2.2000000000000001E-4</v>
      </c>
      <c r="L8" s="189">
        <v>0</v>
      </c>
      <c r="M8" s="189">
        <v>0</v>
      </c>
      <c r="N8" s="189">
        <v>0</v>
      </c>
      <c r="O8" s="189">
        <v>0</v>
      </c>
      <c r="P8" s="189">
        <v>0</v>
      </c>
      <c r="Q8" s="189">
        <v>0</v>
      </c>
      <c r="R8" s="189">
        <v>0</v>
      </c>
      <c r="S8" s="189">
        <v>0</v>
      </c>
      <c r="T8" s="189">
        <v>0</v>
      </c>
      <c r="U8" s="189">
        <v>0</v>
      </c>
      <c r="V8" s="189">
        <v>0</v>
      </c>
      <c r="W8" s="189">
        <v>0</v>
      </c>
      <c r="X8" s="189">
        <v>0</v>
      </c>
      <c r="Y8" s="189">
        <v>0</v>
      </c>
      <c r="Z8" s="189">
        <v>0</v>
      </c>
      <c r="AA8" s="189">
        <v>0</v>
      </c>
      <c r="AB8" s="189">
        <v>0</v>
      </c>
      <c r="AC8" s="189">
        <v>2.9799999999999998E-4</v>
      </c>
      <c r="AD8" s="189">
        <v>3.3000000000000003E-5</v>
      </c>
      <c r="AE8" s="189">
        <v>0</v>
      </c>
      <c r="AF8" s="189">
        <v>0</v>
      </c>
      <c r="AG8" s="189">
        <v>0</v>
      </c>
      <c r="AH8" s="189">
        <v>0</v>
      </c>
      <c r="AI8" s="189">
        <v>0</v>
      </c>
      <c r="AJ8" s="189">
        <v>0</v>
      </c>
      <c r="AK8" s="189">
        <v>0</v>
      </c>
      <c r="AL8" s="189">
        <v>0</v>
      </c>
      <c r="AM8" s="189">
        <v>1.9999999999999999E-6</v>
      </c>
      <c r="AN8" s="189">
        <v>4.1999999999999998E-5</v>
      </c>
      <c r="AO8" s="189">
        <v>5.8999999999999998E-5</v>
      </c>
      <c r="AP8" s="189">
        <v>0</v>
      </c>
      <c r="AQ8" s="189">
        <v>0</v>
      </c>
      <c r="AR8" s="189">
        <v>9.859999999999999E-4</v>
      </c>
      <c r="AS8" s="189">
        <v>0</v>
      </c>
      <c r="AT8" s="190">
        <v>0</v>
      </c>
      <c r="AU8" s="191">
        <v>2.6800000000000001E-4</v>
      </c>
      <c r="AV8" s="192">
        <v>2.0599999999999999E-4</v>
      </c>
      <c r="AW8" s="192">
        <v>5.5599999999999996E-4</v>
      </c>
      <c r="AX8" s="189">
        <v>0</v>
      </c>
      <c r="AY8" s="189">
        <v>0</v>
      </c>
      <c r="AZ8" s="189">
        <v>0</v>
      </c>
      <c r="BA8" s="189">
        <v>-0.20288100000000001</v>
      </c>
      <c r="BB8" s="189">
        <v>3.1399999999999999E-4</v>
      </c>
      <c r="BC8" s="189">
        <v>4.2000000000000002E-4</v>
      </c>
      <c r="BD8" s="189">
        <v>6.9999999999999999E-6</v>
      </c>
      <c r="BE8" s="189">
        <v>1.07E-4</v>
      </c>
      <c r="BF8" s="189">
        <v>7.1000000000000005E-5</v>
      </c>
      <c r="BG8" s="189">
        <v>1.9900000000000001E-4</v>
      </c>
      <c r="BH8" s="189">
        <v>3.1799999999999998E-4</v>
      </c>
      <c r="BI8" s="189">
        <v>8.7000000000000001E-4</v>
      </c>
      <c r="BJ8" s="189">
        <v>1.0460000000000001E-3</v>
      </c>
      <c r="BK8" s="189">
        <v>9.9799999999999997E-4</v>
      </c>
      <c r="BL8" s="189">
        <v>-4.2000000000000002E-4</v>
      </c>
      <c r="BM8" s="193">
        <v>6.9999999999999994E-5</v>
      </c>
    </row>
    <row r="9" spans="2:65" ht="17.149999999999999" customHeight="1" x14ac:dyDescent="0.2">
      <c r="B9" s="58" t="s">
        <v>186</v>
      </c>
      <c r="C9" s="29" t="s">
        <v>295</v>
      </c>
      <c r="D9" s="188">
        <v>0</v>
      </c>
      <c r="E9" s="189">
        <v>0</v>
      </c>
      <c r="F9" s="189">
        <v>0.106268</v>
      </c>
      <c r="G9" s="189">
        <v>0</v>
      </c>
      <c r="H9" s="189">
        <v>1.2512000000000001E-2</v>
      </c>
      <c r="I9" s="189">
        <v>0</v>
      </c>
      <c r="J9" s="189">
        <v>0</v>
      </c>
      <c r="K9" s="189">
        <v>2.6999999999999999E-5</v>
      </c>
      <c r="L9" s="189">
        <v>0</v>
      </c>
      <c r="M9" s="189">
        <v>0</v>
      </c>
      <c r="N9" s="189">
        <v>0</v>
      </c>
      <c r="O9" s="189">
        <v>0</v>
      </c>
      <c r="P9" s="189">
        <v>0</v>
      </c>
      <c r="Q9" s="189">
        <v>0</v>
      </c>
      <c r="R9" s="189">
        <v>0</v>
      </c>
      <c r="S9" s="189">
        <v>0</v>
      </c>
      <c r="T9" s="189">
        <v>0</v>
      </c>
      <c r="U9" s="189">
        <v>0</v>
      </c>
      <c r="V9" s="189">
        <v>0</v>
      </c>
      <c r="W9" s="189">
        <v>0</v>
      </c>
      <c r="X9" s="189">
        <v>0</v>
      </c>
      <c r="Y9" s="189">
        <v>0</v>
      </c>
      <c r="Z9" s="189">
        <v>0</v>
      </c>
      <c r="AA9" s="189">
        <v>0</v>
      </c>
      <c r="AB9" s="189">
        <v>0</v>
      </c>
      <c r="AC9" s="189">
        <v>8.6799999999999996E-4</v>
      </c>
      <c r="AD9" s="189">
        <v>0</v>
      </c>
      <c r="AE9" s="189">
        <v>0</v>
      </c>
      <c r="AF9" s="189">
        <v>0</v>
      </c>
      <c r="AG9" s="189">
        <v>0</v>
      </c>
      <c r="AH9" s="189">
        <v>0</v>
      </c>
      <c r="AI9" s="189">
        <v>0</v>
      </c>
      <c r="AJ9" s="189">
        <v>0</v>
      </c>
      <c r="AK9" s="189">
        <v>3.9999999999999998E-6</v>
      </c>
      <c r="AL9" s="189">
        <v>0</v>
      </c>
      <c r="AM9" s="189">
        <v>3.9999999999999998E-6</v>
      </c>
      <c r="AN9" s="189">
        <v>4.6E-5</v>
      </c>
      <c r="AO9" s="189">
        <v>5.0900000000000001E-4</v>
      </c>
      <c r="AP9" s="189">
        <v>0</v>
      </c>
      <c r="AQ9" s="189">
        <v>0</v>
      </c>
      <c r="AR9" s="189">
        <v>3.503E-3</v>
      </c>
      <c r="AS9" s="189">
        <v>0</v>
      </c>
      <c r="AT9" s="190">
        <v>0</v>
      </c>
      <c r="AU9" s="191">
        <v>5.5999999999999995E-4</v>
      </c>
      <c r="AV9" s="192">
        <v>9.6400000000000001E-4</v>
      </c>
      <c r="AW9" s="192">
        <v>9.3899999999999995E-4</v>
      </c>
      <c r="AX9" s="189">
        <v>0</v>
      </c>
      <c r="AY9" s="189">
        <v>0</v>
      </c>
      <c r="AZ9" s="189">
        <v>0</v>
      </c>
      <c r="BA9" s="189">
        <v>-4.0216000000000002E-2</v>
      </c>
      <c r="BB9" s="189">
        <v>5.3600000000000002E-4</v>
      </c>
      <c r="BC9" s="189">
        <v>8.2200000000000003E-4</v>
      </c>
      <c r="BD9" s="189">
        <v>1.16E-4</v>
      </c>
      <c r="BE9" s="189">
        <v>9.4200000000000002E-4</v>
      </c>
      <c r="BF9" s="189">
        <v>6.4999999999999997E-4</v>
      </c>
      <c r="BG9" s="189">
        <v>5.9000000000000003E-4</v>
      </c>
      <c r="BH9" s="189">
        <v>7.7200000000000001E-4</v>
      </c>
      <c r="BI9" s="189">
        <v>1.1299999999999999E-3</v>
      </c>
      <c r="BJ9" s="189">
        <v>1.671E-3</v>
      </c>
      <c r="BK9" s="189">
        <v>1.521E-3</v>
      </c>
      <c r="BL9" s="189">
        <v>-1.3100000000000001E-4</v>
      </c>
      <c r="BM9" s="193">
        <v>4.9799999999999996E-4</v>
      </c>
    </row>
    <row r="10" spans="2:65" ht="17.149999999999999" customHeight="1" x14ac:dyDescent="0.2">
      <c r="B10" s="58" t="s">
        <v>187</v>
      </c>
      <c r="C10" s="29" t="s">
        <v>247</v>
      </c>
      <c r="D10" s="188">
        <v>6.0000000000000002E-6</v>
      </c>
      <c r="E10" s="189">
        <v>3.6000000000000002E-4</v>
      </c>
      <c r="F10" s="189">
        <v>0</v>
      </c>
      <c r="G10" s="189">
        <v>2.1849999999999999E-3</v>
      </c>
      <c r="H10" s="189">
        <v>3.3100000000000002E-4</v>
      </c>
      <c r="I10" s="189">
        <v>5.2499999999999997E-4</v>
      </c>
      <c r="J10" s="189">
        <v>3.3999999999999998E-3</v>
      </c>
      <c r="K10" s="189">
        <v>5.3249999999999999E-3</v>
      </c>
      <c r="L10" s="189">
        <v>0.57971799999999996</v>
      </c>
      <c r="M10" s="189">
        <v>3.0000000000000001E-5</v>
      </c>
      <c r="N10" s="189">
        <v>4.0900000000000002E-4</v>
      </c>
      <c r="O10" s="189">
        <v>5.4351999999999998E-2</v>
      </c>
      <c r="P10" s="189">
        <v>4.7555E-2</v>
      </c>
      <c r="Q10" s="189">
        <v>3.1084000000000001E-2</v>
      </c>
      <c r="R10" s="189">
        <v>9.8429999999999993E-3</v>
      </c>
      <c r="S10" s="189">
        <v>2.6699999999999998E-4</v>
      </c>
      <c r="T10" s="189">
        <v>4.8000000000000001E-5</v>
      </c>
      <c r="U10" s="189">
        <v>5.1999999999999997E-5</v>
      </c>
      <c r="V10" s="189">
        <v>2.3E-5</v>
      </c>
      <c r="W10" s="189">
        <v>1.4999999999999999E-4</v>
      </c>
      <c r="X10" s="189">
        <v>4.8000000000000001E-5</v>
      </c>
      <c r="Y10" s="189">
        <v>2.5999999999999998E-5</v>
      </c>
      <c r="Z10" s="189">
        <v>1.2999999999999999E-4</v>
      </c>
      <c r="AA10" s="189">
        <v>1.03E-4</v>
      </c>
      <c r="AB10" s="189">
        <v>1.9999999999999999E-6</v>
      </c>
      <c r="AC10" s="189">
        <v>6.0400000000000004E-4</v>
      </c>
      <c r="AD10" s="189">
        <v>5.9880000000000003E-3</v>
      </c>
      <c r="AE10" s="189">
        <v>0.33692299999999997</v>
      </c>
      <c r="AF10" s="189">
        <v>0</v>
      </c>
      <c r="AG10" s="189">
        <v>3.0000000000000001E-6</v>
      </c>
      <c r="AH10" s="189">
        <v>1.9999999999999999E-6</v>
      </c>
      <c r="AI10" s="189">
        <v>9.9999999999999995E-7</v>
      </c>
      <c r="AJ10" s="189">
        <v>9.9999999999999995E-7</v>
      </c>
      <c r="AK10" s="189">
        <v>6.0000000000000002E-6</v>
      </c>
      <c r="AL10" s="189">
        <v>0</v>
      </c>
      <c r="AM10" s="189">
        <v>6.9999999999999999E-6</v>
      </c>
      <c r="AN10" s="189">
        <v>6.9999999999999994E-5</v>
      </c>
      <c r="AO10" s="189">
        <v>9.0000000000000002E-6</v>
      </c>
      <c r="AP10" s="189">
        <v>5.8E-5</v>
      </c>
      <c r="AQ10" s="189">
        <v>6.9999999999999999E-6</v>
      </c>
      <c r="AR10" s="189">
        <v>3.4999999999999997E-5</v>
      </c>
      <c r="AS10" s="189">
        <v>0</v>
      </c>
      <c r="AT10" s="190">
        <v>2.22E-4</v>
      </c>
      <c r="AU10" s="191">
        <v>1.7568E-2</v>
      </c>
      <c r="AV10" s="192">
        <v>-3.5599999999999998E-4</v>
      </c>
      <c r="AW10" s="192">
        <v>-2.0000000000000002E-5</v>
      </c>
      <c r="AX10" s="189">
        <v>0</v>
      </c>
      <c r="AY10" s="189">
        <v>0</v>
      </c>
      <c r="AZ10" s="189">
        <v>0</v>
      </c>
      <c r="BA10" s="189">
        <v>-0.33913599999999999</v>
      </c>
      <c r="BB10" s="189">
        <v>-6.0000000000000002E-6</v>
      </c>
      <c r="BC10" s="189">
        <v>1.8169999999999999E-2</v>
      </c>
      <c r="BD10" s="189">
        <v>2.6899999999999998E-4</v>
      </c>
      <c r="BE10" s="189">
        <v>8.1000000000000004E-5</v>
      </c>
      <c r="BF10" s="189">
        <v>1.4799999999999999E-4</v>
      </c>
      <c r="BG10" s="189">
        <v>6.7000000000000002E-5</v>
      </c>
      <c r="BH10" s="189">
        <v>1.291E-2</v>
      </c>
      <c r="BI10" s="189">
        <v>0.16844000000000001</v>
      </c>
      <c r="BJ10" s="189">
        <v>1.5989999999999999E-3</v>
      </c>
      <c r="BK10" s="189">
        <v>4.7731999999999997E-2</v>
      </c>
      <c r="BL10" s="189">
        <v>-3.6825999999999998E-2</v>
      </c>
      <c r="BM10" s="193">
        <v>1.9699999999999999E-4</v>
      </c>
    </row>
    <row r="11" spans="2:65" ht="17.149999999999999" customHeight="1" x14ac:dyDescent="0.2">
      <c r="B11" s="58" t="s">
        <v>188</v>
      </c>
      <c r="C11" s="29" t="s">
        <v>248</v>
      </c>
      <c r="D11" s="188">
        <v>0.10435899999999999</v>
      </c>
      <c r="E11" s="189">
        <v>1.7825000000000001E-2</v>
      </c>
      <c r="F11" s="189">
        <v>0.12335699999999999</v>
      </c>
      <c r="G11" s="189">
        <v>0</v>
      </c>
      <c r="H11" s="189">
        <v>0.21940100000000001</v>
      </c>
      <c r="I11" s="189">
        <v>2.4459999999999998E-3</v>
      </c>
      <c r="J11" s="189">
        <v>1.523E-3</v>
      </c>
      <c r="K11" s="189">
        <v>7.8469999999999998E-3</v>
      </c>
      <c r="L11" s="189">
        <v>3.9999999999999998E-6</v>
      </c>
      <c r="M11" s="189">
        <v>2.0000000000000002E-5</v>
      </c>
      <c r="N11" s="189">
        <v>1.9999999999999999E-6</v>
      </c>
      <c r="O11" s="189">
        <v>8.52E-4</v>
      </c>
      <c r="P11" s="189">
        <v>5.2700000000000002E-4</v>
      </c>
      <c r="Q11" s="189">
        <v>1.9999999999999999E-6</v>
      </c>
      <c r="R11" s="189">
        <v>0</v>
      </c>
      <c r="S11" s="189">
        <v>0</v>
      </c>
      <c r="T11" s="189">
        <v>0</v>
      </c>
      <c r="U11" s="189">
        <v>0</v>
      </c>
      <c r="V11" s="189">
        <v>0</v>
      </c>
      <c r="W11" s="189">
        <v>0</v>
      </c>
      <c r="X11" s="189">
        <v>0</v>
      </c>
      <c r="Y11" s="189">
        <v>0</v>
      </c>
      <c r="Z11" s="189">
        <v>0</v>
      </c>
      <c r="AA11" s="189">
        <v>0</v>
      </c>
      <c r="AB11" s="189">
        <v>0</v>
      </c>
      <c r="AC11" s="189">
        <v>3.3449999999999999E-3</v>
      </c>
      <c r="AD11" s="189">
        <v>1.5E-5</v>
      </c>
      <c r="AE11" s="189">
        <v>0</v>
      </c>
      <c r="AF11" s="189">
        <v>0</v>
      </c>
      <c r="AG11" s="189">
        <v>0</v>
      </c>
      <c r="AH11" s="189">
        <v>1.3999999999999999E-4</v>
      </c>
      <c r="AI11" s="189">
        <v>0</v>
      </c>
      <c r="AJ11" s="189">
        <v>0</v>
      </c>
      <c r="AK11" s="189">
        <v>1.44E-4</v>
      </c>
      <c r="AL11" s="189">
        <v>0</v>
      </c>
      <c r="AM11" s="189">
        <v>2.4800000000000001E-4</v>
      </c>
      <c r="AN11" s="189">
        <v>6.2310000000000004E-3</v>
      </c>
      <c r="AO11" s="189">
        <v>8.1810000000000008E-3</v>
      </c>
      <c r="AP11" s="189">
        <v>1.4649999999999999E-3</v>
      </c>
      <c r="AQ11" s="189">
        <v>5.0000000000000004E-6</v>
      </c>
      <c r="AR11" s="189">
        <v>0.12432699999999999</v>
      </c>
      <c r="AS11" s="189">
        <v>0</v>
      </c>
      <c r="AT11" s="190">
        <v>3.052E-3</v>
      </c>
      <c r="AU11" s="191">
        <v>1.1901E-2</v>
      </c>
      <c r="AV11" s="192">
        <v>5.7964000000000002E-2</v>
      </c>
      <c r="AW11" s="192">
        <v>8.5127999999999995E-2</v>
      </c>
      <c r="AX11" s="189">
        <v>0</v>
      </c>
      <c r="AY11" s="189">
        <v>0</v>
      </c>
      <c r="AZ11" s="189">
        <v>0</v>
      </c>
      <c r="BA11" s="189">
        <v>0.65186100000000002</v>
      </c>
      <c r="BB11" s="189">
        <v>4.7470999999999999E-2</v>
      </c>
      <c r="BC11" s="189">
        <v>3.3839000000000001E-2</v>
      </c>
      <c r="BD11" s="189">
        <v>2.843E-3</v>
      </c>
      <c r="BE11" s="189">
        <v>6.6085000000000005E-2</v>
      </c>
      <c r="BF11" s="189">
        <v>4.3721000000000003E-2</v>
      </c>
      <c r="BG11" s="189">
        <v>4.5685999999999997E-2</v>
      </c>
      <c r="BH11" s="189">
        <v>3.6722999999999999E-2</v>
      </c>
      <c r="BI11" s="189">
        <v>5.4253999999999997E-2</v>
      </c>
      <c r="BJ11" s="189">
        <v>6.3368999999999995E-2</v>
      </c>
      <c r="BK11" s="189">
        <v>6.0847999999999999E-2</v>
      </c>
      <c r="BL11" s="189">
        <v>3.3949E-2</v>
      </c>
      <c r="BM11" s="193">
        <v>2.7914999999999999E-2</v>
      </c>
    </row>
    <row r="12" spans="2:65" ht="17.149999999999999" customHeight="1" x14ac:dyDescent="0.2">
      <c r="B12" s="58" t="s">
        <v>189</v>
      </c>
      <c r="C12" s="29" t="s">
        <v>249</v>
      </c>
      <c r="D12" s="188">
        <v>3.7569999999999999E-3</v>
      </c>
      <c r="E12" s="189">
        <v>1.2600000000000001E-3</v>
      </c>
      <c r="F12" s="189">
        <v>1.4317E-2</v>
      </c>
      <c r="G12" s="189">
        <v>3.8560000000000001E-3</v>
      </c>
      <c r="H12" s="189">
        <v>1.047E-3</v>
      </c>
      <c r="I12" s="189">
        <v>0.22434699999999999</v>
      </c>
      <c r="J12" s="189">
        <v>5.1970000000000002E-3</v>
      </c>
      <c r="K12" s="189">
        <v>1.4040000000000001E-3</v>
      </c>
      <c r="L12" s="189">
        <v>2.4000000000000001E-5</v>
      </c>
      <c r="M12" s="189">
        <v>1.0460000000000001E-3</v>
      </c>
      <c r="N12" s="189">
        <v>2.0414000000000002E-2</v>
      </c>
      <c r="O12" s="189">
        <v>4.6629999999999996E-3</v>
      </c>
      <c r="P12" s="189">
        <v>4.5869999999999999E-3</v>
      </c>
      <c r="Q12" s="189">
        <v>3.97E-4</v>
      </c>
      <c r="R12" s="189">
        <v>1.06E-3</v>
      </c>
      <c r="S12" s="189">
        <v>1.25E-3</v>
      </c>
      <c r="T12" s="189">
        <v>1.2329999999999999E-3</v>
      </c>
      <c r="U12" s="189">
        <v>1.0870000000000001E-3</v>
      </c>
      <c r="V12" s="189">
        <v>1.173E-3</v>
      </c>
      <c r="W12" s="189">
        <v>4.1450000000000002E-3</v>
      </c>
      <c r="X12" s="189">
        <v>2.1879999999999998E-3</v>
      </c>
      <c r="Y12" s="189">
        <v>1.691E-3</v>
      </c>
      <c r="Z12" s="189">
        <v>1.714E-3</v>
      </c>
      <c r="AA12" s="189">
        <v>7.0100000000000002E-4</v>
      </c>
      <c r="AB12" s="189">
        <v>8.0500000000000005E-4</v>
      </c>
      <c r="AC12" s="189">
        <v>3.5860000000000002E-3</v>
      </c>
      <c r="AD12" s="189">
        <v>3.0799999999999998E-3</v>
      </c>
      <c r="AE12" s="189">
        <v>1.3899999999999999E-4</v>
      </c>
      <c r="AF12" s="189">
        <v>1.0269999999999999E-3</v>
      </c>
      <c r="AG12" s="189">
        <v>1.9689999999999998E-3</v>
      </c>
      <c r="AH12" s="189">
        <v>4.0829999999999998E-3</v>
      </c>
      <c r="AI12" s="189">
        <v>1.421E-3</v>
      </c>
      <c r="AJ12" s="189">
        <v>2.5999999999999998E-5</v>
      </c>
      <c r="AK12" s="189">
        <v>1.634E-3</v>
      </c>
      <c r="AL12" s="189">
        <v>9.7199999999999999E-4</v>
      </c>
      <c r="AM12" s="189">
        <v>3.852E-3</v>
      </c>
      <c r="AN12" s="189">
        <v>4.2099999999999999E-4</v>
      </c>
      <c r="AO12" s="189">
        <v>2.8270000000000001E-3</v>
      </c>
      <c r="AP12" s="189">
        <v>2.3399E-2</v>
      </c>
      <c r="AQ12" s="189">
        <v>1.75E-3</v>
      </c>
      <c r="AR12" s="189">
        <v>3.7499999999999999E-3</v>
      </c>
      <c r="AS12" s="189">
        <v>1.951E-2</v>
      </c>
      <c r="AT12" s="190">
        <v>5.0900000000000001E-4</v>
      </c>
      <c r="AU12" s="191">
        <v>2.823E-3</v>
      </c>
      <c r="AV12" s="192">
        <v>7.3480000000000004E-3</v>
      </c>
      <c r="AW12" s="192">
        <v>1.4107E-2</v>
      </c>
      <c r="AX12" s="189">
        <v>0</v>
      </c>
      <c r="AY12" s="189">
        <v>3.0000000000000001E-5</v>
      </c>
      <c r="AZ12" s="189">
        <v>1.7340000000000001E-3</v>
      </c>
      <c r="BA12" s="189">
        <v>-4.9783910000000002</v>
      </c>
      <c r="BB12" s="189">
        <v>8.4899999999999993E-3</v>
      </c>
      <c r="BC12" s="189">
        <v>6.77E-3</v>
      </c>
      <c r="BD12" s="189">
        <v>3.3300000000000001E-3</v>
      </c>
      <c r="BE12" s="189">
        <v>9.1570000000000002E-3</v>
      </c>
      <c r="BF12" s="189">
        <v>7.0959999999999999E-3</v>
      </c>
      <c r="BG12" s="189">
        <v>7.8259999999999996E-3</v>
      </c>
      <c r="BH12" s="189">
        <v>6.8649999999999996E-3</v>
      </c>
      <c r="BI12" s="189">
        <v>4.0391000000000003E-2</v>
      </c>
      <c r="BJ12" s="189">
        <v>6.5189999999999996E-3</v>
      </c>
      <c r="BK12" s="189">
        <v>1.5885E-2</v>
      </c>
      <c r="BL12" s="189">
        <v>1.588E-3</v>
      </c>
      <c r="BM12" s="193">
        <v>3.5720000000000001E-3</v>
      </c>
    </row>
    <row r="13" spans="2:65" ht="17.149999999999999" customHeight="1" x14ac:dyDescent="0.2">
      <c r="B13" s="58" t="s">
        <v>190</v>
      </c>
      <c r="C13" s="29" t="s">
        <v>250</v>
      </c>
      <c r="D13" s="188">
        <v>2.8842E-2</v>
      </c>
      <c r="E13" s="189">
        <v>6.4819999999999999E-3</v>
      </c>
      <c r="F13" s="189">
        <v>2.6450000000000002E-3</v>
      </c>
      <c r="G13" s="189">
        <v>2.0569999999999998E-3</v>
      </c>
      <c r="H13" s="189">
        <v>1.6721E-2</v>
      </c>
      <c r="I13" s="189">
        <v>6.4450000000000002E-3</v>
      </c>
      <c r="J13" s="189">
        <v>0.29886200000000002</v>
      </c>
      <c r="K13" s="189">
        <v>1.3573E-2</v>
      </c>
      <c r="L13" s="189">
        <v>1.4E-5</v>
      </c>
      <c r="M13" s="189">
        <v>6.9430000000000004E-3</v>
      </c>
      <c r="N13" s="189">
        <v>5.3319999999999999E-3</v>
      </c>
      <c r="O13" s="189">
        <v>6.8616999999999997E-2</v>
      </c>
      <c r="P13" s="189">
        <v>1.6397999999999999E-2</v>
      </c>
      <c r="Q13" s="189">
        <v>4.2400000000000001E-4</v>
      </c>
      <c r="R13" s="189">
        <v>1.9719999999999998E-3</v>
      </c>
      <c r="S13" s="189">
        <v>4.6230000000000004E-3</v>
      </c>
      <c r="T13" s="189">
        <v>1.4319999999999999E-3</v>
      </c>
      <c r="U13" s="189">
        <v>1.769E-3</v>
      </c>
      <c r="V13" s="189">
        <v>4.3439999999999998E-3</v>
      </c>
      <c r="W13" s="189">
        <v>4.3530000000000001E-3</v>
      </c>
      <c r="X13" s="189">
        <v>6.8240000000000002E-3</v>
      </c>
      <c r="Y13" s="189">
        <v>4.79E-3</v>
      </c>
      <c r="Z13" s="189">
        <v>1.0319999999999999E-3</v>
      </c>
      <c r="AA13" s="189">
        <v>3.6200000000000002E-4</v>
      </c>
      <c r="AB13" s="189">
        <v>2.2560000000000002E-3</v>
      </c>
      <c r="AC13" s="189">
        <v>8.5304000000000005E-2</v>
      </c>
      <c r="AD13" s="189">
        <v>5.6578999999999997E-2</v>
      </c>
      <c r="AE13" s="189">
        <v>2.4039999999999999E-3</v>
      </c>
      <c r="AF13" s="189">
        <v>3.3679999999999999E-3</v>
      </c>
      <c r="AG13" s="189">
        <v>3.614E-3</v>
      </c>
      <c r="AH13" s="189">
        <v>8.1019999999999998E-3</v>
      </c>
      <c r="AI13" s="189">
        <v>4.4200000000000003E-3</v>
      </c>
      <c r="AJ13" s="189">
        <v>4.2999999999999999E-4</v>
      </c>
      <c r="AK13" s="189">
        <v>2.598E-3</v>
      </c>
      <c r="AL13" s="189">
        <v>1.2583E-2</v>
      </c>
      <c r="AM13" s="189">
        <v>1.3420000000000001E-3</v>
      </c>
      <c r="AN13" s="189">
        <v>7.7250000000000001E-3</v>
      </c>
      <c r="AO13" s="189">
        <v>5.2310000000000004E-3</v>
      </c>
      <c r="AP13" s="189">
        <v>1.8034999999999999E-2</v>
      </c>
      <c r="AQ13" s="189">
        <v>3.0130000000000001E-3</v>
      </c>
      <c r="AR13" s="189">
        <v>5.6849999999999999E-3</v>
      </c>
      <c r="AS13" s="189">
        <v>0.43193500000000001</v>
      </c>
      <c r="AT13" s="190">
        <v>1.2099999999999999E-3</v>
      </c>
      <c r="AU13" s="191">
        <v>1.0403000000000001E-2</v>
      </c>
      <c r="AV13" s="192">
        <v>4.7860000000000003E-3</v>
      </c>
      <c r="AW13" s="192">
        <v>1.062E-3</v>
      </c>
      <c r="AX13" s="189">
        <v>3.4E-5</v>
      </c>
      <c r="AY13" s="189">
        <v>5.1599999999999997E-4</v>
      </c>
      <c r="AZ13" s="189">
        <v>3.6610000000000002E-3</v>
      </c>
      <c r="BA13" s="189">
        <v>2.6932770000000001</v>
      </c>
      <c r="BB13" s="189">
        <v>1.5590000000000001E-3</v>
      </c>
      <c r="BC13" s="189">
        <v>1.1469E-2</v>
      </c>
      <c r="BD13" s="189">
        <v>1.823E-3</v>
      </c>
      <c r="BE13" s="189">
        <v>2.1118000000000001E-2</v>
      </c>
      <c r="BF13" s="189">
        <v>1.4295E-2</v>
      </c>
      <c r="BG13" s="189">
        <v>7.6220000000000003E-3</v>
      </c>
      <c r="BH13" s="189">
        <v>1.2293999999999999E-2</v>
      </c>
      <c r="BI13" s="189">
        <v>2.0219999999999998E-2</v>
      </c>
      <c r="BJ13" s="189">
        <v>2.2943000000000002E-2</v>
      </c>
      <c r="BK13" s="189">
        <v>2.2190000000000001E-2</v>
      </c>
      <c r="BL13" s="189">
        <v>-3.653E-3</v>
      </c>
      <c r="BM13" s="193">
        <v>8.6800000000000002E-3</v>
      </c>
    </row>
    <row r="14" spans="2:65" ht="17.149999999999999" customHeight="1" x14ac:dyDescent="0.2">
      <c r="B14" s="58" t="s">
        <v>191</v>
      </c>
      <c r="C14" s="29" t="s">
        <v>251</v>
      </c>
      <c r="D14" s="188">
        <v>5.5864999999999998E-2</v>
      </c>
      <c r="E14" s="189">
        <v>5.4000000000000001E-4</v>
      </c>
      <c r="F14" s="189">
        <v>1.1952000000000001E-2</v>
      </c>
      <c r="G14" s="189">
        <v>1.9279999999999999E-2</v>
      </c>
      <c r="H14" s="189">
        <v>1.14E-2</v>
      </c>
      <c r="I14" s="189">
        <v>0.13206399999999999</v>
      </c>
      <c r="J14" s="189">
        <v>2.9838E-2</v>
      </c>
      <c r="K14" s="189">
        <v>0.37980900000000001</v>
      </c>
      <c r="L14" s="189">
        <v>1.9989999999999999E-3</v>
      </c>
      <c r="M14" s="189">
        <v>0.20102900000000001</v>
      </c>
      <c r="N14" s="189">
        <v>0.168187</v>
      </c>
      <c r="O14" s="189">
        <v>1.8964000000000002E-2</v>
      </c>
      <c r="P14" s="189">
        <v>4.5435000000000003E-2</v>
      </c>
      <c r="Q14" s="189">
        <v>3.9240000000000004E-3</v>
      </c>
      <c r="R14" s="189">
        <v>5.0229999999999997E-3</v>
      </c>
      <c r="S14" s="189">
        <v>7.4770000000000001E-3</v>
      </c>
      <c r="T14" s="189">
        <v>5.7800000000000004E-3</v>
      </c>
      <c r="U14" s="189">
        <v>4.1419999999999998E-3</v>
      </c>
      <c r="V14" s="189">
        <v>1.9401000000000002E-2</v>
      </c>
      <c r="W14" s="189">
        <v>1.7117E-2</v>
      </c>
      <c r="X14" s="189">
        <v>9.8639999999999995E-3</v>
      </c>
      <c r="Y14" s="189">
        <v>1.1563E-2</v>
      </c>
      <c r="Z14" s="189">
        <v>1.0395E-2</v>
      </c>
      <c r="AA14" s="189">
        <v>2.1099999999999999E-3</v>
      </c>
      <c r="AB14" s="189">
        <v>6.0629999999999998E-3</v>
      </c>
      <c r="AC14" s="189">
        <v>3.7870000000000001E-2</v>
      </c>
      <c r="AD14" s="189">
        <v>5.5630000000000002E-3</v>
      </c>
      <c r="AE14" s="189">
        <v>8.7399999999999999E-4</v>
      </c>
      <c r="AF14" s="189">
        <v>9.2669999999999992E-3</v>
      </c>
      <c r="AG14" s="189">
        <v>1.46E-2</v>
      </c>
      <c r="AH14" s="189">
        <v>7.9999999999999996E-6</v>
      </c>
      <c r="AI14" s="189">
        <v>2.0999999999999999E-5</v>
      </c>
      <c r="AJ14" s="189">
        <v>3.4999999999999997E-5</v>
      </c>
      <c r="AK14" s="189">
        <v>3.5E-4</v>
      </c>
      <c r="AL14" s="189">
        <v>1.0970000000000001E-3</v>
      </c>
      <c r="AM14" s="189">
        <v>8.7600000000000004E-4</v>
      </c>
      <c r="AN14" s="189">
        <v>1.3501000000000001E-2</v>
      </c>
      <c r="AO14" s="189">
        <v>0.13146099999999999</v>
      </c>
      <c r="AP14" s="189">
        <v>2.2889999999999998E-3</v>
      </c>
      <c r="AQ14" s="189">
        <v>3.8479999999999999E-3</v>
      </c>
      <c r="AR14" s="189">
        <v>7.8919999999999997E-3</v>
      </c>
      <c r="AS14" s="189">
        <v>9.3369999999999998E-3</v>
      </c>
      <c r="AT14" s="190">
        <v>7.3020000000000003E-3</v>
      </c>
      <c r="AU14" s="191">
        <v>2.2728999999999999E-2</v>
      </c>
      <c r="AV14" s="192">
        <v>1.1504E-2</v>
      </c>
      <c r="AW14" s="192">
        <v>8.1679999999999999E-3</v>
      </c>
      <c r="AX14" s="189">
        <v>0</v>
      </c>
      <c r="AY14" s="189">
        <v>0</v>
      </c>
      <c r="AZ14" s="189">
        <v>0</v>
      </c>
      <c r="BA14" s="189">
        <v>4.8013209999999997</v>
      </c>
      <c r="BB14" s="189">
        <v>4.5120000000000004E-3</v>
      </c>
      <c r="BC14" s="189">
        <v>2.5558000000000001E-2</v>
      </c>
      <c r="BD14" s="189">
        <v>1.4643E-2</v>
      </c>
      <c r="BE14" s="189">
        <v>3.5288E-2</v>
      </c>
      <c r="BF14" s="189">
        <v>2.7987000000000001E-2</v>
      </c>
      <c r="BG14" s="189">
        <v>1.5688000000000001E-2</v>
      </c>
      <c r="BH14" s="189">
        <v>2.6266999999999999E-2</v>
      </c>
      <c r="BI14" s="189">
        <v>6.4938999999999997E-2</v>
      </c>
      <c r="BJ14" s="189">
        <v>5.6218999999999998E-2</v>
      </c>
      <c r="BK14" s="189">
        <v>5.8630000000000002E-2</v>
      </c>
      <c r="BL14" s="189">
        <v>-1.755E-2</v>
      </c>
      <c r="BM14" s="193">
        <v>1.4451E-2</v>
      </c>
    </row>
    <row r="15" spans="2:65" ht="17.149999999999999" customHeight="1" x14ac:dyDescent="0.2">
      <c r="B15" s="58" t="s">
        <v>192</v>
      </c>
      <c r="C15" s="29" t="s">
        <v>252</v>
      </c>
      <c r="D15" s="188">
        <v>1.077E-2</v>
      </c>
      <c r="E15" s="189">
        <v>9.1830000000000002E-3</v>
      </c>
      <c r="F15" s="189">
        <v>4.2492000000000002E-2</v>
      </c>
      <c r="G15" s="189">
        <v>2.7248999999999999E-2</v>
      </c>
      <c r="H15" s="189">
        <v>5.5329999999999997E-3</v>
      </c>
      <c r="I15" s="189">
        <v>7.8729999999999998E-3</v>
      </c>
      <c r="J15" s="189">
        <v>3.1510000000000002E-3</v>
      </c>
      <c r="K15" s="189">
        <v>3.5680999999999997E-2</v>
      </c>
      <c r="L15" s="189">
        <v>6.1987E-2</v>
      </c>
      <c r="M15" s="189">
        <v>9.990000000000001E-4</v>
      </c>
      <c r="N15" s="189">
        <v>5.0699999999999999E-3</v>
      </c>
      <c r="O15" s="189">
        <v>4.5026999999999998E-2</v>
      </c>
      <c r="P15" s="189">
        <v>2.2449E-2</v>
      </c>
      <c r="Q15" s="189">
        <v>1.6521999999999998E-2</v>
      </c>
      <c r="R15" s="189">
        <v>3.411E-3</v>
      </c>
      <c r="S15" s="189">
        <v>2.6180000000000001E-3</v>
      </c>
      <c r="T15" s="189">
        <v>8.3799999999999999E-4</v>
      </c>
      <c r="U15" s="189">
        <v>1.3849999999999999E-3</v>
      </c>
      <c r="V15" s="189">
        <v>6.4999999999999997E-4</v>
      </c>
      <c r="W15" s="189">
        <v>1.477E-3</v>
      </c>
      <c r="X15" s="189">
        <v>1.057E-3</v>
      </c>
      <c r="Y15" s="189">
        <v>4.1599999999999997E-4</v>
      </c>
      <c r="Z15" s="189">
        <v>1.6019999999999999E-3</v>
      </c>
      <c r="AA15" s="189">
        <v>7.5589999999999997E-3</v>
      </c>
      <c r="AB15" s="189">
        <v>3.0860000000000002E-3</v>
      </c>
      <c r="AC15" s="189">
        <v>1.954E-3</v>
      </c>
      <c r="AD15" s="189">
        <v>1.1950000000000001E-2</v>
      </c>
      <c r="AE15" s="189">
        <v>5.0339000000000002E-2</v>
      </c>
      <c r="AF15" s="189">
        <v>1.3859E-2</v>
      </c>
      <c r="AG15" s="189">
        <v>1.1398E-2</v>
      </c>
      <c r="AH15" s="189">
        <v>1.451E-3</v>
      </c>
      <c r="AI15" s="189">
        <v>4.6299999999999998E-4</v>
      </c>
      <c r="AJ15" s="189">
        <v>3.8999999999999999E-4</v>
      </c>
      <c r="AK15" s="189">
        <v>9.5945000000000003E-2</v>
      </c>
      <c r="AL15" s="189">
        <v>7.6300000000000001E-4</v>
      </c>
      <c r="AM15" s="189">
        <v>8.1510000000000003E-3</v>
      </c>
      <c r="AN15" s="189">
        <v>3.3960000000000001E-3</v>
      </c>
      <c r="AO15" s="189">
        <v>2.2529999999999998E-3</v>
      </c>
      <c r="AP15" s="189">
        <v>3.4359999999999998E-3</v>
      </c>
      <c r="AQ15" s="189">
        <v>2.166E-3</v>
      </c>
      <c r="AR15" s="189">
        <v>5.3400000000000001E-3</v>
      </c>
      <c r="AS15" s="189">
        <v>0</v>
      </c>
      <c r="AT15" s="190">
        <v>1.9362999999999998E-2</v>
      </c>
      <c r="AU15" s="191">
        <v>1.0024E-2</v>
      </c>
      <c r="AV15" s="192">
        <v>1.0549999999999999E-3</v>
      </c>
      <c r="AW15" s="192">
        <v>2.0742E-2</v>
      </c>
      <c r="AX15" s="189">
        <v>0</v>
      </c>
      <c r="AY15" s="189">
        <v>0</v>
      </c>
      <c r="AZ15" s="189">
        <v>0</v>
      </c>
      <c r="BA15" s="189">
        <v>8.7929169999999992</v>
      </c>
      <c r="BB15" s="189">
        <v>1.0743000000000001E-2</v>
      </c>
      <c r="BC15" s="189">
        <v>1.5240999999999999E-2</v>
      </c>
      <c r="BD15" s="189">
        <v>3.2439999999999999E-3</v>
      </c>
      <c r="BE15" s="189">
        <v>2.3411000000000001E-2</v>
      </c>
      <c r="BF15" s="189">
        <v>1.6279999999999999E-2</v>
      </c>
      <c r="BG15" s="189">
        <v>1.3379E-2</v>
      </c>
      <c r="BH15" s="189">
        <v>1.5544000000000001E-2</v>
      </c>
      <c r="BI15" s="189">
        <v>2.1835E-2</v>
      </c>
      <c r="BJ15" s="189">
        <v>2.6322999999999999E-2</v>
      </c>
      <c r="BK15" s="189">
        <v>2.5082E-2</v>
      </c>
      <c r="BL15" s="189">
        <v>4.3210000000000002E-3</v>
      </c>
      <c r="BM15" s="193">
        <v>1.2062E-2</v>
      </c>
    </row>
    <row r="16" spans="2:65" ht="17.149999999999999" customHeight="1" x14ac:dyDescent="0.2">
      <c r="B16" s="58" t="s">
        <v>193</v>
      </c>
      <c r="C16" s="29" t="s">
        <v>287</v>
      </c>
      <c r="D16" s="188">
        <v>1.4298E-2</v>
      </c>
      <c r="E16" s="189">
        <v>8.6420000000000004E-3</v>
      </c>
      <c r="F16" s="189">
        <v>1.0375000000000001E-2</v>
      </c>
      <c r="G16" s="189">
        <v>3.86E-4</v>
      </c>
      <c r="H16" s="189">
        <v>1.8206E-2</v>
      </c>
      <c r="I16" s="189">
        <v>9.3589999999999993E-3</v>
      </c>
      <c r="J16" s="189">
        <v>1.6865000000000002E-2</v>
      </c>
      <c r="K16" s="189">
        <v>1.5547999999999999E-2</v>
      </c>
      <c r="L16" s="189">
        <v>1.17E-4</v>
      </c>
      <c r="M16" s="189">
        <v>0.24943299999999999</v>
      </c>
      <c r="N16" s="189">
        <v>4.0973000000000002E-2</v>
      </c>
      <c r="O16" s="189">
        <v>1.939E-3</v>
      </c>
      <c r="P16" s="189">
        <v>1.0456E-2</v>
      </c>
      <c r="Q16" s="189">
        <v>6.7999999999999999E-5</v>
      </c>
      <c r="R16" s="189">
        <v>2.5500000000000002E-3</v>
      </c>
      <c r="S16" s="189">
        <v>5.1200000000000004E-3</v>
      </c>
      <c r="T16" s="189">
        <v>8.3619999999999996E-3</v>
      </c>
      <c r="U16" s="189">
        <v>3.8760000000000001E-3</v>
      </c>
      <c r="V16" s="189">
        <v>1.6933E-2</v>
      </c>
      <c r="W16" s="189">
        <v>1.8152999999999999E-2</v>
      </c>
      <c r="X16" s="189">
        <v>2.6672999999999999E-2</v>
      </c>
      <c r="Y16" s="189">
        <v>3.6860999999999998E-2</v>
      </c>
      <c r="Z16" s="189">
        <v>2.5763999999999999E-2</v>
      </c>
      <c r="AA16" s="189">
        <v>2.828E-2</v>
      </c>
      <c r="AB16" s="189">
        <v>3.7559999999999998E-3</v>
      </c>
      <c r="AC16" s="189">
        <v>5.6937000000000001E-2</v>
      </c>
      <c r="AD16" s="189">
        <v>1.1939999999999999E-2</v>
      </c>
      <c r="AE16" s="189">
        <v>0</v>
      </c>
      <c r="AF16" s="189">
        <v>3.9114000000000003E-2</v>
      </c>
      <c r="AG16" s="189">
        <v>1.8389999999999999E-3</v>
      </c>
      <c r="AH16" s="189">
        <v>4.1749999999999999E-3</v>
      </c>
      <c r="AI16" s="189">
        <v>2.7829999999999999E-3</v>
      </c>
      <c r="AJ16" s="189">
        <v>5.8299999999999997E-4</v>
      </c>
      <c r="AK16" s="189">
        <v>5.1599999999999997E-4</v>
      </c>
      <c r="AL16" s="189">
        <v>3.9719999999999998E-3</v>
      </c>
      <c r="AM16" s="189">
        <v>8.12E-4</v>
      </c>
      <c r="AN16" s="189">
        <v>5.986E-3</v>
      </c>
      <c r="AO16" s="189">
        <v>8.7100000000000003E-4</v>
      </c>
      <c r="AP16" s="189">
        <v>2.516E-3</v>
      </c>
      <c r="AQ16" s="189">
        <v>2.4369999999999999E-3</v>
      </c>
      <c r="AR16" s="189">
        <v>2.3440000000000002E-3</v>
      </c>
      <c r="AS16" s="189">
        <v>3.7039000000000002E-2</v>
      </c>
      <c r="AT16" s="190">
        <v>3.64E-3</v>
      </c>
      <c r="AU16" s="191">
        <v>1.5084999999999999E-2</v>
      </c>
      <c r="AV16" s="192">
        <v>1.1410000000000001E-3</v>
      </c>
      <c r="AW16" s="192">
        <v>1.2520000000000001E-3</v>
      </c>
      <c r="AX16" s="189">
        <v>1.1400000000000001E-4</v>
      </c>
      <c r="AY16" s="189">
        <v>0</v>
      </c>
      <c r="AZ16" s="189">
        <v>0</v>
      </c>
      <c r="BA16" s="189">
        <v>2.9981990000000001</v>
      </c>
      <c r="BB16" s="189">
        <v>5.7899999999999998E-4</v>
      </c>
      <c r="BC16" s="189">
        <v>1.5866999999999999E-2</v>
      </c>
      <c r="BD16" s="189">
        <v>8.6370000000000006E-3</v>
      </c>
      <c r="BE16" s="189">
        <v>3.8336000000000002E-2</v>
      </c>
      <c r="BF16" s="189">
        <v>2.7834000000000001E-2</v>
      </c>
      <c r="BG16" s="189">
        <v>1.3554E-2</v>
      </c>
      <c r="BH16" s="189">
        <v>1.9359000000000001E-2</v>
      </c>
      <c r="BI16" s="189">
        <v>1.1183E-2</v>
      </c>
      <c r="BJ16" s="189">
        <v>2.6966E-2</v>
      </c>
      <c r="BK16" s="189">
        <v>2.2602000000000001E-2</v>
      </c>
      <c r="BL16" s="189">
        <v>6.5510000000000004E-3</v>
      </c>
      <c r="BM16" s="193">
        <v>1.8175E-2</v>
      </c>
    </row>
    <row r="17" spans="2:65" ht="17.149999999999999" customHeight="1" x14ac:dyDescent="0.2">
      <c r="B17" s="58" t="s">
        <v>194</v>
      </c>
      <c r="C17" s="29" t="s">
        <v>296</v>
      </c>
      <c r="D17" s="188">
        <v>2.2899999999999999E-3</v>
      </c>
      <c r="E17" s="189">
        <v>7.2000000000000005E-4</v>
      </c>
      <c r="F17" s="189">
        <v>1.0169999999999999E-3</v>
      </c>
      <c r="G17" s="189">
        <v>3.663E-3</v>
      </c>
      <c r="H17" s="189">
        <v>2.3599999999999999E-4</v>
      </c>
      <c r="I17" s="189">
        <v>2.5100000000000001E-3</v>
      </c>
      <c r="J17" s="189">
        <v>4.9700000000000005E-4</v>
      </c>
      <c r="K17" s="189">
        <v>5.9100000000000005E-4</v>
      </c>
      <c r="L17" s="189">
        <v>2.1999999999999999E-5</v>
      </c>
      <c r="M17" s="189">
        <v>7.27E-4</v>
      </c>
      <c r="N17" s="189">
        <v>4.4116000000000002E-2</v>
      </c>
      <c r="O17" s="189">
        <v>5.5900000000000004E-4</v>
      </c>
      <c r="P17" s="189">
        <v>1.1280000000000001E-3</v>
      </c>
      <c r="Q17" s="189">
        <v>6.7500000000000004E-4</v>
      </c>
      <c r="R17" s="189">
        <v>2.13E-4</v>
      </c>
      <c r="S17" s="189">
        <v>1.838E-3</v>
      </c>
      <c r="T17" s="189">
        <v>9.3950000000000006E-3</v>
      </c>
      <c r="U17" s="189">
        <v>5.4689999999999999E-3</v>
      </c>
      <c r="V17" s="189">
        <v>1.4607E-2</v>
      </c>
      <c r="W17" s="189">
        <v>3.8600000000000001E-3</v>
      </c>
      <c r="X17" s="189">
        <v>8.9210000000000001E-3</v>
      </c>
      <c r="Y17" s="189">
        <v>6.3429999999999997E-3</v>
      </c>
      <c r="Z17" s="189">
        <v>1.4690999999999999E-2</v>
      </c>
      <c r="AA17" s="189">
        <v>2.2599999999999999E-4</v>
      </c>
      <c r="AB17" s="189">
        <v>1.6145E-2</v>
      </c>
      <c r="AC17" s="189">
        <v>3.849E-3</v>
      </c>
      <c r="AD17" s="189">
        <v>1.4339999999999999E-3</v>
      </c>
      <c r="AE17" s="189">
        <v>0</v>
      </c>
      <c r="AF17" s="189">
        <v>1.508E-3</v>
      </c>
      <c r="AG17" s="189">
        <v>1.2744999999999999E-2</v>
      </c>
      <c r="AH17" s="189">
        <v>1.0900000000000001E-4</v>
      </c>
      <c r="AI17" s="189">
        <v>1.0000000000000001E-5</v>
      </c>
      <c r="AJ17" s="189">
        <v>0</v>
      </c>
      <c r="AK17" s="189">
        <v>1.9239999999999999E-3</v>
      </c>
      <c r="AL17" s="189">
        <v>1.01E-4</v>
      </c>
      <c r="AM17" s="189">
        <v>9.0799999999999995E-4</v>
      </c>
      <c r="AN17" s="189">
        <v>1.34E-4</v>
      </c>
      <c r="AO17" s="189">
        <v>1.206E-3</v>
      </c>
      <c r="AP17" s="189">
        <v>4.8630000000000001E-3</v>
      </c>
      <c r="AQ17" s="189">
        <v>7.3749999999999996E-3</v>
      </c>
      <c r="AR17" s="189">
        <v>6.0099999999999997E-4</v>
      </c>
      <c r="AS17" s="189">
        <v>1.0258E-2</v>
      </c>
      <c r="AT17" s="190">
        <v>2.8299999999999999E-4</v>
      </c>
      <c r="AU17" s="191">
        <v>5.0020000000000004E-3</v>
      </c>
      <c r="AV17" s="192">
        <v>5.4299999999999997E-4</v>
      </c>
      <c r="AW17" s="192">
        <v>1.7260000000000001E-3</v>
      </c>
      <c r="AX17" s="189">
        <v>0</v>
      </c>
      <c r="AY17" s="189">
        <v>0</v>
      </c>
      <c r="AZ17" s="189">
        <v>0</v>
      </c>
      <c r="BA17" s="189">
        <v>0.76950799999999997</v>
      </c>
      <c r="BB17" s="189">
        <v>9.0600000000000001E-4</v>
      </c>
      <c r="BC17" s="189">
        <v>5.5859999999999998E-3</v>
      </c>
      <c r="BD17" s="189">
        <v>9.5500000000000001E-4</v>
      </c>
      <c r="BE17" s="189">
        <v>1.1195E-2</v>
      </c>
      <c r="BF17" s="189">
        <v>7.5729999999999999E-3</v>
      </c>
      <c r="BG17" s="189">
        <v>4.0810000000000004E-3</v>
      </c>
      <c r="BH17" s="189">
        <v>6.1659999999999996E-3</v>
      </c>
      <c r="BI17" s="189">
        <v>1.0460000000000001E-2</v>
      </c>
      <c r="BJ17" s="189">
        <v>7.3709999999999999E-3</v>
      </c>
      <c r="BK17" s="189">
        <v>8.2249999999999997E-3</v>
      </c>
      <c r="BL17" s="189">
        <v>8.7299999999999997E-4</v>
      </c>
      <c r="BM17" s="193">
        <v>5.4140000000000004E-3</v>
      </c>
    </row>
    <row r="18" spans="2:65" ht="17.149999999999999" customHeight="1" x14ac:dyDescent="0.2">
      <c r="B18" s="58" t="s">
        <v>195</v>
      </c>
      <c r="C18" s="29" t="s">
        <v>288</v>
      </c>
      <c r="D18" s="188">
        <v>3.2400000000000001E-4</v>
      </c>
      <c r="E18" s="189">
        <v>0</v>
      </c>
      <c r="F18" s="189">
        <v>0</v>
      </c>
      <c r="G18" s="189">
        <v>0</v>
      </c>
      <c r="H18" s="189">
        <v>3.0000000000000001E-5</v>
      </c>
      <c r="I18" s="189">
        <v>0</v>
      </c>
      <c r="J18" s="189">
        <v>3.7599999999999998E-4</v>
      </c>
      <c r="K18" s="189">
        <v>2.6999999999999999E-5</v>
      </c>
      <c r="L18" s="189">
        <v>0</v>
      </c>
      <c r="M18" s="189">
        <v>6.0999999999999999E-5</v>
      </c>
      <c r="N18" s="189">
        <v>0</v>
      </c>
      <c r="O18" s="189">
        <v>6.2199999999999998E-3</v>
      </c>
      <c r="P18" s="189">
        <v>2.0999999999999999E-5</v>
      </c>
      <c r="Q18" s="189">
        <v>9.9999999999999995E-7</v>
      </c>
      <c r="R18" s="189">
        <v>0</v>
      </c>
      <c r="S18" s="189">
        <v>4.0000000000000002E-4</v>
      </c>
      <c r="T18" s="189">
        <v>2.4000000000000001E-5</v>
      </c>
      <c r="U18" s="189">
        <v>9.5000000000000005E-5</v>
      </c>
      <c r="V18" s="189">
        <v>3.3799999999999998E-4</v>
      </c>
      <c r="W18" s="189">
        <v>1.9764E-2</v>
      </c>
      <c r="X18" s="189">
        <v>2.2520000000000001E-3</v>
      </c>
      <c r="Y18" s="189">
        <v>8.1899999999999996E-4</v>
      </c>
      <c r="Z18" s="189">
        <v>7.6000000000000004E-5</v>
      </c>
      <c r="AA18" s="189">
        <v>1.0000000000000001E-5</v>
      </c>
      <c r="AB18" s="189">
        <v>3.4E-5</v>
      </c>
      <c r="AC18" s="189">
        <v>1.9900000000000001E-4</v>
      </c>
      <c r="AD18" s="189">
        <v>3.0760000000000002E-3</v>
      </c>
      <c r="AE18" s="189">
        <v>0</v>
      </c>
      <c r="AF18" s="189">
        <v>0</v>
      </c>
      <c r="AG18" s="189">
        <v>2.4499999999999999E-4</v>
      </c>
      <c r="AH18" s="189">
        <v>5.5999999999999999E-5</v>
      </c>
      <c r="AI18" s="189">
        <v>3.0000000000000001E-6</v>
      </c>
      <c r="AJ18" s="189">
        <v>0</v>
      </c>
      <c r="AK18" s="189">
        <v>1.4E-5</v>
      </c>
      <c r="AL18" s="189">
        <v>0</v>
      </c>
      <c r="AM18" s="189">
        <v>5.7000000000000003E-5</v>
      </c>
      <c r="AN18" s="189">
        <v>4.3999999999999999E-5</v>
      </c>
      <c r="AO18" s="189">
        <v>3.8099999999999999E-4</v>
      </c>
      <c r="AP18" s="189">
        <v>1.6899999999999999E-4</v>
      </c>
      <c r="AQ18" s="189">
        <v>1.9999999999999999E-6</v>
      </c>
      <c r="AR18" s="189">
        <v>6.5499999999999998E-4</v>
      </c>
      <c r="AS18" s="189">
        <v>0</v>
      </c>
      <c r="AT18" s="190">
        <v>1.152E-3</v>
      </c>
      <c r="AU18" s="191">
        <v>3.9399999999999998E-4</v>
      </c>
      <c r="AV18" s="192">
        <v>1.8599999999999999E-4</v>
      </c>
      <c r="AW18" s="192">
        <v>7.3999999999999996E-5</v>
      </c>
      <c r="AX18" s="189">
        <v>0</v>
      </c>
      <c r="AY18" s="189">
        <v>0</v>
      </c>
      <c r="AZ18" s="189">
        <v>0</v>
      </c>
      <c r="BA18" s="189">
        <v>2.9537819999999999</v>
      </c>
      <c r="BB18" s="189">
        <v>-9.7E-5</v>
      </c>
      <c r="BC18" s="189">
        <v>3.6299999999999999E-4</v>
      </c>
      <c r="BD18" s="189">
        <v>8.7989999999999995E-3</v>
      </c>
      <c r="BE18" s="189">
        <v>4.4749999999999998E-3</v>
      </c>
      <c r="BF18" s="189">
        <v>6.0039999999999998E-3</v>
      </c>
      <c r="BG18" s="189">
        <v>2.8080000000000002E-3</v>
      </c>
      <c r="BH18" s="189">
        <v>2.0089999999999999E-3</v>
      </c>
      <c r="BI18" s="189">
        <v>7.8600000000000002E-4</v>
      </c>
      <c r="BJ18" s="189">
        <v>9.1500000000000001E-4</v>
      </c>
      <c r="BK18" s="189">
        <v>8.7900000000000001E-4</v>
      </c>
      <c r="BL18" s="189">
        <v>4.3010000000000001E-3</v>
      </c>
      <c r="BM18" s="193">
        <v>2.4220000000000001E-3</v>
      </c>
    </row>
    <row r="19" spans="2:65" ht="17.149999999999999" customHeight="1" x14ac:dyDescent="0.2">
      <c r="B19" s="58" t="s">
        <v>196</v>
      </c>
      <c r="C19" s="29" t="s">
        <v>289</v>
      </c>
      <c r="D19" s="188">
        <v>2.496E-3</v>
      </c>
      <c r="E19" s="189">
        <v>3.6000000000000002E-4</v>
      </c>
      <c r="F19" s="189">
        <v>2.5000000000000001E-5</v>
      </c>
      <c r="G19" s="189">
        <v>6.3999999999999997E-5</v>
      </c>
      <c r="H19" s="189">
        <v>3.248E-3</v>
      </c>
      <c r="I19" s="189">
        <v>7.6900000000000004E-4</v>
      </c>
      <c r="J19" s="189">
        <v>2.8900000000000002E-3</v>
      </c>
      <c r="K19" s="189">
        <v>5.6049999999999997E-3</v>
      </c>
      <c r="L19" s="189">
        <v>3.21E-4</v>
      </c>
      <c r="M19" s="189">
        <v>3.571E-3</v>
      </c>
      <c r="N19" s="189">
        <v>9.0499999999999999E-4</v>
      </c>
      <c r="O19" s="189">
        <v>2.3862000000000001E-2</v>
      </c>
      <c r="P19" s="189">
        <v>7.7370999999999995E-2</v>
      </c>
      <c r="Q19" s="189">
        <v>6.3660000000000001E-3</v>
      </c>
      <c r="R19" s="189">
        <v>1.2159E-2</v>
      </c>
      <c r="S19" s="189">
        <v>3.4759999999999999E-3</v>
      </c>
      <c r="T19" s="189">
        <v>7.6470000000000002E-3</v>
      </c>
      <c r="U19" s="189">
        <v>6.6039999999999996E-3</v>
      </c>
      <c r="V19" s="189">
        <v>6.0089999999999996E-3</v>
      </c>
      <c r="W19" s="189">
        <v>1.2083E-2</v>
      </c>
      <c r="X19" s="189">
        <v>4.5139999999999998E-3</v>
      </c>
      <c r="Y19" s="189">
        <v>2.7680000000000001E-3</v>
      </c>
      <c r="Z19" s="189">
        <v>5.3109999999999997E-3</v>
      </c>
      <c r="AA19" s="189">
        <v>1.137E-2</v>
      </c>
      <c r="AB19" s="189">
        <v>2.993E-3</v>
      </c>
      <c r="AC19" s="189">
        <v>6.3629999999999997E-3</v>
      </c>
      <c r="AD19" s="189">
        <v>4.9411999999999998E-2</v>
      </c>
      <c r="AE19" s="189">
        <v>4.3999999999999999E-5</v>
      </c>
      <c r="AF19" s="189">
        <v>4.9439999999999996E-3</v>
      </c>
      <c r="AG19" s="189">
        <v>2.5999999999999998E-4</v>
      </c>
      <c r="AH19" s="189">
        <v>1.2999999999999999E-4</v>
      </c>
      <c r="AI19" s="189">
        <v>6.0000000000000002E-6</v>
      </c>
      <c r="AJ19" s="189">
        <v>7.2000000000000002E-5</v>
      </c>
      <c r="AK19" s="189">
        <v>1.2999999999999999E-5</v>
      </c>
      <c r="AL19" s="189">
        <v>6.9999999999999999E-6</v>
      </c>
      <c r="AM19" s="189">
        <v>1.5300000000000001E-4</v>
      </c>
      <c r="AN19" s="189">
        <v>1.418E-3</v>
      </c>
      <c r="AO19" s="189">
        <v>4.5199999999999998E-4</v>
      </c>
      <c r="AP19" s="189">
        <v>2.5099999999999998E-4</v>
      </c>
      <c r="AQ19" s="189">
        <v>6.87E-4</v>
      </c>
      <c r="AR19" s="189">
        <v>5.9999999999999995E-4</v>
      </c>
      <c r="AS19" s="189">
        <v>4.9899999999999996E-3</v>
      </c>
      <c r="AT19" s="190">
        <v>3.5490000000000001E-3</v>
      </c>
      <c r="AU19" s="191">
        <v>5.1269999999999996E-3</v>
      </c>
      <c r="AV19" s="192">
        <v>5.9599999999999996E-4</v>
      </c>
      <c r="AW19" s="192">
        <v>3.2400000000000001E-4</v>
      </c>
      <c r="AX19" s="189">
        <v>0</v>
      </c>
      <c r="AY19" s="189">
        <v>0</v>
      </c>
      <c r="AZ19" s="189">
        <v>0</v>
      </c>
      <c r="BA19" s="189">
        <v>1.1734690000000001</v>
      </c>
      <c r="BB19" s="189">
        <v>1.36E-4</v>
      </c>
      <c r="BC19" s="189">
        <v>5.365E-3</v>
      </c>
      <c r="BD19" s="189">
        <v>6.3150000000000003E-3</v>
      </c>
      <c r="BE19" s="189">
        <v>1.1990000000000001E-2</v>
      </c>
      <c r="BF19" s="189">
        <v>9.9830000000000006E-3</v>
      </c>
      <c r="BG19" s="189">
        <v>4.8240000000000002E-3</v>
      </c>
      <c r="BH19" s="189">
        <v>6.7130000000000002E-3</v>
      </c>
      <c r="BI19" s="189">
        <v>6.5579999999999996E-3</v>
      </c>
      <c r="BJ19" s="189">
        <v>1.1455E-2</v>
      </c>
      <c r="BK19" s="189">
        <v>1.0101000000000001E-2</v>
      </c>
      <c r="BL19" s="189">
        <v>7.3999999999999999E-4</v>
      </c>
      <c r="BM19" s="193">
        <v>5.476E-3</v>
      </c>
    </row>
    <row r="20" spans="2:65" ht="17.149999999999999" customHeight="1" x14ac:dyDescent="0.2">
      <c r="B20" s="58" t="s">
        <v>197</v>
      </c>
      <c r="C20" s="29" t="s">
        <v>253</v>
      </c>
      <c r="D20" s="188">
        <v>4.1999999999999998E-5</v>
      </c>
      <c r="E20" s="189">
        <v>0</v>
      </c>
      <c r="F20" s="189">
        <v>7.6000000000000004E-5</v>
      </c>
      <c r="G20" s="189">
        <v>1.157E-3</v>
      </c>
      <c r="H20" s="189">
        <v>0</v>
      </c>
      <c r="I20" s="189">
        <v>2.41E-4</v>
      </c>
      <c r="J20" s="189">
        <v>9.4230000000000008E-3</v>
      </c>
      <c r="K20" s="189">
        <v>5.7000000000000003E-5</v>
      </c>
      <c r="L20" s="189">
        <v>0</v>
      </c>
      <c r="M20" s="189">
        <v>1.4959999999999999E-3</v>
      </c>
      <c r="N20" s="189">
        <v>3.8240000000000001E-3</v>
      </c>
      <c r="O20" s="189">
        <v>3.3769999999999998E-3</v>
      </c>
      <c r="P20" s="189">
        <v>6.3860000000000002E-3</v>
      </c>
      <c r="Q20" s="189">
        <v>0.51445399999999997</v>
      </c>
      <c r="R20" s="189">
        <v>1.1800000000000001E-3</v>
      </c>
      <c r="S20" s="189">
        <v>0.215477</v>
      </c>
      <c r="T20" s="189">
        <v>9.2339000000000004E-2</v>
      </c>
      <c r="U20" s="189">
        <v>9.7132999999999997E-2</v>
      </c>
      <c r="V20" s="189">
        <v>3.0765000000000001E-2</v>
      </c>
      <c r="W20" s="189">
        <v>3.1310000000000001E-3</v>
      </c>
      <c r="X20" s="189">
        <v>5.0603000000000002E-2</v>
      </c>
      <c r="Y20" s="189">
        <v>1.1212E-2</v>
      </c>
      <c r="Z20" s="189">
        <v>4.5154E-2</v>
      </c>
      <c r="AA20" s="189">
        <v>5.2709999999999996E-3</v>
      </c>
      <c r="AB20" s="189">
        <v>0.112816</v>
      </c>
      <c r="AC20" s="189">
        <v>3.5430000000000001E-3</v>
      </c>
      <c r="AD20" s="189">
        <v>2.2478999999999999E-2</v>
      </c>
      <c r="AE20" s="189">
        <v>0</v>
      </c>
      <c r="AF20" s="189">
        <v>3.4E-5</v>
      </c>
      <c r="AG20" s="189">
        <v>0</v>
      </c>
      <c r="AH20" s="189">
        <v>0</v>
      </c>
      <c r="AI20" s="189">
        <v>0</v>
      </c>
      <c r="AJ20" s="189">
        <v>0</v>
      </c>
      <c r="AK20" s="189">
        <v>9.0000000000000006E-5</v>
      </c>
      <c r="AL20" s="189">
        <v>0</v>
      </c>
      <c r="AM20" s="189">
        <v>1.9000000000000001E-5</v>
      </c>
      <c r="AN20" s="189">
        <v>0</v>
      </c>
      <c r="AO20" s="189">
        <v>1.9999999999999999E-6</v>
      </c>
      <c r="AP20" s="189">
        <v>5.0000000000000004E-6</v>
      </c>
      <c r="AQ20" s="189">
        <v>1.4300000000000001E-4</v>
      </c>
      <c r="AR20" s="189">
        <v>2.5000000000000001E-5</v>
      </c>
      <c r="AS20" s="189">
        <v>2.0999999999999999E-5</v>
      </c>
      <c r="AT20" s="190">
        <v>4.9150000000000001E-3</v>
      </c>
      <c r="AU20" s="191">
        <v>4.1821999999999998E-2</v>
      </c>
      <c r="AV20" s="192">
        <v>0</v>
      </c>
      <c r="AW20" s="192">
        <v>-1.1400000000000001E-4</v>
      </c>
      <c r="AX20" s="189">
        <v>0</v>
      </c>
      <c r="AY20" s="189">
        <v>-1.0200000000000001E-3</v>
      </c>
      <c r="AZ20" s="189">
        <v>0</v>
      </c>
      <c r="BA20" s="189">
        <v>19.777911</v>
      </c>
      <c r="BB20" s="189">
        <v>-1.0529999999999999E-3</v>
      </c>
      <c r="BC20" s="189">
        <v>4.2784999999999997E-2</v>
      </c>
      <c r="BD20" s="189">
        <v>4.4956000000000003E-2</v>
      </c>
      <c r="BE20" s="189">
        <v>5.8682999999999999E-2</v>
      </c>
      <c r="BF20" s="189">
        <v>5.3829000000000002E-2</v>
      </c>
      <c r="BG20" s="189">
        <v>2.5076000000000001E-2</v>
      </c>
      <c r="BH20" s="189">
        <v>4.6008E-2</v>
      </c>
      <c r="BI20" s="189">
        <v>2.0344999999999999E-2</v>
      </c>
      <c r="BJ20" s="189">
        <v>6.6475000000000006E-2</v>
      </c>
      <c r="BK20" s="189">
        <v>5.3719000000000003E-2</v>
      </c>
      <c r="BL20" s="189">
        <v>2.905E-3</v>
      </c>
      <c r="BM20" s="193">
        <v>4.3192000000000001E-2</v>
      </c>
    </row>
    <row r="21" spans="2:65" ht="17.149999999999999" customHeight="1" x14ac:dyDescent="0.2">
      <c r="B21" s="58" t="s">
        <v>198</v>
      </c>
      <c r="C21" s="29" t="s">
        <v>254</v>
      </c>
      <c r="D21" s="188">
        <v>0</v>
      </c>
      <c r="E21" s="189">
        <v>0</v>
      </c>
      <c r="F21" s="189">
        <v>0</v>
      </c>
      <c r="G21" s="189">
        <v>3.21E-4</v>
      </c>
      <c r="H21" s="189">
        <v>1.8209999999999999E-3</v>
      </c>
      <c r="I21" s="189">
        <v>6.9999999999999999E-6</v>
      </c>
      <c r="J21" s="189">
        <v>2.4840000000000001E-3</v>
      </c>
      <c r="K21" s="189">
        <v>4.6379999999999998E-3</v>
      </c>
      <c r="L21" s="189">
        <v>1.2E-5</v>
      </c>
      <c r="M21" s="189">
        <v>2.4650000000000002E-3</v>
      </c>
      <c r="N21" s="189">
        <v>1.9849999999999998E-3</v>
      </c>
      <c r="O21" s="189">
        <v>3.3422E-2</v>
      </c>
      <c r="P21" s="189">
        <v>8.234E-3</v>
      </c>
      <c r="Q21" s="189">
        <v>8.5159999999999993E-3</v>
      </c>
      <c r="R21" s="189">
        <v>0.59027399999999997</v>
      </c>
      <c r="S21" s="189">
        <v>6.2561000000000005E-2</v>
      </c>
      <c r="T21" s="189">
        <v>4.1611000000000002E-2</v>
      </c>
      <c r="U21" s="189">
        <v>2.0750999999999999E-2</v>
      </c>
      <c r="V21" s="189">
        <v>3.4564999999999999E-2</v>
      </c>
      <c r="W21" s="189">
        <v>4.2255000000000001E-2</v>
      </c>
      <c r="X21" s="189">
        <v>6.5273999999999999E-2</v>
      </c>
      <c r="Y21" s="189">
        <v>4.7191999999999998E-2</v>
      </c>
      <c r="Z21" s="189">
        <v>2.5811000000000001E-2</v>
      </c>
      <c r="AA21" s="189">
        <v>1.8605E-2</v>
      </c>
      <c r="AB21" s="189">
        <v>1.043E-2</v>
      </c>
      <c r="AC21" s="189">
        <v>1.5362000000000001E-2</v>
      </c>
      <c r="AD21" s="189">
        <v>8.4130000000000003E-3</v>
      </c>
      <c r="AE21" s="189">
        <v>1.75E-4</v>
      </c>
      <c r="AF21" s="189">
        <v>2.2499999999999999E-4</v>
      </c>
      <c r="AG21" s="189">
        <v>6.0000000000000002E-6</v>
      </c>
      <c r="AH21" s="189">
        <v>1.4E-5</v>
      </c>
      <c r="AI21" s="189">
        <v>0</v>
      </c>
      <c r="AJ21" s="189">
        <v>0</v>
      </c>
      <c r="AK21" s="189">
        <v>1.1E-5</v>
      </c>
      <c r="AL21" s="189">
        <v>5.7000000000000003E-5</v>
      </c>
      <c r="AM21" s="189">
        <v>1.25E-4</v>
      </c>
      <c r="AN21" s="189">
        <v>1.6799999999999999E-4</v>
      </c>
      <c r="AO21" s="189">
        <v>1.2899999999999999E-3</v>
      </c>
      <c r="AP21" s="189">
        <v>2.12E-4</v>
      </c>
      <c r="AQ21" s="189">
        <v>4.5100000000000001E-4</v>
      </c>
      <c r="AR21" s="189">
        <v>3.2200000000000002E-4</v>
      </c>
      <c r="AS21" s="189">
        <v>9.4200000000000002E-4</v>
      </c>
      <c r="AT21" s="190">
        <v>3.8070000000000001E-3</v>
      </c>
      <c r="AU21" s="191">
        <v>1.6695999999999999E-2</v>
      </c>
      <c r="AV21" s="192">
        <v>8.7000000000000001E-5</v>
      </c>
      <c r="AW21" s="192">
        <v>5.5199999999999997E-4</v>
      </c>
      <c r="AX21" s="189">
        <v>0</v>
      </c>
      <c r="AY21" s="189">
        <v>0</v>
      </c>
      <c r="AZ21" s="189">
        <v>2.1419999999999998E-3</v>
      </c>
      <c r="BA21" s="189">
        <v>4.7424970000000002</v>
      </c>
      <c r="BB21" s="189">
        <v>6.2399999999999999E-4</v>
      </c>
      <c r="BC21" s="189">
        <v>1.7554E-2</v>
      </c>
      <c r="BD21" s="189">
        <v>5.4669999999999996E-3</v>
      </c>
      <c r="BE21" s="189">
        <v>1.9348000000000001E-2</v>
      </c>
      <c r="BF21" s="189">
        <v>1.4439E-2</v>
      </c>
      <c r="BG21" s="189">
        <v>7.2009999999999999E-3</v>
      </c>
      <c r="BH21" s="189">
        <v>1.6645E-2</v>
      </c>
      <c r="BI21" s="189">
        <v>5.9655E-2</v>
      </c>
      <c r="BJ21" s="189">
        <v>2.8045E-2</v>
      </c>
      <c r="BK21" s="189">
        <v>3.6785999999999999E-2</v>
      </c>
      <c r="BL21" s="189">
        <v>-1.5698E-2</v>
      </c>
      <c r="BM21" s="193">
        <v>9.2919999999999999E-3</v>
      </c>
    </row>
    <row r="22" spans="2:65" ht="17.149999999999999" customHeight="1" x14ac:dyDescent="0.2">
      <c r="B22" s="58" t="s">
        <v>199</v>
      </c>
      <c r="C22" s="29" t="s">
        <v>255</v>
      </c>
      <c r="D22" s="188">
        <v>1.14E-3</v>
      </c>
      <c r="E22" s="189">
        <v>5.4000000000000001E-4</v>
      </c>
      <c r="F22" s="189">
        <v>7.8799999999999996E-4</v>
      </c>
      <c r="G22" s="189">
        <v>1.8894999999999999E-2</v>
      </c>
      <c r="H22" s="189">
        <v>1.2924E-2</v>
      </c>
      <c r="I22" s="189">
        <v>9.4700000000000003E-4</v>
      </c>
      <c r="J22" s="189">
        <v>1.3632999999999999E-2</v>
      </c>
      <c r="K22" s="189">
        <v>1.1583E-2</v>
      </c>
      <c r="L22" s="189">
        <v>4.4799999999999999E-4</v>
      </c>
      <c r="M22" s="189">
        <v>1.8749999999999999E-3</v>
      </c>
      <c r="N22" s="189">
        <v>2.4060000000000002E-2</v>
      </c>
      <c r="O22" s="189">
        <v>1.9016000000000002E-2</v>
      </c>
      <c r="P22" s="189">
        <v>1.0732999999999999E-2</v>
      </c>
      <c r="Q22" s="189">
        <v>1.603E-3</v>
      </c>
      <c r="R22" s="189">
        <v>2.5430000000000001E-3</v>
      </c>
      <c r="S22" s="189">
        <v>9.6452999999999997E-2</v>
      </c>
      <c r="T22" s="189">
        <v>2.7279000000000001E-2</v>
      </c>
      <c r="U22" s="189">
        <v>3.2561E-2</v>
      </c>
      <c r="V22" s="189">
        <v>5.6424000000000002E-2</v>
      </c>
      <c r="W22" s="189">
        <v>1.8183999999999999E-2</v>
      </c>
      <c r="X22" s="189">
        <v>3.3363999999999998E-2</v>
      </c>
      <c r="Y22" s="189">
        <v>2.8986000000000001E-2</v>
      </c>
      <c r="Z22" s="189">
        <v>8.2269999999999999E-3</v>
      </c>
      <c r="AA22" s="189">
        <v>1.361E-3</v>
      </c>
      <c r="AB22" s="189">
        <v>1.7513000000000001E-2</v>
      </c>
      <c r="AC22" s="189">
        <v>1.6795999999999998E-2</v>
      </c>
      <c r="AD22" s="189">
        <v>9.1645000000000004E-2</v>
      </c>
      <c r="AE22" s="189">
        <v>4.8799999999999999E-4</v>
      </c>
      <c r="AF22" s="189">
        <v>7.85E-4</v>
      </c>
      <c r="AG22" s="189">
        <v>1.5799999999999999E-4</v>
      </c>
      <c r="AH22" s="189">
        <v>3.0950000000000001E-3</v>
      </c>
      <c r="AI22" s="189">
        <v>1.13E-4</v>
      </c>
      <c r="AJ22" s="189">
        <v>3.1799999999999998E-4</v>
      </c>
      <c r="AK22" s="189">
        <v>9.5799999999999998E-4</v>
      </c>
      <c r="AL22" s="189">
        <v>3.88E-4</v>
      </c>
      <c r="AM22" s="189">
        <v>3.1310000000000001E-3</v>
      </c>
      <c r="AN22" s="189">
        <v>2.1000000000000001E-4</v>
      </c>
      <c r="AO22" s="189">
        <v>3.4600000000000001E-4</v>
      </c>
      <c r="AP22" s="189">
        <v>2.3280000000000002E-3</v>
      </c>
      <c r="AQ22" s="189">
        <v>1.289E-3</v>
      </c>
      <c r="AR22" s="189">
        <v>2.4350000000000001E-3</v>
      </c>
      <c r="AS22" s="189">
        <v>3.8499999999999998E-4</v>
      </c>
      <c r="AT22" s="190">
        <v>5.8199999999999997E-3</v>
      </c>
      <c r="AU22" s="191">
        <v>1.1599999999999999E-2</v>
      </c>
      <c r="AV22" s="192">
        <v>2.0040000000000001E-3</v>
      </c>
      <c r="AW22" s="192">
        <v>9.9299999999999996E-4</v>
      </c>
      <c r="AX22" s="189">
        <v>6.0000000000000002E-6</v>
      </c>
      <c r="AY22" s="189">
        <v>6.7100000000000005E-4</v>
      </c>
      <c r="AZ22" s="189">
        <v>3.434E-3</v>
      </c>
      <c r="BA22" s="189">
        <v>-2.8967589999999999</v>
      </c>
      <c r="BB22" s="189">
        <v>1.6479999999999999E-3</v>
      </c>
      <c r="BC22" s="189">
        <v>1.2747E-2</v>
      </c>
      <c r="BD22" s="189">
        <v>5.6579999999999998E-3</v>
      </c>
      <c r="BE22" s="189">
        <v>2.3300999999999999E-2</v>
      </c>
      <c r="BF22" s="189">
        <v>1.7062000000000001E-2</v>
      </c>
      <c r="BG22" s="189">
        <v>8.9859999999999992E-3</v>
      </c>
      <c r="BH22" s="189">
        <v>1.4005999999999999E-2</v>
      </c>
      <c r="BI22" s="189">
        <v>1.2231000000000001E-2</v>
      </c>
      <c r="BJ22" s="189">
        <v>1.4312E-2</v>
      </c>
      <c r="BK22" s="189">
        <v>1.3736999999999999E-2</v>
      </c>
      <c r="BL22" s="189">
        <v>5.3099999999999996E-3</v>
      </c>
      <c r="BM22" s="193">
        <v>1.4104999999999999E-2</v>
      </c>
    </row>
    <row r="23" spans="2:65" ht="17.149999999999999" customHeight="1" x14ac:dyDescent="0.2">
      <c r="B23" s="58" t="s">
        <v>200</v>
      </c>
      <c r="C23" s="29" t="s">
        <v>3</v>
      </c>
      <c r="D23" s="188">
        <v>0</v>
      </c>
      <c r="E23" s="189">
        <v>0</v>
      </c>
      <c r="F23" s="189">
        <v>0</v>
      </c>
      <c r="G23" s="189">
        <v>2.2490000000000001E-3</v>
      </c>
      <c r="H23" s="189">
        <v>0</v>
      </c>
      <c r="I23" s="189">
        <v>0</v>
      </c>
      <c r="J23" s="189">
        <v>1.936E-3</v>
      </c>
      <c r="K23" s="189">
        <v>1.8E-5</v>
      </c>
      <c r="L23" s="189">
        <v>0</v>
      </c>
      <c r="M23" s="189">
        <v>4.8999999999999998E-4</v>
      </c>
      <c r="N23" s="189">
        <v>0</v>
      </c>
      <c r="O23" s="189">
        <v>5.1440000000000001E-3</v>
      </c>
      <c r="P23" s="189">
        <v>1.343E-3</v>
      </c>
      <c r="Q23" s="189">
        <v>2.4399999999999999E-4</v>
      </c>
      <c r="R23" s="189">
        <v>3.4E-5</v>
      </c>
      <c r="S23" s="189">
        <v>1.426E-3</v>
      </c>
      <c r="T23" s="189">
        <v>0.168099</v>
      </c>
      <c r="U23" s="189">
        <v>3.5246E-2</v>
      </c>
      <c r="V23" s="189">
        <v>2.5124E-2</v>
      </c>
      <c r="W23" s="189">
        <v>1.9350000000000001E-3</v>
      </c>
      <c r="X23" s="189">
        <v>1.3826E-2</v>
      </c>
      <c r="Y23" s="189">
        <v>3.1419999999999998E-3</v>
      </c>
      <c r="Z23" s="189">
        <v>7.1310000000000002E-3</v>
      </c>
      <c r="AA23" s="189">
        <v>1.5510000000000001E-3</v>
      </c>
      <c r="AB23" s="189">
        <v>2.1867000000000001E-2</v>
      </c>
      <c r="AC23" s="189">
        <v>1.6799999999999999E-4</v>
      </c>
      <c r="AD23" s="189">
        <v>5.8339999999999998E-3</v>
      </c>
      <c r="AE23" s="189">
        <v>0</v>
      </c>
      <c r="AF23" s="189">
        <v>1.2354E-2</v>
      </c>
      <c r="AG23" s="189">
        <v>0</v>
      </c>
      <c r="AH23" s="189">
        <v>3.9999999999999998E-6</v>
      </c>
      <c r="AI23" s="189">
        <v>0</v>
      </c>
      <c r="AJ23" s="189">
        <v>0</v>
      </c>
      <c r="AK23" s="189">
        <v>9.5000000000000005E-5</v>
      </c>
      <c r="AL23" s="189">
        <v>3.9999999999999998E-6</v>
      </c>
      <c r="AM23" s="189">
        <v>2.0799999999999999E-4</v>
      </c>
      <c r="AN23" s="189">
        <v>0</v>
      </c>
      <c r="AO23" s="189">
        <v>0</v>
      </c>
      <c r="AP23" s="189">
        <v>0</v>
      </c>
      <c r="AQ23" s="189">
        <v>9.4660000000000005E-3</v>
      </c>
      <c r="AR23" s="189">
        <v>6.9999999999999999E-6</v>
      </c>
      <c r="AS23" s="189">
        <v>0</v>
      </c>
      <c r="AT23" s="190">
        <v>0</v>
      </c>
      <c r="AU23" s="191">
        <v>6.2090000000000001E-3</v>
      </c>
      <c r="AV23" s="192">
        <v>0</v>
      </c>
      <c r="AW23" s="192">
        <v>4.3999999999999999E-5</v>
      </c>
      <c r="AX23" s="189">
        <v>0</v>
      </c>
      <c r="AY23" s="189">
        <v>5.7109999999999999E-3</v>
      </c>
      <c r="AZ23" s="189">
        <v>4.3846000000000003E-2</v>
      </c>
      <c r="BA23" s="189">
        <v>-2.1662669999999999</v>
      </c>
      <c r="BB23" s="189">
        <v>1.166E-2</v>
      </c>
      <c r="BC23" s="189">
        <v>1.1710999999999999E-2</v>
      </c>
      <c r="BD23" s="189">
        <v>3.1454999999999997E-2</v>
      </c>
      <c r="BE23" s="189">
        <v>1.9939999999999999E-2</v>
      </c>
      <c r="BF23" s="189">
        <v>2.4011999999999999E-2</v>
      </c>
      <c r="BG23" s="189">
        <v>1.7541000000000001E-2</v>
      </c>
      <c r="BH23" s="189">
        <v>1.5301E-2</v>
      </c>
      <c r="BI23" s="189">
        <v>1.9722E-2</v>
      </c>
      <c r="BJ23" s="189">
        <v>2.4854999999999999E-2</v>
      </c>
      <c r="BK23" s="189">
        <v>2.3435000000000001E-2</v>
      </c>
      <c r="BL23" s="189">
        <v>1.2978E-2</v>
      </c>
      <c r="BM23" s="193">
        <v>1.2331E-2</v>
      </c>
    </row>
    <row r="24" spans="2:65" ht="17.149999999999999" customHeight="1" x14ac:dyDescent="0.2">
      <c r="B24" s="58" t="s">
        <v>201</v>
      </c>
      <c r="C24" s="29" t="s">
        <v>4</v>
      </c>
      <c r="D24" s="188">
        <v>0</v>
      </c>
      <c r="E24" s="189">
        <v>1.8000000000000001E-4</v>
      </c>
      <c r="F24" s="189">
        <v>0</v>
      </c>
      <c r="G24" s="189">
        <v>2.1210000000000001E-3</v>
      </c>
      <c r="H24" s="189">
        <v>0</v>
      </c>
      <c r="I24" s="189">
        <v>0</v>
      </c>
      <c r="J24" s="189">
        <v>1.06E-4</v>
      </c>
      <c r="K24" s="189">
        <v>0</v>
      </c>
      <c r="L24" s="189">
        <v>1.5E-5</v>
      </c>
      <c r="M24" s="189">
        <v>3.2659999999999998E-3</v>
      </c>
      <c r="N24" s="189">
        <v>0</v>
      </c>
      <c r="O24" s="189">
        <v>4.4900000000000001E-3</v>
      </c>
      <c r="P24" s="189">
        <v>1.077E-3</v>
      </c>
      <c r="Q24" s="189">
        <v>2.6600000000000001E-4</v>
      </c>
      <c r="R24" s="189">
        <v>3.4299999999999999E-4</v>
      </c>
      <c r="S24" s="189">
        <v>6.8300000000000001E-4</v>
      </c>
      <c r="T24" s="189">
        <v>6.1380000000000002E-3</v>
      </c>
      <c r="U24" s="189">
        <v>0.13133700000000001</v>
      </c>
      <c r="V24" s="189">
        <v>2.879E-3</v>
      </c>
      <c r="W24" s="189">
        <v>3.4390000000000002E-3</v>
      </c>
      <c r="X24" s="189">
        <v>2.4069999999999999E-3</v>
      </c>
      <c r="Y24" s="189">
        <v>1.206E-3</v>
      </c>
      <c r="Z24" s="189">
        <v>7.5100000000000004E-4</v>
      </c>
      <c r="AA24" s="189">
        <v>2.4899999999999998E-4</v>
      </c>
      <c r="AB24" s="189">
        <v>3.1199999999999999E-3</v>
      </c>
      <c r="AC24" s="189">
        <v>5.3999999999999998E-5</v>
      </c>
      <c r="AD24" s="189">
        <v>6.8999999999999997E-5</v>
      </c>
      <c r="AE24" s="189">
        <v>6.9999999999999999E-6</v>
      </c>
      <c r="AF24" s="189">
        <v>2.9700000000000001E-4</v>
      </c>
      <c r="AG24" s="189">
        <v>0</v>
      </c>
      <c r="AH24" s="189">
        <v>3.0000000000000001E-6</v>
      </c>
      <c r="AI24" s="189">
        <v>0</v>
      </c>
      <c r="AJ24" s="189">
        <v>0</v>
      </c>
      <c r="AK24" s="189">
        <v>4.1999999999999998E-5</v>
      </c>
      <c r="AL24" s="189">
        <v>1.9999999999999999E-6</v>
      </c>
      <c r="AM24" s="189">
        <v>1.1E-5</v>
      </c>
      <c r="AN24" s="189">
        <v>0</v>
      </c>
      <c r="AO24" s="189">
        <v>0</v>
      </c>
      <c r="AP24" s="189">
        <v>0</v>
      </c>
      <c r="AQ24" s="189">
        <v>1.3998999999999999E-2</v>
      </c>
      <c r="AR24" s="189">
        <v>9.0000000000000002E-6</v>
      </c>
      <c r="AS24" s="189">
        <v>0</v>
      </c>
      <c r="AT24" s="190">
        <v>0</v>
      </c>
      <c r="AU24" s="191">
        <v>4.5539999999999999E-3</v>
      </c>
      <c r="AV24" s="192">
        <v>0</v>
      </c>
      <c r="AW24" s="192">
        <v>2.5000000000000001E-5</v>
      </c>
      <c r="AX24" s="189">
        <v>0</v>
      </c>
      <c r="AY24" s="189">
        <v>3.62E-3</v>
      </c>
      <c r="AZ24" s="189">
        <v>0.126944</v>
      </c>
      <c r="BA24" s="189">
        <v>-5.671068</v>
      </c>
      <c r="BB24" s="189">
        <v>3.3170999999999999E-2</v>
      </c>
      <c r="BC24" s="189">
        <v>1.9754000000000001E-2</v>
      </c>
      <c r="BD24" s="189">
        <v>6.0483000000000002E-2</v>
      </c>
      <c r="BE24" s="189">
        <v>3.9350999999999997E-2</v>
      </c>
      <c r="BF24" s="189">
        <v>4.6823999999999998E-2</v>
      </c>
      <c r="BG24" s="189">
        <v>3.9670999999999998E-2</v>
      </c>
      <c r="BH24" s="189">
        <v>2.7654000000000001E-2</v>
      </c>
      <c r="BI24" s="189">
        <v>2.2193999999999998E-2</v>
      </c>
      <c r="BJ24" s="189">
        <v>3.9620000000000002E-2</v>
      </c>
      <c r="BK24" s="189">
        <v>3.4802E-2</v>
      </c>
      <c r="BL24" s="189">
        <v>4.3439999999999999E-2</v>
      </c>
      <c r="BM24" s="193">
        <v>2.5044E-2</v>
      </c>
    </row>
    <row r="25" spans="2:65" ht="17.149999999999999" customHeight="1" x14ac:dyDescent="0.2">
      <c r="B25" s="58" t="s">
        <v>202</v>
      </c>
      <c r="C25" s="29" t="s">
        <v>5</v>
      </c>
      <c r="D25" s="188">
        <v>6.5399999999999996E-4</v>
      </c>
      <c r="E25" s="189">
        <v>0</v>
      </c>
      <c r="F25" s="189">
        <v>0</v>
      </c>
      <c r="G25" s="189">
        <v>0</v>
      </c>
      <c r="H25" s="189">
        <v>0</v>
      </c>
      <c r="I25" s="189">
        <v>0</v>
      </c>
      <c r="J25" s="189">
        <v>0</v>
      </c>
      <c r="K25" s="189">
        <v>0</v>
      </c>
      <c r="L25" s="189">
        <v>0</v>
      </c>
      <c r="M25" s="189">
        <v>0</v>
      </c>
      <c r="N25" s="189">
        <v>0</v>
      </c>
      <c r="O25" s="189">
        <v>0</v>
      </c>
      <c r="P25" s="189">
        <v>0</v>
      </c>
      <c r="Q25" s="189">
        <v>0</v>
      </c>
      <c r="R25" s="189">
        <v>0</v>
      </c>
      <c r="S25" s="189">
        <v>2.4000000000000001E-5</v>
      </c>
      <c r="T25" s="189">
        <v>3.738E-3</v>
      </c>
      <c r="U25" s="189">
        <v>4.9129999999999998E-3</v>
      </c>
      <c r="V25" s="189">
        <v>0.10253</v>
      </c>
      <c r="W25" s="189">
        <v>1.11E-4</v>
      </c>
      <c r="X25" s="189">
        <v>1.09E-3</v>
      </c>
      <c r="Y25" s="189">
        <v>1.7910000000000001E-3</v>
      </c>
      <c r="Z25" s="189">
        <v>3.1500000000000001E-4</v>
      </c>
      <c r="AA25" s="189">
        <v>1.01E-3</v>
      </c>
      <c r="AB25" s="189">
        <v>2.3800000000000001E-4</v>
      </c>
      <c r="AC25" s="189">
        <v>3.0699999999999998E-4</v>
      </c>
      <c r="AD25" s="189">
        <v>1.74E-4</v>
      </c>
      <c r="AE25" s="189">
        <v>0</v>
      </c>
      <c r="AF25" s="189">
        <v>1.13E-4</v>
      </c>
      <c r="AG25" s="189">
        <v>3.1000000000000001E-5</v>
      </c>
      <c r="AH25" s="189">
        <v>1.238E-3</v>
      </c>
      <c r="AI25" s="189">
        <v>1.1E-5</v>
      </c>
      <c r="AJ25" s="189">
        <v>0</v>
      </c>
      <c r="AK25" s="189">
        <v>2.1999999999999999E-5</v>
      </c>
      <c r="AL25" s="189">
        <v>1.2400000000000001E-4</v>
      </c>
      <c r="AM25" s="189">
        <v>1.9170000000000001E-3</v>
      </c>
      <c r="AN25" s="189">
        <v>0</v>
      </c>
      <c r="AO25" s="189">
        <v>1.0671999999999999E-2</v>
      </c>
      <c r="AP25" s="189">
        <v>0</v>
      </c>
      <c r="AQ25" s="189">
        <v>4.9160000000000002E-3</v>
      </c>
      <c r="AR25" s="189">
        <v>7.7399999999999995E-4</v>
      </c>
      <c r="AS25" s="189">
        <v>2.4714E-2</v>
      </c>
      <c r="AT25" s="190">
        <v>0</v>
      </c>
      <c r="AU25" s="191">
        <v>2.7889999999999998E-3</v>
      </c>
      <c r="AV25" s="192">
        <v>1.56E-4</v>
      </c>
      <c r="AW25" s="192">
        <v>3.4400000000000001E-4</v>
      </c>
      <c r="AX25" s="189">
        <v>3.0000000000000001E-6</v>
      </c>
      <c r="AY25" s="189">
        <v>1.6173E-2</v>
      </c>
      <c r="AZ25" s="189">
        <v>3.3058999999999998E-2</v>
      </c>
      <c r="BA25" s="189">
        <v>-3.0546220000000002</v>
      </c>
      <c r="BB25" s="189">
        <v>9.4959999999999992E-3</v>
      </c>
      <c r="BC25" s="189">
        <v>7.1919999999999996E-3</v>
      </c>
      <c r="BD25" s="189">
        <v>5.8479999999999999E-3</v>
      </c>
      <c r="BE25" s="189">
        <v>4.6821000000000002E-2</v>
      </c>
      <c r="BF25" s="189">
        <v>3.2330999999999999E-2</v>
      </c>
      <c r="BG25" s="189">
        <v>2.0367E-2</v>
      </c>
      <c r="BH25" s="189">
        <v>1.4529E-2</v>
      </c>
      <c r="BI25" s="189">
        <v>1.7760000000000001E-2</v>
      </c>
      <c r="BJ25" s="189">
        <v>1.1153E-2</v>
      </c>
      <c r="BK25" s="189">
        <v>1.298E-2</v>
      </c>
      <c r="BL25" s="189">
        <v>2.6086000000000002E-2</v>
      </c>
      <c r="BM25" s="193">
        <v>1.5094E-2</v>
      </c>
    </row>
    <row r="26" spans="2:65" ht="17.149999999999999" customHeight="1" x14ac:dyDescent="0.2">
      <c r="B26" s="58" t="s">
        <v>203</v>
      </c>
      <c r="C26" s="29" t="s">
        <v>256</v>
      </c>
      <c r="D26" s="188">
        <v>0</v>
      </c>
      <c r="E26" s="189">
        <v>0</v>
      </c>
      <c r="F26" s="189">
        <v>0</v>
      </c>
      <c r="G26" s="189">
        <v>6.3999999999999997E-5</v>
      </c>
      <c r="H26" s="189">
        <v>9.9999999999999995E-7</v>
      </c>
      <c r="I26" s="189">
        <v>0</v>
      </c>
      <c r="J26" s="189">
        <v>1.2E-5</v>
      </c>
      <c r="K26" s="189">
        <v>3.9999999999999998E-6</v>
      </c>
      <c r="L26" s="189">
        <v>9.9999999999999995E-7</v>
      </c>
      <c r="M26" s="189">
        <v>0</v>
      </c>
      <c r="N26" s="189">
        <v>1.9999999999999999E-6</v>
      </c>
      <c r="O26" s="189">
        <v>0</v>
      </c>
      <c r="P26" s="189">
        <v>0</v>
      </c>
      <c r="Q26" s="189">
        <v>9.9999999999999995E-7</v>
      </c>
      <c r="R26" s="189">
        <v>4.1999999999999998E-5</v>
      </c>
      <c r="S26" s="189">
        <v>8.1440000000000002E-3</v>
      </c>
      <c r="T26" s="189">
        <v>1.4940999999999999E-2</v>
      </c>
      <c r="U26" s="189">
        <v>1.2482E-2</v>
      </c>
      <c r="V26" s="189">
        <v>0.14230599999999999</v>
      </c>
      <c r="W26" s="189">
        <v>0.26613199999999998</v>
      </c>
      <c r="X26" s="189">
        <v>8.6860000000000007E-2</v>
      </c>
      <c r="Y26" s="189">
        <v>0.29803000000000002</v>
      </c>
      <c r="Z26" s="189">
        <v>1.4106E-2</v>
      </c>
      <c r="AA26" s="189">
        <v>7.4669999999999997E-3</v>
      </c>
      <c r="AB26" s="189">
        <v>1.6180000000000001E-3</v>
      </c>
      <c r="AC26" s="189">
        <v>1.8389999999999999E-3</v>
      </c>
      <c r="AD26" s="189">
        <v>3.2299999999999999E-4</v>
      </c>
      <c r="AE26" s="189">
        <v>5.0000000000000004E-6</v>
      </c>
      <c r="AF26" s="189">
        <v>2.4000000000000001E-5</v>
      </c>
      <c r="AG26" s="189">
        <v>0</v>
      </c>
      <c r="AH26" s="189">
        <v>2.1999999999999999E-5</v>
      </c>
      <c r="AI26" s="189">
        <v>4.1999999999999998E-5</v>
      </c>
      <c r="AJ26" s="189">
        <v>0</v>
      </c>
      <c r="AK26" s="189">
        <v>6.0000000000000002E-6</v>
      </c>
      <c r="AL26" s="189">
        <v>1.1429999999999999E-3</v>
      </c>
      <c r="AM26" s="189">
        <v>1.3079999999999999E-3</v>
      </c>
      <c r="AN26" s="189">
        <v>2.7009999999999998E-3</v>
      </c>
      <c r="AO26" s="189">
        <v>1.9999999999999999E-6</v>
      </c>
      <c r="AP26" s="189">
        <v>0</v>
      </c>
      <c r="AQ26" s="189">
        <v>1.4177E-2</v>
      </c>
      <c r="AR26" s="189">
        <v>1.4E-5</v>
      </c>
      <c r="AS26" s="189">
        <v>3.5989E-2</v>
      </c>
      <c r="AT26" s="190">
        <v>0</v>
      </c>
      <c r="AU26" s="191">
        <v>1.1431E-2</v>
      </c>
      <c r="AV26" s="192">
        <v>3.6000000000000001E-5</v>
      </c>
      <c r="AW26" s="192">
        <v>5.0600000000000005E-4</v>
      </c>
      <c r="AX26" s="189">
        <v>0</v>
      </c>
      <c r="AY26" s="189">
        <v>0</v>
      </c>
      <c r="AZ26" s="189">
        <v>0</v>
      </c>
      <c r="BA26" s="189">
        <v>-2.031212</v>
      </c>
      <c r="BB26" s="189">
        <v>3.6999999999999999E-4</v>
      </c>
      <c r="BC26" s="189">
        <v>1.1993E-2</v>
      </c>
      <c r="BD26" s="189">
        <v>7.9100000000000004E-4</v>
      </c>
      <c r="BE26" s="189">
        <v>1.0791E-2</v>
      </c>
      <c r="BF26" s="189">
        <v>7.2550000000000002E-3</v>
      </c>
      <c r="BG26" s="189">
        <v>3.6480000000000002E-3</v>
      </c>
      <c r="BH26" s="189">
        <v>1.061E-2</v>
      </c>
      <c r="BI26" s="189">
        <v>4.2909000000000003E-2</v>
      </c>
      <c r="BJ26" s="189">
        <v>1.772E-2</v>
      </c>
      <c r="BK26" s="189">
        <v>2.4684999999999999E-2</v>
      </c>
      <c r="BL26" s="189">
        <v>-1.2636E-2</v>
      </c>
      <c r="BM26" s="193">
        <v>5.4710000000000002E-3</v>
      </c>
    </row>
    <row r="27" spans="2:65" ht="17.149999999999999" customHeight="1" x14ac:dyDescent="0.2">
      <c r="B27" s="58" t="s">
        <v>204</v>
      </c>
      <c r="C27" s="29" t="s">
        <v>257</v>
      </c>
      <c r="D27" s="188">
        <v>5.3000000000000001E-5</v>
      </c>
      <c r="E27" s="189">
        <v>0</v>
      </c>
      <c r="F27" s="189">
        <v>1.119E-3</v>
      </c>
      <c r="G27" s="189">
        <v>4.4999999999999999E-4</v>
      </c>
      <c r="H27" s="189">
        <v>0</v>
      </c>
      <c r="I27" s="189">
        <v>0</v>
      </c>
      <c r="J27" s="189">
        <v>1.9100000000000001E-4</v>
      </c>
      <c r="K27" s="189">
        <v>9.9999999999999995E-7</v>
      </c>
      <c r="L27" s="189">
        <v>0</v>
      </c>
      <c r="M27" s="189">
        <v>2.8E-5</v>
      </c>
      <c r="N27" s="189">
        <v>0</v>
      </c>
      <c r="O27" s="189">
        <v>0</v>
      </c>
      <c r="P27" s="189">
        <v>4.6E-5</v>
      </c>
      <c r="Q27" s="189">
        <v>0</v>
      </c>
      <c r="R27" s="189">
        <v>3.9999999999999998E-6</v>
      </c>
      <c r="S27" s="189">
        <v>8.8999999999999995E-4</v>
      </c>
      <c r="T27" s="189">
        <v>2.7852999999999999E-2</v>
      </c>
      <c r="U27" s="189">
        <v>2.8431000000000001E-2</v>
      </c>
      <c r="V27" s="189">
        <v>2.3571999999999999E-2</v>
      </c>
      <c r="W27" s="189">
        <v>1.7177000000000001E-2</v>
      </c>
      <c r="X27" s="189">
        <v>0.16713700000000001</v>
      </c>
      <c r="Y27" s="189">
        <v>1.8502999999999999E-2</v>
      </c>
      <c r="Z27" s="189">
        <v>3.3838E-2</v>
      </c>
      <c r="AA27" s="189">
        <v>1.781E-3</v>
      </c>
      <c r="AB27" s="189">
        <v>1.8457999999999999E-2</v>
      </c>
      <c r="AC27" s="189">
        <v>8.3299999999999997E-4</v>
      </c>
      <c r="AD27" s="189">
        <v>7.9609999999999993E-3</v>
      </c>
      <c r="AE27" s="189">
        <v>3.0000000000000001E-6</v>
      </c>
      <c r="AF27" s="189">
        <v>2.22E-4</v>
      </c>
      <c r="AG27" s="189">
        <v>0</v>
      </c>
      <c r="AH27" s="189">
        <v>2.2499999999999999E-4</v>
      </c>
      <c r="AI27" s="189">
        <v>1.9999999999999999E-6</v>
      </c>
      <c r="AJ27" s="189">
        <v>1.2E-5</v>
      </c>
      <c r="AK27" s="189">
        <v>1.94E-4</v>
      </c>
      <c r="AL27" s="189">
        <v>1.6899999999999999E-4</v>
      </c>
      <c r="AM27" s="189">
        <v>1.3110000000000001E-3</v>
      </c>
      <c r="AN27" s="189">
        <v>2.7500000000000002E-4</v>
      </c>
      <c r="AO27" s="189">
        <v>7.4999999999999993E-5</v>
      </c>
      <c r="AP27" s="189">
        <v>0</v>
      </c>
      <c r="AQ27" s="189">
        <v>7.633E-3</v>
      </c>
      <c r="AR27" s="189">
        <v>1.5699999999999999E-4</v>
      </c>
      <c r="AS27" s="189">
        <v>0</v>
      </c>
      <c r="AT27" s="190">
        <v>1.1590000000000001E-3</v>
      </c>
      <c r="AU27" s="191">
        <v>1.3517E-2</v>
      </c>
      <c r="AV27" s="192">
        <v>4.4000000000000003E-3</v>
      </c>
      <c r="AW27" s="192">
        <v>1.035E-2</v>
      </c>
      <c r="AX27" s="189">
        <v>0</v>
      </c>
      <c r="AY27" s="189">
        <v>1.0917E-2</v>
      </c>
      <c r="AZ27" s="189">
        <v>5.4608999999999998E-2</v>
      </c>
      <c r="BA27" s="189">
        <v>-3.2593040000000002</v>
      </c>
      <c r="BB27" s="189">
        <v>2.0362000000000002E-2</v>
      </c>
      <c r="BC27" s="189">
        <v>2.3216000000000001E-2</v>
      </c>
      <c r="BD27" s="189">
        <v>4.2269000000000001E-2</v>
      </c>
      <c r="BE27" s="189">
        <v>4.3333000000000003E-2</v>
      </c>
      <c r="BF27" s="189">
        <v>4.2957000000000002E-2</v>
      </c>
      <c r="BG27" s="189">
        <v>3.1119000000000001E-2</v>
      </c>
      <c r="BH27" s="189">
        <v>2.8976999999999999E-2</v>
      </c>
      <c r="BI27" s="189">
        <v>5.3678999999999998E-2</v>
      </c>
      <c r="BJ27" s="189">
        <v>3.8672999999999999E-2</v>
      </c>
      <c r="BK27" s="189">
        <v>4.2821999999999999E-2</v>
      </c>
      <c r="BL27" s="189">
        <v>2.206E-2</v>
      </c>
      <c r="BM27" s="193">
        <v>2.3921999999999999E-2</v>
      </c>
    </row>
    <row r="28" spans="2:65" ht="17.149999999999999" customHeight="1" x14ac:dyDescent="0.2">
      <c r="B28" s="58" t="s">
        <v>205</v>
      </c>
      <c r="C28" s="29" t="s">
        <v>297</v>
      </c>
      <c r="D28" s="188">
        <v>6.0000000000000002E-6</v>
      </c>
      <c r="E28" s="189">
        <v>0</v>
      </c>
      <c r="F28" s="189">
        <v>7.6000000000000004E-5</v>
      </c>
      <c r="G28" s="189">
        <v>0</v>
      </c>
      <c r="H28" s="189">
        <v>2.0000000000000002E-5</v>
      </c>
      <c r="I28" s="189">
        <v>3.9999999999999998E-6</v>
      </c>
      <c r="J28" s="189">
        <v>3.0000000000000001E-6</v>
      </c>
      <c r="K28" s="189">
        <v>2.3E-5</v>
      </c>
      <c r="L28" s="189">
        <v>1.9999999999999999E-6</v>
      </c>
      <c r="M28" s="189">
        <v>9.9999999999999995E-7</v>
      </c>
      <c r="N28" s="189">
        <v>3.3000000000000003E-5</v>
      </c>
      <c r="O28" s="189">
        <v>5.0000000000000004E-6</v>
      </c>
      <c r="P28" s="189">
        <v>1.5999999999999999E-5</v>
      </c>
      <c r="Q28" s="189">
        <v>0</v>
      </c>
      <c r="R28" s="189">
        <v>0</v>
      </c>
      <c r="S28" s="189">
        <v>4.1E-5</v>
      </c>
      <c r="T28" s="189">
        <v>1.596E-3</v>
      </c>
      <c r="U28" s="189">
        <v>2.7799999999999998E-4</v>
      </c>
      <c r="V28" s="189">
        <v>3.1000000000000001E-5</v>
      </c>
      <c r="W28" s="189">
        <v>7.8999999999999996E-5</v>
      </c>
      <c r="X28" s="189">
        <v>4.3999999999999999E-5</v>
      </c>
      <c r="Y28" s="189">
        <v>2.4528999999999999E-2</v>
      </c>
      <c r="Z28" s="189">
        <v>5.9519999999999998E-3</v>
      </c>
      <c r="AA28" s="189">
        <v>3.0000000000000001E-5</v>
      </c>
      <c r="AB28" s="189">
        <v>1.387E-3</v>
      </c>
      <c r="AC28" s="189">
        <v>3.8999999999999999E-5</v>
      </c>
      <c r="AD28" s="189">
        <v>1.58E-3</v>
      </c>
      <c r="AE28" s="189">
        <v>1.4E-5</v>
      </c>
      <c r="AF28" s="189">
        <v>1.0000000000000001E-5</v>
      </c>
      <c r="AG28" s="189">
        <v>1.9000000000000001E-5</v>
      </c>
      <c r="AH28" s="189">
        <v>3.21E-4</v>
      </c>
      <c r="AI28" s="189">
        <v>1.3799999999999999E-4</v>
      </c>
      <c r="AJ28" s="189">
        <v>6.3999999999999997E-5</v>
      </c>
      <c r="AK28" s="189">
        <v>1E-4</v>
      </c>
      <c r="AL28" s="189">
        <v>2.4000000000000001E-4</v>
      </c>
      <c r="AM28" s="189">
        <v>9.3899999999999995E-4</v>
      </c>
      <c r="AN28" s="189">
        <v>1.8599999999999999E-4</v>
      </c>
      <c r="AO28" s="189">
        <v>2.4000000000000001E-5</v>
      </c>
      <c r="AP28" s="189">
        <v>7.7000000000000001E-5</v>
      </c>
      <c r="AQ28" s="189">
        <v>1.441E-3</v>
      </c>
      <c r="AR28" s="189">
        <v>1.44E-4</v>
      </c>
      <c r="AS28" s="189">
        <v>0</v>
      </c>
      <c r="AT28" s="190">
        <v>0</v>
      </c>
      <c r="AU28" s="191">
        <v>1.578E-3</v>
      </c>
      <c r="AV28" s="192">
        <v>2.4789999999999999E-3</v>
      </c>
      <c r="AW28" s="192">
        <v>1.0468E-2</v>
      </c>
      <c r="AX28" s="189">
        <v>0</v>
      </c>
      <c r="AY28" s="189">
        <v>3.6457000000000003E-2</v>
      </c>
      <c r="AZ28" s="189">
        <v>4.4812999999999999E-2</v>
      </c>
      <c r="BA28" s="189">
        <v>-2.8727490000000002</v>
      </c>
      <c r="BB28" s="189">
        <v>1.8818000000000001E-2</v>
      </c>
      <c r="BC28" s="189">
        <v>1.0166E-2</v>
      </c>
      <c r="BD28" s="189">
        <v>1.0359E-2</v>
      </c>
      <c r="BE28" s="189">
        <v>6.8580000000000004E-3</v>
      </c>
      <c r="BF28" s="189">
        <v>8.0960000000000008E-3</v>
      </c>
      <c r="BG28" s="189">
        <v>1.3712999999999999E-2</v>
      </c>
      <c r="BH28" s="189">
        <v>9.5619999999999993E-3</v>
      </c>
      <c r="BI28" s="189">
        <v>0.06</v>
      </c>
      <c r="BJ28" s="189">
        <v>1.1976000000000001E-2</v>
      </c>
      <c r="BK28" s="189">
        <v>2.5255E-2</v>
      </c>
      <c r="BL28" s="189">
        <v>4.7800000000000004E-3</v>
      </c>
      <c r="BM28" s="193">
        <v>3.833E-3</v>
      </c>
    </row>
    <row r="29" spans="2:65" ht="17.149999999999999" customHeight="1" x14ac:dyDescent="0.2">
      <c r="B29" s="58" t="s">
        <v>206</v>
      </c>
      <c r="C29" s="29" t="s">
        <v>298</v>
      </c>
      <c r="D29" s="188">
        <v>0</v>
      </c>
      <c r="E29" s="189">
        <v>0</v>
      </c>
      <c r="F29" s="189">
        <v>0</v>
      </c>
      <c r="G29" s="189">
        <v>0</v>
      </c>
      <c r="H29" s="189">
        <v>0</v>
      </c>
      <c r="I29" s="189">
        <v>0</v>
      </c>
      <c r="J29" s="189">
        <v>0</v>
      </c>
      <c r="K29" s="189">
        <v>0</v>
      </c>
      <c r="L29" s="189">
        <v>0</v>
      </c>
      <c r="M29" s="189">
        <v>0</v>
      </c>
      <c r="N29" s="189">
        <v>0</v>
      </c>
      <c r="O29" s="189">
        <v>0</v>
      </c>
      <c r="P29" s="189">
        <v>0</v>
      </c>
      <c r="Q29" s="189">
        <v>0</v>
      </c>
      <c r="R29" s="189">
        <v>0</v>
      </c>
      <c r="S29" s="189">
        <v>0</v>
      </c>
      <c r="T29" s="189">
        <v>0</v>
      </c>
      <c r="U29" s="189">
        <v>1E-4</v>
      </c>
      <c r="V29" s="189">
        <v>0</v>
      </c>
      <c r="W29" s="189">
        <v>0</v>
      </c>
      <c r="X29" s="189">
        <v>0</v>
      </c>
      <c r="Y29" s="189">
        <v>0</v>
      </c>
      <c r="Z29" s="189">
        <v>0.46523199999999998</v>
      </c>
      <c r="AA29" s="189">
        <v>0</v>
      </c>
      <c r="AB29" s="189">
        <v>0.101411</v>
      </c>
      <c r="AC29" s="189">
        <v>0</v>
      </c>
      <c r="AD29" s="189">
        <v>0</v>
      </c>
      <c r="AE29" s="189">
        <v>0</v>
      </c>
      <c r="AF29" s="189">
        <v>0</v>
      </c>
      <c r="AG29" s="189">
        <v>0</v>
      </c>
      <c r="AH29" s="189">
        <v>0</v>
      </c>
      <c r="AI29" s="189">
        <v>0</v>
      </c>
      <c r="AJ29" s="189">
        <v>0</v>
      </c>
      <c r="AK29" s="189">
        <v>2.3E-5</v>
      </c>
      <c r="AL29" s="189">
        <v>0</v>
      </c>
      <c r="AM29" s="189">
        <v>1.92E-4</v>
      </c>
      <c r="AN29" s="189">
        <v>0</v>
      </c>
      <c r="AO29" s="189">
        <v>0</v>
      </c>
      <c r="AP29" s="189">
        <v>0</v>
      </c>
      <c r="AQ29" s="189">
        <v>2.4666E-2</v>
      </c>
      <c r="AR29" s="189">
        <v>0</v>
      </c>
      <c r="AS29" s="189">
        <v>0</v>
      </c>
      <c r="AT29" s="190">
        <v>0</v>
      </c>
      <c r="AU29" s="191">
        <v>9.7739999999999994E-2</v>
      </c>
      <c r="AV29" s="192">
        <v>0</v>
      </c>
      <c r="AW29" s="192">
        <v>2.5239999999999999E-2</v>
      </c>
      <c r="AX29" s="189">
        <v>0</v>
      </c>
      <c r="AY29" s="189">
        <v>5.4860000000000004E-3</v>
      </c>
      <c r="AZ29" s="189">
        <v>3.5991000000000002E-2</v>
      </c>
      <c r="BA29" s="189">
        <v>-2.787515</v>
      </c>
      <c r="BB29" s="189">
        <v>2.3179999999999999E-2</v>
      </c>
      <c r="BC29" s="189">
        <v>0.11161799999999999</v>
      </c>
      <c r="BD29" s="189">
        <v>0.57532300000000003</v>
      </c>
      <c r="BE29" s="189">
        <v>0.22250300000000001</v>
      </c>
      <c r="BF29" s="189">
        <v>0.34726899999999999</v>
      </c>
      <c r="BG29" s="189">
        <v>0.17747399999999999</v>
      </c>
      <c r="BH29" s="189">
        <v>0.18038899999999999</v>
      </c>
      <c r="BI29" s="189">
        <v>7.3977000000000001E-2</v>
      </c>
      <c r="BJ29" s="189">
        <v>0.12570400000000001</v>
      </c>
      <c r="BK29" s="189">
        <v>0.111401</v>
      </c>
      <c r="BL29" s="189">
        <v>0.22861500000000001</v>
      </c>
      <c r="BM29" s="193">
        <v>0.20557700000000001</v>
      </c>
    </row>
    <row r="30" spans="2:65" ht="17.149999999999999" customHeight="1" x14ac:dyDescent="0.2">
      <c r="B30" s="58" t="s">
        <v>207</v>
      </c>
      <c r="C30" s="29" t="s">
        <v>290</v>
      </c>
      <c r="D30" s="188">
        <v>0</v>
      </c>
      <c r="E30" s="189">
        <v>0</v>
      </c>
      <c r="F30" s="189">
        <v>0</v>
      </c>
      <c r="G30" s="189">
        <v>0</v>
      </c>
      <c r="H30" s="189">
        <v>0</v>
      </c>
      <c r="I30" s="189">
        <v>0</v>
      </c>
      <c r="J30" s="189">
        <v>0</v>
      </c>
      <c r="K30" s="189">
        <v>0</v>
      </c>
      <c r="L30" s="189">
        <v>0</v>
      </c>
      <c r="M30" s="189">
        <v>0</v>
      </c>
      <c r="N30" s="189">
        <v>0</v>
      </c>
      <c r="O30" s="189">
        <v>0</v>
      </c>
      <c r="P30" s="189">
        <v>0</v>
      </c>
      <c r="Q30" s="189">
        <v>0</v>
      </c>
      <c r="R30" s="189">
        <v>0</v>
      </c>
      <c r="S30" s="189">
        <v>0</v>
      </c>
      <c r="T30" s="189">
        <v>0</v>
      </c>
      <c r="U30" s="189">
        <v>0</v>
      </c>
      <c r="V30" s="189">
        <v>0</v>
      </c>
      <c r="W30" s="189">
        <v>0</v>
      </c>
      <c r="X30" s="189">
        <v>0</v>
      </c>
      <c r="Y30" s="189">
        <v>0</v>
      </c>
      <c r="Z30" s="189">
        <v>0</v>
      </c>
      <c r="AA30" s="189">
        <v>0.34081600000000001</v>
      </c>
      <c r="AB30" s="189">
        <v>0</v>
      </c>
      <c r="AC30" s="189">
        <v>0</v>
      </c>
      <c r="AD30" s="189">
        <v>0</v>
      </c>
      <c r="AE30" s="189">
        <v>0</v>
      </c>
      <c r="AF30" s="189">
        <v>0</v>
      </c>
      <c r="AG30" s="189">
        <v>0</v>
      </c>
      <c r="AH30" s="189">
        <v>0</v>
      </c>
      <c r="AI30" s="189">
        <v>0</v>
      </c>
      <c r="AJ30" s="189">
        <v>0</v>
      </c>
      <c r="AK30" s="189">
        <v>4.7749999999999997E-3</v>
      </c>
      <c r="AL30" s="189">
        <v>0</v>
      </c>
      <c r="AM30" s="189">
        <v>1.939E-3</v>
      </c>
      <c r="AN30" s="189">
        <v>0</v>
      </c>
      <c r="AO30" s="189">
        <v>0</v>
      </c>
      <c r="AP30" s="189">
        <v>0</v>
      </c>
      <c r="AQ30" s="189">
        <v>0</v>
      </c>
      <c r="AR30" s="189">
        <v>0</v>
      </c>
      <c r="AS30" s="189">
        <v>0</v>
      </c>
      <c r="AT30" s="190">
        <v>0</v>
      </c>
      <c r="AU30" s="191">
        <v>2.7190000000000001E-3</v>
      </c>
      <c r="AV30" s="192">
        <v>0</v>
      </c>
      <c r="AW30" s="192">
        <v>0</v>
      </c>
      <c r="AX30" s="189">
        <v>0</v>
      </c>
      <c r="AY30" s="189">
        <v>1.2402E-2</v>
      </c>
      <c r="AZ30" s="189">
        <v>4.4860000000000004E-3</v>
      </c>
      <c r="BA30" s="189">
        <v>-5.5864349999999998</v>
      </c>
      <c r="BB30" s="189">
        <v>1.9109999999999999E-3</v>
      </c>
      <c r="BC30" s="189">
        <v>3.679E-3</v>
      </c>
      <c r="BD30" s="189">
        <v>2.7809E-2</v>
      </c>
      <c r="BE30" s="189">
        <v>1.0045E-2</v>
      </c>
      <c r="BF30" s="189">
        <v>1.6327000000000001E-2</v>
      </c>
      <c r="BG30" s="189">
        <v>8.7740000000000005E-3</v>
      </c>
      <c r="BH30" s="189">
        <v>7.3699999999999998E-3</v>
      </c>
      <c r="BI30" s="189">
        <v>2.2381999999999999E-2</v>
      </c>
      <c r="BJ30" s="189">
        <v>1.9959999999999999E-3</v>
      </c>
      <c r="BK30" s="189">
        <v>7.633E-3</v>
      </c>
      <c r="BL30" s="189">
        <v>9.6579999999999999E-3</v>
      </c>
      <c r="BM30" s="193">
        <v>7.2740000000000001E-3</v>
      </c>
    </row>
    <row r="31" spans="2:65" ht="17.149999999999999" customHeight="1" x14ac:dyDescent="0.2">
      <c r="B31" s="58" t="s">
        <v>208</v>
      </c>
      <c r="C31" s="29" t="s">
        <v>291</v>
      </c>
      <c r="D31" s="188">
        <v>0</v>
      </c>
      <c r="E31" s="189">
        <v>0</v>
      </c>
      <c r="F31" s="189">
        <v>2.9701000000000002E-2</v>
      </c>
      <c r="G31" s="189">
        <v>6.3999999999999997E-5</v>
      </c>
      <c r="H31" s="189">
        <v>0</v>
      </c>
      <c r="I31" s="189">
        <v>0</v>
      </c>
      <c r="J31" s="189">
        <v>0</v>
      </c>
      <c r="K31" s="189">
        <v>0</v>
      </c>
      <c r="L31" s="189">
        <v>0</v>
      </c>
      <c r="M31" s="189">
        <v>0</v>
      </c>
      <c r="N31" s="189">
        <v>0</v>
      </c>
      <c r="O31" s="189">
        <v>0</v>
      </c>
      <c r="P31" s="189">
        <v>0</v>
      </c>
      <c r="Q31" s="189">
        <v>0</v>
      </c>
      <c r="R31" s="189">
        <v>0</v>
      </c>
      <c r="S31" s="189">
        <v>0</v>
      </c>
      <c r="T31" s="189">
        <v>0</v>
      </c>
      <c r="U31" s="189">
        <v>0</v>
      </c>
      <c r="V31" s="189">
        <v>0</v>
      </c>
      <c r="W31" s="189">
        <v>0</v>
      </c>
      <c r="X31" s="189">
        <v>0</v>
      </c>
      <c r="Y31" s="189">
        <v>0</v>
      </c>
      <c r="Z31" s="189">
        <v>0</v>
      </c>
      <c r="AA31" s="189">
        <v>0</v>
      </c>
      <c r="AB31" s="189">
        <v>0.190357</v>
      </c>
      <c r="AC31" s="189">
        <v>0</v>
      </c>
      <c r="AD31" s="189">
        <v>0</v>
      </c>
      <c r="AE31" s="189">
        <v>0</v>
      </c>
      <c r="AF31" s="189">
        <v>0</v>
      </c>
      <c r="AG31" s="189">
        <v>0</v>
      </c>
      <c r="AH31" s="189">
        <v>0</v>
      </c>
      <c r="AI31" s="189">
        <v>0</v>
      </c>
      <c r="AJ31" s="189">
        <v>0</v>
      </c>
      <c r="AK31" s="189">
        <v>9.4529999999999996E-3</v>
      </c>
      <c r="AL31" s="189">
        <v>0</v>
      </c>
      <c r="AM31" s="189">
        <v>1.1460000000000001E-3</v>
      </c>
      <c r="AN31" s="189">
        <v>2.0999999999999999E-5</v>
      </c>
      <c r="AO31" s="189">
        <v>0</v>
      </c>
      <c r="AP31" s="189">
        <v>0</v>
      </c>
      <c r="AQ31" s="189">
        <v>1.8890000000000001E-3</v>
      </c>
      <c r="AR31" s="189">
        <v>2.9E-5</v>
      </c>
      <c r="AS31" s="189">
        <v>0</v>
      </c>
      <c r="AT31" s="190">
        <v>0</v>
      </c>
      <c r="AU31" s="191">
        <v>1.9059999999999999E-3</v>
      </c>
      <c r="AV31" s="192">
        <v>0</v>
      </c>
      <c r="AW31" s="192">
        <v>6.2200000000000005E-4</v>
      </c>
      <c r="AX31" s="189">
        <v>0</v>
      </c>
      <c r="AY31" s="189">
        <v>1.3299999999999999E-2</v>
      </c>
      <c r="AZ31" s="189">
        <v>8.2520000000000007E-3</v>
      </c>
      <c r="BA31" s="189">
        <v>-1.689676</v>
      </c>
      <c r="BB31" s="189">
        <v>3.0630000000000002E-3</v>
      </c>
      <c r="BC31" s="189">
        <v>3.3609999999999998E-3</v>
      </c>
      <c r="BD31" s="189">
        <v>1.0876E-2</v>
      </c>
      <c r="BE31" s="189">
        <v>1.5372E-2</v>
      </c>
      <c r="BF31" s="189">
        <v>1.3782000000000001E-2</v>
      </c>
      <c r="BG31" s="189">
        <v>8.1659999999999996E-3</v>
      </c>
      <c r="BH31" s="189">
        <v>6.4019999999999997E-3</v>
      </c>
      <c r="BI31" s="189">
        <v>2.3500000000000001E-3</v>
      </c>
      <c r="BJ31" s="189">
        <v>5.2059999999999997E-3</v>
      </c>
      <c r="BK31" s="189">
        <v>4.4159999999999998E-3</v>
      </c>
      <c r="BL31" s="189">
        <v>1.1069000000000001E-2</v>
      </c>
      <c r="BM31" s="193">
        <v>7.1269999999999997E-3</v>
      </c>
    </row>
    <row r="32" spans="2:65" ht="17.149999999999999" customHeight="1" x14ac:dyDescent="0.2">
      <c r="B32" s="58" t="s">
        <v>209</v>
      </c>
      <c r="C32" s="29" t="s">
        <v>6</v>
      </c>
      <c r="D32" s="188">
        <v>1.3090000000000001E-3</v>
      </c>
      <c r="E32" s="189">
        <v>3.9610000000000001E-3</v>
      </c>
      <c r="F32" s="189">
        <v>4.9589999999999999E-3</v>
      </c>
      <c r="G32" s="189">
        <v>4.9490000000000003E-3</v>
      </c>
      <c r="H32" s="189">
        <v>9.8860000000000007E-3</v>
      </c>
      <c r="I32" s="189">
        <v>7.5399999999999998E-3</v>
      </c>
      <c r="J32" s="189">
        <v>1.2213E-2</v>
      </c>
      <c r="K32" s="189">
        <v>3.8470000000000002E-3</v>
      </c>
      <c r="L32" s="189">
        <v>8.2700000000000004E-4</v>
      </c>
      <c r="M32" s="189">
        <v>2.2330000000000002E-3</v>
      </c>
      <c r="N32" s="189">
        <v>1.529E-3</v>
      </c>
      <c r="O32" s="189">
        <v>2.0955999999999999E-2</v>
      </c>
      <c r="P32" s="189">
        <v>8.2660000000000008E-3</v>
      </c>
      <c r="Q32" s="189">
        <v>8.685E-3</v>
      </c>
      <c r="R32" s="189">
        <v>4.0143999999999999E-2</v>
      </c>
      <c r="S32" s="189">
        <v>6.4869999999999997E-3</v>
      </c>
      <c r="T32" s="189">
        <v>1.6080000000000001E-3</v>
      </c>
      <c r="U32" s="189">
        <v>5.2469999999999999E-3</v>
      </c>
      <c r="V32" s="189">
        <v>4.7330000000000002E-3</v>
      </c>
      <c r="W32" s="189">
        <v>5.3829999999999998E-3</v>
      </c>
      <c r="X32" s="189">
        <v>3.039E-3</v>
      </c>
      <c r="Y32" s="189">
        <v>1.0363000000000001E-2</v>
      </c>
      <c r="Z32" s="189">
        <v>1.5679999999999999E-3</v>
      </c>
      <c r="AA32" s="189">
        <v>3.8019999999999998E-3</v>
      </c>
      <c r="AB32" s="189">
        <v>1.913E-3</v>
      </c>
      <c r="AC32" s="189">
        <v>3.8882E-2</v>
      </c>
      <c r="AD32" s="189">
        <v>3.4970000000000001E-3</v>
      </c>
      <c r="AE32" s="189">
        <v>9.384E-3</v>
      </c>
      <c r="AF32" s="189">
        <v>3.9950000000000003E-3</v>
      </c>
      <c r="AG32" s="189">
        <v>4.2079999999999999E-3</v>
      </c>
      <c r="AH32" s="189">
        <v>5.7239999999999999E-3</v>
      </c>
      <c r="AI32" s="189">
        <v>1.6118E-2</v>
      </c>
      <c r="AJ32" s="189">
        <v>6.6000000000000005E-5</v>
      </c>
      <c r="AK32" s="189">
        <v>2.2669999999999999E-3</v>
      </c>
      <c r="AL32" s="189">
        <v>2.0464E-2</v>
      </c>
      <c r="AM32" s="189">
        <v>8.6250000000000007E-3</v>
      </c>
      <c r="AN32" s="189">
        <v>2.3174E-2</v>
      </c>
      <c r="AO32" s="189">
        <v>3.9480000000000001E-3</v>
      </c>
      <c r="AP32" s="189">
        <v>4.8263E-2</v>
      </c>
      <c r="AQ32" s="189">
        <v>8.9320000000000007E-3</v>
      </c>
      <c r="AR32" s="189">
        <v>6.6649999999999999E-3</v>
      </c>
      <c r="AS32" s="189">
        <v>0.14685899999999999</v>
      </c>
      <c r="AT32" s="190">
        <v>1.66E-3</v>
      </c>
      <c r="AU32" s="191">
        <v>6.8349999999999999E-3</v>
      </c>
      <c r="AV32" s="192">
        <v>1.4602E-2</v>
      </c>
      <c r="AW32" s="192">
        <v>1.0562E-2</v>
      </c>
      <c r="AX32" s="189">
        <v>0</v>
      </c>
      <c r="AY32" s="189">
        <v>4.0489999999999996E-3</v>
      </c>
      <c r="AZ32" s="189">
        <v>7.9520000000000007E-3</v>
      </c>
      <c r="BA32" s="189">
        <v>-1.973589</v>
      </c>
      <c r="BB32" s="189">
        <v>8.4290000000000007E-3</v>
      </c>
      <c r="BC32" s="189">
        <v>1.0893E-2</v>
      </c>
      <c r="BD32" s="189">
        <v>1.0369999999999999E-3</v>
      </c>
      <c r="BE32" s="189">
        <v>2.2525E-2</v>
      </c>
      <c r="BF32" s="189">
        <v>1.4926E-2</v>
      </c>
      <c r="BG32" s="189">
        <v>1.1521999999999999E-2</v>
      </c>
      <c r="BH32" s="189">
        <v>1.2070000000000001E-2</v>
      </c>
      <c r="BI32" s="189">
        <v>2.7886000000000001E-2</v>
      </c>
      <c r="BJ32" s="189">
        <v>1.7257000000000002E-2</v>
      </c>
      <c r="BK32" s="189">
        <v>2.0195999999999999E-2</v>
      </c>
      <c r="BL32" s="189">
        <v>4.8089999999999999E-3</v>
      </c>
      <c r="BM32" s="193">
        <v>9.103E-3</v>
      </c>
    </row>
    <row r="33" spans="2:65" ht="17.149999999999999" customHeight="1" x14ac:dyDescent="0.2">
      <c r="B33" s="58" t="s">
        <v>210</v>
      </c>
      <c r="C33" s="29" t="s">
        <v>258</v>
      </c>
      <c r="D33" s="188">
        <v>3.5500000000000001E-4</v>
      </c>
      <c r="E33" s="189">
        <v>0</v>
      </c>
      <c r="F33" s="189">
        <v>7.6000000000000004E-5</v>
      </c>
      <c r="G33" s="189">
        <v>3.86E-4</v>
      </c>
      <c r="H33" s="189">
        <v>6.0999999999999999E-5</v>
      </c>
      <c r="I33" s="189">
        <v>2.7999999999999998E-4</v>
      </c>
      <c r="J33" s="189">
        <v>4.0999999999999999E-4</v>
      </c>
      <c r="K33" s="189">
        <v>4.35E-4</v>
      </c>
      <c r="L33" s="189">
        <v>4.1E-5</v>
      </c>
      <c r="M33" s="189">
        <v>4.26E-4</v>
      </c>
      <c r="N33" s="189">
        <v>1.92E-4</v>
      </c>
      <c r="O33" s="189">
        <v>4.9700000000000005E-4</v>
      </c>
      <c r="P33" s="189">
        <v>7.2099999999999996E-4</v>
      </c>
      <c r="Q33" s="189">
        <v>5.4100000000000003E-4</v>
      </c>
      <c r="R33" s="189">
        <v>4.0200000000000001E-4</v>
      </c>
      <c r="S33" s="189">
        <v>3.86E-4</v>
      </c>
      <c r="T33" s="189">
        <v>2.02E-4</v>
      </c>
      <c r="U33" s="189">
        <v>1.9100000000000001E-4</v>
      </c>
      <c r="V33" s="189">
        <v>1.4200000000000001E-4</v>
      </c>
      <c r="W33" s="189">
        <v>3.1E-4</v>
      </c>
      <c r="X33" s="189">
        <v>2.32E-4</v>
      </c>
      <c r="Y33" s="189">
        <v>1.65E-4</v>
      </c>
      <c r="Z33" s="189">
        <v>5.5000000000000002E-5</v>
      </c>
      <c r="AA33" s="189">
        <v>1.95E-4</v>
      </c>
      <c r="AB33" s="189">
        <v>1.8799999999999999E-4</v>
      </c>
      <c r="AC33" s="189">
        <v>1.6100000000000001E-4</v>
      </c>
      <c r="AD33" s="189">
        <v>7.8999999999999996E-5</v>
      </c>
      <c r="AE33" s="189">
        <v>1.895E-3</v>
      </c>
      <c r="AF33" s="189">
        <v>3.7260000000000001E-3</v>
      </c>
      <c r="AG33" s="189">
        <v>3.5300000000000002E-4</v>
      </c>
      <c r="AH33" s="189">
        <v>3.5300000000000002E-4</v>
      </c>
      <c r="AI33" s="189">
        <v>3.3199999999999999E-4</v>
      </c>
      <c r="AJ33" s="189">
        <v>1.14E-3</v>
      </c>
      <c r="AK33" s="189">
        <v>8.8800000000000001E-4</v>
      </c>
      <c r="AL33" s="189">
        <v>4.3800000000000002E-4</v>
      </c>
      <c r="AM33" s="189">
        <v>1.2470000000000001E-3</v>
      </c>
      <c r="AN33" s="189">
        <v>6.3900000000000003E-4</v>
      </c>
      <c r="AO33" s="189">
        <v>2.8899999999999998E-4</v>
      </c>
      <c r="AP33" s="189">
        <v>1.8799999999999999E-4</v>
      </c>
      <c r="AQ33" s="189">
        <v>1.3999999999999999E-4</v>
      </c>
      <c r="AR33" s="189">
        <v>2.6800000000000001E-4</v>
      </c>
      <c r="AS33" s="189">
        <v>0</v>
      </c>
      <c r="AT33" s="190">
        <v>0</v>
      </c>
      <c r="AU33" s="191">
        <v>3.9500000000000001E-4</v>
      </c>
      <c r="AV33" s="192">
        <v>0</v>
      </c>
      <c r="AW33" s="192">
        <v>0</v>
      </c>
      <c r="AX33" s="189">
        <v>0</v>
      </c>
      <c r="AY33" s="189">
        <v>0.72402200000000005</v>
      </c>
      <c r="AZ33" s="189">
        <v>0.23402500000000001</v>
      </c>
      <c r="BA33" s="189">
        <v>0</v>
      </c>
      <c r="BB33" s="189">
        <v>8.8654999999999998E-2</v>
      </c>
      <c r="BC33" s="189">
        <v>4.0613999999999997E-2</v>
      </c>
      <c r="BD33" s="189">
        <v>0</v>
      </c>
      <c r="BE33" s="189">
        <v>0</v>
      </c>
      <c r="BF33" s="189">
        <v>0</v>
      </c>
      <c r="BG33" s="189">
        <v>4.6448000000000003E-2</v>
      </c>
      <c r="BH33" s="189">
        <v>2.8761999999999999E-2</v>
      </c>
      <c r="BI33" s="189">
        <v>0</v>
      </c>
      <c r="BJ33" s="189">
        <v>0</v>
      </c>
      <c r="BK33" s="189">
        <v>0</v>
      </c>
      <c r="BL33" s="189">
        <v>8.2399E-2</v>
      </c>
      <c r="BM33" s="193">
        <v>3.9261999999999998E-2</v>
      </c>
    </row>
    <row r="34" spans="2:65" ht="17.149999999999999" customHeight="1" x14ac:dyDescent="0.2">
      <c r="B34" s="58" t="s">
        <v>211</v>
      </c>
      <c r="C34" s="29" t="s">
        <v>259</v>
      </c>
      <c r="D34" s="188">
        <v>1.4250000000000001E-2</v>
      </c>
      <c r="E34" s="189">
        <v>4.6810000000000003E-3</v>
      </c>
      <c r="F34" s="189">
        <v>2.6776999999999999E-2</v>
      </c>
      <c r="G34" s="189">
        <v>3.2197999999999997E-2</v>
      </c>
      <c r="H34" s="189">
        <v>1.4718999999999999E-2</v>
      </c>
      <c r="I34" s="189">
        <v>3.2684999999999999E-2</v>
      </c>
      <c r="J34" s="189">
        <v>3.3374000000000001E-2</v>
      </c>
      <c r="K34" s="189">
        <v>2.8941999999999999E-2</v>
      </c>
      <c r="L34" s="189">
        <v>7.6290000000000004E-3</v>
      </c>
      <c r="M34" s="189">
        <v>3.3063000000000002E-2</v>
      </c>
      <c r="N34" s="189">
        <v>3.0283000000000001E-2</v>
      </c>
      <c r="O34" s="189">
        <v>5.1942000000000002E-2</v>
      </c>
      <c r="P34" s="189">
        <v>4.3862999999999999E-2</v>
      </c>
      <c r="Q34" s="189">
        <v>5.2663000000000001E-2</v>
      </c>
      <c r="R34" s="189">
        <v>2.9505E-2</v>
      </c>
      <c r="S34" s="189">
        <v>2.2890000000000001E-2</v>
      </c>
      <c r="T34" s="189">
        <v>1.1599E-2</v>
      </c>
      <c r="U34" s="189">
        <v>1.2364E-2</v>
      </c>
      <c r="V34" s="189">
        <v>5.6210000000000001E-3</v>
      </c>
      <c r="W34" s="189">
        <v>3.2250000000000001E-2</v>
      </c>
      <c r="X34" s="189">
        <v>7.8650000000000005E-3</v>
      </c>
      <c r="Y34" s="189">
        <v>5.9890000000000004E-3</v>
      </c>
      <c r="Z34" s="189">
        <v>1.1642E-2</v>
      </c>
      <c r="AA34" s="189">
        <v>1.8275E-2</v>
      </c>
      <c r="AB34" s="189">
        <v>1.6025999999999999E-2</v>
      </c>
      <c r="AC34" s="189">
        <v>1.6823999999999999E-2</v>
      </c>
      <c r="AD34" s="189">
        <v>3.3899999999999998E-3</v>
      </c>
      <c r="AE34" s="189">
        <v>7.8146999999999994E-2</v>
      </c>
      <c r="AF34" s="189">
        <v>4.7151999999999999E-2</v>
      </c>
      <c r="AG34" s="189">
        <v>7.3613999999999999E-2</v>
      </c>
      <c r="AH34" s="189">
        <v>1.8887999999999999E-2</v>
      </c>
      <c r="AI34" s="189">
        <v>5.3749999999999996E-3</v>
      </c>
      <c r="AJ34" s="189">
        <v>3.8700000000000002E-3</v>
      </c>
      <c r="AK34" s="189">
        <v>1.3625E-2</v>
      </c>
      <c r="AL34" s="189">
        <v>5.9579999999999998E-3</v>
      </c>
      <c r="AM34" s="189">
        <v>1.2066E-2</v>
      </c>
      <c r="AN34" s="189">
        <v>1.4252000000000001E-2</v>
      </c>
      <c r="AO34" s="189">
        <v>1.1878E-2</v>
      </c>
      <c r="AP34" s="189">
        <v>4.6360000000000004E-3</v>
      </c>
      <c r="AQ34" s="189">
        <v>5.2360000000000002E-3</v>
      </c>
      <c r="AR34" s="189">
        <v>3.5450000000000002E-2</v>
      </c>
      <c r="AS34" s="189">
        <v>0</v>
      </c>
      <c r="AT34" s="190">
        <v>4.5370000000000002E-3</v>
      </c>
      <c r="AU34" s="191">
        <v>1.7337999999999999E-2</v>
      </c>
      <c r="AV34" s="192">
        <v>4.4900000000000002E-4</v>
      </c>
      <c r="AW34" s="192">
        <v>2.2988000000000001E-2</v>
      </c>
      <c r="AX34" s="189">
        <v>0</v>
      </c>
      <c r="AY34" s="189">
        <v>0</v>
      </c>
      <c r="AZ34" s="189">
        <v>0</v>
      </c>
      <c r="BA34" s="189">
        <v>0</v>
      </c>
      <c r="BB34" s="189">
        <v>1.2352999999999999E-2</v>
      </c>
      <c r="BC34" s="189">
        <v>2.3538E-2</v>
      </c>
      <c r="BD34" s="189">
        <v>4.1599999999999997E-4</v>
      </c>
      <c r="BE34" s="189">
        <v>5.7940999999999999E-2</v>
      </c>
      <c r="BF34" s="189">
        <v>3.7599E-2</v>
      </c>
      <c r="BG34" s="189">
        <v>2.4372000000000001E-2</v>
      </c>
      <c r="BH34" s="189">
        <v>2.7640999999999999E-2</v>
      </c>
      <c r="BI34" s="189">
        <v>1.5999999999999999E-5</v>
      </c>
      <c r="BJ34" s="189">
        <v>4.9069000000000002E-2</v>
      </c>
      <c r="BK34" s="189">
        <v>3.5506000000000003E-2</v>
      </c>
      <c r="BL34" s="189">
        <v>1.5755000000000002E-2</v>
      </c>
      <c r="BM34" s="193">
        <v>2.477E-2</v>
      </c>
    </row>
    <row r="35" spans="2:65" ht="17.149999999999999" customHeight="1" x14ac:dyDescent="0.2">
      <c r="B35" s="58" t="s">
        <v>212</v>
      </c>
      <c r="C35" s="29" t="s">
        <v>7</v>
      </c>
      <c r="D35" s="188">
        <v>7.18E-4</v>
      </c>
      <c r="E35" s="189">
        <v>1.8000000000000001E-4</v>
      </c>
      <c r="F35" s="189">
        <v>3.0499999999999999E-4</v>
      </c>
      <c r="G35" s="189">
        <v>2.1849999999999999E-3</v>
      </c>
      <c r="H35" s="189">
        <v>1.9480000000000001E-3</v>
      </c>
      <c r="I35" s="189">
        <v>1.8190000000000001E-3</v>
      </c>
      <c r="J35" s="189">
        <v>1.536E-3</v>
      </c>
      <c r="K35" s="189">
        <v>2.323E-3</v>
      </c>
      <c r="L35" s="189">
        <v>4.2400000000000001E-4</v>
      </c>
      <c r="M35" s="189">
        <v>1.041E-3</v>
      </c>
      <c r="N35" s="189">
        <v>5.6599999999999999E-4</v>
      </c>
      <c r="O35" s="189">
        <v>8.52E-4</v>
      </c>
      <c r="P35" s="189">
        <v>1.3990000000000001E-3</v>
      </c>
      <c r="Q35" s="189">
        <v>8.9899999999999995E-4</v>
      </c>
      <c r="R35" s="189">
        <v>7.6000000000000004E-4</v>
      </c>
      <c r="S35" s="189">
        <v>6.1799999999999995E-4</v>
      </c>
      <c r="T35" s="189">
        <v>6.4000000000000005E-4</v>
      </c>
      <c r="U35" s="189">
        <v>6.6399999999999999E-4</v>
      </c>
      <c r="V35" s="189">
        <v>7.4799999999999997E-4</v>
      </c>
      <c r="W35" s="189">
        <v>1.7329999999999999E-3</v>
      </c>
      <c r="X35" s="189">
        <v>4.7800000000000002E-4</v>
      </c>
      <c r="Y35" s="189">
        <v>2.1100000000000001E-4</v>
      </c>
      <c r="Z35" s="189">
        <v>2.9799999999999998E-4</v>
      </c>
      <c r="AA35" s="189">
        <v>2.2100000000000001E-4</v>
      </c>
      <c r="AB35" s="189">
        <v>6.1799999999999995E-4</v>
      </c>
      <c r="AC35" s="189">
        <v>8.4800000000000001E-4</v>
      </c>
      <c r="AD35" s="189">
        <v>7.54E-4</v>
      </c>
      <c r="AE35" s="189">
        <v>7.0799999999999997E-4</v>
      </c>
      <c r="AF35" s="189">
        <v>7.9087000000000005E-2</v>
      </c>
      <c r="AG35" s="189">
        <v>9.4870000000000006E-3</v>
      </c>
      <c r="AH35" s="189">
        <v>1.8990000000000001E-3</v>
      </c>
      <c r="AI35" s="189">
        <v>1.2329999999999999E-3</v>
      </c>
      <c r="AJ35" s="189">
        <v>3.8200000000000002E-4</v>
      </c>
      <c r="AK35" s="189">
        <v>3.7320000000000001E-3</v>
      </c>
      <c r="AL35" s="189">
        <v>2.0049999999999998E-3</v>
      </c>
      <c r="AM35" s="189">
        <v>4.228E-3</v>
      </c>
      <c r="AN35" s="189">
        <v>7.6750000000000004E-3</v>
      </c>
      <c r="AO35" s="189">
        <v>4.6290000000000003E-3</v>
      </c>
      <c r="AP35" s="189">
        <v>2.2650000000000001E-3</v>
      </c>
      <c r="AQ35" s="189">
        <v>7.1500000000000003E-4</v>
      </c>
      <c r="AR35" s="189">
        <v>9.0240000000000008E-3</v>
      </c>
      <c r="AS35" s="189">
        <v>0</v>
      </c>
      <c r="AT35" s="190">
        <v>1.384E-3</v>
      </c>
      <c r="AU35" s="191">
        <v>2.1120000000000002E-3</v>
      </c>
      <c r="AV35" s="192">
        <v>1.7799999999999999E-4</v>
      </c>
      <c r="AW35" s="192">
        <v>5.6930000000000001E-3</v>
      </c>
      <c r="AX35" s="189">
        <v>-2.7859999999999998E-3</v>
      </c>
      <c r="AY35" s="189">
        <v>0</v>
      </c>
      <c r="AZ35" s="189">
        <v>0</v>
      </c>
      <c r="BA35" s="189">
        <v>0</v>
      </c>
      <c r="BB35" s="189">
        <v>2.6849999999999999E-3</v>
      </c>
      <c r="BC35" s="189">
        <v>3.4020000000000001E-3</v>
      </c>
      <c r="BD35" s="189">
        <v>1.2E-4</v>
      </c>
      <c r="BE35" s="189">
        <v>1.7080000000000001E-3</v>
      </c>
      <c r="BF35" s="189">
        <v>1.1460000000000001E-3</v>
      </c>
      <c r="BG35" s="189">
        <v>1.952E-3</v>
      </c>
      <c r="BH35" s="189">
        <v>2.7439999999999999E-3</v>
      </c>
      <c r="BI35" s="189">
        <v>1.2E-5</v>
      </c>
      <c r="BJ35" s="189">
        <v>1.27E-4</v>
      </c>
      <c r="BK35" s="189">
        <v>9.5000000000000005E-5</v>
      </c>
      <c r="BL35" s="189">
        <v>3.3899999999999998E-3</v>
      </c>
      <c r="BM35" s="193">
        <v>3.7109999999999999E-3</v>
      </c>
    </row>
    <row r="36" spans="2:65" ht="17.149999999999999" customHeight="1" x14ac:dyDescent="0.2">
      <c r="B36" s="58" t="s">
        <v>213</v>
      </c>
      <c r="C36" s="29" t="s">
        <v>8</v>
      </c>
      <c r="D36" s="188">
        <v>3.88E-4</v>
      </c>
      <c r="E36" s="189">
        <v>0</v>
      </c>
      <c r="F36" s="189">
        <v>3.3100000000000002E-4</v>
      </c>
      <c r="G36" s="189">
        <v>1.9919999999999998E-3</v>
      </c>
      <c r="H36" s="189">
        <v>7.9199999999999995E-4</v>
      </c>
      <c r="I36" s="189">
        <v>2.0900000000000001E-4</v>
      </c>
      <c r="J36" s="189">
        <v>5.9699999999999998E-4</v>
      </c>
      <c r="K36" s="189">
        <v>2.3530000000000001E-3</v>
      </c>
      <c r="L36" s="189">
        <v>6.9999999999999999E-6</v>
      </c>
      <c r="M36" s="189">
        <v>4.3000000000000002E-5</v>
      </c>
      <c r="N36" s="189">
        <v>1.73E-4</v>
      </c>
      <c r="O36" s="189">
        <v>3.0800000000000001E-4</v>
      </c>
      <c r="P36" s="189">
        <v>2.444E-3</v>
      </c>
      <c r="Q36" s="189">
        <v>9.1000000000000003E-5</v>
      </c>
      <c r="R36" s="189">
        <v>5.7000000000000003E-5</v>
      </c>
      <c r="S36" s="189">
        <v>7.7000000000000001E-5</v>
      </c>
      <c r="T36" s="189">
        <v>3.2299999999999999E-4</v>
      </c>
      <c r="U36" s="189">
        <v>3.0000000000000001E-5</v>
      </c>
      <c r="V36" s="189">
        <v>8.9099999999999997E-4</v>
      </c>
      <c r="W36" s="189">
        <v>7.4100000000000001E-4</v>
      </c>
      <c r="X36" s="189">
        <v>1.66E-4</v>
      </c>
      <c r="Y36" s="189">
        <v>1.5899999999999999E-4</v>
      </c>
      <c r="Z36" s="189">
        <v>3.8000000000000002E-5</v>
      </c>
      <c r="AA36" s="189">
        <v>6.9999999999999999E-6</v>
      </c>
      <c r="AB36" s="189">
        <v>2.8639999999999998E-3</v>
      </c>
      <c r="AC36" s="189">
        <v>2.92E-4</v>
      </c>
      <c r="AD36" s="189">
        <v>1.797E-3</v>
      </c>
      <c r="AE36" s="189">
        <v>6.8209999999999998E-3</v>
      </c>
      <c r="AF36" s="189">
        <v>1.72E-3</v>
      </c>
      <c r="AG36" s="189">
        <v>0</v>
      </c>
      <c r="AH36" s="189">
        <v>1.274E-3</v>
      </c>
      <c r="AI36" s="189">
        <v>3.0760000000000002E-3</v>
      </c>
      <c r="AJ36" s="189">
        <v>1.2E-5</v>
      </c>
      <c r="AK36" s="189">
        <v>5.3039999999999997E-3</v>
      </c>
      <c r="AL36" s="189">
        <v>3.9189999999999997E-3</v>
      </c>
      <c r="AM36" s="189">
        <v>3.3263000000000001E-2</v>
      </c>
      <c r="AN36" s="189">
        <v>4.0749999999999996E-3</v>
      </c>
      <c r="AO36" s="189">
        <v>3.6830000000000001E-3</v>
      </c>
      <c r="AP36" s="189">
        <v>3.4E-5</v>
      </c>
      <c r="AQ36" s="189">
        <v>3.1700000000000001E-4</v>
      </c>
      <c r="AR36" s="189">
        <v>1.7047E-2</v>
      </c>
      <c r="AS36" s="189">
        <v>0</v>
      </c>
      <c r="AT36" s="190">
        <v>1.4352999999999999E-2</v>
      </c>
      <c r="AU36" s="191">
        <v>2.4949999999999998E-3</v>
      </c>
      <c r="AV36" s="192">
        <v>0</v>
      </c>
      <c r="AW36" s="192">
        <v>1.1950000000000001E-3</v>
      </c>
      <c r="AX36" s="189">
        <v>8.515E-3</v>
      </c>
      <c r="AY36" s="189">
        <v>0</v>
      </c>
      <c r="AZ36" s="189">
        <v>0</v>
      </c>
      <c r="BA36" s="189">
        <v>0</v>
      </c>
      <c r="BB36" s="189">
        <v>1.792E-3</v>
      </c>
      <c r="BC36" s="189">
        <v>3.3939999999999999E-3</v>
      </c>
      <c r="BD36" s="189">
        <v>4.3000000000000002E-5</v>
      </c>
      <c r="BE36" s="189">
        <v>3.117E-3</v>
      </c>
      <c r="BF36" s="189">
        <v>2.0300000000000001E-3</v>
      </c>
      <c r="BG36" s="189">
        <v>1.905E-3</v>
      </c>
      <c r="BH36" s="189">
        <v>2.996E-3</v>
      </c>
      <c r="BI36" s="189">
        <v>1.9999999999999999E-6</v>
      </c>
      <c r="BJ36" s="189">
        <v>0</v>
      </c>
      <c r="BK36" s="189">
        <v>9.9999999999999995E-7</v>
      </c>
      <c r="BL36" s="189">
        <v>3.3790000000000001E-3</v>
      </c>
      <c r="BM36" s="193">
        <v>4.0889999999999998E-3</v>
      </c>
    </row>
    <row r="37" spans="2:65" ht="17.149999999999999" customHeight="1" x14ac:dyDescent="0.2">
      <c r="B37" s="58" t="s">
        <v>214</v>
      </c>
      <c r="C37" s="29" t="s">
        <v>260</v>
      </c>
      <c r="D37" s="188">
        <v>7.4473999999999999E-2</v>
      </c>
      <c r="E37" s="189">
        <v>1.7284999999999998E-2</v>
      </c>
      <c r="F37" s="189">
        <v>8.2263000000000003E-2</v>
      </c>
      <c r="G37" s="189">
        <v>2.2814999999999998E-2</v>
      </c>
      <c r="H37" s="189">
        <v>7.5777999999999998E-2</v>
      </c>
      <c r="I37" s="189">
        <v>6.8598999999999993E-2</v>
      </c>
      <c r="J37" s="189">
        <v>8.1380999999999995E-2</v>
      </c>
      <c r="K37" s="189">
        <v>4.6469999999999997E-2</v>
      </c>
      <c r="L37" s="189">
        <v>1.0402E-2</v>
      </c>
      <c r="M37" s="189">
        <v>5.7667000000000003E-2</v>
      </c>
      <c r="N37" s="189">
        <v>5.2366000000000003E-2</v>
      </c>
      <c r="O37" s="189">
        <v>4.5172999999999998E-2</v>
      </c>
      <c r="P37" s="189">
        <v>3.9314000000000002E-2</v>
      </c>
      <c r="Q37" s="189">
        <v>2.7344E-2</v>
      </c>
      <c r="R37" s="189">
        <v>5.8344E-2</v>
      </c>
      <c r="S37" s="189">
        <v>4.4552000000000001E-2</v>
      </c>
      <c r="T37" s="189">
        <v>4.1424999999999997E-2</v>
      </c>
      <c r="U37" s="189">
        <v>4.1278000000000002E-2</v>
      </c>
      <c r="V37" s="189">
        <v>4.9425999999999998E-2</v>
      </c>
      <c r="W37" s="189">
        <v>4.2050999999999998E-2</v>
      </c>
      <c r="X37" s="189">
        <v>5.3141000000000001E-2</v>
      </c>
      <c r="Y37" s="189">
        <v>4.3261000000000001E-2</v>
      </c>
      <c r="Z37" s="189">
        <v>4.0138E-2</v>
      </c>
      <c r="AA37" s="189">
        <v>2.0524000000000001E-2</v>
      </c>
      <c r="AB37" s="189">
        <v>4.7039999999999998E-2</v>
      </c>
      <c r="AC37" s="189">
        <v>6.4996999999999999E-2</v>
      </c>
      <c r="AD37" s="189">
        <v>5.6355000000000002E-2</v>
      </c>
      <c r="AE37" s="189">
        <v>1.8995999999999999E-2</v>
      </c>
      <c r="AF37" s="189">
        <v>1.9878E-2</v>
      </c>
      <c r="AG37" s="189">
        <v>1.5417E-2</v>
      </c>
      <c r="AH37" s="189">
        <v>1.0919E-2</v>
      </c>
      <c r="AI37" s="189">
        <v>5.3270000000000001E-3</v>
      </c>
      <c r="AJ37" s="189">
        <v>1.2440000000000001E-3</v>
      </c>
      <c r="AK37" s="189">
        <v>2.6672999999999999E-2</v>
      </c>
      <c r="AL37" s="189">
        <v>1.1415E-2</v>
      </c>
      <c r="AM37" s="189">
        <v>9.4579999999999994E-3</v>
      </c>
      <c r="AN37" s="189">
        <v>2.4882999999999999E-2</v>
      </c>
      <c r="AO37" s="189">
        <v>5.0270000000000002E-2</v>
      </c>
      <c r="AP37" s="189">
        <v>3.7419000000000001E-2</v>
      </c>
      <c r="AQ37" s="189">
        <v>2.0063000000000001E-2</v>
      </c>
      <c r="AR37" s="189">
        <v>7.5190000000000007E-2</v>
      </c>
      <c r="AS37" s="189">
        <v>0.22681499999999999</v>
      </c>
      <c r="AT37" s="190">
        <v>1.0059E-2</v>
      </c>
      <c r="AU37" s="191">
        <v>3.4598999999999998E-2</v>
      </c>
      <c r="AV37" s="192">
        <v>0.110495</v>
      </c>
      <c r="AW37" s="192">
        <v>0.157527</v>
      </c>
      <c r="AX37" s="189">
        <v>1.44E-4</v>
      </c>
      <c r="AY37" s="189">
        <v>1.8048999999999999E-2</v>
      </c>
      <c r="AZ37" s="189">
        <v>5.4648000000000002E-2</v>
      </c>
      <c r="BA37" s="189">
        <v>-8.6440579999999994</v>
      </c>
      <c r="BB37" s="189">
        <v>0.10324</v>
      </c>
      <c r="BC37" s="189">
        <v>8.2610000000000003E-2</v>
      </c>
      <c r="BD37" s="189">
        <v>4.1964000000000001E-2</v>
      </c>
      <c r="BE37" s="189">
        <v>8.8897000000000004E-2</v>
      </c>
      <c r="BF37" s="189">
        <v>7.2300000000000003E-2</v>
      </c>
      <c r="BG37" s="189">
        <v>8.8510000000000005E-2</v>
      </c>
      <c r="BH37" s="189">
        <v>7.9601000000000005E-2</v>
      </c>
      <c r="BI37" s="189">
        <v>1.8699999999999999E-3</v>
      </c>
      <c r="BJ37" s="189">
        <v>7.9438999999999996E-2</v>
      </c>
      <c r="BK37" s="189">
        <v>5.799E-2</v>
      </c>
      <c r="BL37" s="189">
        <v>0.112132</v>
      </c>
      <c r="BM37" s="193">
        <v>8.7490999999999999E-2</v>
      </c>
    </row>
    <row r="38" spans="2:65" ht="17.149999999999999" customHeight="1" x14ac:dyDescent="0.2">
      <c r="B38" s="58" t="s">
        <v>215</v>
      </c>
      <c r="C38" s="29" t="s">
        <v>9</v>
      </c>
      <c r="D38" s="188">
        <v>5.679E-3</v>
      </c>
      <c r="E38" s="189">
        <v>8.2819999999999994E-3</v>
      </c>
      <c r="F38" s="189">
        <v>1.6580000000000001E-2</v>
      </c>
      <c r="G38" s="189">
        <v>4.3316E-2</v>
      </c>
      <c r="H38" s="189">
        <v>6.398E-3</v>
      </c>
      <c r="I38" s="189">
        <v>1.7958999999999999E-2</v>
      </c>
      <c r="J38" s="189">
        <v>1.0109999999999999E-2</v>
      </c>
      <c r="K38" s="189">
        <v>5.8979999999999996E-3</v>
      </c>
      <c r="L38" s="189">
        <v>3.3019999999999998E-3</v>
      </c>
      <c r="M38" s="189">
        <v>3.542E-3</v>
      </c>
      <c r="N38" s="189">
        <v>5.5310000000000003E-3</v>
      </c>
      <c r="O38" s="189">
        <v>1.8519999999999998E-2</v>
      </c>
      <c r="P38" s="189">
        <v>9.3900000000000008E-3</v>
      </c>
      <c r="Q38" s="189">
        <v>4.5589999999999997E-3</v>
      </c>
      <c r="R38" s="189">
        <v>8.7069999999999995E-3</v>
      </c>
      <c r="S38" s="189">
        <v>1.2191E-2</v>
      </c>
      <c r="T38" s="189">
        <v>6.0790000000000002E-3</v>
      </c>
      <c r="U38" s="189">
        <v>7.5059999999999997E-3</v>
      </c>
      <c r="V38" s="189">
        <v>8.8459999999999997E-3</v>
      </c>
      <c r="W38" s="189">
        <v>6.1650000000000003E-3</v>
      </c>
      <c r="X38" s="189">
        <v>5.1219999999999998E-3</v>
      </c>
      <c r="Y38" s="189">
        <v>5.8770000000000003E-3</v>
      </c>
      <c r="Z38" s="189">
        <v>3.3630000000000001E-3</v>
      </c>
      <c r="AA38" s="189">
        <v>1.0160000000000001E-2</v>
      </c>
      <c r="AB38" s="189">
        <v>8.4600000000000005E-3</v>
      </c>
      <c r="AC38" s="189">
        <v>1.8076999999999999E-2</v>
      </c>
      <c r="AD38" s="189">
        <v>1.2447E-2</v>
      </c>
      <c r="AE38" s="189">
        <v>1.5564E-2</v>
      </c>
      <c r="AF38" s="189">
        <v>2.6981000000000002E-2</v>
      </c>
      <c r="AG38" s="189">
        <v>3.6097999999999998E-2</v>
      </c>
      <c r="AH38" s="189">
        <v>1.7614999999999999E-2</v>
      </c>
      <c r="AI38" s="189">
        <v>4.3742999999999997E-2</v>
      </c>
      <c r="AJ38" s="189">
        <v>7.5771000000000005E-2</v>
      </c>
      <c r="AK38" s="189">
        <v>2.367E-2</v>
      </c>
      <c r="AL38" s="189">
        <v>5.9150000000000001E-3</v>
      </c>
      <c r="AM38" s="189">
        <v>1.9288E-2</v>
      </c>
      <c r="AN38" s="189">
        <v>6.4000000000000003E-3</v>
      </c>
      <c r="AO38" s="189">
        <v>8.4159999999999999E-3</v>
      </c>
      <c r="AP38" s="189">
        <v>2.6565999999999999E-2</v>
      </c>
      <c r="AQ38" s="189">
        <v>8.1609999999999999E-3</v>
      </c>
      <c r="AR38" s="189">
        <v>6.4640000000000001E-3</v>
      </c>
      <c r="AS38" s="189">
        <v>0</v>
      </c>
      <c r="AT38" s="190">
        <v>2.8549999999999999E-3</v>
      </c>
      <c r="AU38" s="191">
        <v>1.3779E-2</v>
      </c>
      <c r="AV38" s="192">
        <v>1.9000000000000001E-5</v>
      </c>
      <c r="AW38" s="192">
        <v>5.8383999999999998E-2</v>
      </c>
      <c r="AX38" s="189">
        <v>0</v>
      </c>
      <c r="AY38" s="189">
        <v>0</v>
      </c>
      <c r="AZ38" s="189">
        <v>0</v>
      </c>
      <c r="BA38" s="189">
        <v>0</v>
      </c>
      <c r="BB38" s="189">
        <v>3.1338999999999999E-2</v>
      </c>
      <c r="BC38" s="189">
        <v>2.8466000000000002E-2</v>
      </c>
      <c r="BD38" s="189">
        <v>7.254E-3</v>
      </c>
      <c r="BE38" s="189">
        <v>8.25E-4</v>
      </c>
      <c r="BF38" s="189">
        <v>3.0990000000000002E-3</v>
      </c>
      <c r="BG38" s="189">
        <v>1.7894E-2</v>
      </c>
      <c r="BH38" s="189">
        <v>2.1062999999999998E-2</v>
      </c>
      <c r="BI38" s="189">
        <v>1.1261E-2</v>
      </c>
      <c r="BJ38" s="189">
        <v>1.9969000000000001E-2</v>
      </c>
      <c r="BK38" s="189">
        <v>1.7561E-2</v>
      </c>
      <c r="BL38" s="189">
        <v>1.8152000000000001E-2</v>
      </c>
      <c r="BM38" s="193">
        <v>2.2341E-2</v>
      </c>
    </row>
    <row r="39" spans="2:65" ht="17.149999999999999" customHeight="1" x14ac:dyDescent="0.2">
      <c r="B39" s="58" t="s">
        <v>216</v>
      </c>
      <c r="C39" s="29" t="s">
        <v>261</v>
      </c>
      <c r="D39" s="188">
        <v>4.3369999999999997E-3</v>
      </c>
      <c r="E39" s="189">
        <v>7.2000000000000005E-4</v>
      </c>
      <c r="F39" s="189">
        <v>7.6300000000000001E-4</v>
      </c>
      <c r="G39" s="189">
        <v>5.2700000000000004E-3</v>
      </c>
      <c r="H39" s="189">
        <v>2.5579999999999999E-3</v>
      </c>
      <c r="I39" s="189">
        <v>3.1159999999999998E-3</v>
      </c>
      <c r="J39" s="189">
        <v>2.3570000000000002E-3</v>
      </c>
      <c r="K39" s="189">
        <v>2.1480000000000002E-3</v>
      </c>
      <c r="L39" s="189">
        <v>3.57E-4</v>
      </c>
      <c r="M39" s="189">
        <v>3.3219999999999999E-3</v>
      </c>
      <c r="N39" s="189">
        <v>2.5869999999999999E-3</v>
      </c>
      <c r="O39" s="189">
        <v>2.8909999999999999E-3</v>
      </c>
      <c r="P39" s="189">
        <v>2.983E-3</v>
      </c>
      <c r="Q39" s="189">
        <v>1.3519999999999999E-3</v>
      </c>
      <c r="R39" s="189">
        <v>1.859E-3</v>
      </c>
      <c r="S39" s="189">
        <v>3.751E-3</v>
      </c>
      <c r="T39" s="189">
        <v>2.9199999999999999E-3</v>
      </c>
      <c r="U39" s="189">
        <v>2.7910000000000001E-3</v>
      </c>
      <c r="V39" s="189">
        <v>1.722E-3</v>
      </c>
      <c r="W39" s="189">
        <v>1.5529999999999999E-3</v>
      </c>
      <c r="X39" s="189">
        <v>2.0569999999999998E-3</v>
      </c>
      <c r="Y39" s="189">
        <v>2.653E-3</v>
      </c>
      <c r="Z39" s="189">
        <v>6.3000000000000003E-4</v>
      </c>
      <c r="AA39" s="189">
        <v>6.3699999999999998E-4</v>
      </c>
      <c r="AB39" s="189">
        <v>2.4919999999999999E-3</v>
      </c>
      <c r="AC39" s="189">
        <v>2.7070000000000002E-3</v>
      </c>
      <c r="AD39" s="189">
        <v>4.7400000000000003E-3</v>
      </c>
      <c r="AE39" s="189">
        <v>5.254E-3</v>
      </c>
      <c r="AF39" s="189">
        <v>1.2620000000000001E-3</v>
      </c>
      <c r="AG39" s="189">
        <v>2.1489999999999999E-3</v>
      </c>
      <c r="AH39" s="189">
        <v>2.9260999999999999E-2</v>
      </c>
      <c r="AI39" s="189">
        <v>1.5469E-2</v>
      </c>
      <c r="AJ39" s="189">
        <v>2.9756000000000001E-2</v>
      </c>
      <c r="AK39" s="189">
        <v>2.2159000000000002E-2</v>
      </c>
      <c r="AL39" s="189">
        <v>2.1838E-2</v>
      </c>
      <c r="AM39" s="189">
        <v>1.1329999999999999E-3</v>
      </c>
      <c r="AN39" s="189">
        <v>1.3183E-2</v>
      </c>
      <c r="AO39" s="189">
        <v>1.695E-2</v>
      </c>
      <c r="AP39" s="189">
        <v>1.7937999999999999E-2</v>
      </c>
      <c r="AQ39" s="189">
        <v>8.3009999999999994E-3</v>
      </c>
      <c r="AR39" s="189">
        <v>1.3941E-2</v>
      </c>
      <c r="AS39" s="189">
        <v>0</v>
      </c>
      <c r="AT39" s="190">
        <v>3.15E-2</v>
      </c>
      <c r="AU39" s="191">
        <v>9.8069999999999997E-3</v>
      </c>
      <c r="AV39" s="192">
        <v>0</v>
      </c>
      <c r="AW39" s="192">
        <v>0.209371</v>
      </c>
      <c r="AX39" s="189">
        <v>2.5300000000000002E-4</v>
      </c>
      <c r="AY39" s="189">
        <v>0</v>
      </c>
      <c r="AZ39" s="189">
        <v>0</v>
      </c>
      <c r="BA39" s="189">
        <v>0</v>
      </c>
      <c r="BB39" s="189">
        <v>0.11241900000000001</v>
      </c>
      <c r="BC39" s="189">
        <v>6.1127000000000001E-2</v>
      </c>
      <c r="BD39" s="189">
        <v>2.4899999999999998E-4</v>
      </c>
      <c r="BE39" s="189">
        <v>5.8910000000000004E-3</v>
      </c>
      <c r="BF39" s="189">
        <v>3.8960000000000002E-3</v>
      </c>
      <c r="BG39" s="189">
        <v>6.0753000000000001E-2</v>
      </c>
      <c r="BH39" s="189">
        <v>4.4424999999999999E-2</v>
      </c>
      <c r="BI39" s="189">
        <v>1.5E-5</v>
      </c>
      <c r="BJ39" s="189">
        <v>4.542E-3</v>
      </c>
      <c r="BK39" s="189">
        <v>3.29E-3</v>
      </c>
      <c r="BL39" s="189">
        <v>0.10523</v>
      </c>
      <c r="BM39" s="193">
        <v>5.9443000000000003E-2</v>
      </c>
    </row>
    <row r="40" spans="2:65" ht="17.149999999999999" customHeight="1" x14ac:dyDescent="0.2">
      <c r="B40" s="58" t="s">
        <v>217</v>
      </c>
      <c r="C40" s="29" t="s">
        <v>262</v>
      </c>
      <c r="D40" s="188">
        <v>5.3954000000000002E-2</v>
      </c>
      <c r="E40" s="189">
        <v>5.9957000000000003E-2</v>
      </c>
      <c r="F40" s="189">
        <v>4.5823000000000003E-2</v>
      </c>
      <c r="G40" s="189">
        <v>0.24749399999999999</v>
      </c>
      <c r="H40" s="189">
        <v>3.4581000000000001E-2</v>
      </c>
      <c r="I40" s="189">
        <v>2.5364000000000001E-2</v>
      </c>
      <c r="J40" s="189">
        <v>4.0246999999999998E-2</v>
      </c>
      <c r="K40" s="189">
        <v>2.7001000000000001E-2</v>
      </c>
      <c r="L40" s="189">
        <v>1.9300999999999999E-2</v>
      </c>
      <c r="M40" s="189">
        <v>1.8075999999999998E-2</v>
      </c>
      <c r="N40" s="189">
        <v>1.6511000000000001E-2</v>
      </c>
      <c r="O40" s="189">
        <v>3.5763999999999997E-2</v>
      </c>
      <c r="P40" s="189">
        <v>5.1976000000000001E-2</v>
      </c>
      <c r="Q40" s="189">
        <v>2.1250999999999999E-2</v>
      </c>
      <c r="R40" s="189">
        <v>3.1308999999999997E-2</v>
      </c>
      <c r="S40" s="189">
        <v>2.8559000000000001E-2</v>
      </c>
      <c r="T40" s="189">
        <v>2.0050999999999999E-2</v>
      </c>
      <c r="U40" s="189">
        <v>1.9295E-2</v>
      </c>
      <c r="V40" s="189">
        <v>2.2688E-2</v>
      </c>
      <c r="W40" s="189">
        <v>1.9313E-2</v>
      </c>
      <c r="X40" s="189">
        <v>1.7794000000000001E-2</v>
      </c>
      <c r="Y40" s="189">
        <v>1.9946999999999999E-2</v>
      </c>
      <c r="Z40" s="189">
        <v>1.4657999999999999E-2</v>
      </c>
      <c r="AA40" s="189">
        <v>6.378E-3</v>
      </c>
      <c r="AB40" s="189">
        <v>1.5292E-2</v>
      </c>
      <c r="AC40" s="189">
        <v>0.106472</v>
      </c>
      <c r="AD40" s="189">
        <v>4.3790000000000003E-2</v>
      </c>
      <c r="AE40" s="189">
        <v>4.1068E-2</v>
      </c>
      <c r="AF40" s="189">
        <v>2.214E-2</v>
      </c>
      <c r="AG40" s="189">
        <v>6.1157000000000003E-2</v>
      </c>
      <c r="AH40" s="189">
        <v>5.1569999999999998E-2</v>
      </c>
      <c r="AI40" s="189">
        <v>3.5643000000000001E-2</v>
      </c>
      <c r="AJ40" s="189">
        <v>2.5730000000000002E-3</v>
      </c>
      <c r="AK40" s="189">
        <v>0.12794700000000001</v>
      </c>
      <c r="AL40" s="189">
        <v>2.6511E-2</v>
      </c>
      <c r="AM40" s="189">
        <v>3.1962999999999998E-2</v>
      </c>
      <c r="AN40" s="189">
        <v>2.486E-2</v>
      </c>
      <c r="AO40" s="189">
        <v>1.5295E-2</v>
      </c>
      <c r="AP40" s="189">
        <v>3.7959E-2</v>
      </c>
      <c r="AQ40" s="189">
        <v>1.5429E-2</v>
      </c>
      <c r="AR40" s="189">
        <v>3.5574000000000001E-2</v>
      </c>
      <c r="AS40" s="189">
        <v>5.0755000000000002E-2</v>
      </c>
      <c r="AT40" s="190">
        <v>9.1811000000000004E-2</v>
      </c>
      <c r="AU40" s="191">
        <v>3.0261E-2</v>
      </c>
      <c r="AV40" s="192">
        <v>2.7637999999999999E-2</v>
      </c>
      <c r="AW40" s="192">
        <v>4.4408999999999997E-2</v>
      </c>
      <c r="AX40" s="189">
        <v>5.5000000000000003E-4</v>
      </c>
      <c r="AY40" s="189">
        <v>2.1640000000000001E-3</v>
      </c>
      <c r="AZ40" s="189">
        <v>6.8190000000000004E-3</v>
      </c>
      <c r="BA40" s="189">
        <v>-2.3175270000000001</v>
      </c>
      <c r="BB40" s="189">
        <v>2.6728999999999999E-2</v>
      </c>
      <c r="BC40" s="189">
        <v>4.3423999999999997E-2</v>
      </c>
      <c r="BD40" s="189">
        <v>4.6462000000000003E-2</v>
      </c>
      <c r="BE40" s="189">
        <v>3.1345999999999999E-2</v>
      </c>
      <c r="BF40" s="189">
        <v>3.6691000000000001E-2</v>
      </c>
      <c r="BG40" s="189">
        <v>3.1472E-2</v>
      </c>
      <c r="BH40" s="189">
        <v>4.1459999999999997E-2</v>
      </c>
      <c r="BI40" s="189">
        <v>3.4056000000000003E-2</v>
      </c>
      <c r="BJ40" s="189">
        <v>3.7949999999999998E-2</v>
      </c>
      <c r="BK40" s="189">
        <v>3.6873000000000003E-2</v>
      </c>
      <c r="BL40" s="189">
        <v>2.7290999999999999E-2</v>
      </c>
      <c r="BM40" s="193">
        <v>4.3133999999999999E-2</v>
      </c>
    </row>
    <row r="41" spans="2:65" ht="17.149999999999999" customHeight="1" x14ac:dyDescent="0.2">
      <c r="B41" s="58" t="s">
        <v>218</v>
      </c>
      <c r="C41" s="29" t="s">
        <v>263</v>
      </c>
      <c r="D41" s="188">
        <v>4.2509999999999996E-3</v>
      </c>
      <c r="E41" s="189">
        <v>1.4400000000000001E-3</v>
      </c>
      <c r="F41" s="189">
        <v>4.0940000000000004E-3</v>
      </c>
      <c r="G41" s="189">
        <v>5.8479999999999999E-3</v>
      </c>
      <c r="H41" s="189">
        <v>5.0800000000000003E-3</v>
      </c>
      <c r="I41" s="189">
        <v>5.4419999999999998E-3</v>
      </c>
      <c r="J41" s="189">
        <v>6.1469999999999997E-3</v>
      </c>
      <c r="K41" s="189">
        <v>1.0851E-2</v>
      </c>
      <c r="L41" s="189">
        <v>7.2499999999999995E-4</v>
      </c>
      <c r="M41" s="189">
        <v>5.4260000000000003E-3</v>
      </c>
      <c r="N41" s="189">
        <v>9.2980000000000007E-3</v>
      </c>
      <c r="O41" s="189">
        <v>1.2106E-2</v>
      </c>
      <c r="P41" s="189">
        <v>6.3010000000000002E-3</v>
      </c>
      <c r="Q41" s="189">
        <v>3.032E-3</v>
      </c>
      <c r="R41" s="189">
        <v>4.6709999999999998E-3</v>
      </c>
      <c r="S41" s="189">
        <v>5.4660000000000004E-3</v>
      </c>
      <c r="T41" s="189">
        <v>7.3899999999999999E-3</v>
      </c>
      <c r="U41" s="189">
        <v>8.5159999999999993E-3</v>
      </c>
      <c r="V41" s="189">
        <v>9.1229999999999992E-3</v>
      </c>
      <c r="W41" s="189">
        <v>9.2180000000000005E-3</v>
      </c>
      <c r="X41" s="189">
        <v>1.4815E-2</v>
      </c>
      <c r="Y41" s="189">
        <v>1.5834000000000001E-2</v>
      </c>
      <c r="Z41" s="189">
        <v>2.7680000000000001E-3</v>
      </c>
      <c r="AA41" s="189">
        <v>3.0720000000000001E-3</v>
      </c>
      <c r="AB41" s="189">
        <v>4.3169999999999997E-3</v>
      </c>
      <c r="AC41" s="189">
        <v>7.2009999999999999E-3</v>
      </c>
      <c r="AD41" s="189">
        <v>8.5360000000000002E-3</v>
      </c>
      <c r="AE41" s="189">
        <v>1.0111E-2</v>
      </c>
      <c r="AF41" s="189">
        <v>4.3740000000000001E-2</v>
      </c>
      <c r="AG41" s="189">
        <v>9.6699999999999998E-3</v>
      </c>
      <c r="AH41" s="189">
        <v>3.6228000000000003E-2</v>
      </c>
      <c r="AI41" s="189">
        <v>5.8536999999999999E-2</v>
      </c>
      <c r="AJ41" s="189">
        <v>3.3400000000000001E-3</v>
      </c>
      <c r="AK41" s="189">
        <v>1.0352999999999999E-2</v>
      </c>
      <c r="AL41" s="189">
        <v>0.16034699999999999</v>
      </c>
      <c r="AM41" s="189">
        <v>2.8975999999999998E-2</v>
      </c>
      <c r="AN41" s="189">
        <v>4.3610000000000003E-2</v>
      </c>
      <c r="AO41" s="189">
        <v>1.1624000000000001E-2</v>
      </c>
      <c r="AP41" s="189">
        <v>6.8096000000000004E-2</v>
      </c>
      <c r="AQ41" s="189">
        <v>6.8343000000000001E-2</v>
      </c>
      <c r="AR41" s="189">
        <v>1.9973000000000001E-2</v>
      </c>
      <c r="AS41" s="189">
        <v>0</v>
      </c>
      <c r="AT41" s="190">
        <v>7.5532000000000002E-2</v>
      </c>
      <c r="AU41" s="191">
        <v>2.0990000000000002E-2</v>
      </c>
      <c r="AV41" s="192">
        <v>1.1996E-2</v>
      </c>
      <c r="AW41" s="192">
        <v>4.3874000000000003E-2</v>
      </c>
      <c r="AX41" s="189">
        <v>2.6800000000000001E-4</v>
      </c>
      <c r="AY41" s="189">
        <v>3.8360999999999999E-2</v>
      </c>
      <c r="AZ41" s="189">
        <v>7.4998999999999996E-2</v>
      </c>
      <c r="BA41" s="189">
        <v>0.98019199999999995</v>
      </c>
      <c r="BB41" s="189">
        <v>4.4757999999999999E-2</v>
      </c>
      <c r="BC41" s="189">
        <v>4.2009999999999999E-2</v>
      </c>
      <c r="BD41" s="189">
        <v>3.068E-3</v>
      </c>
      <c r="BE41" s="189">
        <v>1.06E-3</v>
      </c>
      <c r="BF41" s="189">
        <v>1.7700000000000001E-3</v>
      </c>
      <c r="BG41" s="189">
        <v>2.4292000000000001E-2</v>
      </c>
      <c r="BH41" s="189">
        <v>3.0266999999999999E-2</v>
      </c>
      <c r="BI41" s="189">
        <v>1.8536E-2</v>
      </c>
      <c r="BJ41" s="189">
        <v>3.3578999999999998E-2</v>
      </c>
      <c r="BK41" s="189">
        <v>2.9419000000000001E-2</v>
      </c>
      <c r="BL41" s="189">
        <v>2.0323000000000001E-2</v>
      </c>
      <c r="BM41" s="193">
        <v>3.0575999999999999E-2</v>
      </c>
    </row>
    <row r="42" spans="2:65" ht="17.149999999999999" customHeight="1" x14ac:dyDescent="0.2">
      <c r="B42" s="58" t="s">
        <v>219</v>
      </c>
      <c r="C42" s="29" t="s">
        <v>10</v>
      </c>
      <c r="D42" s="188">
        <v>0</v>
      </c>
      <c r="E42" s="189">
        <v>0</v>
      </c>
      <c r="F42" s="189">
        <v>0</v>
      </c>
      <c r="G42" s="189">
        <v>0</v>
      </c>
      <c r="H42" s="189">
        <v>0</v>
      </c>
      <c r="I42" s="189">
        <v>0</v>
      </c>
      <c r="J42" s="189">
        <v>0</v>
      </c>
      <c r="K42" s="189">
        <v>0</v>
      </c>
      <c r="L42" s="189">
        <v>0</v>
      </c>
      <c r="M42" s="189">
        <v>0</v>
      </c>
      <c r="N42" s="189">
        <v>0</v>
      </c>
      <c r="O42" s="189">
        <v>0</v>
      </c>
      <c r="P42" s="189">
        <v>0</v>
      </c>
      <c r="Q42" s="189">
        <v>0</v>
      </c>
      <c r="R42" s="189">
        <v>0</v>
      </c>
      <c r="S42" s="189">
        <v>0</v>
      </c>
      <c r="T42" s="189">
        <v>0</v>
      </c>
      <c r="U42" s="189">
        <v>0</v>
      </c>
      <c r="V42" s="189">
        <v>0</v>
      </c>
      <c r="W42" s="189">
        <v>0</v>
      </c>
      <c r="X42" s="189">
        <v>0</v>
      </c>
      <c r="Y42" s="189">
        <v>0</v>
      </c>
      <c r="Z42" s="189">
        <v>0</v>
      </c>
      <c r="AA42" s="189">
        <v>0</v>
      </c>
      <c r="AB42" s="189">
        <v>0</v>
      </c>
      <c r="AC42" s="189">
        <v>0</v>
      </c>
      <c r="AD42" s="189">
        <v>0</v>
      </c>
      <c r="AE42" s="189">
        <v>0</v>
      </c>
      <c r="AF42" s="189">
        <v>0</v>
      </c>
      <c r="AG42" s="189">
        <v>0</v>
      </c>
      <c r="AH42" s="189">
        <v>0</v>
      </c>
      <c r="AI42" s="189">
        <v>0</v>
      </c>
      <c r="AJ42" s="189">
        <v>0</v>
      </c>
      <c r="AK42" s="189">
        <v>0</v>
      </c>
      <c r="AL42" s="189">
        <v>0</v>
      </c>
      <c r="AM42" s="189">
        <v>0</v>
      </c>
      <c r="AN42" s="189">
        <v>0</v>
      </c>
      <c r="AO42" s="189">
        <v>0</v>
      </c>
      <c r="AP42" s="189">
        <v>0</v>
      </c>
      <c r="AQ42" s="189">
        <v>0</v>
      </c>
      <c r="AR42" s="189">
        <v>0</v>
      </c>
      <c r="AS42" s="189">
        <v>0</v>
      </c>
      <c r="AT42" s="190">
        <v>0.24659900000000001</v>
      </c>
      <c r="AU42" s="191">
        <v>8.5899999999999995E-4</v>
      </c>
      <c r="AV42" s="192">
        <v>0</v>
      </c>
      <c r="AW42" s="192">
        <v>4.1850000000000004E-3</v>
      </c>
      <c r="AX42" s="189">
        <v>0.261133</v>
      </c>
      <c r="AY42" s="189">
        <v>0</v>
      </c>
      <c r="AZ42" s="189">
        <v>0</v>
      </c>
      <c r="BA42" s="189">
        <v>0</v>
      </c>
      <c r="BB42" s="189">
        <v>3.7517000000000002E-2</v>
      </c>
      <c r="BC42" s="189">
        <v>1.7902999999999999E-2</v>
      </c>
      <c r="BD42" s="189">
        <v>0</v>
      </c>
      <c r="BE42" s="189">
        <v>0</v>
      </c>
      <c r="BF42" s="189">
        <v>0</v>
      </c>
      <c r="BG42" s="189">
        <v>1.9656E-2</v>
      </c>
      <c r="BH42" s="189">
        <v>1.2678E-2</v>
      </c>
      <c r="BI42" s="189">
        <v>0</v>
      </c>
      <c r="BJ42" s="189">
        <v>0</v>
      </c>
      <c r="BK42" s="189">
        <v>0</v>
      </c>
      <c r="BL42" s="189">
        <v>3.4869999999999998E-2</v>
      </c>
      <c r="BM42" s="193">
        <v>1.7306999999999999E-2</v>
      </c>
    </row>
    <row r="43" spans="2:65" ht="17.149999999999999" customHeight="1" x14ac:dyDescent="0.2">
      <c r="B43" s="58" t="s">
        <v>220</v>
      </c>
      <c r="C43" s="29" t="s">
        <v>264</v>
      </c>
      <c r="D43" s="188">
        <v>6.7000000000000002E-5</v>
      </c>
      <c r="E43" s="189">
        <v>1.8000000000000001E-4</v>
      </c>
      <c r="F43" s="189">
        <v>0</v>
      </c>
      <c r="G43" s="189">
        <v>4.4999999999999999E-4</v>
      </c>
      <c r="H43" s="189">
        <v>2.7500000000000002E-4</v>
      </c>
      <c r="I43" s="189">
        <v>1.1E-5</v>
      </c>
      <c r="J43" s="189">
        <v>1.5200000000000001E-4</v>
      </c>
      <c r="K43" s="189">
        <v>3.1799999999999998E-4</v>
      </c>
      <c r="L43" s="189">
        <v>6.0000000000000002E-6</v>
      </c>
      <c r="M43" s="189">
        <v>1.4300000000000001E-4</v>
      </c>
      <c r="N43" s="189">
        <v>5.1E-5</v>
      </c>
      <c r="O43" s="189">
        <v>1.469E-3</v>
      </c>
      <c r="P43" s="189">
        <v>2.31E-4</v>
      </c>
      <c r="Q43" s="189">
        <v>8.7000000000000001E-5</v>
      </c>
      <c r="R43" s="189">
        <v>5.5999999999999999E-5</v>
      </c>
      <c r="S43" s="189">
        <v>3.2899999999999997E-4</v>
      </c>
      <c r="T43" s="189">
        <v>7.94E-4</v>
      </c>
      <c r="U43" s="189">
        <v>2.9700000000000001E-4</v>
      </c>
      <c r="V43" s="189">
        <v>3.5199999999999999E-4</v>
      </c>
      <c r="W43" s="189">
        <v>1.0579999999999999E-3</v>
      </c>
      <c r="X43" s="189">
        <v>9.8200000000000002E-4</v>
      </c>
      <c r="Y43" s="189">
        <v>1.5200000000000001E-3</v>
      </c>
      <c r="Z43" s="189">
        <v>1.6200000000000001E-4</v>
      </c>
      <c r="AA43" s="189">
        <v>5.8999999999999998E-5</v>
      </c>
      <c r="AB43" s="189">
        <v>2.13E-4</v>
      </c>
      <c r="AC43" s="189">
        <v>4.6E-5</v>
      </c>
      <c r="AD43" s="189">
        <v>1.5799999999999999E-4</v>
      </c>
      <c r="AE43" s="189">
        <v>4.7600000000000002E-4</v>
      </c>
      <c r="AF43" s="189">
        <v>9.2E-5</v>
      </c>
      <c r="AG43" s="189">
        <v>1.46E-4</v>
      </c>
      <c r="AH43" s="189">
        <v>2.0100000000000001E-4</v>
      </c>
      <c r="AI43" s="189">
        <v>2.0799999999999999E-4</v>
      </c>
      <c r="AJ43" s="189">
        <v>9.9999999999999995E-7</v>
      </c>
      <c r="AK43" s="189">
        <v>1.291E-3</v>
      </c>
      <c r="AL43" s="189">
        <v>4.2050000000000004E-3</v>
      </c>
      <c r="AM43" s="189">
        <v>7.1000000000000005E-5</v>
      </c>
      <c r="AN43" s="189">
        <v>9.9999999999999995E-7</v>
      </c>
      <c r="AO43" s="189">
        <v>9.1000000000000003E-5</v>
      </c>
      <c r="AP43" s="189">
        <v>0</v>
      </c>
      <c r="AQ43" s="189">
        <v>4.9299999999999995E-4</v>
      </c>
      <c r="AR43" s="189">
        <v>4.3800000000000002E-4</v>
      </c>
      <c r="AS43" s="189">
        <v>0</v>
      </c>
      <c r="AT43" s="190">
        <v>1.56E-4</v>
      </c>
      <c r="AU43" s="191">
        <v>3.9800000000000002E-4</v>
      </c>
      <c r="AV43" s="192">
        <v>0</v>
      </c>
      <c r="AW43" s="192">
        <v>3.0431E-2</v>
      </c>
      <c r="AX43" s="189">
        <v>0.18185999999999999</v>
      </c>
      <c r="AY43" s="189">
        <v>0.102698</v>
      </c>
      <c r="AZ43" s="189">
        <v>0.241702</v>
      </c>
      <c r="BA43" s="189">
        <v>0</v>
      </c>
      <c r="BB43" s="189">
        <v>0.107255</v>
      </c>
      <c r="BC43" s="189">
        <v>4.9052999999999999E-2</v>
      </c>
      <c r="BD43" s="189">
        <v>7.7120000000000001E-3</v>
      </c>
      <c r="BE43" s="189">
        <v>2.8249999999999998E-3</v>
      </c>
      <c r="BF43" s="189">
        <v>4.5529999999999998E-3</v>
      </c>
      <c r="BG43" s="189">
        <v>5.8360000000000002E-2</v>
      </c>
      <c r="BH43" s="189">
        <v>3.6066000000000001E-2</v>
      </c>
      <c r="BI43" s="189">
        <v>3.4693000000000002E-2</v>
      </c>
      <c r="BJ43" s="189">
        <v>2.1256000000000001E-2</v>
      </c>
      <c r="BK43" s="189">
        <v>2.4971E-2</v>
      </c>
      <c r="BL43" s="189">
        <v>8.4204000000000001E-2</v>
      </c>
      <c r="BM43" s="193">
        <v>4.0117E-2</v>
      </c>
    </row>
    <row r="44" spans="2:65" ht="17.149999999999999" customHeight="1" x14ac:dyDescent="0.2">
      <c r="B44" s="58" t="s">
        <v>221</v>
      </c>
      <c r="C44" s="29" t="s">
        <v>265</v>
      </c>
      <c r="D44" s="188">
        <v>8.4000000000000003E-4</v>
      </c>
      <c r="E44" s="189">
        <v>0</v>
      </c>
      <c r="F44" s="189">
        <v>0</v>
      </c>
      <c r="G44" s="189">
        <v>0</v>
      </c>
      <c r="H44" s="189">
        <v>0</v>
      </c>
      <c r="I44" s="189">
        <v>0</v>
      </c>
      <c r="J44" s="189">
        <v>0</v>
      </c>
      <c r="K44" s="189">
        <v>1.1E-5</v>
      </c>
      <c r="L44" s="189">
        <v>0</v>
      </c>
      <c r="M44" s="189">
        <v>9.9999999999999995E-7</v>
      </c>
      <c r="N44" s="189">
        <v>0</v>
      </c>
      <c r="O44" s="189">
        <v>0</v>
      </c>
      <c r="P44" s="189">
        <v>0</v>
      </c>
      <c r="Q44" s="189">
        <v>1.9999999999999999E-6</v>
      </c>
      <c r="R44" s="189">
        <v>0</v>
      </c>
      <c r="S44" s="189">
        <v>0</v>
      </c>
      <c r="T44" s="189">
        <v>0</v>
      </c>
      <c r="U44" s="189">
        <v>0</v>
      </c>
      <c r="V44" s="189">
        <v>0</v>
      </c>
      <c r="W44" s="189">
        <v>0</v>
      </c>
      <c r="X44" s="189">
        <v>0</v>
      </c>
      <c r="Y44" s="189">
        <v>0</v>
      </c>
      <c r="Z44" s="189">
        <v>0</v>
      </c>
      <c r="AA44" s="189">
        <v>0</v>
      </c>
      <c r="AB44" s="189">
        <v>0</v>
      </c>
      <c r="AC44" s="189">
        <v>1.0000000000000001E-5</v>
      </c>
      <c r="AD44" s="189">
        <v>0</v>
      </c>
      <c r="AE44" s="189">
        <v>3.9999999999999998E-6</v>
      </c>
      <c r="AF44" s="189">
        <v>2.5599999999999999E-4</v>
      </c>
      <c r="AG44" s="189">
        <v>0</v>
      </c>
      <c r="AH44" s="189">
        <v>2.5000000000000001E-5</v>
      </c>
      <c r="AI44" s="189">
        <v>1.5200000000000001E-4</v>
      </c>
      <c r="AJ44" s="189">
        <v>6.0000000000000002E-6</v>
      </c>
      <c r="AK44" s="189">
        <v>1.1839999999999999E-3</v>
      </c>
      <c r="AL44" s="189">
        <v>6.11E-4</v>
      </c>
      <c r="AM44" s="189">
        <v>2.3E-5</v>
      </c>
      <c r="AN44" s="189">
        <v>2.4000000000000001E-5</v>
      </c>
      <c r="AO44" s="189">
        <v>1.6608999999999999E-2</v>
      </c>
      <c r="AP44" s="189">
        <v>1.4E-5</v>
      </c>
      <c r="AQ44" s="189">
        <v>3.6000000000000001E-5</v>
      </c>
      <c r="AR44" s="189">
        <v>7.6000000000000004E-5</v>
      </c>
      <c r="AS44" s="189">
        <v>0</v>
      </c>
      <c r="AT44" s="190">
        <v>2.441E-3</v>
      </c>
      <c r="AU44" s="191">
        <v>8.3600000000000005E-4</v>
      </c>
      <c r="AV44" s="192">
        <v>5.3200999999999998E-2</v>
      </c>
      <c r="AW44" s="192">
        <v>4.8832E-2</v>
      </c>
      <c r="AX44" s="189">
        <v>0.54990700000000003</v>
      </c>
      <c r="AY44" s="189">
        <v>0</v>
      </c>
      <c r="AZ44" s="189">
        <v>0</v>
      </c>
      <c r="BA44" s="189">
        <v>0</v>
      </c>
      <c r="BB44" s="189">
        <v>0.102146</v>
      </c>
      <c r="BC44" s="189">
        <v>4.7189000000000002E-2</v>
      </c>
      <c r="BD44" s="189">
        <v>9.9999999999999995E-7</v>
      </c>
      <c r="BE44" s="189">
        <v>1.1069999999999999E-3</v>
      </c>
      <c r="BF44" s="189">
        <v>7.1599999999999995E-4</v>
      </c>
      <c r="BG44" s="189">
        <v>5.3857000000000002E-2</v>
      </c>
      <c r="BH44" s="189">
        <v>3.3626000000000003E-2</v>
      </c>
      <c r="BI44" s="189">
        <v>2.9E-5</v>
      </c>
      <c r="BJ44" s="189">
        <v>4.9870000000000001E-3</v>
      </c>
      <c r="BK44" s="189">
        <v>3.6159999999999999E-3</v>
      </c>
      <c r="BL44" s="189">
        <v>9.2743999999999993E-2</v>
      </c>
      <c r="BM44" s="193">
        <v>4.4582999999999998E-2</v>
      </c>
    </row>
    <row r="45" spans="2:65" ht="17.149999999999999" customHeight="1" x14ac:dyDescent="0.2">
      <c r="B45" s="58" t="s">
        <v>222</v>
      </c>
      <c r="C45" s="29" t="s">
        <v>299</v>
      </c>
      <c r="D45" s="188">
        <v>2.1100000000000001E-4</v>
      </c>
      <c r="E45" s="189">
        <v>0</v>
      </c>
      <c r="F45" s="189">
        <v>4.5519999999999996E-3</v>
      </c>
      <c r="G45" s="189">
        <v>2.506E-3</v>
      </c>
      <c r="H45" s="189">
        <v>9.41E-4</v>
      </c>
      <c r="I45" s="189">
        <v>3.9300000000000001E-4</v>
      </c>
      <c r="J45" s="189">
        <v>1.273E-3</v>
      </c>
      <c r="K45" s="189">
        <v>1.457E-3</v>
      </c>
      <c r="L45" s="189">
        <v>1.5300000000000001E-4</v>
      </c>
      <c r="M45" s="189">
        <v>4.7600000000000002E-4</v>
      </c>
      <c r="N45" s="189">
        <v>9.0300000000000005E-4</v>
      </c>
      <c r="O45" s="189">
        <v>6.38E-4</v>
      </c>
      <c r="P45" s="189">
        <v>7.8399999999999997E-4</v>
      </c>
      <c r="Q45" s="189">
        <v>6.1899999999999998E-4</v>
      </c>
      <c r="R45" s="189">
        <v>3.88E-4</v>
      </c>
      <c r="S45" s="189">
        <v>7.76E-4</v>
      </c>
      <c r="T45" s="189">
        <v>2.2910000000000001E-3</v>
      </c>
      <c r="U45" s="189">
        <v>1.91E-3</v>
      </c>
      <c r="V45" s="189">
        <v>2.2030000000000001E-3</v>
      </c>
      <c r="W45" s="189">
        <v>7.1699999999999997E-4</v>
      </c>
      <c r="X45" s="189">
        <v>5.3600000000000002E-4</v>
      </c>
      <c r="Y45" s="189">
        <v>6.0099999999999997E-4</v>
      </c>
      <c r="Z45" s="189">
        <v>1.35E-4</v>
      </c>
      <c r="AA45" s="189">
        <v>3.01E-4</v>
      </c>
      <c r="AB45" s="189">
        <v>1.176E-3</v>
      </c>
      <c r="AC45" s="189">
        <v>9.19E-4</v>
      </c>
      <c r="AD45" s="189">
        <v>1.0020000000000001E-3</v>
      </c>
      <c r="AE45" s="189">
        <v>1.4599999999999999E-3</v>
      </c>
      <c r="AF45" s="189">
        <v>7.9699999999999997E-3</v>
      </c>
      <c r="AG45" s="189">
        <v>1.954E-3</v>
      </c>
      <c r="AH45" s="189">
        <v>5.2700000000000002E-4</v>
      </c>
      <c r="AI45" s="189">
        <v>3.1819999999999999E-3</v>
      </c>
      <c r="AJ45" s="189">
        <v>3.19E-4</v>
      </c>
      <c r="AK45" s="189">
        <v>1.255E-3</v>
      </c>
      <c r="AL45" s="189">
        <v>1.2359999999999999E-3</v>
      </c>
      <c r="AM45" s="189">
        <v>9.9999999999999995E-7</v>
      </c>
      <c r="AN45" s="189">
        <v>3.0400000000000002E-3</v>
      </c>
      <c r="AO45" s="189">
        <v>1.059E-3</v>
      </c>
      <c r="AP45" s="189">
        <v>0</v>
      </c>
      <c r="AQ45" s="189">
        <v>1.9620000000000002E-3</v>
      </c>
      <c r="AR45" s="189">
        <v>2.7190000000000001E-3</v>
      </c>
      <c r="AS45" s="189">
        <v>0</v>
      </c>
      <c r="AT45" s="190">
        <v>4.8170000000000001E-3</v>
      </c>
      <c r="AU45" s="191">
        <v>1.034E-3</v>
      </c>
      <c r="AV45" s="192">
        <v>0</v>
      </c>
      <c r="AW45" s="192">
        <v>1.0069E-2</v>
      </c>
      <c r="AX45" s="189">
        <v>0</v>
      </c>
      <c r="AY45" s="189">
        <v>0</v>
      </c>
      <c r="AZ45" s="189">
        <v>0</v>
      </c>
      <c r="BA45" s="189">
        <v>0</v>
      </c>
      <c r="BB45" s="189">
        <v>5.4050000000000001E-3</v>
      </c>
      <c r="BC45" s="189">
        <v>3.5200000000000001E-3</v>
      </c>
      <c r="BD45" s="189">
        <v>1.2899999999999999E-4</v>
      </c>
      <c r="BE45" s="189">
        <v>0</v>
      </c>
      <c r="BF45" s="189">
        <v>4.6E-5</v>
      </c>
      <c r="BG45" s="189">
        <v>2.8530000000000001E-3</v>
      </c>
      <c r="BH45" s="189">
        <v>2.506E-3</v>
      </c>
      <c r="BI45" s="189">
        <v>1.075E-3</v>
      </c>
      <c r="BJ45" s="189">
        <v>2.5950000000000001E-3</v>
      </c>
      <c r="BK45" s="189">
        <v>2.1749999999999999E-3</v>
      </c>
      <c r="BL45" s="189">
        <v>3.3779999999999999E-3</v>
      </c>
      <c r="BM45" s="193">
        <v>2.627E-3</v>
      </c>
    </row>
    <row r="46" spans="2:65" ht="17.149999999999999" customHeight="1" x14ac:dyDescent="0.2">
      <c r="B46" s="58" t="s">
        <v>223</v>
      </c>
      <c r="C46" s="29" t="s">
        <v>266</v>
      </c>
      <c r="D46" s="188">
        <v>1.6008000000000001E-2</v>
      </c>
      <c r="E46" s="189">
        <v>2.3767E-2</v>
      </c>
      <c r="F46" s="189">
        <v>7.8829999999999994E-3</v>
      </c>
      <c r="G46" s="189">
        <v>3.5924999999999999E-2</v>
      </c>
      <c r="H46" s="189">
        <v>3.7170000000000002E-2</v>
      </c>
      <c r="I46" s="189">
        <v>2.7335000000000002E-2</v>
      </c>
      <c r="J46" s="189">
        <v>2.2853999999999999E-2</v>
      </c>
      <c r="K46" s="189">
        <v>4.5276999999999998E-2</v>
      </c>
      <c r="L46" s="189">
        <v>4.7419999999999997E-3</v>
      </c>
      <c r="M46" s="189">
        <v>3.7092E-2</v>
      </c>
      <c r="N46" s="189">
        <v>4.011E-2</v>
      </c>
      <c r="O46" s="189">
        <v>3.2403000000000001E-2</v>
      </c>
      <c r="P46" s="189">
        <v>6.0276999999999997E-2</v>
      </c>
      <c r="Q46" s="189">
        <v>1.1480000000000001E-2</v>
      </c>
      <c r="R46" s="189">
        <v>2.2511E-2</v>
      </c>
      <c r="S46" s="189">
        <v>2.6832999999999999E-2</v>
      </c>
      <c r="T46" s="189">
        <v>4.6371999999999997E-2</v>
      </c>
      <c r="U46" s="189">
        <v>3.3124000000000001E-2</v>
      </c>
      <c r="V46" s="189">
        <v>3.2828000000000003E-2</v>
      </c>
      <c r="W46" s="189">
        <v>4.8272000000000002E-2</v>
      </c>
      <c r="X46" s="189">
        <v>4.0085000000000003E-2</v>
      </c>
      <c r="Y46" s="189">
        <v>3.3217999999999998E-2</v>
      </c>
      <c r="Z46" s="189">
        <v>2.5906999999999999E-2</v>
      </c>
      <c r="AA46" s="189">
        <v>6.2609999999999999E-2</v>
      </c>
      <c r="AB46" s="189">
        <v>4.5864000000000002E-2</v>
      </c>
      <c r="AC46" s="189">
        <v>3.9043000000000001E-2</v>
      </c>
      <c r="AD46" s="189">
        <v>8.9677999999999994E-2</v>
      </c>
      <c r="AE46" s="189">
        <v>4.9188000000000003E-2</v>
      </c>
      <c r="AF46" s="189">
        <v>0.152364</v>
      </c>
      <c r="AG46" s="189">
        <v>5.9711E-2</v>
      </c>
      <c r="AH46" s="189">
        <v>8.0834000000000003E-2</v>
      </c>
      <c r="AI46" s="189">
        <v>0.11541800000000001</v>
      </c>
      <c r="AJ46" s="189">
        <v>2.6668000000000001E-2</v>
      </c>
      <c r="AK46" s="189">
        <v>0.11368200000000001</v>
      </c>
      <c r="AL46" s="189">
        <v>0.16422700000000001</v>
      </c>
      <c r="AM46" s="189">
        <v>8.8539999999999994E-2</v>
      </c>
      <c r="AN46" s="189">
        <v>7.8806000000000001E-2</v>
      </c>
      <c r="AO46" s="189">
        <v>4.5339999999999998E-2</v>
      </c>
      <c r="AP46" s="189">
        <v>7.5229000000000004E-2</v>
      </c>
      <c r="AQ46" s="189">
        <v>0.125808</v>
      </c>
      <c r="AR46" s="189">
        <v>3.7529E-2</v>
      </c>
      <c r="AS46" s="189">
        <v>0</v>
      </c>
      <c r="AT46" s="190">
        <v>3.9927999999999998E-2</v>
      </c>
      <c r="AU46" s="191">
        <v>5.6304E-2</v>
      </c>
      <c r="AV46" s="192">
        <v>5.3480000000000003E-3</v>
      </c>
      <c r="AW46" s="192">
        <v>1.4589E-2</v>
      </c>
      <c r="AX46" s="189">
        <v>0</v>
      </c>
      <c r="AY46" s="189">
        <v>6.3920000000000001E-3</v>
      </c>
      <c r="AZ46" s="189">
        <v>1.6195999999999999E-2</v>
      </c>
      <c r="BA46" s="189">
        <v>0</v>
      </c>
      <c r="BB46" s="189">
        <v>1.2425E-2</v>
      </c>
      <c r="BC46" s="189">
        <v>6.3877000000000003E-2</v>
      </c>
      <c r="BD46" s="189">
        <v>1.4026E-2</v>
      </c>
      <c r="BE46" s="189">
        <v>8.5240000000000003E-3</v>
      </c>
      <c r="BF46" s="189">
        <v>1.0468999999999999E-2</v>
      </c>
      <c r="BG46" s="189">
        <v>1.1494000000000001E-2</v>
      </c>
      <c r="BH46" s="189">
        <v>4.8291000000000001E-2</v>
      </c>
      <c r="BI46" s="189">
        <v>2.9766999999999998E-2</v>
      </c>
      <c r="BJ46" s="189">
        <v>2.8008000000000002E-2</v>
      </c>
      <c r="BK46" s="189">
        <v>2.8493999999999998E-2</v>
      </c>
      <c r="BL46" s="189">
        <v>-1.665E-3</v>
      </c>
      <c r="BM46" s="193">
        <v>5.5518999999999999E-2</v>
      </c>
    </row>
    <row r="47" spans="2:65" ht="17.149999999999999" customHeight="1" x14ac:dyDescent="0.2">
      <c r="B47" s="58" t="s">
        <v>224</v>
      </c>
      <c r="C47" s="29" t="s">
        <v>267</v>
      </c>
      <c r="D47" s="188">
        <v>1.6100000000000001E-4</v>
      </c>
      <c r="E47" s="189">
        <v>1.8000000000000001E-4</v>
      </c>
      <c r="F47" s="189">
        <v>8.8999999999999995E-4</v>
      </c>
      <c r="G47" s="189">
        <v>6.3999999999999997E-5</v>
      </c>
      <c r="H47" s="189">
        <v>1.6200000000000001E-4</v>
      </c>
      <c r="I47" s="189">
        <v>1.2400000000000001E-4</v>
      </c>
      <c r="J47" s="189">
        <v>8.7999999999999998E-5</v>
      </c>
      <c r="K47" s="189">
        <v>9.2999999999999997E-5</v>
      </c>
      <c r="L47" s="189">
        <v>1.5E-5</v>
      </c>
      <c r="M47" s="189">
        <v>8.3999999999999995E-5</v>
      </c>
      <c r="N47" s="189">
        <v>1.01E-4</v>
      </c>
      <c r="O47" s="189">
        <v>1.1E-4</v>
      </c>
      <c r="P47" s="189">
        <v>6.0000000000000002E-5</v>
      </c>
      <c r="Q47" s="189">
        <v>6.3E-5</v>
      </c>
      <c r="R47" s="189">
        <v>1.16E-4</v>
      </c>
      <c r="S47" s="189">
        <v>9.8999999999999994E-5</v>
      </c>
      <c r="T47" s="189">
        <v>1.25E-4</v>
      </c>
      <c r="U47" s="189">
        <v>9.6000000000000002E-5</v>
      </c>
      <c r="V47" s="189">
        <v>9.6000000000000002E-5</v>
      </c>
      <c r="W47" s="189">
        <v>1.85E-4</v>
      </c>
      <c r="X47" s="189">
        <v>1.11E-4</v>
      </c>
      <c r="Y47" s="189">
        <v>1.26E-4</v>
      </c>
      <c r="Z47" s="189">
        <v>9.3999999999999994E-5</v>
      </c>
      <c r="AA47" s="189">
        <v>5.3999999999999998E-5</v>
      </c>
      <c r="AB47" s="189">
        <v>1.3100000000000001E-4</v>
      </c>
      <c r="AC47" s="189">
        <v>1.0399999999999999E-4</v>
      </c>
      <c r="AD47" s="189">
        <v>2.4899999999999998E-4</v>
      </c>
      <c r="AE47" s="189">
        <v>6.7999999999999999E-5</v>
      </c>
      <c r="AF47" s="189">
        <v>2.9999999999999997E-4</v>
      </c>
      <c r="AG47" s="189">
        <v>5.3000000000000001E-5</v>
      </c>
      <c r="AH47" s="189">
        <v>8.7200000000000005E-4</v>
      </c>
      <c r="AI47" s="189">
        <v>2.0599999999999999E-4</v>
      </c>
      <c r="AJ47" s="189">
        <v>5.0699999999999996E-4</v>
      </c>
      <c r="AK47" s="189">
        <v>7.0100000000000002E-4</v>
      </c>
      <c r="AL47" s="189">
        <v>7.7299999999999999E-3</v>
      </c>
      <c r="AM47" s="189">
        <v>4.2400000000000001E-4</v>
      </c>
      <c r="AN47" s="189">
        <v>3.336E-3</v>
      </c>
      <c r="AO47" s="189">
        <v>1.1949E-2</v>
      </c>
      <c r="AP47" s="189">
        <v>2.578E-3</v>
      </c>
      <c r="AQ47" s="189">
        <v>1.312E-3</v>
      </c>
      <c r="AR47" s="189">
        <v>1.7132000000000001E-2</v>
      </c>
      <c r="AS47" s="189">
        <v>0</v>
      </c>
      <c r="AT47" s="190">
        <v>1.6670000000000001E-3</v>
      </c>
      <c r="AU47" s="191">
        <v>1.805E-3</v>
      </c>
      <c r="AV47" s="192">
        <v>0.67762900000000004</v>
      </c>
      <c r="AW47" s="192">
        <v>0.14482200000000001</v>
      </c>
      <c r="AX47" s="189">
        <v>0</v>
      </c>
      <c r="AY47" s="189">
        <v>0</v>
      </c>
      <c r="AZ47" s="189">
        <v>0</v>
      </c>
      <c r="BA47" s="189">
        <v>0</v>
      </c>
      <c r="BB47" s="189">
        <v>9.8876000000000006E-2</v>
      </c>
      <c r="BC47" s="189">
        <v>4.6708E-2</v>
      </c>
      <c r="BD47" s="189">
        <v>5.0489999999999997E-3</v>
      </c>
      <c r="BE47" s="189">
        <v>3.0202E-2</v>
      </c>
      <c r="BF47" s="189">
        <v>2.1307E-2</v>
      </c>
      <c r="BG47" s="189">
        <v>6.1947000000000002E-2</v>
      </c>
      <c r="BH47" s="189">
        <v>3.9294999999999997E-2</v>
      </c>
      <c r="BI47" s="189">
        <v>1.0293E-2</v>
      </c>
      <c r="BJ47" s="189">
        <v>6.4759999999999998E-2</v>
      </c>
      <c r="BK47" s="189">
        <v>4.9699E-2</v>
      </c>
      <c r="BL47" s="189">
        <v>7.1426000000000003E-2</v>
      </c>
      <c r="BM47" s="193">
        <v>3.5497000000000001E-2</v>
      </c>
    </row>
    <row r="48" spans="2:65" ht="17.149999999999999" customHeight="1" x14ac:dyDescent="0.2">
      <c r="B48" s="58" t="s">
        <v>225</v>
      </c>
      <c r="C48" s="29" t="s">
        <v>300</v>
      </c>
      <c r="D48" s="188">
        <v>8.0999999999999996E-4</v>
      </c>
      <c r="E48" s="189">
        <v>1.9810000000000001E-3</v>
      </c>
      <c r="F48" s="189">
        <v>7.3700000000000002E-4</v>
      </c>
      <c r="G48" s="189">
        <v>8.9999999999999998E-4</v>
      </c>
      <c r="H48" s="189">
        <v>6.78E-4</v>
      </c>
      <c r="I48" s="189">
        <v>1.0460000000000001E-3</v>
      </c>
      <c r="J48" s="189">
        <v>8.1099999999999998E-4</v>
      </c>
      <c r="K48" s="189">
        <v>5.8299999999999997E-4</v>
      </c>
      <c r="L48" s="189">
        <v>2.3E-5</v>
      </c>
      <c r="M48" s="189">
        <v>1.25E-4</v>
      </c>
      <c r="N48" s="189">
        <v>3.3399999999999999E-4</v>
      </c>
      <c r="O48" s="189">
        <v>1.322E-3</v>
      </c>
      <c r="P48" s="189">
        <v>1.256E-3</v>
      </c>
      <c r="Q48" s="189">
        <v>1.8200000000000001E-4</v>
      </c>
      <c r="R48" s="189">
        <v>3.3500000000000001E-4</v>
      </c>
      <c r="S48" s="189">
        <v>3.88E-4</v>
      </c>
      <c r="T48" s="189">
        <v>1.121E-3</v>
      </c>
      <c r="U48" s="189">
        <v>1.041E-3</v>
      </c>
      <c r="V48" s="189">
        <v>5.2499999999999997E-4</v>
      </c>
      <c r="W48" s="189">
        <v>8.1700000000000002E-4</v>
      </c>
      <c r="X48" s="189">
        <v>9.3000000000000005E-4</v>
      </c>
      <c r="Y48" s="189">
        <v>7.76E-4</v>
      </c>
      <c r="Z48" s="189">
        <v>2.5000000000000001E-4</v>
      </c>
      <c r="AA48" s="189">
        <v>5.5000000000000003E-4</v>
      </c>
      <c r="AB48" s="189">
        <v>1.565E-3</v>
      </c>
      <c r="AC48" s="189">
        <v>9.4200000000000002E-4</v>
      </c>
      <c r="AD48" s="189">
        <v>9.3599999999999998E-4</v>
      </c>
      <c r="AE48" s="189">
        <v>3.6999999999999998E-5</v>
      </c>
      <c r="AF48" s="189">
        <v>1.054E-3</v>
      </c>
      <c r="AG48" s="189">
        <v>3.2299999999999998E-3</v>
      </c>
      <c r="AH48" s="189">
        <v>1.9949999999999998E-3</v>
      </c>
      <c r="AI48" s="189">
        <v>3.4789999999999999E-3</v>
      </c>
      <c r="AJ48" s="189">
        <v>3.1199999999999999E-4</v>
      </c>
      <c r="AK48" s="189">
        <v>1.663E-3</v>
      </c>
      <c r="AL48" s="189">
        <v>1.82E-3</v>
      </c>
      <c r="AM48" s="189">
        <v>3.1259999999999999E-3</v>
      </c>
      <c r="AN48" s="189">
        <v>4.5950000000000001E-3</v>
      </c>
      <c r="AO48" s="189">
        <v>2.2669999999999999E-3</v>
      </c>
      <c r="AP48" s="189">
        <v>4.9059999999999998E-3</v>
      </c>
      <c r="AQ48" s="189">
        <v>1.531E-3</v>
      </c>
      <c r="AR48" s="189">
        <v>1.843E-3</v>
      </c>
      <c r="AS48" s="189">
        <v>0</v>
      </c>
      <c r="AT48" s="190">
        <v>2.03E-4</v>
      </c>
      <c r="AU48" s="191">
        <v>1.1820000000000001E-3</v>
      </c>
      <c r="AV48" s="192">
        <v>0</v>
      </c>
      <c r="AW48" s="192">
        <v>0</v>
      </c>
      <c r="AX48" s="189">
        <v>0</v>
      </c>
      <c r="AY48" s="189">
        <v>0</v>
      </c>
      <c r="AZ48" s="189">
        <v>0</v>
      </c>
      <c r="BA48" s="189">
        <v>0</v>
      </c>
      <c r="BB48" s="189">
        <v>0</v>
      </c>
      <c r="BC48" s="189">
        <v>1.2229999999999999E-3</v>
      </c>
      <c r="BD48" s="189">
        <v>0</v>
      </c>
      <c r="BE48" s="189">
        <v>0</v>
      </c>
      <c r="BF48" s="189">
        <v>0</v>
      </c>
      <c r="BG48" s="189">
        <v>0</v>
      </c>
      <c r="BH48" s="189">
        <v>8.6600000000000002E-4</v>
      </c>
      <c r="BI48" s="189">
        <v>0</v>
      </c>
      <c r="BJ48" s="189">
        <v>0</v>
      </c>
      <c r="BK48" s="189">
        <v>0</v>
      </c>
      <c r="BL48" s="189">
        <v>0</v>
      </c>
      <c r="BM48" s="193">
        <v>1.1820000000000001E-3</v>
      </c>
    </row>
    <row r="49" spans="2:65" ht="17.149999999999999" customHeight="1" thickBot="1" x14ac:dyDescent="0.25">
      <c r="B49" s="59" t="s">
        <v>226</v>
      </c>
      <c r="C49" s="30" t="s">
        <v>301</v>
      </c>
      <c r="D49" s="194">
        <v>5.5519999999999996E-3</v>
      </c>
      <c r="E49" s="195">
        <v>5.0410000000000003E-3</v>
      </c>
      <c r="F49" s="195">
        <v>1.3783E-2</v>
      </c>
      <c r="G49" s="195">
        <v>1.6388E-2</v>
      </c>
      <c r="H49" s="195">
        <v>5.3160000000000004E-3</v>
      </c>
      <c r="I49" s="195">
        <v>4.5620000000000001E-3</v>
      </c>
      <c r="J49" s="195">
        <v>6.6969999999999998E-3</v>
      </c>
      <c r="K49" s="195">
        <v>5.3769999999999998E-3</v>
      </c>
      <c r="L49" s="195">
        <v>6.5700000000000003E-4</v>
      </c>
      <c r="M49" s="195">
        <v>5.9839999999999997E-3</v>
      </c>
      <c r="N49" s="195">
        <v>7.1980000000000004E-3</v>
      </c>
      <c r="O49" s="195">
        <v>8.5620000000000002E-3</v>
      </c>
      <c r="P49" s="195">
        <v>1.7801999999999998E-2</v>
      </c>
      <c r="Q49" s="195">
        <v>9.6830000000000006E-3</v>
      </c>
      <c r="R49" s="195">
        <v>7.6899999999999998E-3</v>
      </c>
      <c r="S49" s="195">
        <v>7.5669999999999999E-3</v>
      </c>
      <c r="T49" s="195">
        <v>9.9190000000000007E-3</v>
      </c>
      <c r="U49" s="195">
        <v>6.9300000000000004E-3</v>
      </c>
      <c r="V49" s="195">
        <v>3.7490000000000002E-3</v>
      </c>
      <c r="W49" s="195">
        <v>3.0569999999999998E-3</v>
      </c>
      <c r="X49" s="195">
        <v>8.7709999999999993E-3</v>
      </c>
      <c r="Y49" s="195">
        <v>2.8839999999999998E-3</v>
      </c>
      <c r="Z49" s="195">
        <v>1.5770000000000001E-3</v>
      </c>
      <c r="AA49" s="195">
        <v>5.1989999999999996E-3</v>
      </c>
      <c r="AB49" s="195">
        <v>9.9520000000000008E-3</v>
      </c>
      <c r="AC49" s="195">
        <v>3.9789999999999999E-3</v>
      </c>
      <c r="AD49" s="195">
        <v>1.4666E-2</v>
      </c>
      <c r="AE49" s="195">
        <v>1.5578E-2</v>
      </c>
      <c r="AF49" s="195">
        <v>3.5241000000000001E-2</v>
      </c>
      <c r="AG49" s="195">
        <v>2.0975000000000001E-2</v>
      </c>
      <c r="AH49" s="195">
        <v>1.3717E-2</v>
      </c>
      <c r="AI49" s="195">
        <v>7.306E-3</v>
      </c>
      <c r="AJ49" s="195">
        <v>9.4970000000000002E-3</v>
      </c>
      <c r="AK49" s="195">
        <v>1.5640999999999999E-2</v>
      </c>
      <c r="AL49" s="195">
        <v>5.7219999999999997E-3</v>
      </c>
      <c r="AM49" s="195">
        <v>9.4959999999999992E-3</v>
      </c>
      <c r="AN49" s="195">
        <v>1.4786000000000001E-2</v>
      </c>
      <c r="AO49" s="195">
        <v>5.7629999999999999E-3</v>
      </c>
      <c r="AP49" s="195">
        <v>5.5570000000000003E-3</v>
      </c>
      <c r="AQ49" s="195">
        <v>4.0109999999999998E-3</v>
      </c>
      <c r="AR49" s="195">
        <v>5.2529999999999999E-3</v>
      </c>
      <c r="AS49" s="195">
        <v>5.0299999999999997E-4</v>
      </c>
      <c r="AT49" s="196">
        <v>2.7539999999999999E-3</v>
      </c>
      <c r="AU49" s="191">
        <v>7.6699999999999997E-3</v>
      </c>
      <c r="AV49" s="192">
        <v>0</v>
      </c>
      <c r="AW49" s="192">
        <v>3.3000000000000003E-5</v>
      </c>
      <c r="AX49" s="189">
        <v>0</v>
      </c>
      <c r="AY49" s="189">
        <v>0</v>
      </c>
      <c r="AZ49" s="189">
        <v>0</v>
      </c>
      <c r="BA49" s="189">
        <v>0</v>
      </c>
      <c r="BB49" s="189">
        <v>1.8E-5</v>
      </c>
      <c r="BC49" s="189">
        <v>7.9419999999999994E-3</v>
      </c>
      <c r="BD49" s="189">
        <v>2.5000000000000001E-5</v>
      </c>
      <c r="BE49" s="189">
        <v>0</v>
      </c>
      <c r="BF49" s="189">
        <v>9.0000000000000002E-6</v>
      </c>
      <c r="BG49" s="189">
        <v>1.4E-5</v>
      </c>
      <c r="BH49" s="189">
        <v>5.6270000000000001E-3</v>
      </c>
      <c r="BI49" s="189">
        <v>3.88E-4</v>
      </c>
      <c r="BJ49" s="189">
        <v>1.5736E-2</v>
      </c>
      <c r="BK49" s="189">
        <v>1.1493E-2</v>
      </c>
      <c r="BL49" s="189">
        <v>-8.8710000000000004E-3</v>
      </c>
      <c r="BM49" s="193">
        <v>3.4849999999999998E-3</v>
      </c>
    </row>
    <row r="50" spans="2:65" ht="17.149999999999999" customHeight="1" x14ac:dyDescent="0.2">
      <c r="B50" s="197" t="s">
        <v>227</v>
      </c>
      <c r="C50" s="168" t="s">
        <v>41</v>
      </c>
      <c r="D50" s="198">
        <v>0.50957200000000002</v>
      </c>
      <c r="E50" s="199">
        <v>0.31832899999999997</v>
      </c>
      <c r="F50" s="199">
        <v>0.55415099999999995</v>
      </c>
      <c r="G50" s="199">
        <v>0.50674799999999998</v>
      </c>
      <c r="H50" s="199">
        <v>0.62716099999999997</v>
      </c>
      <c r="I50" s="199">
        <v>0.59684499999999996</v>
      </c>
      <c r="J50" s="199">
        <v>0.63394700000000004</v>
      </c>
      <c r="K50" s="199">
        <v>0.66636600000000001</v>
      </c>
      <c r="L50" s="199">
        <v>0.69329600000000002</v>
      </c>
      <c r="M50" s="199">
        <v>0.64222800000000002</v>
      </c>
      <c r="N50" s="199">
        <v>0.53110400000000002</v>
      </c>
      <c r="O50" s="199">
        <v>0.52402700000000002</v>
      </c>
      <c r="P50" s="199">
        <v>0.50116899999999998</v>
      </c>
      <c r="Q50" s="199">
        <v>0.72707900000000003</v>
      </c>
      <c r="R50" s="199">
        <v>0.83750899999999995</v>
      </c>
      <c r="S50" s="199">
        <v>0.57373700000000005</v>
      </c>
      <c r="T50" s="199">
        <v>0.571214</v>
      </c>
      <c r="U50" s="199">
        <v>0.52898900000000004</v>
      </c>
      <c r="V50" s="199">
        <v>0.62536700000000001</v>
      </c>
      <c r="W50" s="199">
        <v>0.60636800000000002</v>
      </c>
      <c r="X50" s="199">
        <v>0.63907099999999994</v>
      </c>
      <c r="Y50" s="199">
        <v>0.64345300000000005</v>
      </c>
      <c r="Z50" s="199">
        <v>0.770513</v>
      </c>
      <c r="AA50" s="199">
        <v>0.56090499999999999</v>
      </c>
      <c r="AB50" s="199">
        <v>0.67246600000000001</v>
      </c>
      <c r="AC50" s="199">
        <v>0.54298500000000005</v>
      </c>
      <c r="AD50" s="199">
        <v>0.53059999999999996</v>
      </c>
      <c r="AE50" s="199">
        <v>0.64617400000000003</v>
      </c>
      <c r="AF50" s="199">
        <v>0.53410899999999994</v>
      </c>
      <c r="AG50" s="199">
        <v>0.345107</v>
      </c>
      <c r="AH50" s="199">
        <v>0.29517599999999999</v>
      </c>
      <c r="AI50" s="199">
        <v>0.324237</v>
      </c>
      <c r="AJ50" s="199">
        <v>0.15739700000000001</v>
      </c>
      <c r="AK50" s="199">
        <v>0.49098399999999998</v>
      </c>
      <c r="AL50" s="199">
        <v>0.46598400000000001</v>
      </c>
      <c r="AM50" s="199">
        <v>0.28060299999999999</v>
      </c>
      <c r="AN50" s="199">
        <v>0.31206299999999998</v>
      </c>
      <c r="AO50" s="199">
        <v>0.37809799999999999</v>
      </c>
      <c r="AP50" s="199">
        <v>0.39291100000000001</v>
      </c>
      <c r="AQ50" s="199">
        <v>0.37215799999999999</v>
      </c>
      <c r="AR50" s="199">
        <v>0.460449</v>
      </c>
      <c r="AS50" s="199">
        <v>1.000054</v>
      </c>
      <c r="AT50" s="200">
        <v>0.58823800000000004</v>
      </c>
      <c r="AU50" s="201">
        <v>0.52830299999999997</v>
      </c>
      <c r="AV50" s="202">
        <v>1</v>
      </c>
      <c r="AW50" s="202">
        <v>1</v>
      </c>
      <c r="AX50" s="203">
        <v>1</v>
      </c>
      <c r="AY50" s="203">
        <v>1</v>
      </c>
      <c r="AZ50" s="203">
        <v>1</v>
      </c>
      <c r="BA50" s="203">
        <v>1</v>
      </c>
      <c r="BB50" s="203">
        <v>1</v>
      </c>
      <c r="BC50" s="203">
        <v>1</v>
      </c>
      <c r="BD50" s="203">
        <v>1</v>
      </c>
      <c r="BE50" s="203">
        <v>1</v>
      </c>
      <c r="BF50" s="203">
        <v>1</v>
      </c>
      <c r="BG50" s="203">
        <v>1</v>
      </c>
      <c r="BH50" s="203">
        <v>1</v>
      </c>
      <c r="BI50" s="203">
        <v>1</v>
      </c>
      <c r="BJ50" s="203">
        <v>1</v>
      </c>
      <c r="BK50" s="203">
        <v>1</v>
      </c>
      <c r="BL50" s="203">
        <v>1</v>
      </c>
      <c r="BM50" s="204">
        <v>1</v>
      </c>
    </row>
    <row r="51" spans="2:65" ht="17.149999999999999" customHeight="1" x14ac:dyDescent="0.2">
      <c r="B51" s="205" t="s">
        <v>228</v>
      </c>
      <c r="C51" s="173" t="s">
        <v>42</v>
      </c>
      <c r="D51" s="206">
        <v>4.7200000000000002E-3</v>
      </c>
      <c r="E51" s="189">
        <v>9.9030000000000003E-3</v>
      </c>
      <c r="F51" s="189">
        <v>2.2657E-2</v>
      </c>
      <c r="G51" s="189">
        <v>4.9099999999999998E-2</v>
      </c>
      <c r="H51" s="189">
        <v>8.6899999999999998E-3</v>
      </c>
      <c r="I51" s="189">
        <v>1.217E-2</v>
      </c>
      <c r="J51" s="189">
        <v>1.6818E-2</v>
      </c>
      <c r="K51" s="189">
        <v>1.4741000000000001E-2</v>
      </c>
      <c r="L51" s="189">
        <v>3.2919999999999998E-3</v>
      </c>
      <c r="M51" s="189">
        <v>1.8412999999999999E-2</v>
      </c>
      <c r="N51" s="189">
        <v>1.4904000000000001E-2</v>
      </c>
      <c r="O51" s="189">
        <v>1.4645999999999999E-2</v>
      </c>
      <c r="P51" s="189">
        <v>1.6992E-2</v>
      </c>
      <c r="Q51" s="189">
        <v>7.9539999999999993E-3</v>
      </c>
      <c r="R51" s="189">
        <v>1.1606999999999999E-2</v>
      </c>
      <c r="S51" s="189">
        <v>1.5004E-2</v>
      </c>
      <c r="T51" s="189">
        <v>1.5355000000000001E-2</v>
      </c>
      <c r="U51" s="189">
        <v>1.8549E-2</v>
      </c>
      <c r="V51" s="189">
        <v>2.2152999999999999E-2</v>
      </c>
      <c r="W51" s="189">
        <v>1.7978000000000001E-2</v>
      </c>
      <c r="X51" s="189">
        <v>1.55E-2</v>
      </c>
      <c r="Y51" s="189">
        <v>1.1956E-2</v>
      </c>
      <c r="Z51" s="189">
        <v>7.3379999999999999E-3</v>
      </c>
      <c r="AA51" s="189">
        <v>1.5309E-2</v>
      </c>
      <c r="AB51" s="189">
        <v>8.5089999999999992E-3</v>
      </c>
      <c r="AC51" s="189">
        <v>1.9376000000000001E-2</v>
      </c>
      <c r="AD51" s="189">
        <v>2.0958999999999998E-2</v>
      </c>
      <c r="AE51" s="189">
        <v>8.3059999999999991E-3</v>
      </c>
      <c r="AF51" s="189">
        <v>1.2880000000000001E-2</v>
      </c>
      <c r="AG51" s="189">
        <v>2.5078E-2</v>
      </c>
      <c r="AH51" s="189">
        <v>2.5250000000000002E-2</v>
      </c>
      <c r="AI51" s="189">
        <v>3.0821000000000001E-2</v>
      </c>
      <c r="AJ51" s="189">
        <v>3.7880000000000001E-3</v>
      </c>
      <c r="AK51" s="189">
        <v>1.6851000000000001E-2</v>
      </c>
      <c r="AL51" s="189">
        <v>1.7610000000000001E-2</v>
      </c>
      <c r="AM51" s="189">
        <v>9.4850000000000004E-3</v>
      </c>
      <c r="AN51" s="189">
        <v>1.0538E-2</v>
      </c>
      <c r="AO51" s="189">
        <v>1.0406E-2</v>
      </c>
      <c r="AP51" s="189">
        <v>3.7269999999999998E-2</v>
      </c>
      <c r="AQ51" s="189">
        <v>1.4664E-2</v>
      </c>
      <c r="AR51" s="189">
        <v>2.3584000000000001E-2</v>
      </c>
      <c r="AS51" s="189">
        <v>0</v>
      </c>
      <c r="AT51" s="207">
        <v>4.1700000000000001E-3</v>
      </c>
      <c r="AU51" s="191">
        <v>1.3677E-2</v>
      </c>
      <c r="AV51" s="208"/>
      <c r="AW51" s="208"/>
      <c r="AX51" s="209"/>
      <c r="AY51" s="209"/>
      <c r="AZ51" s="209"/>
      <c r="BA51" s="209"/>
      <c r="BB51" s="209"/>
      <c r="BC51" s="209"/>
      <c r="BD51" s="209"/>
      <c r="BE51" s="209"/>
      <c r="BF51" s="209"/>
      <c r="BG51" s="209"/>
      <c r="BH51" s="209"/>
      <c r="BI51" s="209"/>
      <c r="BJ51" s="209"/>
      <c r="BK51" s="209"/>
      <c r="BL51" s="209"/>
      <c r="BM51" s="209"/>
    </row>
    <row r="52" spans="2:65" ht="17.149999999999999" customHeight="1" x14ac:dyDescent="0.2">
      <c r="B52" s="205" t="s">
        <v>269</v>
      </c>
      <c r="C52" s="173" t="s">
        <v>43</v>
      </c>
      <c r="D52" s="206">
        <v>0.11854000000000001</v>
      </c>
      <c r="E52" s="189">
        <v>0.26053300000000001</v>
      </c>
      <c r="F52" s="189">
        <v>0.154914</v>
      </c>
      <c r="G52" s="189">
        <v>0.226607</v>
      </c>
      <c r="H52" s="189">
        <v>0.137569</v>
      </c>
      <c r="I52" s="189">
        <v>0.24543899999999999</v>
      </c>
      <c r="J52" s="189">
        <v>0.17808299999999999</v>
      </c>
      <c r="K52" s="189">
        <v>9.8053000000000001E-2</v>
      </c>
      <c r="L52" s="189">
        <v>1.166E-2</v>
      </c>
      <c r="M52" s="189">
        <v>0.22356000000000001</v>
      </c>
      <c r="N52" s="189">
        <v>0.23205700000000001</v>
      </c>
      <c r="O52" s="189">
        <v>0.29342600000000002</v>
      </c>
      <c r="P52" s="189">
        <v>0.22037899999999999</v>
      </c>
      <c r="Q52" s="189">
        <v>7.2452000000000003E-2</v>
      </c>
      <c r="R52" s="189">
        <v>0.15120600000000001</v>
      </c>
      <c r="S52" s="189">
        <v>0.27219599999999999</v>
      </c>
      <c r="T52" s="189">
        <v>0.230355</v>
      </c>
      <c r="U52" s="189">
        <v>0.26115100000000002</v>
      </c>
      <c r="V52" s="189">
        <v>0.15906600000000001</v>
      </c>
      <c r="W52" s="189">
        <v>0.18037700000000001</v>
      </c>
      <c r="X52" s="189">
        <v>0.20466999999999999</v>
      </c>
      <c r="Y52" s="189">
        <v>0.2051</v>
      </c>
      <c r="Z52" s="189">
        <v>0.12503900000000001</v>
      </c>
      <c r="AA52" s="189">
        <v>0.216999</v>
      </c>
      <c r="AB52" s="189">
        <v>0.19160199999999999</v>
      </c>
      <c r="AC52" s="189">
        <v>0.25495299999999999</v>
      </c>
      <c r="AD52" s="189">
        <v>0.35047600000000001</v>
      </c>
      <c r="AE52" s="189">
        <v>6.9310999999999998E-2</v>
      </c>
      <c r="AF52" s="189">
        <v>0.138546</v>
      </c>
      <c r="AG52" s="189">
        <v>0.47395100000000001</v>
      </c>
      <c r="AH52" s="189">
        <v>0.38100000000000001</v>
      </c>
      <c r="AI52" s="189">
        <v>0.31531700000000001</v>
      </c>
      <c r="AJ52" s="189">
        <v>5.6370999999999997E-2</v>
      </c>
      <c r="AK52" s="189">
        <v>0.26962799999999998</v>
      </c>
      <c r="AL52" s="189">
        <v>0.20660100000000001</v>
      </c>
      <c r="AM52" s="189">
        <v>0.36718699999999999</v>
      </c>
      <c r="AN52" s="189">
        <v>0.49263099999999999</v>
      </c>
      <c r="AO52" s="189">
        <v>0.50355899999999998</v>
      </c>
      <c r="AP52" s="189">
        <v>0.49876900000000002</v>
      </c>
      <c r="AQ52" s="189">
        <v>0.36648900000000001</v>
      </c>
      <c r="AR52" s="189">
        <v>0.26634099999999999</v>
      </c>
      <c r="AS52" s="189">
        <v>0</v>
      </c>
      <c r="AT52" s="207">
        <v>1.2666999999999999E-2</v>
      </c>
      <c r="AU52" s="191">
        <v>0.23286399999999999</v>
      </c>
      <c r="AV52" s="208"/>
      <c r="AW52" s="208"/>
      <c r="AX52" s="209"/>
      <c r="AY52" s="209"/>
      <c r="AZ52" s="209"/>
      <c r="BA52" s="209"/>
      <c r="BB52" s="209"/>
      <c r="BC52" s="209"/>
      <c r="BD52" s="209"/>
      <c r="BE52" s="209"/>
      <c r="BF52" s="209"/>
      <c r="BG52" s="209"/>
      <c r="BH52" s="209"/>
      <c r="BI52" s="209"/>
      <c r="BJ52" s="209"/>
      <c r="BK52" s="209"/>
      <c r="BL52" s="209"/>
      <c r="BM52" s="209"/>
    </row>
    <row r="53" spans="2:65" ht="17.149999999999999" customHeight="1" x14ac:dyDescent="0.2">
      <c r="B53" s="205" t="s">
        <v>270</v>
      </c>
      <c r="C53" s="173" t="s">
        <v>44</v>
      </c>
      <c r="D53" s="206">
        <v>0.22517200000000001</v>
      </c>
      <c r="E53" s="189">
        <v>0.34317599999999998</v>
      </c>
      <c r="F53" s="189">
        <v>0.109574</v>
      </c>
      <c r="G53" s="189">
        <v>7.6734999999999998E-2</v>
      </c>
      <c r="H53" s="189">
        <v>9.2317999999999997E-2</v>
      </c>
      <c r="I53" s="189">
        <v>-4.4365000000000002E-2</v>
      </c>
      <c r="J53" s="189">
        <v>8.0768999999999994E-2</v>
      </c>
      <c r="K53" s="189">
        <v>6.3642000000000004E-2</v>
      </c>
      <c r="L53" s="189">
        <v>4.2667999999999998E-2</v>
      </c>
      <c r="M53" s="189">
        <v>-6.796E-3</v>
      </c>
      <c r="N53" s="189">
        <v>3.7192999999999997E-2</v>
      </c>
      <c r="O53" s="189">
        <v>1.7145000000000001E-2</v>
      </c>
      <c r="P53" s="189">
        <v>0.12618399999999999</v>
      </c>
      <c r="Q53" s="189">
        <v>0.126085</v>
      </c>
      <c r="R53" s="189">
        <v>-3.7190000000000001E-2</v>
      </c>
      <c r="S53" s="189">
        <v>3.5799999999999998E-2</v>
      </c>
      <c r="T53" s="189">
        <v>7.7067999999999998E-2</v>
      </c>
      <c r="U53" s="189">
        <v>9.1696E-2</v>
      </c>
      <c r="V53" s="189">
        <v>3.5646999999999998E-2</v>
      </c>
      <c r="W53" s="189">
        <v>-3.0459E-2</v>
      </c>
      <c r="X53" s="189">
        <v>-4.3819999999999998E-2</v>
      </c>
      <c r="Y53" s="189">
        <v>-6.6239999999999993E-2</v>
      </c>
      <c r="Z53" s="189">
        <v>1.2411999999999999E-2</v>
      </c>
      <c r="AA53" s="189">
        <v>5.1630000000000001E-3</v>
      </c>
      <c r="AB53" s="189">
        <v>1.8435E-2</v>
      </c>
      <c r="AC53" s="189">
        <v>5.1672999999999997E-2</v>
      </c>
      <c r="AD53" s="189">
        <v>2.8309999999999998E-2</v>
      </c>
      <c r="AE53" s="189">
        <v>7.5592999999999994E-2</v>
      </c>
      <c r="AF53" s="189">
        <v>0.11829000000000001</v>
      </c>
      <c r="AG53" s="189">
        <v>4.9388000000000001E-2</v>
      </c>
      <c r="AH53" s="189">
        <v>0.169041</v>
      </c>
      <c r="AI53" s="189">
        <v>0.25010300000000002</v>
      </c>
      <c r="AJ53" s="189">
        <v>0.39627600000000002</v>
      </c>
      <c r="AK53" s="189">
        <v>6.2819E-2</v>
      </c>
      <c r="AL53" s="189">
        <v>0.15618699999999999</v>
      </c>
      <c r="AM53" s="189">
        <v>0</v>
      </c>
      <c r="AN53" s="189">
        <v>3.0346000000000001E-2</v>
      </c>
      <c r="AO53" s="189">
        <v>3.9919999999999997E-2</v>
      </c>
      <c r="AP53" s="189">
        <v>-6.1590000000000004E-3</v>
      </c>
      <c r="AQ53" s="189">
        <v>8.6110999999999993E-2</v>
      </c>
      <c r="AR53" s="189">
        <v>0.10298599999999999</v>
      </c>
      <c r="AS53" s="189">
        <v>-5.3999999999999998E-5</v>
      </c>
      <c r="AT53" s="207">
        <v>0.33344000000000001</v>
      </c>
      <c r="AU53" s="191">
        <v>8.5221000000000005E-2</v>
      </c>
      <c r="AV53" s="208"/>
      <c r="AW53" s="208"/>
      <c r="AX53" s="209"/>
      <c r="AY53" s="209"/>
      <c r="AZ53" s="209"/>
      <c r="BA53" s="209"/>
      <c r="BB53" s="209"/>
      <c r="BC53" s="209"/>
      <c r="BD53" s="209"/>
      <c r="BE53" s="209"/>
      <c r="BF53" s="209"/>
      <c r="BG53" s="209"/>
      <c r="BH53" s="209"/>
      <c r="BI53" s="209"/>
      <c r="BJ53" s="209"/>
      <c r="BK53" s="209"/>
      <c r="BL53" s="209"/>
      <c r="BM53" s="209"/>
    </row>
    <row r="54" spans="2:65" ht="17.149999999999999" customHeight="1" x14ac:dyDescent="0.2">
      <c r="B54" s="205" t="s">
        <v>271</v>
      </c>
      <c r="C54" s="173" t="s">
        <v>45</v>
      </c>
      <c r="D54" s="206">
        <v>0.132269</v>
      </c>
      <c r="E54" s="189">
        <v>9.0384999999999993E-2</v>
      </c>
      <c r="F54" s="189">
        <v>0.11699900000000001</v>
      </c>
      <c r="G54" s="189">
        <v>9.3445E-2</v>
      </c>
      <c r="H54" s="189">
        <v>5.7193000000000001E-2</v>
      </c>
      <c r="I54" s="189">
        <v>0.14105400000000001</v>
      </c>
      <c r="J54" s="189">
        <v>6.4082E-2</v>
      </c>
      <c r="K54" s="189">
        <v>0.13633600000000001</v>
      </c>
      <c r="L54" s="189">
        <v>2.6765000000000001E-2</v>
      </c>
      <c r="M54" s="189">
        <v>8.3940000000000001E-2</v>
      </c>
      <c r="N54" s="189">
        <v>0.157995</v>
      </c>
      <c r="O54" s="189">
        <v>0.12798699999999999</v>
      </c>
      <c r="P54" s="189">
        <v>0.104667</v>
      </c>
      <c r="Q54" s="189">
        <v>4.9035000000000002E-2</v>
      </c>
      <c r="R54" s="189">
        <v>2.8150999999999999E-2</v>
      </c>
      <c r="S54" s="189">
        <v>7.7115000000000003E-2</v>
      </c>
      <c r="T54" s="189">
        <v>9.6637000000000001E-2</v>
      </c>
      <c r="U54" s="189">
        <v>9.2022000000000007E-2</v>
      </c>
      <c r="V54" s="189">
        <v>0.142817</v>
      </c>
      <c r="W54" s="189">
        <v>0.21584700000000001</v>
      </c>
      <c r="X54" s="189">
        <v>0.179537</v>
      </c>
      <c r="Y54" s="189">
        <v>0.18867100000000001</v>
      </c>
      <c r="Z54" s="189">
        <v>9.0484999999999996E-2</v>
      </c>
      <c r="AA54" s="189">
        <v>0.124102</v>
      </c>
      <c r="AB54" s="189">
        <v>9.6906000000000006E-2</v>
      </c>
      <c r="AC54" s="189">
        <v>0.102843</v>
      </c>
      <c r="AD54" s="189">
        <v>3.7303999999999997E-2</v>
      </c>
      <c r="AE54" s="189">
        <v>0.17335300000000001</v>
      </c>
      <c r="AF54" s="189">
        <v>0.19783100000000001</v>
      </c>
      <c r="AG54" s="189">
        <v>8.9110999999999996E-2</v>
      </c>
      <c r="AH54" s="189">
        <v>8.8107000000000005E-2</v>
      </c>
      <c r="AI54" s="189">
        <v>7.5097999999999998E-2</v>
      </c>
      <c r="AJ54" s="189">
        <v>0.33752500000000002</v>
      </c>
      <c r="AK54" s="189">
        <v>0.118606</v>
      </c>
      <c r="AL54" s="189">
        <v>0.120458</v>
      </c>
      <c r="AM54" s="189">
        <v>0.34170499999999998</v>
      </c>
      <c r="AN54" s="189">
        <v>0.14361399999999999</v>
      </c>
      <c r="AO54" s="189">
        <v>6.4340999999999995E-2</v>
      </c>
      <c r="AP54" s="189">
        <v>6.2282999999999998E-2</v>
      </c>
      <c r="AQ54" s="189">
        <v>0.11179699999999999</v>
      </c>
      <c r="AR54" s="189">
        <v>9.7561999999999996E-2</v>
      </c>
      <c r="AS54" s="189">
        <v>0</v>
      </c>
      <c r="AT54" s="207">
        <v>4.9038999999999999E-2</v>
      </c>
      <c r="AU54" s="191">
        <v>0.115005</v>
      </c>
      <c r="AV54" s="208"/>
      <c r="AW54" s="208"/>
      <c r="AX54" s="209"/>
      <c r="AY54" s="209"/>
      <c r="AZ54" s="209"/>
      <c r="BA54" s="209"/>
      <c r="BB54" s="209"/>
      <c r="BC54" s="209"/>
      <c r="BD54" s="209"/>
      <c r="BE54" s="209"/>
      <c r="BF54" s="209"/>
      <c r="BG54" s="209"/>
      <c r="BH54" s="209"/>
      <c r="BI54" s="209"/>
      <c r="BJ54" s="209"/>
      <c r="BK54" s="209"/>
      <c r="BL54" s="209"/>
      <c r="BM54" s="209"/>
    </row>
    <row r="55" spans="2:65" ht="17.149999999999999" customHeight="1" x14ac:dyDescent="0.2">
      <c r="B55" s="205" t="s">
        <v>272</v>
      </c>
      <c r="C55" s="177" t="s">
        <v>307</v>
      </c>
      <c r="D55" s="206">
        <v>3.9357000000000003E-2</v>
      </c>
      <c r="E55" s="189">
        <v>2.5207E-2</v>
      </c>
      <c r="F55" s="189">
        <v>4.2365E-2</v>
      </c>
      <c r="G55" s="189">
        <v>4.7364999999999997E-2</v>
      </c>
      <c r="H55" s="189">
        <v>8.0339999999999995E-2</v>
      </c>
      <c r="I55" s="189">
        <v>4.8867000000000001E-2</v>
      </c>
      <c r="J55" s="189">
        <v>2.6308000000000002E-2</v>
      </c>
      <c r="K55" s="189">
        <v>2.0864000000000001E-2</v>
      </c>
      <c r="L55" s="189">
        <v>0.226132</v>
      </c>
      <c r="M55" s="189">
        <v>3.8661000000000001E-2</v>
      </c>
      <c r="N55" s="189">
        <v>2.6754E-2</v>
      </c>
      <c r="O55" s="189">
        <v>2.2780000000000002E-2</v>
      </c>
      <c r="P55" s="189">
        <v>3.0609000000000001E-2</v>
      </c>
      <c r="Q55" s="189">
        <v>1.7398E-2</v>
      </c>
      <c r="R55" s="189">
        <v>8.7209999999999996E-3</v>
      </c>
      <c r="S55" s="189">
        <v>2.6155000000000001E-2</v>
      </c>
      <c r="T55" s="189">
        <v>9.3760000000000007E-3</v>
      </c>
      <c r="U55" s="189">
        <v>7.5989999999999999E-3</v>
      </c>
      <c r="V55" s="189">
        <v>1.4952999999999999E-2</v>
      </c>
      <c r="W55" s="189">
        <v>9.894E-3</v>
      </c>
      <c r="X55" s="189">
        <v>5.0470000000000003E-3</v>
      </c>
      <c r="Y55" s="189">
        <v>1.7062999999999998E-2</v>
      </c>
      <c r="Z55" s="189">
        <v>-5.7840000000000001E-3</v>
      </c>
      <c r="AA55" s="189">
        <v>7.7618999999999994E-2</v>
      </c>
      <c r="AB55" s="189">
        <v>1.2083999999999999E-2</v>
      </c>
      <c r="AC55" s="189">
        <v>2.8176E-2</v>
      </c>
      <c r="AD55" s="189">
        <v>3.6982000000000001E-2</v>
      </c>
      <c r="AE55" s="189">
        <v>2.7637999999999999E-2</v>
      </c>
      <c r="AF55" s="189">
        <v>4.2672000000000002E-2</v>
      </c>
      <c r="AG55" s="189">
        <v>1.7368000000000001E-2</v>
      </c>
      <c r="AH55" s="189">
        <v>4.1928E-2</v>
      </c>
      <c r="AI55" s="189">
        <v>2.0524000000000001E-2</v>
      </c>
      <c r="AJ55" s="189">
        <v>4.8933999999999998E-2</v>
      </c>
      <c r="AK55" s="189">
        <v>4.3726000000000001E-2</v>
      </c>
      <c r="AL55" s="189">
        <v>3.3172E-2</v>
      </c>
      <c r="AM55" s="189">
        <v>1.021E-3</v>
      </c>
      <c r="AN55" s="189">
        <v>1.3145E-2</v>
      </c>
      <c r="AO55" s="189">
        <v>1.4959999999999999E-2</v>
      </c>
      <c r="AP55" s="189">
        <v>3.4937000000000003E-2</v>
      </c>
      <c r="AQ55" s="189">
        <v>4.8823999999999999E-2</v>
      </c>
      <c r="AR55" s="189">
        <v>4.9084000000000003E-2</v>
      </c>
      <c r="AS55" s="189">
        <v>0</v>
      </c>
      <c r="AT55" s="207">
        <v>1.7503000000000001E-2</v>
      </c>
      <c r="AU55" s="191">
        <v>2.6768E-2</v>
      </c>
      <c r="AV55" s="208"/>
      <c r="AW55" s="208"/>
      <c r="AX55" s="209"/>
      <c r="AY55" s="209"/>
      <c r="AZ55" s="209"/>
      <c r="BA55" s="209"/>
      <c r="BB55" s="209"/>
      <c r="BC55" s="209"/>
      <c r="BD55" s="209"/>
      <c r="BE55" s="209"/>
      <c r="BF55" s="209"/>
      <c r="BG55" s="209"/>
      <c r="BH55" s="209"/>
      <c r="BI55" s="209"/>
      <c r="BJ55" s="209"/>
      <c r="BK55" s="209"/>
      <c r="BL55" s="209"/>
      <c r="BM55" s="209"/>
    </row>
    <row r="56" spans="2:65" ht="17.149999999999999" customHeight="1" x14ac:dyDescent="0.2">
      <c r="B56" s="205" t="s">
        <v>273</v>
      </c>
      <c r="C56" s="173" t="s">
        <v>46</v>
      </c>
      <c r="D56" s="206">
        <v>-2.9628999999999999E-2</v>
      </c>
      <c r="E56" s="189">
        <v>-4.7532999999999999E-2</v>
      </c>
      <c r="F56" s="189">
        <v>-6.6100000000000002E-4</v>
      </c>
      <c r="G56" s="189">
        <v>0</v>
      </c>
      <c r="H56" s="189">
        <v>-3.2720000000000002E-3</v>
      </c>
      <c r="I56" s="189">
        <v>-1.1E-5</v>
      </c>
      <c r="J56" s="189">
        <v>-6.0000000000000002E-6</v>
      </c>
      <c r="K56" s="189">
        <v>-1.9999999999999999E-6</v>
      </c>
      <c r="L56" s="189">
        <v>-3.8119999999999999E-3</v>
      </c>
      <c r="M56" s="189">
        <v>-3.9999999999999998E-6</v>
      </c>
      <c r="N56" s="189">
        <v>-6.9999999999999999E-6</v>
      </c>
      <c r="O56" s="189">
        <v>-1.0000000000000001E-5</v>
      </c>
      <c r="P56" s="189">
        <v>0</v>
      </c>
      <c r="Q56" s="189">
        <v>-3.0000000000000001E-6</v>
      </c>
      <c r="R56" s="189">
        <v>-5.0000000000000004E-6</v>
      </c>
      <c r="S56" s="189">
        <v>-6.9999999999999999E-6</v>
      </c>
      <c r="T56" s="189">
        <v>-5.0000000000000004E-6</v>
      </c>
      <c r="U56" s="189">
        <v>-6.0000000000000002E-6</v>
      </c>
      <c r="V56" s="189">
        <v>-3.9999999999999998E-6</v>
      </c>
      <c r="W56" s="189">
        <v>-5.0000000000000004E-6</v>
      </c>
      <c r="X56" s="189">
        <v>-3.9999999999999998E-6</v>
      </c>
      <c r="Y56" s="189">
        <v>-3.0000000000000001E-6</v>
      </c>
      <c r="Z56" s="189">
        <v>-3.0000000000000001E-6</v>
      </c>
      <c r="AA56" s="189">
        <v>-9.7E-5</v>
      </c>
      <c r="AB56" s="189">
        <v>-1.9999999999999999E-6</v>
      </c>
      <c r="AC56" s="189">
        <v>-6.9999999999999999E-6</v>
      </c>
      <c r="AD56" s="189">
        <v>-4.6309999999999997E-3</v>
      </c>
      <c r="AE56" s="189">
        <v>-3.7500000000000001E-4</v>
      </c>
      <c r="AF56" s="189">
        <v>-4.4326999999999998E-2</v>
      </c>
      <c r="AG56" s="189">
        <v>-3.0000000000000001E-6</v>
      </c>
      <c r="AH56" s="189">
        <v>-5.0100000000000003E-4</v>
      </c>
      <c r="AI56" s="189">
        <v>-1.61E-2</v>
      </c>
      <c r="AJ56" s="189">
        <v>-2.9E-4</v>
      </c>
      <c r="AK56" s="189">
        <v>-2.614E-3</v>
      </c>
      <c r="AL56" s="189">
        <v>-1.2E-5</v>
      </c>
      <c r="AM56" s="189">
        <v>0</v>
      </c>
      <c r="AN56" s="189">
        <v>-2.3370000000000001E-3</v>
      </c>
      <c r="AO56" s="189">
        <v>-1.1284000000000001E-2</v>
      </c>
      <c r="AP56" s="189">
        <v>-2.0011000000000001E-2</v>
      </c>
      <c r="AQ56" s="189">
        <v>-4.3999999999999999E-5</v>
      </c>
      <c r="AR56" s="189">
        <v>-6.0000000000000002E-6</v>
      </c>
      <c r="AS56" s="189">
        <v>0</v>
      </c>
      <c r="AT56" s="207">
        <v>-5.0569999999999999E-3</v>
      </c>
      <c r="AU56" s="191">
        <v>-1.838E-3</v>
      </c>
      <c r="AV56" s="208"/>
      <c r="AW56" s="208"/>
      <c r="AX56" s="209"/>
      <c r="AY56" s="209"/>
      <c r="AZ56" s="209"/>
      <c r="BA56" s="209"/>
      <c r="BB56" s="209"/>
      <c r="BC56" s="209"/>
      <c r="BD56" s="209"/>
      <c r="BE56" s="209"/>
      <c r="BF56" s="209"/>
      <c r="BG56" s="209"/>
      <c r="BH56" s="209"/>
      <c r="BI56" s="209"/>
      <c r="BJ56" s="209"/>
      <c r="BK56" s="209"/>
      <c r="BL56" s="209"/>
      <c r="BM56" s="209"/>
    </row>
    <row r="57" spans="2:65" ht="17.149999999999999" customHeight="1" x14ac:dyDescent="0.2">
      <c r="B57" s="197" t="s">
        <v>274</v>
      </c>
      <c r="C57" s="168" t="s">
        <v>47</v>
      </c>
      <c r="D57" s="210">
        <v>0.49042799999999998</v>
      </c>
      <c r="E57" s="203">
        <v>0.68167100000000003</v>
      </c>
      <c r="F57" s="203">
        <v>0.445849</v>
      </c>
      <c r="G57" s="203">
        <v>0.49325200000000002</v>
      </c>
      <c r="H57" s="203">
        <v>0.37283899999999998</v>
      </c>
      <c r="I57" s="203">
        <v>0.40315499999999999</v>
      </c>
      <c r="J57" s="203">
        <v>0.36605300000000002</v>
      </c>
      <c r="K57" s="203">
        <v>0.33363399999999999</v>
      </c>
      <c r="L57" s="203">
        <v>0.30670399999999998</v>
      </c>
      <c r="M57" s="203">
        <v>0.35777199999999998</v>
      </c>
      <c r="N57" s="203">
        <v>0.46889599999999998</v>
      </c>
      <c r="O57" s="203">
        <v>0.47597299999999998</v>
      </c>
      <c r="P57" s="203">
        <v>0.49883100000000002</v>
      </c>
      <c r="Q57" s="203">
        <v>0.27292100000000002</v>
      </c>
      <c r="R57" s="203">
        <v>0.162491</v>
      </c>
      <c r="S57" s="203">
        <v>0.426263</v>
      </c>
      <c r="T57" s="203">
        <v>0.428786</v>
      </c>
      <c r="U57" s="203">
        <v>0.47101100000000001</v>
      </c>
      <c r="V57" s="203">
        <v>0.37463299999999999</v>
      </c>
      <c r="W57" s="203">
        <v>0.39363199999999998</v>
      </c>
      <c r="X57" s="203">
        <v>0.360929</v>
      </c>
      <c r="Y57" s="203">
        <v>0.356547</v>
      </c>
      <c r="Z57" s="203">
        <v>0.229487</v>
      </c>
      <c r="AA57" s="203">
        <v>0.43909500000000001</v>
      </c>
      <c r="AB57" s="203">
        <v>0.32753399999999999</v>
      </c>
      <c r="AC57" s="203">
        <v>0.457015</v>
      </c>
      <c r="AD57" s="203">
        <v>0.46939999999999998</v>
      </c>
      <c r="AE57" s="203">
        <v>0.35382599999999997</v>
      </c>
      <c r="AF57" s="203">
        <v>0.465891</v>
      </c>
      <c r="AG57" s="203">
        <v>0.65489299999999995</v>
      </c>
      <c r="AH57" s="203">
        <v>0.70482400000000001</v>
      </c>
      <c r="AI57" s="203">
        <v>0.675763</v>
      </c>
      <c r="AJ57" s="203">
        <v>0.84260299999999999</v>
      </c>
      <c r="AK57" s="203">
        <v>0.50901600000000002</v>
      </c>
      <c r="AL57" s="203">
        <v>0.53401600000000005</v>
      </c>
      <c r="AM57" s="203">
        <v>0.71939699999999995</v>
      </c>
      <c r="AN57" s="203">
        <v>0.68793700000000002</v>
      </c>
      <c r="AO57" s="203">
        <v>0.62190199999999995</v>
      </c>
      <c r="AP57" s="203">
        <v>0.60708899999999999</v>
      </c>
      <c r="AQ57" s="203">
        <v>0.62784200000000001</v>
      </c>
      <c r="AR57" s="203">
        <v>0.539551</v>
      </c>
      <c r="AS57" s="203">
        <v>-5.3999999999999998E-5</v>
      </c>
      <c r="AT57" s="211">
        <v>0.41176200000000002</v>
      </c>
      <c r="AU57" s="212">
        <v>0.47169699999999998</v>
      </c>
      <c r="AV57" s="208"/>
      <c r="AW57" s="208"/>
      <c r="AX57" s="209"/>
      <c r="AY57" s="209"/>
      <c r="AZ57" s="209"/>
      <c r="BA57" s="209"/>
      <c r="BB57" s="209"/>
      <c r="BC57" s="209"/>
      <c r="BD57" s="209"/>
      <c r="BE57" s="209"/>
      <c r="BF57" s="209"/>
      <c r="BG57" s="209"/>
      <c r="BH57" s="209"/>
      <c r="BI57" s="209"/>
      <c r="BJ57" s="209"/>
      <c r="BK57" s="209"/>
      <c r="BL57" s="209"/>
      <c r="BM57" s="209"/>
    </row>
    <row r="58" spans="2:65" ht="17.149999999999999" customHeight="1" x14ac:dyDescent="0.2">
      <c r="B58" s="213" t="s">
        <v>245</v>
      </c>
      <c r="C58" s="179" t="s">
        <v>268</v>
      </c>
      <c r="D58" s="198">
        <v>1</v>
      </c>
      <c r="E58" s="199">
        <v>1</v>
      </c>
      <c r="F58" s="199">
        <v>1</v>
      </c>
      <c r="G58" s="199">
        <v>1</v>
      </c>
      <c r="H58" s="199">
        <v>1</v>
      </c>
      <c r="I58" s="199">
        <v>1</v>
      </c>
      <c r="J58" s="199">
        <v>1</v>
      </c>
      <c r="K58" s="199">
        <v>1</v>
      </c>
      <c r="L58" s="199">
        <v>1</v>
      </c>
      <c r="M58" s="199">
        <v>1</v>
      </c>
      <c r="N58" s="199">
        <v>1</v>
      </c>
      <c r="O58" s="199">
        <v>1</v>
      </c>
      <c r="P58" s="199">
        <v>1</v>
      </c>
      <c r="Q58" s="199">
        <v>1</v>
      </c>
      <c r="R58" s="199">
        <v>1</v>
      </c>
      <c r="S58" s="199">
        <v>1</v>
      </c>
      <c r="T58" s="199">
        <v>1</v>
      </c>
      <c r="U58" s="199">
        <v>1</v>
      </c>
      <c r="V58" s="199">
        <v>1</v>
      </c>
      <c r="W58" s="199">
        <v>1</v>
      </c>
      <c r="X58" s="203">
        <v>1</v>
      </c>
      <c r="Y58" s="199">
        <v>1</v>
      </c>
      <c r="Z58" s="199">
        <v>1</v>
      </c>
      <c r="AA58" s="199">
        <v>1</v>
      </c>
      <c r="AB58" s="199">
        <v>1</v>
      </c>
      <c r="AC58" s="199">
        <v>1</v>
      </c>
      <c r="AD58" s="199">
        <v>1</v>
      </c>
      <c r="AE58" s="199">
        <v>1</v>
      </c>
      <c r="AF58" s="199">
        <v>1</v>
      </c>
      <c r="AG58" s="199">
        <v>1</v>
      </c>
      <c r="AH58" s="199">
        <v>1</v>
      </c>
      <c r="AI58" s="199">
        <v>1</v>
      </c>
      <c r="AJ58" s="199">
        <v>1</v>
      </c>
      <c r="AK58" s="199">
        <v>1</v>
      </c>
      <c r="AL58" s="199">
        <v>1</v>
      </c>
      <c r="AM58" s="199">
        <v>1</v>
      </c>
      <c r="AN58" s="199">
        <v>1</v>
      </c>
      <c r="AO58" s="199">
        <v>1</v>
      </c>
      <c r="AP58" s="203">
        <v>1</v>
      </c>
      <c r="AQ58" s="199">
        <v>1</v>
      </c>
      <c r="AR58" s="199">
        <v>1</v>
      </c>
      <c r="AS58" s="199">
        <v>1</v>
      </c>
      <c r="AT58" s="200">
        <v>1</v>
      </c>
      <c r="AU58" s="214">
        <v>1</v>
      </c>
      <c r="AV58" s="208"/>
      <c r="AW58" s="208"/>
      <c r="AX58" s="209"/>
      <c r="AY58" s="209"/>
      <c r="AZ58" s="209"/>
      <c r="BA58" s="209"/>
      <c r="BB58" s="209"/>
      <c r="BC58" s="209"/>
      <c r="BD58" s="209"/>
      <c r="BE58" s="209"/>
      <c r="BF58" s="209"/>
      <c r="BG58" s="209"/>
      <c r="BH58" s="209"/>
      <c r="BI58" s="209"/>
      <c r="BJ58" s="209"/>
      <c r="BK58" s="209"/>
      <c r="BL58" s="209"/>
      <c r="BM58" s="209"/>
    </row>
    <row r="59" spans="2:65" ht="16" customHeight="1" x14ac:dyDescent="0.2">
      <c r="B59" s="215"/>
      <c r="C59" s="181"/>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216"/>
      <c r="AS59" s="216"/>
      <c r="AT59" s="216"/>
      <c r="AU59" s="154"/>
      <c r="AV59" s="154"/>
      <c r="AW59" s="154"/>
    </row>
  </sheetData>
  <mergeCells count="1">
    <mergeCell ref="B5:C6"/>
  </mergeCells>
  <phoneticPr fontId="8"/>
  <pageMargins left="0.7" right="0.7" top="0.75" bottom="0.75" header="0.3" footer="0.3"/>
  <pageSetup paperSize="9" scale="48" fitToWidth="0" orientation="landscape" r:id="rId1"/>
  <headerFooter>
    <oddHeader>&amp;L&amp;F&amp;R&amp;A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3:AW52"/>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2" x14ac:dyDescent="0.2"/>
  <cols>
    <col min="1" max="1" width="3.26953125" style="5" customWidth="1"/>
    <col min="2" max="2" width="2.6328125" style="5" customWidth="1"/>
    <col min="3" max="3" width="25" style="9" customWidth="1"/>
    <col min="4" max="40" width="11.6328125" style="5" customWidth="1"/>
    <col min="41" max="41" width="12.453125" style="5" customWidth="1"/>
    <col min="42" max="46" width="11.6328125" style="5" customWidth="1"/>
    <col min="47" max="48" width="11.6328125" style="8" customWidth="1"/>
    <col min="49" max="49" width="2.7265625" style="8" customWidth="1"/>
    <col min="50" max="16384" width="12.6328125" style="5"/>
  </cols>
  <sheetData>
    <row r="3" spans="1:49" s="4" customFormat="1" ht="19.5" x14ac:dyDescent="0.25">
      <c r="A3" s="217"/>
      <c r="B3" s="217"/>
      <c r="C3" s="218" t="s">
        <v>378</v>
      </c>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row>
    <row r="4" spans="1:49" ht="15" customHeight="1" x14ac:dyDescent="0.2">
      <c r="A4" s="219"/>
      <c r="B4" s="219"/>
      <c r="C4" s="220"/>
      <c r="D4" s="219"/>
      <c r="E4" s="219"/>
      <c r="F4" s="219"/>
      <c r="G4" s="219"/>
      <c r="H4" s="219"/>
      <c r="I4" s="219"/>
      <c r="J4" s="219"/>
      <c r="K4" s="219"/>
      <c r="L4" s="219"/>
      <c r="M4" s="219"/>
      <c r="N4" s="219"/>
      <c r="O4" s="219"/>
      <c r="P4" s="219"/>
      <c r="Q4" s="219"/>
      <c r="R4" s="219"/>
      <c r="S4" s="219"/>
      <c r="T4" s="219"/>
      <c r="U4" s="219"/>
      <c r="V4" s="219"/>
      <c r="W4" s="219"/>
      <c r="X4" s="219"/>
      <c r="Y4" s="219"/>
      <c r="Z4" s="219"/>
      <c r="AA4" s="221"/>
      <c r="AB4" s="219"/>
      <c r="AC4" s="219"/>
      <c r="AD4" s="219"/>
      <c r="AE4" s="219"/>
      <c r="AF4" s="219"/>
      <c r="AG4" s="219"/>
      <c r="AH4" s="219"/>
      <c r="AI4" s="219"/>
      <c r="AJ4" s="219"/>
      <c r="AK4" s="219"/>
      <c r="AL4" s="219"/>
      <c r="AM4" s="219"/>
      <c r="AN4" s="219"/>
      <c r="AO4" s="219"/>
      <c r="AP4" s="219"/>
      <c r="AQ4" s="219"/>
      <c r="AR4" s="219"/>
      <c r="AS4" s="219"/>
      <c r="AT4" s="221"/>
      <c r="AU4" s="222"/>
      <c r="AV4" s="222"/>
      <c r="AW4" s="222"/>
    </row>
    <row r="5" spans="1:49" s="6" customFormat="1" ht="15" customHeight="1" x14ac:dyDescent="0.2">
      <c r="A5" s="223"/>
      <c r="B5" s="765" t="s">
        <v>183</v>
      </c>
      <c r="C5" s="766"/>
      <c r="D5" s="224" t="s">
        <v>184</v>
      </c>
      <c r="E5" s="224" t="s">
        <v>185</v>
      </c>
      <c r="F5" s="225" t="s">
        <v>186</v>
      </c>
      <c r="G5" s="225" t="s">
        <v>187</v>
      </c>
      <c r="H5" s="225" t="s">
        <v>188</v>
      </c>
      <c r="I5" s="225" t="s">
        <v>189</v>
      </c>
      <c r="J5" s="225" t="s">
        <v>190</v>
      </c>
      <c r="K5" s="225" t="s">
        <v>191</v>
      </c>
      <c r="L5" s="225" t="s">
        <v>192</v>
      </c>
      <c r="M5" s="225" t="s">
        <v>193</v>
      </c>
      <c r="N5" s="225" t="s">
        <v>194</v>
      </c>
      <c r="O5" s="225" t="s">
        <v>195</v>
      </c>
      <c r="P5" s="225" t="s">
        <v>196</v>
      </c>
      <c r="Q5" s="225" t="s">
        <v>197</v>
      </c>
      <c r="R5" s="225" t="s">
        <v>198</v>
      </c>
      <c r="S5" s="225" t="s">
        <v>199</v>
      </c>
      <c r="T5" s="225" t="s">
        <v>200</v>
      </c>
      <c r="U5" s="225" t="s">
        <v>201</v>
      </c>
      <c r="V5" s="225" t="s">
        <v>202</v>
      </c>
      <c r="W5" s="225" t="s">
        <v>203</v>
      </c>
      <c r="X5" s="225" t="s">
        <v>204</v>
      </c>
      <c r="Y5" s="225" t="s">
        <v>205</v>
      </c>
      <c r="Z5" s="225" t="s">
        <v>206</v>
      </c>
      <c r="AA5" s="225" t="s">
        <v>207</v>
      </c>
      <c r="AB5" s="225" t="s">
        <v>208</v>
      </c>
      <c r="AC5" s="225" t="s">
        <v>209</v>
      </c>
      <c r="AD5" s="225" t="s">
        <v>210</v>
      </c>
      <c r="AE5" s="225" t="s">
        <v>211</v>
      </c>
      <c r="AF5" s="225" t="s">
        <v>212</v>
      </c>
      <c r="AG5" s="225" t="s">
        <v>213</v>
      </c>
      <c r="AH5" s="225" t="s">
        <v>214</v>
      </c>
      <c r="AI5" s="225" t="s">
        <v>215</v>
      </c>
      <c r="AJ5" s="225" t="s">
        <v>216</v>
      </c>
      <c r="AK5" s="225" t="s">
        <v>217</v>
      </c>
      <c r="AL5" s="225" t="s">
        <v>218</v>
      </c>
      <c r="AM5" s="225" t="s">
        <v>219</v>
      </c>
      <c r="AN5" s="225" t="s">
        <v>220</v>
      </c>
      <c r="AO5" s="225" t="s">
        <v>221</v>
      </c>
      <c r="AP5" s="225" t="s">
        <v>222</v>
      </c>
      <c r="AQ5" s="225" t="s">
        <v>223</v>
      </c>
      <c r="AR5" s="225" t="s">
        <v>224</v>
      </c>
      <c r="AS5" s="225" t="s">
        <v>225</v>
      </c>
      <c r="AT5" s="225" t="s">
        <v>226</v>
      </c>
      <c r="AU5" s="226"/>
      <c r="AV5" s="227"/>
      <c r="AW5" s="228"/>
    </row>
    <row r="6" spans="1:49" s="7" customFormat="1" ht="24" customHeight="1" thickBot="1" x14ac:dyDescent="0.25">
      <c r="A6" s="229"/>
      <c r="B6" s="767"/>
      <c r="C6" s="768"/>
      <c r="D6" s="230" t="s">
        <v>246</v>
      </c>
      <c r="E6" s="230" t="s">
        <v>308</v>
      </c>
      <c r="F6" s="230" t="s">
        <v>309</v>
      </c>
      <c r="G6" s="230" t="s">
        <v>247</v>
      </c>
      <c r="H6" s="230" t="s">
        <v>248</v>
      </c>
      <c r="I6" s="230" t="s">
        <v>249</v>
      </c>
      <c r="J6" s="230" t="s">
        <v>310</v>
      </c>
      <c r="K6" s="230" t="s">
        <v>251</v>
      </c>
      <c r="L6" s="230" t="s">
        <v>252</v>
      </c>
      <c r="M6" s="230" t="s">
        <v>287</v>
      </c>
      <c r="N6" s="230" t="s">
        <v>296</v>
      </c>
      <c r="O6" s="230" t="s">
        <v>288</v>
      </c>
      <c r="P6" s="230" t="s">
        <v>289</v>
      </c>
      <c r="Q6" s="230" t="s">
        <v>253</v>
      </c>
      <c r="R6" s="230" t="s">
        <v>254</v>
      </c>
      <c r="S6" s="230" t="s">
        <v>255</v>
      </c>
      <c r="T6" s="230" t="s">
        <v>3</v>
      </c>
      <c r="U6" s="230" t="s">
        <v>4</v>
      </c>
      <c r="V6" s="230" t="s">
        <v>5</v>
      </c>
      <c r="W6" s="230" t="s">
        <v>256</v>
      </c>
      <c r="X6" s="230" t="s">
        <v>257</v>
      </c>
      <c r="Y6" s="230" t="s">
        <v>297</v>
      </c>
      <c r="Z6" s="230" t="s">
        <v>313</v>
      </c>
      <c r="AA6" s="230" t="s">
        <v>290</v>
      </c>
      <c r="AB6" s="230" t="s">
        <v>314</v>
      </c>
      <c r="AC6" s="230" t="s">
        <v>6</v>
      </c>
      <c r="AD6" s="230" t="s">
        <v>258</v>
      </c>
      <c r="AE6" s="230" t="s">
        <v>259</v>
      </c>
      <c r="AF6" s="230" t="s">
        <v>7</v>
      </c>
      <c r="AG6" s="230" t="s">
        <v>8</v>
      </c>
      <c r="AH6" s="230" t="s">
        <v>260</v>
      </c>
      <c r="AI6" s="230" t="s">
        <v>9</v>
      </c>
      <c r="AJ6" s="230" t="s">
        <v>261</v>
      </c>
      <c r="AK6" s="230" t="s">
        <v>262</v>
      </c>
      <c r="AL6" s="230" t="s">
        <v>263</v>
      </c>
      <c r="AM6" s="230" t="s">
        <v>10</v>
      </c>
      <c r="AN6" s="230" t="s">
        <v>264</v>
      </c>
      <c r="AO6" s="230" t="s">
        <v>265</v>
      </c>
      <c r="AP6" s="230" t="s">
        <v>338</v>
      </c>
      <c r="AQ6" s="230" t="s">
        <v>318</v>
      </c>
      <c r="AR6" s="230" t="s">
        <v>319</v>
      </c>
      <c r="AS6" s="230" t="s">
        <v>320</v>
      </c>
      <c r="AT6" s="230" t="s">
        <v>321</v>
      </c>
      <c r="AU6" s="231" t="s">
        <v>339</v>
      </c>
      <c r="AV6" s="232" t="s">
        <v>340</v>
      </c>
      <c r="AW6" s="233"/>
    </row>
    <row r="7" spans="1:49" ht="17.149999999999999" customHeight="1" x14ac:dyDescent="0.2">
      <c r="A7" s="219"/>
      <c r="B7" s="57" t="s">
        <v>184</v>
      </c>
      <c r="C7" s="28" t="s">
        <v>246</v>
      </c>
      <c r="D7" s="234">
        <v>1.045474</v>
      </c>
      <c r="E7" s="235">
        <v>9.8700000000000003E-4</v>
      </c>
      <c r="F7" s="235">
        <v>2.4459999999999998E-3</v>
      </c>
      <c r="G7" s="235">
        <v>6.2000000000000003E-5</v>
      </c>
      <c r="H7" s="235">
        <v>5.8762000000000002E-2</v>
      </c>
      <c r="I7" s="235">
        <v>5.7470000000000004E-3</v>
      </c>
      <c r="J7" s="235">
        <v>1.94E-4</v>
      </c>
      <c r="K7" s="235">
        <v>6.3199999999999997E-4</v>
      </c>
      <c r="L7" s="235">
        <v>3.0000000000000001E-6</v>
      </c>
      <c r="M7" s="235">
        <v>4.0000000000000003E-5</v>
      </c>
      <c r="N7" s="235">
        <v>2.1111999999999999E-2</v>
      </c>
      <c r="O7" s="235">
        <v>5.0000000000000002E-5</v>
      </c>
      <c r="P7" s="235">
        <v>1.94E-4</v>
      </c>
      <c r="Q7" s="235">
        <v>2.0999999999999999E-5</v>
      </c>
      <c r="R7" s="235">
        <v>2.5999999999999998E-5</v>
      </c>
      <c r="S7" s="235">
        <v>3.4E-5</v>
      </c>
      <c r="T7" s="235">
        <v>1.1E-4</v>
      </c>
      <c r="U7" s="235">
        <v>7.1000000000000005E-5</v>
      </c>
      <c r="V7" s="235">
        <v>1.6200000000000001E-4</v>
      </c>
      <c r="W7" s="235">
        <v>5.8999999999999998E-5</v>
      </c>
      <c r="X7" s="235">
        <v>1.07E-4</v>
      </c>
      <c r="Y7" s="235">
        <v>8.1000000000000004E-5</v>
      </c>
      <c r="Z7" s="235">
        <v>2.1100000000000001E-4</v>
      </c>
      <c r="AA7" s="235">
        <v>1.5E-5</v>
      </c>
      <c r="AB7" s="235">
        <v>1.9900000000000001E-4</v>
      </c>
      <c r="AC7" s="235">
        <v>7.2000000000000005E-4</v>
      </c>
      <c r="AD7" s="235">
        <v>4.64E-4</v>
      </c>
      <c r="AE7" s="235">
        <v>1.5999999999999999E-5</v>
      </c>
      <c r="AF7" s="235">
        <v>5.3999999999999998E-5</v>
      </c>
      <c r="AG7" s="235">
        <v>1.3799999999999999E-4</v>
      </c>
      <c r="AH7" s="235">
        <v>6.8999999999999997E-5</v>
      </c>
      <c r="AI7" s="235">
        <v>2.8E-5</v>
      </c>
      <c r="AJ7" s="235">
        <v>1.0000000000000001E-5</v>
      </c>
      <c r="AK7" s="235">
        <v>6.7000000000000002E-5</v>
      </c>
      <c r="AL7" s="235">
        <v>8.3999999999999995E-5</v>
      </c>
      <c r="AM7" s="235">
        <v>4.6999999999999997E-5</v>
      </c>
      <c r="AN7" s="235">
        <v>1.0870000000000001E-3</v>
      </c>
      <c r="AO7" s="235">
        <v>1.2199999999999999E-3</v>
      </c>
      <c r="AP7" s="235">
        <v>1.06E-3</v>
      </c>
      <c r="AQ7" s="235">
        <v>1.0900000000000001E-4</v>
      </c>
      <c r="AR7" s="235">
        <v>9.4470000000000005E-3</v>
      </c>
      <c r="AS7" s="235">
        <v>1.8000000000000001E-4</v>
      </c>
      <c r="AT7" s="236">
        <v>1.06E-4</v>
      </c>
      <c r="AU7" s="237">
        <v>1.1517059999999999</v>
      </c>
      <c r="AV7" s="238">
        <v>0.85099199999999997</v>
      </c>
      <c r="AW7" s="239"/>
    </row>
    <row r="8" spans="1:49" ht="17.149999999999999" customHeight="1" x14ac:dyDescent="0.2">
      <c r="A8" s="219"/>
      <c r="B8" s="58" t="s">
        <v>185</v>
      </c>
      <c r="C8" s="29" t="s">
        <v>294</v>
      </c>
      <c r="D8" s="240">
        <v>4.6999999999999997E-5</v>
      </c>
      <c r="E8" s="241">
        <v>1.0149859999999999</v>
      </c>
      <c r="F8" s="241">
        <v>2.0000000000000002E-5</v>
      </c>
      <c r="G8" s="241">
        <v>3.0000000000000001E-6</v>
      </c>
      <c r="H8" s="241">
        <v>6.0000000000000002E-5</v>
      </c>
      <c r="I8" s="241">
        <v>9.0000000000000002E-6</v>
      </c>
      <c r="J8" s="241">
        <v>2.6229999999999999E-3</v>
      </c>
      <c r="K8" s="241">
        <v>3.6000000000000001E-5</v>
      </c>
      <c r="L8" s="241">
        <v>0</v>
      </c>
      <c r="M8" s="241">
        <v>7.9999999999999996E-6</v>
      </c>
      <c r="N8" s="241">
        <v>6.9999999999999999E-6</v>
      </c>
      <c r="O8" s="241">
        <v>5.1E-5</v>
      </c>
      <c r="P8" s="241">
        <v>1.4E-5</v>
      </c>
      <c r="Q8" s="241">
        <v>1.9999999999999999E-6</v>
      </c>
      <c r="R8" s="241">
        <v>3.9999999999999998E-6</v>
      </c>
      <c r="S8" s="241">
        <v>5.0000000000000004E-6</v>
      </c>
      <c r="T8" s="241">
        <v>3.0000000000000001E-6</v>
      </c>
      <c r="U8" s="241">
        <v>3.0000000000000001E-6</v>
      </c>
      <c r="V8" s="241">
        <v>5.0000000000000004E-6</v>
      </c>
      <c r="W8" s="241">
        <v>5.0000000000000004E-6</v>
      </c>
      <c r="X8" s="241">
        <v>6.9999999999999999E-6</v>
      </c>
      <c r="Y8" s="241">
        <v>5.0000000000000004E-6</v>
      </c>
      <c r="Z8" s="241">
        <v>1.9999999999999999E-6</v>
      </c>
      <c r="AA8" s="241">
        <v>9.9999999999999995E-7</v>
      </c>
      <c r="AB8" s="241">
        <v>3.9999999999999998E-6</v>
      </c>
      <c r="AC8" s="241">
        <v>9.3999999999999994E-5</v>
      </c>
      <c r="AD8" s="241">
        <v>4.5000000000000003E-5</v>
      </c>
      <c r="AE8" s="241">
        <v>3.0000000000000001E-6</v>
      </c>
      <c r="AF8" s="241">
        <v>5.0000000000000004E-6</v>
      </c>
      <c r="AG8" s="241">
        <v>5.0000000000000004E-6</v>
      </c>
      <c r="AH8" s="241">
        <v>7.9999999999999996E-6</v>
      </c>
      <c r="AI8" s="241">
        <v>6.0000000000000002E-6</v>
      </c>
      <c r="AJ8" s="241">
        <v>9.9999999999999995E-7</v>
      </c>
      <c r="AK8" s="241">
        <v>3.9999999999999998E-6</v>
      </c>
      <c r="AL8" s="241">
        <v>1.2999999999999999E-5</v>
      </c>
      <c r="AM8" s="241">
        <v>3.9999999999999998E-6</v>
      </c>
      <c r="AN8" s="241">
        <v>1.4E-5</v>
      </c>
      <c r="AO8" s="241">
        <v>1.2999999999999999E-5</v>
      </c>
      <c r="AP8" s="241">
        <v>1.7E-5</v>
      </c>
      <c r="AQ8" s="241">
        <v>3.9999999999999998E-6</v>
      </c>
      <c r="AR8" s="241">
        <v>1.13E-4</v>
      </c>
      <c r="AS8" s="241">
        <v>3.1100000000000002E-4</v>
      </c>
      <c r="AT8" s="242">
        <v>3.9999999999999998E-6</v>
      </c>
      <c r="AU8" s="243">
        <v>1.01857</v>
      </c>
      <c r="AV8" s="244">
        <v>0.75261800000000001</v>
      </c>
      <c r="AW8" s="239"/>
    </row>
    <row r="9" spans="1:49" ht="17.149999999999999" customHeight="1" x14ac:dyDescent="0.2">
      <c r="A9" s="219"/>
      <c r="B9" s="58" t="s">
        <v>186</v>
      </c>
      <c r="C9" s="29" t="s">
        <v>295</v>
      </c>
      <c r="D9" s="240">
        <v>1.47E-4</v>
      </c>
      <c r="E9" s="241">
        <v>2.5000000000000001E-5</v>
      </c>
      <c r="F9" s="241">
        <v>1.0331969999999999</v>
      </c>
      <c r="G9" s="241">
        <v>9.9999999999999995E-7</v>
      </c>
      <c r="H9" s="241">
        <v>4.1929999999999997E-3</v>
      </c>
      <c r="I9" s="241">
        <v>6.0000000000000002E-6</v>
      </c>
      <c r="J9" s="241">
        <v>3.9999999999999998E-6</v>
      </c>
      <c r="K9" s="241">
        <v>2.0999999999999999E-5</v>
      </c>
      <c r="L9" s="241">
        <v>0</v>
      </c>
      <c r="M9" s="241">
        <v>9.9999999999999995E-7</v>
      </c>
      <c r="N9" s="241">
        <v>3.9999999999999998E-6</v>
      </c>
      <c r="O9" s="241">
        <v>3.9999999999999998E-6</v>
      </c>
      <c r="P9" s="241">
        <v>1.9999999999999999E-6</v>
      </c>
      <c r="Q9" s="241">
        <v>9.9999999999999995E-7</v>
      </c>
      <c r="R9" s="241">
        <v>3.9999999999999998E-6</v>
      </c>
      <c r="S9" s="241">
        <v>9.9999999999999995E-7</v>
      </c>
      <c r="T9" s="241">
        <v>9.9999999999999995E-7</v>
      </c>
      <c r="U9" s="241">
        <v>9.9999999999999995E-7</v>
      </c>
      <c r="V9" s="241">
        <v>9.9999999999999995E-7</v>
      </c>
      <c r="W9" s="241">
        <v>9.9999999999999995E-7</v>
      </c>
      <c r="X9" s="241">
        <v>9.9999999999999995E-7</v>
      </c>
      <c r="Y9" s="241">
        <v>1.9999999999999999E-6</v>
      </c>
      <c r="Z9" s="241">
        <v>9.9999999999999995E-7</v>
      </c>
      <c r="AA9" s="241">
        <v>9.9999999999999995E-7</v>
      </c>
      <c r="AB9" s="241">
        <v>9.9999999999999995E-7</v>
      </c>
      <c r="AC9" s="241">
        <v>2.7799999999999998E-4</v>
      </c>
      <c r="AD9" s="241">
        <v>9.9999999999999995E-7</v>
      </c>
      <c r="AE9" s="241">
        <v>9.9999999999999995E-7</v>
      </c>
      <c r="AF9" s="241">
        <v>1.9999999999999999E-6</v>
      </c>
      <c r="AG9" s="241">
        <v>9.9999999999999995E-7</v>
      </c>
      <c r="AH9" s="241">
        <v>1.9999999999999999E-6</v>
      </c>
      <c r="AI9" s="241">
        <v>1.9999999999999999E-6</v>
      </c>
      <c r="AJ9" s="241">
        <v>9.9999999999999995E-7</v>
      </c>
      <c r="AK9" s="241">
        <v>3.0000000000000001E-6</v>
      </c>
      <c r="AL9" s="241">
        <v>9.0000000000000002E-6</v>
      </c>
      <c r="AM9" s="241">
        <v>3.0000000000000001E-6</v>
      </c>
      <c r="AN9" s="241">
        <v>2.8E-5</v>
      </c>
      <c r="AO9" s="241">
        <v>1.8200000000000001E-4</v>
      </c>
      <c r="AP9" s="241">
        <v>9.0000000000000002E-6</v>
      </c>
      <c r="AQ9" s="241">
        <v>3.0000000000000001E-6</v>
      </c>
      <c r="AR9" s="241">
        <v>1.271E-3</v>
      </c>
      <c r="AS9" s="241">
        <v>1.2999999999999999E-5</v>
      </c>
      <c r="AT9" s="242">
        <v>7.9999999999999996E-6</v>
      </c>
      <c r="AU9" s="243">
        <v>1.039442</v>
      </c>
      <c r="AV9" s="244">
        <v>0.76803999999999994</v>
      </c>
      <c r="AW9" s="239"/>
    </row>
    <row r="10" spans="1:49" ht="17.149999999999999" customHeight="1" x14ac:dyDescent="0.2">
      <c r="A10" s="219"/>
      <c r="B10" s="58" t="s">
        <v>187</v>
      </c>
      <c r="C10" s="29" t="s">
        <v>247</v>
      </c>
      <c r="D10" s="240">
        <v>5.3999999999999998E-5</v>
      </c>
      <c r="E10" s="241">
        <v>3.6000000000000001E-5</v>
      </c>
      <c r="F10" s="241">
        <v>1.26E-4</v>
      </c>
      <c r="G10" s="241">
        <v>1.000146</v>
      </c>
      <c r="H10" s="241">
        <v>4.8000000000000001E-5</v>
      </c>
      <c r="I10" s="241">
        <v>7.1000000000000005E-5</v>
      </c>
      <c r="J10" s="241">
        <v>9.5000000000000005E-5</v>
      </c>
      <c r="K10" s="241">
        <v>1.5799999999999999E-4</v>
      </c>
      <c r="L10" s="241">
        <v>4.6839999999999998E-3</v>
      </c>
      <c r="M10" s="241">
        <v>6.0000000000000002E-5</v>
      </c>
      <c r="N10" s="241">
        <v>6.3999999999999997E-5</v>
      </c>
      <c r="O10" s="241">
        <v>5.8900000000000001E-4</v>
      </c>
      <c r="P10" s="241">
        <v>4.9399999999999997E-4</v>
      </c>
      <c r="Q10" s="241">
        <v>4.7199999999999998E-4</v>
      </c>
      <c r="R10" s="241">
        <v>1.4799999999999999E-4</v>
      </c>
      <c r="S10" s="241">
        <v>1.0399999999999999E-4</v>
      </c>
      <c r="T10" s="241">
        <v>5.1999999999999997E-5</v>
      </c>
      <c r="U10" s="241">
        <v>5.5000000000000002E-5</v>
      </c>
      <c r="V10" s="241">
        <v>3.1999999999999999E-5</v>
      </c>
      <c r="W10" s="241">
        <v>6.0000000000000002E-5</v>
      </c>
      <c r="X10" s="241">
        <v>4.0000000000000003E-5</v>
      </c>
      <c r="Y10" s="241">
        <v>2.5999999999999998E-5</v>
      </c>
      <c r="Z10" s="241">
        <v>5.3000000000000001E-5</v>
      </c>
      <c r="AA10" s="241">
        <v>4.8000000000000001E-5</v>
      </c>
      <c r="AB10" s="241">
        <v>7.2000000000000002E-5</v>
      </c>
      <c r="AC10" s="241">
        <v>5.5999999999999999E-5</v>
      </c>
      <c r="AD10" s="241">
        <v>1.0399999999999999E-4</v>
      </c>
      <c r="AE10" s="241">
        <v>2.846E-3</v>
      </c>
      <c r="AF10" s="241">
        <v>1.02E-4</v>
      </c>
      <c r="AG10" s="241">
        <v>1.2400000000000001E-4</v>
      </c>
      <c r="AH10" s="241">
        <v>3.6999999999999998E-5</v>
      </c>
      <c r="AI10" s="241">
        <v>1.8E-5</v>
      </c>
      <c r="AJ10" s="241">
        <v>7.9999999999999996E-6</v>
      </c>
      <c r="AK10" s="241">
        <v>2.1100000000000001E-4</v>
      </c>
      <c r="AL10" s="241">
        <v>2.0000000000000002E-5</v>
      </c>
      <c r="AM10" s="241">
        <v>4.1999999999999998E-5</v>
      </c>
      <c r="AN10" s="241">
        <v>3.4E-5</v>
      </c>
      <c r="AO10" s="241">
        <v>2.9E-5</v>
      </c>
      <c r="AP10" s="241">
        <v>2.4000000000000001E-5</v>
      </c>
      <c r="AQ10" s="241">
        <v>1.9000000000000001E-5</v>
      </c>
      <c r="AR10" s="241">
        <v>6.8999999999999997E-5</v>
      </c>
      <c r="AS10" s="241">
        <v>3.0000000000000001E-5</v>
      </c>
      <c r="AT10" s="242">
        <v>7.2000000000000002E-5</v>
      </c>
      <c r="AU10" s="243">
        <v>1.01163</v>
      </c>
      <c r="AV10" s="244">
        <v>0.74748999999999999</v>
      </c>
      <c r="AW10" s="239"/>
    </row>
    <row r="11" spans="1:49" ht="17.149999999999999" customHeight="1" x14ac:dyDescent="0.2">
      <c r="A11" s="219"/>
      <c r="B11" s="58" t="s">
        <v>188</v>
      </c>
      <c r="C11" s="29" t="s">
        <v>248</v>
      </c>
      <c r="D11" s="240">
        <v>3.7720999999999998E-2</v>
      </c>
      <c r="E11" s="241">
        <v>6.3010000000000002E-3</v>
      </c>
      <c r="F11" s="241">
        <v>4.4139999999999999E-2</v>
      </c>
      <c r="G11" s="241">
        <v>5.1E-5</v>
      </c>
      <c r="H11" s="241">
        <v>1.0780670000000001</v>
      </c>
      <c r="I11" s="241">
        <v>1.1479999999999999E-3</v>
      </c>
      <c r="J11" s="241">
        <v>6.3599999999999996E-4</v>
      </c>
      <c r="K11" s="241">
        <v>2.9020000000000001E-3</v>
      </c>
      <c r="L11" s="241">
        <v>6.9999999999999999E-6</v>
      </c>
      <c r="M11" s="241">
        <v>1.17E-4</v>
      </c>
      <c r="N11" s="241">
        <v>8.52E-4</v>
      </c>
      <c r="O11" s="241">
        <v>3.48E-4</v>
      </c>
      <c r="P11" s="241">
        <v>2.4399999999999999E-4</v>
      </c>
      <c r="Q11" s="241">
        <v>2.6999999999999999E-5</v>
      </c>
      <c r="R11" s="241">
        <v>4.1E-5</v>
      </c>
      <c r="S11" s="241">
        <v>3.0000000000000001E-5</v>
      </c>
      <c r="T11" s="241">
        <v>3.3000000000000003E-5</v>
      </c>
      <c r="U11" s="241">
        <v>2.8E-5</v>
      </c>
      <c r="V11" s="241">
        <v>3.8000000000000002E-5</v>
      </c>
      <c r="W11" s="241">
        <v>3.6000000000000001E-5</v>
      </c>
      <c r="X11" s="241">
        <v>3.6999999999999998E-5</v>
      </c>
      <c r="Y11" s="241">
        <v>3.6000000000000001E-5</v>
      </c>
      <c r="Z11" s="241">
        <v>3.4E-5</v>
      </c>
      <c r="AA11" s="241">
        <v>1.8E-5</v>
      </c>
      <c r="AB11" s="241">
        <v>3.6999999999999998E-5</v>
      </c>
      <c r="AC11" s="241">
        <v>1.263E-3</v>
      </c>
      <c r="AD11" s="241">
        <v>7.2000000000000002E-5</v>
      </c>
      <c r="AE11" s="241">
        <v>2.8E-5</v>
      </c>
      <c r="AF11" s="241">
        <v>6.9999999999999994E-5</v>
      </c>
      <c r="AG11" s="241">
        <v>4.1999999999999998E-5</v>
      </c>
      <c r="AH11" s="241">
        <v>1.0399999999999999E-4</v>
      </c>
      <c r="AI11" s="241">
        <v>4.3999999999999999E-5</v>
      </c>
      <c r="AJ11" s="241">
        <v>2.5000000000000001E-5</v>
      </c>
      <c r="AK11" s="241">
        <v>1.1E-4</v>
      </c>
      <c r="AL11" s="241">
        <v>2.7399999999999999E-4</v>
      </c>
      <c r="AM11" s="241">
        <v>1.25E-4</v>
      </c>
      <c r="AN11" s="241">
        <v>2.3219999999999998E-3</v>
      </c>
      <c r="AO11" s="241">
        <v>3.307E-3</v>
      </c>
      <c r="AP11" s="241">
        <v>6.6500000000000001E-4</v>
      </c>
      <c r="AQ11" s="241">
        <v>7.4999999999999993E-5</v>
      </c>
      <c r="AR11" s="241">
        <v>4.3787E-2</v>
      </c>
      <c r="AS11" s="241">
        <v>1.64E-4</v>
      </c>
      <c r="AT11" s="242">
        <v>1.1739999999999999E-3</v>
      </c>
      <c r="AU11" s="243">
        <v>1.2265809999999999</v>
      </c>
      <c r="AV11" s="244">
        <v>0.90631600000000001</v>
      </c>
      <c r="AW11" s="239"/>
    </row>
    <row r="12" spans="1:49" ht="17.149999999999999" customHeight="1" x14ac:dyDescent="0.2">
      <c r="A12" s="219"/>
      <c r="B12" s="58" t="s">
        <v>189</v>
      </c>
      <c r="C12" s="29" t="s">
        <v>249</v>
      </c>
      <c r="D12" s="240">
        <v>5.2999999999999998E-4</v>
      </c>
      <c r="E12" s="241">
        <v>1.8699999999999999E-4</v>
      </c>
      <c r="F12" s="241">
        <v>1.807E-3</v>
      </c>
      <c r="G12" s="241">
        <v>5.44E-4</v>
      </c>
      <c r="H12" s="241">
        <v>2.3499999999999999E-4</v>
      </c>
      <c r="I12" s="241">
        <v>1.0262610000000001</v>
      </c>
      <c r="J12" s="241">
        <v>7.2900000000000005E-4</v>
      </c>
      <c r="K12" s="241">
        <v>2.2900000000000001E-4</v>
      </c>
      <c r="L12" s="241">
        <v>1.5999999999999999E-5</v>
      </c>
      <c r="M12" s="241">
        <v>1.94E-4</v>
      </c>
      <c r="N12" s="241">
        <v>2.4979999999999998E-3</v>
      </c>
      <c r="O12" s="241">
        <v>6.1799999999999995E-4</v>
      </c>
      <c r="P12" s="241">
        <v>6.1200000000000002E-4</v>
      </c>
      <c r="Q12" s="241">
        <v>1.02E-4</v>
      </c>
      <c r="R12" s="241">
        <v>1.9799999999999999E-4</v>
      </c>
      <c r="S12" s="241">
        <v>2.1599999999999999E-4</v>
      </c>
      <c r="T12" s="241">
        <v>2.2499999999999999E-4</v>
      </c>
      <c r="U12" s="241">
        <v>2.0100000000000001E-4</v>
      </c>
      <c r="V12" s="241">
        <v>2.4000000000000001E-4</v>
      </c>
      <c r="W12" s="241">
        <v>5.7600000000000001E-4</v>
      </c>
      <c r="X12" s="241">
        <v>3.5300000000000002E-4</v>
      </c>
      <c r="Y12" s="241">
        <v>2.9500000000000001E-4</v>
      </c>
      <c r="Z12" s="241">
        <v>3.6400000000000001E-4</v>
      </c>
      <c r="AA12" s="241">
        <v>1.2899999999999999E-4</v>
      </c>
      <c r="AB12" s="241">
        <v>2.13E-4</v>
      </c>
      <c r="AC12" s="241">
        <v>5.2300000000000003E-4</v>
      </c>
      <c r="AD12" s="241">
        <v>4.6099999999999998E-4</v>
      </c>
      <c r="AE12" s="241">
        <v>6.2000000000000003E-5</v>
      </c>
      <c r="AF12" s="241">
        <v>2.3499999999999999E-4</v>
      </c>
      <c r="AG12" s="241">
        <v>3.0499999999999999E-4</v>
      </c>
      <c r="AH12" s="241">
        <v>5.3300000000000005E-4</v>
      </c>
      <c r="AI12" s="241">
        <v>2.42E-4</v>
      </c>
      <c r="AJ12" s="241">
        <v>3.0000000000000001E-5</v>
      </c>
      <c r="AK12" s="241">
        <v>2.7700000000000001E-4</v>
      </c>
      <c r="AL12" s="241">
        <v>2.0799999999999999E-4</v>
      </c>
      <c r="AM12" s="241">
        <v>5.1400000000000003E-4</v>
      </c>
      <c r="AN12" s="241">
        <v>1.2300000000000001E-4</v>
      </c>
      <c r="AO12" s="241">
        <v>3.9800000000000002E-4</v>
      </c>
      <c r="AP12" s="241">
        <v>2.8210000000000002E-3</v>
      </c>
      <c r="AQ12" s="241">
        <v>2.8800000000000001E-4</v>
      </c>
      <c r="AR12" s="241">
        <v>5.31E-4</v>
      </c>
      <c r="AS12" s="241">
        <v>2.5070000000000001E-3</v>
      </c>
      <c r="AT12" s="242">
        <v>2.5099999999999998E-4</v>
      </c>
      <c r="AU12" s="243">
        <v>1.0478810000000001</v>
      </c>
      <c r="AV12" s="244">
        <v>0.77427599999999996</v>
      </c>
      <c r="AW12" s="239"/>
    </row>
    <row r="13" spans="1:49" ht="17.149999999999999" customHeight="1" x14ac:dyDescent="0.2">
      <c r="A13" s="219"/>
      <c r="B13" s="58" t="s">
        <v>190</v>
      </c>
      <c r="C13" s="29" t="s">
        <v>250</v>
      </c>
      <c r="D13" s="240">
        <v>9.5370000000000003E-3</v>
      </c>
      <c r="E13" s="241">
        <v>2.4399999999999999E-3</v>
      </c>
      <c r="F13" s="241">
        <v>1.6050000000000001E-3</v>
      </c>
      <c r="G13" s="241">
        <v>1.3179999999999999E-3</v>
      </c>
      <c r="H13" s="241">
        <v>6.3850000000000001E-3</v>
      </c>
      <c r="I13" s="241">
        <v>2.6090000000000002E-3</v>
      </c>
      <c r="J13" s="241">
        <v>1.088185</v>
      </c>
      <c r="K13" s="241">
        <v>4.679E-3</v>
      </c>
      <c r="L13" s="241">
        <v>9.0000000000000006E-5</v>
      </c>
      <c r="M13" s="241">
        <v>2.7899999999999999E-3</v>
      </c>
      <c r="N13" s="241">
        <v>2.3140000000000001E-3</v>
      </c>
      <c r="O13" s="241">
        <v>2.0858999999999999E-2</v>
      </c>
      <c r="P13" s="241">
        <v>5.5490000000000001E-3</v>
      </c>
      <c r="Q13" s="241">
        <v>5.5000000000000003E-4</v>
      </c>
      <c r="R13" s="241">
        <v>1.397E-3</v>
      </c>
      <c r="S13" s="241">
        <v>1.913E-3</v>
      </c>
      <c r="T13" s="241">
        <v>1.0120000000000001E-3</v>
      </c>
      <c r="U13" s="241">
        <v>1.1119999999999999E-3</v>
      </c>
      <c r="V13" s="241">
        <v>1.9289999999999999E-3</v>
      </c>
      <c r="W13" s="241">
        <v>1.949E-3</v>
      </c>
      <c r="X13" s="241">
        <v>2.7399999999999998E-3</v>
      </c>
      <c r="Y13" s="241">
        <v>2.1059999999999998E-3</v>
      </c>
      <c r="Z13" s="241">
        <v>9.1299999999999997E-4</v>
      </c>
      <c r="AA13" s="241">
        <v>5.0699999999999996E-4</v>
      </c>
      <c r="AB13" s="241">
        <v>1.4339999999999999E-3</v>
      </c>
      <c r="AC13" s="241">
        <v>2.5965999999999999E-2</v>
      </c>
      <c r="AD13" s="241">
        <v>1.7340000000000001E-2</v>
      </c>
      <c r="AE13" s="241">
        <v>1.1180000000000001E-3</v>
      </c>
      <c r="AF13" s="241">
        <v>2.0409999999999998E-3</v>
      </c>
      <c r="AG13" s="241">
        <v>1.905E-3</v>
      </c>
      <c r="AH13" s="241">
        <v>3.0959999999999998E-3</v>
      </c>
      <c r="AI13" s="241">
        <v>2.4320000000000001E-3</v>
      </c>
      <c r="AJ13" s="241">
        <v>4.08E-4</v>
      </c>
      <c r="AK13" s="241">
        <v>1.5200000000000001E-3</v>
      </c>
      <c r="AL13" s="241">
        <v>5.0520000000000001E-3</v>
      </c>
      <c r="AM13" s="241">
        <v>1.307E-3</v>
      </c>
      <c r="AN13" s="241">
        <v>3.5230000000000001E-3</v>
      </c>
      <c r="AO13" s="241">
        <v>2.33E-3</v>
      </c>
      <c r="AP13" s="241">
        <v>6.8820000000000001E-3</v>
      </c>
      <c r="AQ13" s="241">
        <v>1.7440000000000001E-3</v>
      </c>
      <c r="AR13" s="241">
        <v>2.764E-3</v>
      </c>
      <c r="AS13" s="241">
        <v>0.12837899999999999</v>
      </c>
      <c r="AT13" s="242">
        <v>1.2930000000000001E-3</v>
      </c>
      <c r="AU13" s="243">
        <v>1.375019</v>
      </c>
      <c r="AV13" s="244">
        <v>1.015997</v>
      </c>
      <c r="AW13" s="239"/>
    </row>
    <row r="14" spans="1:49" ht="17.149999999999999" customHeight="1" x14ac:dyDescent="0.2">
      <c r="A14" s="219"/>
      <c r="B14" s="58" t="s">
        <v>191</v>
      </c>
      <c r="C14" s="29" t="s">
        <v>251</v>
      </c>
      <c r="D14" s="240">
        <v>8.6750000000000004E-3</v>
      </c>
      <c r="E14" s="241">
        <v>3.0400000000000002E-4</v>
      </c>
      <c r="F14" s="241">
        <v>2.1489999999999999E-3</v>
      </c>
      <c r="G14" s="241">
        <v>2.9250000000000001E-3</v>
      </c>
      <c r="H14" s="241">
        <v>2.6540000000000001E-3</v>
      </c>
      <c r="I14" s="241">
        <v>1.9390000000000001E-2</v>
      </c>
      <c r="J14" s="241">
        <v>4.9800000000000001E-3</v>
      </c>
      <c r="K14" s="241">
        <v>1.053858</v>
      </c>
      <c r="L14" s="241">
        <v>3.2000000000000003E-4</v>
      </c>
      <c r="M14" s="241">
        <v>3.2096E-2</v>
      </c>
      <c r="N14" s="241">
        <v>2.5090999999999999E-2</v>
      </c>
      <c r="O14" s="241">
        <v>3.0019999999999999E-3</v>
      </c>
      <c r="P14" s="241">
        <v>6.8849999999999996E-3</v>
      </c>
      <c r="Q14" s="241">
        <v>8.6899999999999998E-4</v>
      </c>
      <c r="R14" s="241">
        <v>1.034E-3</v>
      </c>
      <c r="S14" s="241">
        <v>1.428E-3</v>
      </c>
      <c r="T14" s="241">
        <v>1.294E-3</v>
      </c>
      <c r="U14" s="241">
        <v>9.4499999999999998E-4</v>
      </c>
      <c r="V14" s="241">
        <v>3.5349999999999999E-3</v>
      </c>
      <c r="W14" s="241">
        <v>3.0669999999999998E-3</v>
      </c>
      <c r="X14" s="241">
        <v>2.2190000000000001E-3</v>
      </c>
      <c r="Y14" s="241">
        <v>2.5969999999999999E-3</v>
      </c>
      <c r="Z14" s="241">
        <v>3.003E-3</v>
      </c>
      <c r="AA14" s="241">
        <v>8.9700000000000001E-4</v>
      </c>
      <c r="AB14" s="241">
        <v>1.6100000000000001E-3</v>
      </c>
      <c r="AC14" s="241">
        <v>6.5399999999999998E-3</v>
      </c>
      <c r="AD14" s="241">
        <v>1.379E-3</v>
      </c>
      <c r="AE14" s="241">
        <v>2.5599999999999999E-4</v>
      </c>
      <c r="AF14" s="241">
        <v>2.307E-3</v>
      </c>
      <c r="AG14" s="241">
        <v>2.3700000000000001E-3</v>
      </c>
      <c r="AH14" s="241">
        <v>2.1900000000000001E-4</v>
      </c>
      <c r="AI14" s="241">
        <v>2.43E-4</v>
      </c>
      <c r="AJ14" s="241">
        <v>6.3E-5</v>
      </c>
      <c r="AK14" s="241">
        <v>3.0200000000000002E-4</v>
      </c>
      <c r="AL14" s="241">
        <v>5.2099999999999998E-4</v>
      </c>
      <c r="AM14" s="241">
        <v>3.8000000000000002E-4</v>
      </c>
      <c r="AN14" s="241">
        <v>2.212E-3</v>
      </c>
      <c r="AO14" s="241">
        <v>1.8988999999999999E-2</v>
      </c>
      <c r="AP14" s="241">
        <v>7.2599999999999997E-4</v>
      </c>
      <c r="AQ14" s="241">
        <v>9.0799999999999995E-4</v>
      </c>
      <c r="AR14" s="241">
        <v>1.5039999999999999E-3</v>
      </c>
      <c r="AS14" s="241">
        <v>2.9979999999999998E-3</v>
      </c>
      <c r="AT14" s="242">
        <v>1.3780000000000001E-3</v>
      </c>
      <c r="AU14" s="243">
        <v>1.2281219999999999</v>
      </c>
      <c r="AV14" s="244">
        <v>0.90745500000000001</v>
      </c>
      <c r="AW14" s="239"/>
    </row>
    <row r="15" spans="1:49" ht="17.149999999999999" customHeight="1" x14ac:dyDescent="0.2">
      <c r="A15" s="219"/>
      <c r="B15" s="58" t="s">
        <v>192</v>
      </c>
      <c r="C15" s="29" t="s">
        <v>252</v>
      </c>
      <c r="D15" s="240">
        <v>6.6559999999999996E-3</v>
      </c>
      <c r="E15" s="241">
        <v>5.5440000000000003E-3</v>
      </c>
      <c r="F15" s="241">
        <v>1.9199999999999998E-2</v>
      </c>
      <c r="G15" s="241">
        <v>1.8238000000000001E-2</v>
      </c>
      <c r="H15" s="241">
        <v>4.3660000000000001E-3</v>
      </c>
      <c r="I15" s="241">
        <v>4.7999999999999996E-3</v>
      </c>
      <c r="J15" s="241">
        <v>3.4250000000000001E-3</v>
      </c>
      <c r="K15" s="241">
        <v>1.6031E-2</v>
      </c>
      <c r="L15" s="241">
        <v>1.0247869999999999</v>
      </c>
      <c r="M15" s="241">
        <v>2.1459999999999999E-3</v>
      </c>
      <c r="N15" s="241">
        <v>3.643E-3</v>
      </c>
      <c r="O15" s="241">
        <v>1.9522000000000001E-2</v>
      </c>
      <c r="P15" s="241">
        <v>1.1368E-2</v>
      </c>
      <c r="Q15" s="241">
        <v>1.0555999999999999E-2</v>
      </c>
      <c r="R15" s="241">
        <v>3.2139999999999998E-3</v>
      </c>
      <c r="S15" s="241">
        <v>3.741E-3</v>
      </c>
      <c r="T15" s="241">
        <v>2.0140000000000002E-3</v>
      </c>
      <c r="U15" s="241">
        <v>2.2139999999999998E-3</v>
      </c>
      <c r="V15" s="241">
        <v>1.73E-3</v>
      </c>
      <c r="W15" s="241">
        <v>1.9989999999999999E-3</v>
      </c>
      <c r="X15" s="241">
        <v>1.864E-3</v>
      </c>
      <c r="Y15" s="241">
        <v>1.374E-3</v>
      </c>
      <c r="Z15" s="241">
        <v>2.3770000000000002E-3</v>
      </c>
      <c r="AA15" s="241">
        <v>3.8790000000000001E-3</v>
      </c>
      <c r="AB15" s="241">
        <v>3.2560000000000002E-3</v>
      </c>
      <c r="AC15" s="241">
        <v>4.5430000000000002E-3</v>
      </c>
      <c r="AD15" s="241">
        <v>6.8690000000000001E-3</v>
      </c>
      <c r="AE15" s="241">
        <v>2.1780000000000001E-2</v>
      </c>
      <c r="AF15" s="241">
        <v>7.7479999999999997E-3</v>
      </c>
      <c r="AG15" s="241">
        <v>7.2760000000000003E-3</v>
      </c>
      <c r="AH15" s="241">
        <v>2.555E-3</v>
      </c>
      <c r="AI15" s="241">
        <v>1.676E-3</v>
      </c>
      <c r="AJ15" s="241">
        <v>4.8500000000000003E-4</v>
      </c>
      <c r="AK15" s="241">
        <v>4.1419999999999998E-2</v>
      </c>
      <c r="AL15" s="241">
        <v>1.7539999999999999E-3</v>
      </c>
      <c r="AM15" s="241">
        <v>4.764E-3</v>
      </c>
      <c r="AN15" s="241">
        <v>2.6800000000000001E-3</v>
      </c>
      <c r="AO15" s="241">
        <v>2.1050000000000001E-3</v>
      </c>
      <c r="AP15" s="241">
        <v>2.9510000000000001E-3</v>
      </c>
      <c r="AQ15" s="241">
        <v>1.8079999999999999E-3</v>
      </c>
      <c r="AR15" s="241">
        <v>4.2059999999999997E-3</v>
      </c>
      <c r="AS15" s="241">
        <v>2.5869999999999999E-3</v>
      </c>
      <c r="AT15" s="242">
        <v>1.1741E-2</v>
      </c>
      <c r="AU15" s="243">
        <v>1.3068900000000001</v>
      </c>
      <c r="AV15" s="244">
        <v>0.96565699999999999</v>
      </c>
      <c r="AW15" s="239"/>
    </row>
    <row r="16" spans="1:49" ht="17.149999999999999" customHeight="1" x14ac:dyDescent="0.2">
      <c r="A16" s="219"/>
      <c r="B16" s="58" t="s">
        <v>193</v>
      </c>
      <c r="C16" s="29" t="s">
        <v>287</v>
      </c>
      <c r="D16" s="240">
        <v>8.6940000000000003E-3</v>
      </c>
      <c r="E16" s="241">
        <v>4.921E-3</v>
      </c>
      <c r="F16" s="241">
        <v>6.5459999999999997E-3</v>
      </c>
      <c r="G16" s="241">
        <v>8.4400000000000002E-4</v>
      </c>
      <c r="H16" s="241">
        <v>1.1323E-2</v>
      </c>
      <c r="I16" s="241">
        <v>5.7010000000000003E-3</v>
      </c>
      <c r="J16" s="241">
        <v>1.0191E-2</v>
      </c>
      <c r="K16" s="241">
        <v>9.0609999999999996E-3</v>
      </c>
      <c r="L16" s="241">
        <v>1.44E-4</v>
      </c>
      <c r="M16" s="241">
        <v>1.130898</v>
      </c>
      <c r="N16" s="241">
        <v>2.2585999999999998E-2</v>
      </c>
      <c r="O16" s="241">
        <v>1.8630000000000001E-3</v>
      </c>
      <c r="P16" s="241">
        <v>6.1960000000000001E-3</v>
      </c>
      <c r="Q16" s="241">
        <v>4.2200000000000001E-4</v>
      </c>
      <c r="R16" s="241">
        <v>2.281E-3</v>
      </c>
      <c r="S16" s="241">
        <v>3.3170000000000001E-3</v>
      </c>
      <c r="T16" s="241">
        <v>5.2839999999999996E-3</v>
      </c>
      <c r="U16" s="241">
        <v>2.8509999999999998E-3</v>
      </c>
      <c r="V16" s="241">
        <v>1.0300999999999999E-2</v>
      </c>
      <c r="W16" s="241">
        <v>1.0716E-2</v>
      </c>
      <c r="X16" s="241">
        <v>1.5514999999999999E-2</v>
      </c>
      <c r="Y16" s="241">
        <v>2.0625999999999999E-2</v>
      </c>
      <c r="Z16" s="241">
        <v>1.9816E-2</v>
      </c>
      <c r="AA16" s="241">
        <v>1.6310999999999999E-2</v>
      </c>
      <c r="AB16" s="241">
        <v>4.313E-3</v>
      </c>
      <c r="AC16" s="241">
        <v>3.0893E-2</v>
      </c>
      <c r="AD16" s="241">
        <v>7.2110000000000004E-3</v>
      </c>
      <c r="AE16" s="241">
        <v>3.9800000000000002E-4</v>
      </c>
      <c r="AF16" s="241">
        <v>2.2969E-2</v>
      </c>
      <c r="AG16" s="241">
        <v>1.7700000000000001E-3</v>
      </c>
      <c r="AH16" s="241">
        <v>2.7399999999999998E-3</v>
      </c>
      <c r="AI16" s="241">
        <v>2.2369999999999998E-3</v>
      </c>
      <c r="AJ16" s="241">
        <v>5.5699999999999999E-4</v>
      </c>
      <c r="AK16" s="241">
        <v>9.7900000000000005E-4</v>
      </c>
      <c r="AL16" s="241">
        <v>3.2130000000000001E-3</v>
      </c>
      <c r="AM16" s="241">
        <v>1.127E-3</v>
      </c>
      <c r="AN16" s="241">
        <v>4.091E-3</v>
      </c>
      <c r="AO16" s="241">
        <v>1.2229999999999999E-3</v>
      </c>
      <c r="AP16" s="241">
        <v>2.5400000000000002E-3</v>
      </c>
      <c r="AQ16" s="241">
        <v>2.4199999999999998E-3</v>
      </c>
      <c r="AR16" s="241">
        <v>2.4870000000000001E-3</v>
      </c>
      <c r="AS16" s="241">
        <v>2.2692E-2</v>
      </c>
      <c r="AT16" s="242">
        <v>2.6919999999999999E-3</v>
      </c>
      <c r="AU16" s="243">
        <v>1.4429620000000001</v>
      </c>
      <c r="AV16" s="244">
        <v>1.0662</v>
      </c>
      <c r="AW16" s="239"/>
    </row>
    <row r="17" spans="1:49" s="8" customFormat="1" ht="17.149999999999999" customHeight="1" x14ac:dyDescent="0.2">
      <c r="A17" s="219"/>
      <c r="B17" s="58" t="s">
        <v>194</v>
      </c>
      <c r="C17" s="29" t="s">
        <v>296</v>
      </c>
      <c r="D17" s="240">
        <v>1.2750000000000001E-3</v>
      </c>
      <c r="E17" s="241">
        <v>5.0900000000000001E-4</v>
      </c>
      <c r="F17" s="241">
        <v>7.8799999999999996E-4</v>
      </c>
      <c r="G17" s="241">
        <v>2.1280000000000001E-3</v>
      </c>
      <c r="H17" s="241">
        <v>4.4200000000000001E-4</v>
      </c>
      <c r="I17" s="241">
        <v>1.3669999999999999E-3</v>
      </c>
      <c r="J17" s="241">
        <v>4.6999999999999999E-4</v>
      </c>
      <c r="K17" s="241">
        <v>5.53E-4</v>
      </c>
      <c r="L17" s="241">
        <v>6.6000000000000005E-5</v>
      </c>
      <c r="M17" s="241">
        <v>6.02E-4</v>
      </c>
      <c r="N17" s="241">
        <v>1.020241</v>
      </c>
      <c r="O17" s="241">
        <v>5.1199999999999998E-4</v>
      </c>
      <c r="P17" s="241">
        <v>8.7600000000000004E-4</v>
      </c>
      <c r="Q17" s="241">
        <v>5.5500000000000005E-4</v>
      </c>
      <c r="R17" s="241">
        <v>3.1300000000000002E-4</v>
      </c>
      <c r="S17" s="241">
        <v>1.1349999999999999E-3</v>
      </c>
      <c r="T17" s="241">
        <v>4.7840000000000001E-3</v>
      </c>
      <c r="U17" s="241">
        <v>2.9320000000000001E-3</v>
      </c>
      <c r="V17" s="241">
        <v>7.221E-3</v>
      </c>
      <c r="W17" s="241">
        <v>2.1610000000000002E-3</v>
      </c>
      <c r="X17" s="241">
        <v>4.5849999999999997E-3</v>
      </c>
      <c r="Y17" s="241">
        <v>3.2690000000000002E-3</v>
      </c>
      <c r="Z17" s="241">
        <v>9.6780000000000008E-3</v>
      </c>
      <c r="AA17" s="241">
        <v>4.0000000000000002E-4</v>
      </c>
      <c r="AB17" s="241">
        <v>9.1319999999999995E-3</v>
      </c>
      <c r="AC17" s="241">
        <v>2.1069999999999999E-3</v>
      </c>
      <c r="AD17" s="241">
        <v>1.168E-3</v>
      </c>
      <c r="AE17" s="241">
        <v>3.0600000000000001E-4</v>
      </c>
      <c r="AF17" s="241">
        <v>1.4679999999999999E-3</v>
      </c>
      <c r="AG17" s="241">
        <v>6.1209999999999997E-3</v>
      </c>
      <c r="AH17" s="241">
        <v>4.5399999999999998E-4</v>
      </c>
      <c r="AI17" s="241">
        <v>5.4900000000000001E-4</v>
      </c>
      <c r="AJ17" s="241">
        <v>1.3999999999999999E-4</v>
      </c>
      <c r="AK17" s="241">
        <v>1.526E-3</v>
      </c>
      <c r="AL17" s="241">
        <v>7.9699999999999997E-4</v>
      </c>
      <c r="AM17" s="241">
        <v>1.0269999999999999E-3</v>
      </c>
      <c r="AN17" s="241">
        <v>4.8899999999999996E-4</v>
      </c>
      <c r="AO17" s="241">
        <v>8.5099999999999998E-4</v>
      </c>
      <c r="AP17" s="241">
        <v>2.6350000000000002E-3</v>
      </c>
      <c r="AQ17" s="241">
        <v>4.0699999999999998E-3</v>
      </c>
      <c r="AR17" s="241">
        <v>6.6200000000000005E-4</v>
      </c>
      <c r="AS17" s="241">
        <v>5.0109999999999998E-3</v>
      </c>
      <c r="AT17" s="242">
        <v>7.8200000000000003E-4</v>
      </c>
      <c r="AU17" s="243">
        <v>1.1061540000000001</v>
      </c>
      <c r="AV17" s="244">
        <v>0.81733299999999998</v>
      </c>
      <c r="AW17" s="239"/>
    </row>
    <row r="18" spans="1:49" s="8" customFormat="1" ht="17.149999999999999" customHeight="1" x14ac:dyDescent="0.2">
      <c r="A18" s="219"/>
      <c r="B18" s="58" t="s">
        <v>195</v>
      </c>
      <c r="C18" s="29" t="s">
        <v>288</v>
      </c>
      <c r="D18" s="240">
        <v>3.1000000000000001E-5</v>
      </c>
      <c r="E18" s="241">
        <v>9.9999999999999995E-7</v>
      </c>
      <c r="F18" s="241">
        <v>1.9999999999999999E-6</v>
      </c>
      <c r="G18" s="241">
        <v>3.0000000000000001E-6</v>
      </c>
      <c r="H18" s="241">
        <v>6.0000000000000002E-6</v>
      </c>
      <c r="I18" s="241">
        <v>9.9999999999999995E-7</v>
      </c>
      <c r="J18" s="241">
        <v>3.6999999999999998E-5</v>
      </c>
      <c r="K18" s="241">
        <v>3.9999999999999998E-6</v>
      </c>
      <c r="L18" s="241">
        <v>0</v>
      </c>
      <c r="M18" s="241">
        <v>6.9999999999999999E-6</v>
      </c>
      <c r="N18" s="241">
        <v>3.0000000000000001E-6</v>
      </c>
      <c r="O18" s="241">
        <v>1.0005390000000001</v>
      </c>
      <c r="P18" s="241">
        <v>3.9999999999999998E-6</v>
      </c>
      <c r="Q18" s="241">
        <v>1.9999999999999999E-6</v>
      </c>
      <c r="R18" s="241">
        <v>1.9999999999999999E-6</v>
      </c>
      <c r="S18" s="241">
        <v>4.1999999999999998E-5</v>
      </c>
      <c r="T18" s="241">
        <v>1.2999999999999999E-5</v>
      </c>
      <c r="U18" s="241">
        <v>1.8E-5</v>
      </c>
      <c r="V18" s="241">
        <v>9.3999999999999994E-5</v>
      </c>
      <c r="W18" s="241">
        <v>1.815E-3</v>
      </c>
      <c r="X18" s="241">
        <v>2.4399999999999999E-4</v>
      </c>
      <c r="Y18" s="241">
        <v>1.95E-4</v>
      </c>
      <c r="Z18" s="241">
        <v>2.1999999999999999E-5</v>
      </c>
      <c r="AA18" s="241">
        <v>6.0000000000000002E-6</v>
      </c>
      <c r="AB18" s="241">
        <v>9.0000000000000002E-6</v>
      </c>
      <c r="AC18" s="241">
        <v>2.0999999999999999E-5</v>
      </c>
      <c r="AD18" s="241">
        <v>2.7099999999999997E-4</v>
      </c>
      <c r="AE18" s="241">
        <v>1.9999999999999999E-6</v>
      </c>
      <c r="AF18" s="241">
        <v>5.0000000000000004E-6</v>
      </c>
      <c r="AG18" s="241">
        <v>2.3E-5</v>
      </c>
      <c r="AH18" s="241">
        <v>6.9999999999999999E-6</v>
      </c>
      <c r="AI18" s="241">
        <v>1.9999999999999999E-6</v>
      </c>
      <c r="AJ18" s="241">
        <v>9.9999999999999995E-7</v>
      </c>
      <c r="AK18" s="241">
        <v>3.9999999999999998E-6</v>
      </c>
      <c r="AL18" s="241">
        <v>3.0000000000000001E-6</v>
      </c>
      <c r="AM18" s="241">
        <v>7.9999999999999996E-6</v>
      </c>
      <c r="AN18" s="241">
        <v>6.9999999999999999E-6</v>
      </c>
      <c r="AO18" s="241">
        <v>3.6000000000000001E-5</v>
      </c>
      <c r="AP18" s="241">
        <v>1.7E-5</v>
      </c>
      <c r="AQ18" s="241">
        <v>9.0000000000000002E-6</v>
      </c>
      <c r="AR18" s="241">
        <v>5.8999999999999998E-5</v>
      </c>
      <c r="AS18" s="241">
        <v>2.1999999999999999E-5</v>
      </c>
      <c r="AT18" s="242">
        <v>1.03E-4</v>
      </c>
      <c r="AU18" s="243">
        <v>1.0037039999999999</v>
      </c>
      <c r="AV18" s="244">
        <v>0.74163299999999999</v>
      </c>
      <c r="AW18" s="239"/>
    </row>
    <row r="19" spans="1:49" s="8" customFormat="1" ht="17.149999999999999" customHeight="1" x14ac:dyDescent="0.2">
      <c r="A19" s="219"/>
      <c r="B19" s="58" t="s">
        <v>196</v>
      </c>
      <c r="C19" s="29" t="s">
        <v>289</v>
      </c>
      <c r="D19" s="240">
        <v>8.7299999999999997E-4</v>
      </c>
      <c r="E19" s="241">
        <v>1.46E-4</v>
      </c>
      <c r="F19" s="241">
        <v>1.2E-4</v>
      </c>
      <c r="G19" s="241">
        <v>1.06E-4</v>
      </c>
      <c r="H19" s="241">
        <v>1.1540000000000001E-3</v>
      </c>
      <c r="I19" s="241">
        <v>3.1700000000000001E-4</v>
      </c>
      <c r="J19" s="241">
        <v>1.024E-3</v>
      </c>
      <c r="K19" s="241">
        <v>1.82E-3</v>
      </c>
      <c r="L19" s="241">
        <v>1.05E-4</v>
      </c>
      <c r="M19" s="241">
        <v>1.2960000000000001E-3</v>
      </c>
      <c r="N19" s="241">
        <v>4.1800000000000002E-4</v>
      </c>
      <c r="O19" s="241">
        <v>7.1910000000000003E-3</v>
      </c>
      <c r="P19" s="241">
        <v>1.02298</v>
      </c>
      <c r="Q19" s="241">
        <v>2.6359999999999999E-3</v>
      </c>
      <c r="R19" s="241">
        <v>4.1669999999999997E-3</v>
      </c>
      <c r="S19" s="241">
        <v>1.5139999999999999E-3</v>
      </c>
      <c r="T19" s="241">
        <v>2.6329999999999999E-3</v>
      </c>
      <c r="U19" s="241">
        <v>2.3219999999999998E-3</v>
      </c>
      <c r="V19" s="241">
        <v>2.1710000000000002E-3</v>
      </c>
      <c r="W19" s="241">
        <v>3.9410000000000001E-3</v>
      </c>
      <c r="X19" s="241">
        <v>1.7210000000000001E-3</v>
      </c>
      <c r="Y19" s="241">
        <v>1.235E-3</v>
      </c>
      <c r="Z19" s="241">
        <v>2.444E-3</v>
      </c>
      <c r="AA19" s="241">
        <v>3.718E-3</v>
      </c>
      <c r="AB19" s="241">
        <v>1.426E-3</v>
      </c>
      <c r="AC19" s="241">
        <v>2.0439999999999998E-3</v>
      </c>
      <c r="AD19" s="241">
        <v>1.4813E-2</v>
      </c>
      <c r="AE19" s="241">
        <v>8.5000000000000006E-5</v>
      </c>
      <c r="AF19" s="241">
        <v>1.7700000000000001E-3</v>
      </c>
      <c r="AG19" s="241">
        <v>1.55E-4</v>
      </c>
      <c r="AH19" s="241">
        <v>1.05E-4</v>
      </c>
      <c r="AI19" s="241">
        <v>7.7000000000000001E-5</v>
      </c>
      <c r="AJ19" s="241">
        <v>6.0000000000000002E-5</v>
      </c>
      <c r="AK19" s="241">
        <v>1.03E-4</v>
      </c>
      <c r="AL19" s="241">
        <v>1.07E-4</v>
      </c>
      <c r="AM19" s="241">
        <v>1.35E-4</v>
      </c>
      <c r="AN19" s="241">
        <v>5.1999999999999995E-4</v>
      </c>
      <c r="AO19" s="241">
        <v>2.3000000000000001E-4</v>
      </c>
      <c r="AP19" s="241">
        <v>1.7000000000000001E-4</v>
      </c>
      <c r="AQ19" s="241">
        <v>3.4499999999999998E-4</v>
      </c>
      <c r="AR19" s="241">
        <v>2.9799999999999998E-4</v>
      </c>
      <c r="AS19" s="241">
        <v>1.7819999999999999E-3</v>
      </c>
      <c r="AT19" s="242">
        <v>1.1410000000000001E-3</v>
      </c>
      <c r="AU19" s="243">
        <v>1.0914200000000001</v>
      </c>
      <c r="AV19" s="244">
        <v>0.806446</v>
      </c>
      <c r="AW19" s="239"/>
    </row>
    <row r="20" spans="1:49" s="8" customFormat="1" ht="17.149999999999999" customHeight="1" x14ac:dyDescent="0.2">
      <c r="A20" s="219"/>
      <c r="B20" s="58" t="s">
        <v>197</v>
      </c>
      <c r="C20" s="29" t="s">
        <v>253</v>
      </c>
      <c r="D20" s="240">
        <v>4.55E-4</v>
      </c>
      <c r="E20" s="241">
        <v>2.1000000000000001E-4</v>
      </c>
      <c r="F20" s="241">
        <v>1.866E-3</v>
      </c>
      <c r="G20" s="241">
        <v>3.1259999999999999E-3</v>
      </c>
      <c r="H20" s="241">
        <v>1.634E-3</v>
      </c>
      <c r="I20" s="241">
        <v>4.7699999999999999E-4</v>
      </c>
      <c r="J20" s="241">
        <v>9.0860000000000003E-3</v>
      </c>
      <c r="K20" s="241">
        <v>1.474E-3</v>
      </c>
      <c r="L20" s="241">
        <v>9.3999999999999994E-5</v>
      </c>
      <c r="M20" s="241">
        <v>1.763E-3</v>
      </c>
      <c r="N20" s="241">
        <v>5.4469999999999996E-3</v>
      </c>
      <c r="O20" s="241">
        <v>4.9199999999999999E-3</v>
      </c>
      <c r="P20" s="241">
        <v>6.1510000000000002E-3</v>
      </c>
      <c r="Q20" s="241">
        <v>1.371208</v>
      </c>
      <c r="R20" s="241">
        <v>1.505E-3</v>
      </c>
      <c r="S20" s="241">
        <v>0.16503999999999999</v>
      </c>
      <c r="T20" s="241">
        <v>7.3027999999999996E-2</v>
      </c>
      <c r="U20" s="241">
        <v>7.7866000000000005E-2</v>
      </c>
      <c r="V20" s="241">
        <v>2.9869E-2</v>
      </c>
      <c r="W20" s="241">
        <v>4.908E-3</v>
      </c>
      <c r="X20" s="241">
        <v>4.2557999999999999E-2</v>
      </c>
      <c r="Y20" s="241">
        <v>1.1814E-2</v>
      </c>
      <c r="Z20" s="241">
        <v>4.8062000000000001E-2</v>
      </c>
      <c r="AA20" s="241">
        <v>4.5450000000000004E-3</v>
      </c>
      <c r="AB20" s="241">
        <v>9.6240999999999993E-2</v>
      </c>
      <c r="AC20" s="241">
        <v>4.7600000000000003E-3</v>
      </c>
      <c r="AD20" s="241">
        <v>2.5892999999999999E-2</v>
      </c>
      <c r="AE20" s="241">
        <v>3.0299999999999999E-4</v>
      </c>
      <c r="AF20" s="241">
        <v>9.6199999999999996E-4</v>
      </c>
      <c r="AG20" s="241">
        <v>3.1100000000000002E-4</v>
      </c>
      <c r="AH20" s="241">
        <v>5.9999999999999995E-4</v>
      </c>
      <c r="AI20" s="241">
        <v>3.4499999999999998E-4</v>
      </c>
      <c r="AJ20" s="241">
        <v>1.5799999999999999E-4</v>
      </c>
      <c r="AK20" s="241">
        <v>1.024E-3</v>
      </c>
      <c r="AL20" s="241">
        <v>5.1500000000000005E-4</v>
      </c>
      <c r="AM20" s="241">
        <v>7.1400000000000001E-4</v>
      </c>
      <c r="AN20" s="241">
        <v>3.4699999999999998E-4</v>
      </c>
      <c r="AO20" s="241">
        <v>3.5399999999999999E-4</v>
      </c>
      <c r="AP20" s="241">
        <v>5.9900000000000003E-4</v>
      </c>
      <c r="AQ20" s="241">
        <v>2.0820000000000001E-3</v>
      </c>
      <c r="AR20" s="241">
        <v>5.4900000000000001E-4</v>
      </c>
      <c r="AS20" s="241">
        <v>1.797E-3</v>
      </c>
      <c r="AT20" s="242">
        <v>4.5129999999999997E-3</v>
      </c>
      <c r="AU20" s="243">
        <v>2.009172</v>
      </c>
      <c r="AV20" s="244">
        <v>1.4845699999999999</v>
      </c>
      <c r="AW20" s="239"/>
    </row>
    <row r="21" spans="1:49" s="8" customFormat="1" ht="17.149999999999999" customHeight="1" x14ac:dyDescent="0.2">
      <c r="A21" s="219"/>
      <c r="B21" s="58" t="s">
        <v>198</v>
      </c>
      <c r="C21" s="29" t="s">
        <v>254</v>
      </c>
      <c r="D21" s="240">
        <v>8.8999999999999995E-5</v>
      </c>
      <c r="E21" s="241">
        <v>4.1E-5</v>
      </c>
      <c r="F21" s="241">
        <v>1.4200000000000001E-4</v>
      </c>
      <c r="G21" s="241">
        <v>3.3700000000000001E-4</v>
      </c>
      <c r="H21" s="241">
        <v>6.6500000000000001E-4</v>
      </c>
      <c r="I21" s="241">
        <v>7.8999999999999996E-5</v>
      </c>
      <c r="J21" s="241">
        <v>8.6799999999999996E-4</v>
      </c>
      <c r="K21" s="241">
        <v>1.3339999999999999E-3</v>
      </c>
      <c r="L21" s="241">
        <v>1.5999999999999999E-5</v>
      </c>
      <c r="M21" s="241">
        <v>7.7499999999999997E-4</v>
      </c>
      <c r="N21" s="241">
        <v>8.0400000000000003E-4</v>
      </c>
      <c r="O21" s="241">
        <v>8.2579999999999997E-3</v>
      </c>
      <c r="P21" s="241">
        <v>2.2000000000000001E-3</v>
      </c>
      <c r="Q21" s="241">
        <v>2.846E-3</v>
      </c>
      <c r="R21" s="241">
        <v>1.1405149999999999</v>
      </c>
      <c r="S21" s="241">
        <v>1.6199999999999999E-2</v>
      </c>
      <c r="T21" s="241">
        <v>1.1003000000000001E-2</v>
      </c>
      <c r="U21" s="241">
        <v>5.9870000000000001E-3</v>
      </c>
      <c r="V21" s="241">
        <v>9.7230000000000007E-3</v>
      </c>
      <c r="W21" s="241">
        <v>1.1058E-2</v>
      </c>
      <c r="X21" s="241">
        <v>1.7104000000000001E-2</v>
      </c>
      <c r="Y21" s="241">
        <v>1.2442999999999999E-2</v>
      </c>
      <c r="Z21" s="241">
        <v>9.2399999999999999E-3</v>
      </c>
      <c r="AA21" s="241">
        <v>4.8989999999999997E-3</v>
      </c>
      <c r="AB21" s="241">
        <v>3.9969999999999997E-3</v>
      </c>
      <c r="AC21" s="241">
        <v>3.967E-3</v>
      </c>
      <c r="AD21" s="241">
        <v>3.0869999999999999E-3</v>
      </c>
      <c r="AE21" s="241">
        <v>1.05E-4</v>
      </c>
      <c r="AF21" s="241">
        <v>2.4600000000000002E-4</v>
      </c>
      <c r="AG21" s="241">
        <v>7.1000000000000005E-5</v>
      </c>
      <c r="AH21" s="241">
        <v>1.0399999999999999E-4</v>
      </c>
      <c r="AI21" s="241">
        <v>9.1000000000000003E-5</v>
      </c>
      <c r="AJ21" s="241">
        <v>3.0000000000000001E-5</v>
      </c>
      <c r="AK21" s="241">
        <v>1.1900000000000001E-4</v>
      </c>
      <c r="AL21" s="241">
        <v>1.4799999999999999E-4</v>
      </c>
      <c r="AM21" s="241">
        <v>1.5300000000000001E-4</v>
      </c>
      <c r="AN21" s="241">
        <v>1.44E-4</v>
      </c>
      <c r="AO21" s="241">
        <v>4.17E-4</v>
      </c>
      <c r="AP21" s="241">
        <v>1.93E-4</v>
      </c>
      <c r="AQ21" s="241">
        <v>4.9299999999999995E-4</v>
      </c>
      <c r="AR21" s="241">
        <v>1.83E-4</v>
      </c>
      <c r="AS21" s="241">
        <v>7.1199999999999996E-4</v>
      </c>
      <c r="AT21" s="242">
        <v>1.06E-3</v>
      </c>
      <c r="AU21" s="243">
        <v>1.2719450000000001</v>
      </c>
      <c r="AV21" s="244">
        <v>0.93983499999999998</v>
      </c>
      <c r="AW21" s="239"/>
    </row>
    <row r="22" spans="1:49" s="8" customFormat="1" ht="17.149999999999999" customHeight="1" x14ac:dyDescent="0.2">
      <c r="A22" s="219"/>
      <c r="B22" s="58" t="s">
        <v>199</v>
      </c>
      <c r="C22" s="29" t="s">
        <v>255</v>
      </c>
      <c r="D22" s="240">
        <v>1.5100000000000001E-3</v>
      </c>
      <c r="E22" s="241">
        <v>5.7899999999999998E-4</v>
      </c>
      <c r="F22" s="241">
        <v>1.423E-3</v>
      </c>
      <c r="G22" s="241">
        <v>1.2371999999999999E-2</v>
      </c>
      <c r="H22" s="241">
        <v>9.2200000000000008E-3</v>
      </c>
      <c r="I22" s="241">
        <v>1.0759999999999999E-3</v>
      </c>
      <c r="J22" s="241">
        <v>9.7520000000000003E-3</v>
      </c>
      <c r="K22" s="241">
        <v>8.0309999999999999E-3</v>
      </c>
      <c r="L22" s="241">
        <v>4.0200000000000001E-4</v>
      </c>
      <c r="M22" s="241">
        <v>1.9E-3</v>
      </c>
      <c r="N22" s="241">
        <v>1.593E-2</v>
      </c>
      <c r="O22" s="241">
        <v>1.2625000000000001E-2</v>
      </c>
      <c r="P22" s="241">
        <v>7.3879999999999996E-3</v>
      </c>
      <c r="Q22" s="241">
        <v>1.6819999999999999E-3</v>
      </c>
      <c r="R22" s="241">
        <v>2.2729999999999998E-3</v>
      </c>
      <c r="S22" s="241">
        <v>1.0612189999999999</v>
      </c>
      <c r="T22" s="241">
        <v>1.8669000000000002E-2</v>
      </c>
      <c r="U22" s="241">
        <v>2.2277999999999999E-2</v>
      </c>
      <c r="V22" s="241">
        <v>3.7849000000000001E-2</v>
      </c>
      <c r="W22" s="241">
        <v>1.2715000000000001E-2</v>
      </c>
      <c r="X22" s="241">
        <v>2.2918999999999998E-2</v>
      </c>
      <c r="Y22" s="241">
        <v>1.9632E-2</v>
      </c>
      <c r="Z22" s="241">
        <v>8.2240000000000004E-3</v>
      </c>
      <c r="AA22" s="241">
        <v>1.245E-3</v>
      </c>
      <c r="AB22" s="241">
        <v>1.3554E-2</v>
      </c>
      <c r="AC22" s="241">
        <v>1.1381E-2</v>
      </c>
      <c r="AD22" s="241">
        <v>5.8388000000000002E-2</v>
      </c>
      <c r="AE22" s="241">
        <v>7.0399999999999998E-4</v>
      </c>
      <c r="AF22" s="241">
        <v>1.3680000000000001E-3</v>
      </c>
      <c r="AG22" s="241">
        <v>5.1900000000000004E-4</v>
      </c>
      <c r="AH22" s="241">
        <v>2.284E-3</v>
      </c>
      <c r="AI22" s="241">
        <v>4.44E-4</v>
      </c>
      <c r="AJ22" s="241">
        <v>3.7100000000000002E-4</v>
      </c>
      <c r="AK22" s="241">
        <v>1.142E-3</v>
      </c>
      <c r="AL22" s="241">
        <v>7.9000000000000001E-4</v>
      </c>
      <c r="AM22" s="241">
        <v>2.3760000000000001E-3</v>
      </c>
      <c r="AN22" s="241">
        <v>5.9299999999999999E-4</v>
      </c>
      <c r="AO22" s="241">
        <v>8.0500000000000005E-4</v>
      </c>
      <c r="AP22" s="241">
        <v>2.0200000000000001E-3</v>
      </c>
      <c r="AQ22" s="241">
        <v>1.6429999999999999E-3</v>
      </c>
      <c r="AR22" s="241">
        <v>2.294E-3</v>
      </c>
      <c r="AS22" s="241">
        <v>2.8270000000000001E-3</v>
      </c>
      <c r="AT22" s="242">
        <v>4.5329999999999997E-3</v>
      </c>
      <c r="AU22" s="243">
        <v>1.398949</v>
      </c>
      <c r="AV22" s="244">
        <v>1.033679</v>
      </c>
      <c r="AW22" s="239"/>
    </row>
    <row r="23" spans="1:49" s="8" customFormat="1" ht="17.149999999999999" customHeight="1" x14ac:dyDescent="0.2">
      <c r="A23" s="219"/>
      <c r="B23" s="58" t="s">
        <v>200</v>
      </c>
      <c r="C23" s="29" t="s">
        <v>3</v>
      </c>
      <c r="D23" s="240">
        <v>9.5000000000000005E-5</v>
      </c>
      <c r="E23" s="241">
        <v>8.7000000000000001E-5</v>
      </c>
      <c r="F23" s="241">
        <v>1.7200000000000001E-4</v>
      </c>
      <c r="G23" s="241">
        <v>7.7300000000000003E-4</v>
      </c>
      <c r="H23" s="241">
        <v>1.5300000000000001E-4</v>
      </c>
      <c r="I23" s="241">
        <v>1.12E-4</v>
      </c>
      <c r="J23" s="241">
        <v>6.5099999999999999E-4</v>
      </c>
      <c r="K23" s="241">
        <v>1.66E-4</v>
      </c>
      <c r="L23" s="241">
        <v>2.5999999999999998E-5</v>
      </c>
      <c r="M23" s="241">
        <v>2.9100000000000003E-4</v>
      </c>
      <c r="N23" s="241">
        <v>1.4300000000000001E-4</v>
      </c>
      <c r="O23" s="241">
        <v>1.4649999999999999E-3</v>
      </c>
      <c r="P23" s="241">
        <v>5.5099999999999995E-4</v>
      </c>
      <c r="Q23" s="241">
        <v>1.5899999999999999E-4</v>
      </c>
      <c r="R23" s="241">
        <v>1.1400000000000001E-4</v>
      </c>
      <c r="S23" s="241">
        <v>5.1099999999999995E-4</v>
      </c>
      <c r="T23" s="241">
        <v>1.043032</v>
      </c>
      <c r="U23" s="241">
        <v>9.5670000000000009E-3</v>
      </c>
      <c r="V23" s="241">
        <v>6.8120000000000003E-3</v>
      </c>
      <c r="W23" s="241">
        <v>7.2599999999999997E-4</v>
      </c>
      <c r="X23" s="241">
        <v>3.8860000000000001E-3</v>
      </c>
      <c r="Y23" s="241">
        <v>1E-3</v>
      </c>
      <c r="Z23" s="241">
        <v>2.7490000000000001E-3</v>
      </c>
      <c r="AA23" s="241">
        <v>6.1600000000000001E-4</v>
      </c>
      <c r="AB23" s="241">
        <v>6.5539999999999999E-3</v>
      </c>
      <c r="AC23" s="241">
        <v>2.2499999999999999E-4</v>
      </c>
      <c r="AD23" s="241">
        <v>1.7949999999999999E-3</v>
      </c>
      <c r="AE23" s="241">
        <v>1.5899999999999999E-4</v>
      </c>
      <c r="AF23" s="241">
        <v>3.8700000000000002E-3</v>
      </c>
      <c r="AG23" s="241">
        <v>2.23E-4</v>
      </c>
      <c r="AH23" s="241">
        <v>2.4800000000000001E-4</v>
      </c>
      <c r="AI23" s="241">
        <v>3.3E-4</v>
      </c>
      <c r="AJ23" s="241">
        <v>9.2999999999999997E-5</v>
      </c>
      <c r="AK23" s="241">
        <v>4.0200000000000001E-4</v>
      </c>
      <c r="AL23" s="241">
        <v>4.8000000000000001E-4</v>
      </c>
      <c r="AM23" s="241">
        <v>3.3100000000000002E-4</v>
      </c>
      <c r="AN23" s="241">
        <v>2.5900000000000001E-4</v>
      </c>
      <c r="AO23" s="241">
        <v>1.83E-4</v>
      </c>
      <c r="AP23" s="241">
        <v>2.4899999999999998E-4</v>
      </c>
      <c r="AQ23" s="241">
        <v>2.869E-3</v>
      </c>
      <c r="AR23" s="241">
        <v>1.8100000000000001E-4</v>
      </c>
      <c r="AS23" s="241">
        <v>2.0699999999999999E-4</v>
      </c>
      <c r="AT23" s="242">
        <v>2.5000000000000001E-4</v>
      </c>
      <c r="AU23" s="243">
        <v>1.0927659999999999</v>
      </c>
      <c r="AV23" s="244">
        <v>0.80744099999999996</v>
      </c>
      <c r="AW23" s="239"/>
    </row>
    <row r="24" spans="1:49" s="8" customFormat="1" ht="17.149999999999999" customHeight="1" x14ac:dyDescent="0.2">
      <c r="A24" s="219"/>
      <c r="B24" s="58" t="s">
        <v>201</v>
      </c>
      <c r="C24" s="29" t="s">
        <v>4</v>
      </c>
      <c r="D24" s="240">
        <v>1.66E-4</v>
      </c>
      <c r="E24" s="241">
        <v>2.2599999999999999E-4</v>
      </c>
      <c r="F24" s="241">
        <v>1.54E-4</v>
      </c>
      <c r="G24" s="241">
        <v>1.0740000000000001E-3</v>
      </c>
      <c r="H24" s="241">
        <v>2.7500000000000002E-4</v>
      </c>
      <c r="I24" s="241">
        <v>2.02E-4</v>
      </c>
      <c r="J24" s="241">
        <v>2.4899999999999998E-4</v>
      </c>
      <c r="K24" s="241">
        <v>2.9100000000000003E-4</v>
      </c>
      <c r="L24" s="241">
        <v>4.8999999999999998E-5</v>
      </c>
      <c r="M24" s="241">
        <v>1.544E-3</v>
      </c>
      <c r="N24" s="241">
        <v>2.7999999999999998E-4</v>
      </c>
      <c r="O24" s="241">
        <v>1.8090000000000001E-3</v>
      </c>
      <c r="P24" s="241">
        <v>7.4899999999999999E-4</v>
      </c>
      <c r="Q24" s="241">
        <v>2.52E-4</v>
      </c>
      <c r="R24" s="241">
        <v>3.2200000000000002E-4</v>
      </c>
      <c r="S24" s="241">
        <v>4.7699999999999999E-4</v>
      </c>
      <c r="T24" s="241">
        <v>2.555E-3</v>
      </c>
      <c r="U24" s="241">
        <v>1.0462419999999999</v>
      </c>
      <c r="V24" s="241">
        <v>1.3600000000000001E-3</v>
      </c>
      <c r="W24" s="241">
        <v>1.6000000000000001E-3</v>
      </c>
      <c r="X24" s="241">
        <v>1.2160000000000001E-3</v>
      </c>
      <c r="Y24" s="241">
        <v>7.76E-4</v>
      </c>
      <c r="Z24" s="241">
        <v>6.5300000000000004E-4</v>
      </c>
      <c r="AA24" s="241">
        <v>4.6299999999999998E-4</v>
      </c>
      <c r="AB24" s="241">
        <v>1.5820000000000001E-3</v>
      </c>
      <c r="AC24" s="241">
        <v>3.5E-4</v>
      </c>
      <c r="AD24" s="241">
        <v>5.5800000000000001E-4</v>
      </c>
      <c r="AE24" s="241">
        <v>2.9300000000000002E-4</v>
      </c>
      <c r="AF24" s="241">
        <v>1.0059999999999999E-3</v>
      </c>
      <c r="AG24" s="241">
        <v>3.6299999999999999E-4</v>
      </c>
      <c r="AH24" s="241">
        <v>4.55E-4</v>
      </c>
      <c r="AI24" s="241">
        <v>6.2699999999999995E-4</v>
      </c>
      <c r="AJ24" s="241">
        <v>1.73E-4</v>
      </c>
      <c r="AK24" s="241">
        <v>6.5399999999999996E-4</v>
      </c>
      <c r="AL24" s="241">
        <v>9.0899999999999998E-4</v>
      </c>
      <c r="AM24" s="241">
        <v>4.8799999999999999E-4</v>
      </c>
      <c r="AN24" s="241">
        <v>4.4700000000000002E-4</v>
      </c>
      <c r="AO24" s="241">
        <v>2.7799999999999998E-4</v>
      </c>
      <c r="AP24" s="241">
        <v>4.5600000000000003E-4</v>
      </c>
      <c r="AQ24" s="241">
        <v>5.5859999999999998E-3</v>
      </c>
      <c r="AR24" s="241">
        <v>2.7900000000000001E-4</v>
      </c>
      <c r="AS24" s="241">
        <v>1.9599999999999999E-4</v>
      </c>
      <c r="AT24" s="242">
        <v>4.2499999999999998E-4</v>
      </c>
      <c r="AU24" s="243">
        <v>1.078111</v>
      </c>
      <c r="AV24" s="244">
        <v>0.79661199999999999</v>
      </c>
      <c r="AW24" s="239"/>
    </row>
    <row r="25" spans="1:49" s="8" customFormat="1" ht="17.149999999999999" customHeight="1" x14ac:dyDescent="0.2">
      <c r="A25" s="219"/>
      <c r="B25" s="58" t="s">
        <v>202</v>
      </c>
      <c r="C25" s="29" t="s">
        <v>5</v>
      </c>
      <c r="D25" s="240">
        <v>3.1700000000000001E-4</v>
      </c>
      <c r="E25" s="241">
        <v>7.7999999999999999E-5</v>
      </c>
      <c r="F25" s="241">
        <v>8.3999999999999995E-5</v>
      </c>
      <c r="G25" s="241">
        <v>1.37E-4</v>
      </c>
      <c r="H25" s="241">
        <v>1.3799999999999999E-4</v>
      </c>
      <c r="I25" s="241">
        <v>1.01E-4</v>
      </c>
      <c r="J25" s="241">
        <v>1.05E-4</v>
      </c>
      <c r="K25" s="241">
        <v>1.18E-4</v>
      </c>
      <c r="L25" s="241">
        <v>1.8E-5</v>
      </c>
      <c r="M25" s="241">
        <v>1.11E-4</v>
      </c>
      <c r="N25" s="241">
        <v>1.13E-4</v>
      </c>
      <c r="O25" s="241">
        <v>1.11E-4</v>
      </c>
      <c r="P25" s="241">
        <v>1.4799999999999999E-4</v>
      </c>
      <c r="Q25" s="241">
        <v>5.8999999999999998E-5</v>
      </c>
      <c r="R25" s="241">
        <v>9.0000000000000006E-5</v>
      </c>
      <c r="S25" s="241">
        <v>1E-4</v>
      </c>
      <c r="T25" s="241">
        <v>1.413E-3</v>
      </c>
      <c r="U25" s="241">
        <v>1.8079999999999999E-3</v>
      </c>
      <c r="V25" s="241">
        <v>1.033863</v>
      </c>
      <c r="W25" s="241">
        <v>1.6699999999999999E-4</v>
      </c>
      <c r="X25" s="241">
        <v>5.0500000000000002E-4</v>
      </c>
      <c r="Y25" s="241">
        <v>6.9999999999999999E-4</v>
      </c>
      <c r="Z25" s="241">
        <v>2.5700000000000001E-4</v>
      </c>
      <c r="AA25" s="241">
        <v>4.8999999999999998E-4</v>
      </c>
      <c r="AB25" s="241">
        <v>2.5099999999999998E-4</v>
      </c>
      <c r="AC25" s="241">
        <v>2.3499999999999999E-4</v>
      </c>
      <c r="AD25" s="241">
        <v>2.5999999999999998E-4</v>
      </c>
      <c r="AE25" s="241">
        <v>1.08E-4</v>
      </c>
      <c r="AF25" s="241">
        <v>3.6099999999999999E-4</v>
      </c>
      <c r="AG25" s="241">
        <v>1.6899999999999999E-4</v>
      </c>
      <c r="AH25" s="241">
        <v>5.8500000000000002E-4</v>
      </c>
      <c r="AI25" s="241">
        <v>2.52E-4</v>
      </c>
      <c r="AJ25" s="241">
        <v>6.4999999999999994E-5</v>
      </c>
      <c r="AK25" s="241">
        <v>2.5399999999999999E-4</v>
      </c>
      <c r="AL25" s="241">
        <v>3.79E-4</v>
      </c>
      <c r="AM25" s="241">
        <v>8.2799999999999996E-4</v>
      </c>
      <c r="AN25" s="241">
        <v>2.02E-4</v>
      </c>
      <c r="AO25" s="241">
        <v>3.7030000000000001E-3</v>
      </c>
      <c r="AP25" s="241">
        <v>2.14E-4</v>
      </c>
      <c r="AQ25" s="241">
        <v>1.8810000000000001E-3</v>
      </c>
      <c r="AR25" s="241">
        <v>3.97E-4</v>
      </c>
      <c r="AS25" s="241">
        <v>8.2679999999999993E-3</v>
      </c>
      <c r="AT25" s="242">
        <v>3.2699999999999998E-4</v>
      </c>
      <c r="AU25" s="243">
        <v>1.0597700000000001</v>
      </c>
      <c r="AV25" s="244">
        <v>0.78305999999999998</v>
      </c>
      <c r="AW25" s="239"/>
    </row>
    <row r="26" spans="1:49" s="8" customFormat="1" ht="17.149999999999999" customHeight="1" x14ac:dyDescent="0.2">
      <c r="A26" s="219"/>
      <c r="B26" s="58" t="s">
        <v>203</v>
      </c>
      <c r="C26" s="29" t="s">
        <v>256</v>
      </c>
      <c r="D26" s="240">
        <v>1.3899999999999999E-4</v>
      </c>
      <c r="E26" s="241">
        <v>1.36E-4</v>
      </c>
      <c r="F26" s="241">
        <v>1.3300000000000001E-4</v>
      </c>
      <c r="G26" s="241">
        <v>3.0299999999999999E-4</v>
      </c>
      <c r="H26" s="241">
        <v>2.23E-4</v>
      </c>
      <c r="I26" s="241">
        <v>1.6100000000000001E-4</v>
      </c>
      <c r="J26" s="241">
        <v>1.8200000000000001E-4</v>
      </c>
      <c r="K26" s="241">
        <v>2.32E-4</v>
      </c>
      <c r="L26" s="241">
        <v>3.1999999999999999E-5</v>
      </c>
      <c r="M26" s="241">
        <v>1.9900000000000001E-4</v>
      </c>
      <c r="N26" s="241">
        <v>2.24E-4</v>
      </c>
      <c r="O26" s="241">
        <v>2.2100000000000001E-4</v>
      </c>
      <c r="P26" s="241">
        <v>2.9399999999999999E-4</v>
      </c>
      <c r="Q26" s="241">
        <v>1.02E-4</v>
      </c>
      <c r="R26" s="241">
        <v>1.63E-4</v>
      </c>
      <c r="S26" s="241">
        <v>2.2109999999999999E-3</v>
      </c>
      <c r="T26" s="241">
        <v>4.1960000000000001E-3</v>
      </c>
      <c r="U26" s="241">
        <v>3.5999999999999999E-3</v>
      </c>
      <c r="V26" s="241">
        <v>3.5256999999999997E-2</v>
      </c>
      <c r="W26" s="241">
        <v>1.063356</v>
      </c>
      <c r="X26" s="241">
        <v>2.1940000000000001E-2</v>
      </c>
      <c r="Y26" s="241">
        <v>7.1007000000000001E-2</v>
      </c>
      <c r="Z26" s="241">
        <v>5.2570000000000004E-3</v>
      </c>
      <c r="AA26" s="241">
        <v>2.1979999999999999E-3</v>
      </c>
      <c r="AB26" s="241">
        <v>1.224E-3</v>
      </c>
      <c r="AC26" s="241">
        <v>6.9999999999999999E-4</v>
      </c>
      <c r="AD26" s="241">
        <v>6.3599999999999996E-4</v>
      </c>
      <c r="AE26" s="241">
        <v>2.22E-4</v>
      </c>
      <c r="AF26" s="241">
        <v>6.8300000000000001E-4</v>
      </c>
      <c r="AG26" s="241">
        <v>3.01E-4</v>
      </c>
      <c r="AH26" s="241">
        <v>3.86E-4</v>
      </c>
      <c r="AI26" s="241">
        <v>5.1999999999999995E-4</v>
      </c>
      <c r="AJ26" s="241">
        <v>1.36E-4</v>
      </c>
      <c r="AK26" s="241">
        <v>4.9899999999999999E-4</v>
      </c>
      <c r="AL26" s="241">
        <v>1E-3</v>
      </c>
      <c r="AM26" s="241">
        <v>7.4200000000000004E-4</v>
      </c>
      <c r="AN26" s="241">
        <v>1.023E-3</v>
      </c>
      <c r="AO26" s="241">
        <v>3.5E-4</v>
      </c>
      <c r="AP26" s="241">
        <v>4.06E-4</v>
      </c>
      <c r="AQ26" s="241">
        <v>4.0920000000000002E-3</v>
      </c>
      <c r="AR26" s="241">
        <v>2.4499999999999999E-4</v>
      </c>
      <c r="AS26" s="241">
        <v>8.9359999999999995E-3</v>
      </c>
      <c r="AT26" s="242">
        <v>4.4200000000000001E-4</v>
      </c>
      <c r="AU26" s="243">
        <v>1.234308</v>
      </c>
      <c r="AV26" s="244">
        <v>0.912026</v>
      </c>
      <c r="AW26" s="239"/>
    </row>
    <row r="27" spans="1:49" s="8" customFormat="1" ht="17.149999999999999" customHeight="1" x14ac:dyDescent="0.2">
      <c r="A27" s="219"/>
      <c r="B27" s="58" t="s">
        <v>204</v>
      </c>
      <c r="C27" s="29" t="s">
        <v>257</v>
      </c>
      <c r="D27" s="240">
        <v>1.21E-4</v>
      </c>
      <c r="E27" s="241">
        <v>9.7E-5</v>
      </c>
      <c r="F27" s="241">
        <v>5.7399999999999997E-4</v>
      </c>
      <c r="G27" s="241">
        <v>3.7100000000000002E-4</v>
      </c>
      <c r="H27" s="241">
        <v>1.65E-4</v>
      </c>
      <c r="I27" s="241">
        <v>1.21E-4</v>
      </c>
      <c r="J27" s="241">
        <v>1.9699999999999999E-4</v>
      </c>
      <c r="K27" s="241">
        <v>1.7000000000000001E-4</v>
      </c>
      <c r="L27" s="241">
        <v>2.6999999999999999E-5</v>
      </c>
      <c r="M27" s="241">
        <v>1.75E-4</v>
      </c>
      <c r="N27" s="241">
        <v>1.56E-4</v>
      </c>
      <c r="O27" s="241">
        <v>1.7100000000000001E-4</v>
      </c>
      <c r="P27" s="241">
        <v>2.3900000000000001E-4</v>
      </c>
      <c r="Q27" s="241">
        <v>8.2999999999999998E-5</v>
      </c>
      <c r="R27" s="241">
        <v>1.2E-4</v>
      </c>
      <c r="S27" s="241">
        <v>4.4299999999999998E-4</v>
      </c>
      <c r="T27" s="241">
        <v>9.5099999999999994E-3</v>
      </c>
      <c r="U27" s="241">
        <v>9.7610000000000006E-3</v>
      </c>
      <c r="V27" s="241">
        <v>8.2000000000000007E-3</v>
      </c>
      <c r="W27" s="241">
        <v>6.0309999999999999E-3</v>
      </c>
      <c r="X27" s="241">
        <v>1.053747</v>
      </c>
      <c r="Y27" s="241">
        <v>6.4729999999999996E-3</v>
      </c>
      <c r="Z27" s="241">
        <v>1.5427E-2</v>
      </c>
      <c r="AA27" s="241">
        <v>8.3299999999999997E-4</v>
      </c>
      <c r="AB27" s="241">
        <v>7.8539999999999999E-3</v>
      </c>
      <c r="AC27" s="241">
        <v>4.5800000000000002E-4</v>
      </c>
      <c r="AD27" s="241">
        <v>2.8730000000000001E-3</v>
      </c>
      <c r="AE27" s="241">
        <v>1.8000000000000001E-4</v>
      </c>
      <c r="AF27" s="241">
        <v>6.2299999999999996E-4</v>
      </c>
      <c r="AG27" s="241">
        <v>2.1900000000000001E-4</v>
      </c>
      <c r="AH27" s="241">
        <v>3.4299999999999999E-4</v>
      </c>
      <c r="AI27" s="241">
        <v>3.6600000000000001E-4</v>
      </c>
      <c r="AJ27" s="241">
        <v>1.08E-4</v>
      </c>
      <c r="AK27" s="241">
        <v>4.7699999999999999E-4</v>
      </c>
      <c r="AL27" s="241">
        <v>5.8600000000000004E-4</v>
      </c>
      <c r="AM27" s="241">
        <v>7.18E-4</v>
      </c>
      <c r="AN27" s="241">
        <v>3.5599999999999998E-4</v>
      </c>
      <c r="AO27" s="241">
        <v>2.1599999999999999E-4</v>
      </c>
      <c r="AP27" s="241">
        <v>2.7300000000000002E-4</v>
      </c>
      <c r="AQ27" s="241">
        <v>3.1649999999999998E-3</v>
      </c>
      <c r="AR27" s="241">
        <v>2.22E-4</v>
      </c>
      <c r="AS27" s="241">
        <v>2.34E-4</v>
      </c>
      <c r="AT27" s="242">
        <v>7.3200000000000001E-4</v>
      </c>
      <c r="AU27" s="243">
        <v>1.1332150000000001</v>
      </c>
      <c r="AV27" s="244">
        <v>0.83732799999999996</v>
      </c>
      <c r="AW27" s="239"/>
    </row>
    <row r="28" spans="1:49" s="8" customFormat="1" ht="17.149999999999999" customHeight="1" x14ac:dyDescent="0.2">
      <c r="A28" s="219"/>
      <c r="B28" s="58" t="s">
        <v>205</v>
      </c>
      <c r="C28" s="29" t="s">
        <v>297</v>
      </c>
      <c r="D28" s="240">
        <v>5.0000000000000004E-6</v>
      </c>
      <c r="E28" s="241">
        <v>3.9999999999999998E-6</v>
      </c>
      <c r="F28" s="241">
        <v>1.2E-5</v>
      </c>
      <c r="G28" s="241">
        <v>9.0000000000000002E-6</v>
      </c>
      <c r="H28" s="241">
        <v>9.0000000000000002E-6</v>
      </c>
      <c r="I28" s="241">
        <v>6.0000000000000002E-6</v>
      </c>
      <c r="J28" s="241">
        <v>6.0000000000000002E-6</v>
      </c>
      <c r="K28" s="241">
        <v>7.9999999999999996E-6</v>
      </c>
      <c r="L28" s="241">
        <v>9.9999999999999995E-7</v>
      </c>
      <c r="M28" s="241">
        <v>6.9999999999999999E-6</v>
      </c>
      <c r="N28" s="241">
        <v>9.0000000000000002E-6</v>
      </c>
      <c r="O28" s="241">
        <v>6.9999999999999999E-6</v>
      </c>
      <c r="P28" s="241">
        <v>1.0000000000000001E-5</v>
      </c>
      <c r="Q28" s="241">
        <v>3.9999999999999998E-6</v>
      </c>
      <c r="R28" s="241">
        <v>5.0000000000000004E-6</v>
      </c>
      <c r="S28" s="241">
        <v>7.9999999999999996E-6</v>
      </c>
      <c r="T28" s="241">
        <v>1.1E-4</v>
      </c>
      <c r="U28" s="241">
        <v>2.5000000000000001E-5</v>
      </c>
      <c r="V28" s="241">
        <v>9.0000000000000002E-6</v>
      </c>
      <c r="W28" s="241">
        <v>1.2E-5</v>
      </c>
      <c r="X28" s="241">
        <v>1.0000000000000001E-5</v>
      </c>
      <c r="Y28" s="241">
        <v>1.0015240000000001</v>
      </c>
      <c r="Z28" s="241">
        <v>5.2499999999999997E-4</v>
      </c>
      <c r="AA28" s="241">
        <v>1.0000000000000001E-5</v>
      </c>
      <c r="AB28" s="241">
        <v>1.3999999999999999E-4</v>
      </c>
      <c r="AC28" s="241">
        <v>1.0000000000000001E-5</v>
      </c>
      <c r="AD28" s="241">
        <v>1.1E-4</v>
      </c>
      <c r="AE28" s="241">
        <v>7.9999999999999996E-6</v>
      </c>
      <c r="AF28" s="241">
        <v>2.0999999999999999E-5</v>
      </c>
      <c r="AG28" s="241">
        <v>1.0000000000000001E-5</v>
      </c>
      <c r="AH28" s="241">
        <v>3.0000000000000001E-5</v>
      </c>
      <c r="AI28" s="241">
        <v>2.3E-5</v>
      </c>
      <c r="AJ28" s="241">
        <v>7.9999999999999996E-6</v>
      </c>
      <c r="AK28" s="241">
        <v>2.0999999999999999E-5</v>
      </c>
      <c r="AL28" s="241">
        <v>3.6000000000000001E-5</v>
      </c>
      <c r="AM28" s="241">
        <v>6.8999999999999997E-5</v>
      </c>
      <c r="AN28" s="241">
        <v>2.1999999999999999E-5</v>
      </c>
      <c r="AO28" s="241">
        <v>7.9999999999999996E-6</v>
      </c>
      <c r="AP28" s="241">
        <v>1.5999999999999999E-5</v>
      </c>
      <c r="AQ28" s="241">
        <v>1.12E-4</v>
      </c>
      <c r="AR28" s="241">
        <v>1.7E-5</v>
      </c>
      <c r="AS28" s="241">
        <v>6.9999999999999999E-6</v>
      </c>
      <c r="AT28" s="242">
        <v>2.5000000000000001E-5</v>
      </c>
      <c r="AU28" s="243">
        <v>1.003028</v>
      </c>
      <c r="AV28" s="244">
        <v>0.74113300000000004</v>
      </c>
      <c r="AW28" s="239"/>
    </row>
    <row r="29" spans="1:49" s="8" customFormat="1" ht="17.149999999999999" customHeight="1" x14ac:dyDescent="0.2">
      <c r="A29" s="219"/>
      <c r="B29" s="58" t="s">
        <v>206</v>
      </c>
      <c r="C29" s="29" t="s">
        <v>298</v>
      </c>
      <c r="D29" s="240">
        <v>7.0200000000000004E-4</v>
      </c>
      <c r="E29" s="241">
        <v>7.0600000000000003E-4</v>
      </c>
      <c r="F29" s="241">
        <v>2.0920000000000001E-3</v>
      </c>
      <c r="G29" s="241">
        <v>1.516E-3</v>
      </c>
      <c r="H29" s="241">
        <v>1.16E-3</v>
      </c>
      <c r="I29" s="241">
        <v>8.6700000000000004E-4</v>
      </c>
      <c r="J29" s="241">
        <v>8.5800000000000004E-4</v>
      </c>
      <c r="K29" s="241">
        <v>1.232E-3</v>
      </c>
      <c r="L29" s="241">
        <v>1.85E-4</v>
      </c>
      <c r="M29" s="241">
        <v>1.111E-3</v>
      </c>
      <c r="N29" s="241">
        <v>1.108E-3</v>
      </c>
      <c r="O29" s="241">
        <v>9.9799999999999997E-4</v>
      </c>
      <c r="P29" s="241">
        <v>1.573E-3</v>
      </c>
      <c r="Q29" s="241">
        <v>5.4600000000000004E-4</v>
      </c>
      <c r="R29" s="241">
        <v>8.0500000000000005E-4</v>
      </c>
      <c r="S29" s="241">
        <v>8.8599999999999996E-4</v>
      </c>
      <c r="T29" s="241">
        <v>1.2489999999999999E-3</v>
      </c>
      <c r="U29" s="241">
        <v>1.067E-3</v>
      </c>
      <c r="V29" s="241">
        <v>1.0200000000000001E-3</v>
      </c>
      <c r="W29" s="241">
        <v>1.2960000000000001E-3</v>
      </c>
      <c r="X29" s="241">
        <v>1.1720000000000001E-3</v>
      </c>
      <c r="Y29" s="241">
        <v>1.0150000000000001E-3</v>
      </c>
      <c r="Z29" s="241">
        <v>1.4091959999999999</v>
      </c>
      <c r="AA29" s="241">
        <v>1.5200000000000001E-3</v>
      </c>
      <c r="AB29" s="241">
        <v>9.9786E-2</v>
      </c>
      <c r="AC29" s="241">
        <v>1.3079999999999999E-3</v>
      </c>
      <c r="AD29" s="241">
        <v>2.2060000000000001E-3</v>
      </c>
      <c r="AE29" s="241">
        <v>1.286E-3</v>
      </c>
      <c r="AF29" s="241">
        <v>3.8019999999999998E-3</v>
      </c>
      <c r="AG29" s="241">
        <v>1.606E-3</v>
      </c>
      <c r="AH29" s="241">
        <v>2.0010000000000002E-3</v>
      </c>
      <c r="AI29" s="241">
        <v>2.7680000000000001E-3</v>
      </c>
      <c r="AJ29" s="241">
        <v>7.6400000000000003E-4</v>
      </c>
      <c r="AK29" s="241">
        <v>3.3159999999999999E-3</v>
      </c>
      <c r="AL29" s="241">
        <v>3.9979999999999998E-3</v>
      </c>
      <c r="AM29" s="241">
        <v>2.3540000000000002E-3</v>
      </c>
      <c r="AN29" s="241">
        <v>1.951E-3</v>
      </c>
      <c r="AO29" s="241">
        <v>1.204E-3</v>
      </c>
      <c r="AP29" s="241">
        <v>2.0070000000000001E-3</v>
      </c>
      <c r="AQ29" s="241">
        <v>2.4664999999999999E-2</v>
      </c>
      <c r="AR29" s="241">
        <v>1.212E-3</v>
      </c>
      <c r="AS29" s="241">
        <v>6.5399999999999996E-4</v>
      </c>
      <c r="AT29" s="242">
        <v>1.9319999999999999E-3</v>
      </c>
      <c r="AU29" s="243">
        <v>1.5927009999999999</v>
      </c>
      <c r="AV29" s="244">
        <v>1.176841</v>
      </c>
      <c r="AW29" s="239"/>
    </row>
    <row r="30" spans="1:49" s="8" customFormat="1" ht="17.149999999999999" customHeight="1" x14ac:dyDescent="0.2">
      <c r="A30" s="219"/>
      <c r="B30" s="58" t="s">
        <v>207</v>
      </c>
      <c r="C30" s="29" t="s">
        <v>290</v>
      </c>
      <c r="D30" s="240">
        <v>5.3999999999999998E-5</v>
      </c>
      <c r="E30" s="241">
        <v>5.3000000000000001E-5</v>
      </c>
      <c r="F30" s="241">
        <v>4.8000000000000001E-5</v>
      </c>
      <c r="G30" s="241">
        <v>2.13E-4</v>
      </c>
      <c r="H30" s="241">
        <v>4.0000000000000003E-5</v>
      </c>
      <c r="I30" s="241">
        <v>2.8E-5</v>
      </c>
      <c r="J30" s="241">
        <v>4.3999999999999999E-5</v>
      </c>
      <c r="K30" s="241">
        <v>2.9E-5</v>
      </c>
      <c r="L30" s="241">
        <v>1.8E-5</v>
      </c>
      <c r="M30" s="241">
        <v>2.3E-5</v>
      </c>
      <c r="N30" s="241">
        <v>2.0999999999999999E-5</v>
      </c>
      <c r="O30" s="241">
        <v>3.8000000000000002E-5</v>
      </c>
      <c r="P30" s="241">
        <v>5.1E-5</v>
      </c>
      <c r="Q30" s="241">
        <v>3.0000000000000001E-5</v>
      </c>
      <c r="R30" s="241">
        <v>3.6000000000000001E-5</v>
      </c>
      <c r="S30" s="241">
        <v>3.4E-5</v>
      </c>
      <c r="T30" s="241">
        <v>2.5000000000000001E-5</v>
      </c>
      <c r="U30" s="241">
        <v>2.4000000000000001E-5</v>
      </c>
      <c r="V30" s="241">
        <v>2.6999999999999999E-5</v>
      </c>
      <c r="W30" s="241">
        <v>2.3E-5</v>
      </c>
      <c r="X30" s="241">
        <v>2.3E-5</v>
      </c>
      <c r="Y30" s="241">
        <v>2.4000000000000001E-5</v>
      </c>
      <c r="Z30" s="241">
        <v>2.4000000000000001E-5</v>
      </c>
      <c r="AA30" s="241">
        <v>1.079639</v>
      </c>
      <c r="AB30" s="241">
        <v>2.4000000000000001E-5</v>
      </c>
      <c r="AC30" s="241">
        <v>9.7E-5</v>
      </c>
      <c r="AD30" s="241">
        <v>4.6E-5</v>
      </c>
      <c r="AE30" s="241">
        <v>4.1E-5</v>
      </c>
      <c r="AF30" s="241">
        <v>3.1000000000000001E-5</v>
      </c>
      <c r="AG30" s="241">
        <v>5.8E-5</v>
      </c>
      <c r="AH30" s="241">
        <v>4.8999999999999998E-5</v>
      </c>
      <c r="AI30" s="241">
        <v>3.6000000000000001E-5</v>
      </c>
      <c r="AJ30" s="241">
        <v>6.0000000000000002E-6</v>
      </c>
      <c r="AK30" s="241">
        <v>1.23E-3</v>
      </c>
      <c r="AL30" s="241">
        <v>3.1000000000000001E-5</v>
      </c>
      <c r="AM30" s="241">
        <v>4.8700000000000002E-4</v>
      </c>
      <c r="AN30" s="241">
        <v>2.8E-5</v>
      </c>
      <c r="AO30" s="241">
        <v>1.9000000000000001E-5</v>
      </c>
      <c r="AP30" s="241">
        <v>4.0000000000000003E-5</v>
      </c>
      <c r="AQ30" s="241">
        <v>1.9000000000000001E-5</v>
      </c>
      <c r="AR30" s="241">
        <v>3.8999999999999999E-5</v>
      </c>
      <c r="AS30" s="241">
        <v>6.0999999999999999E-5</v>
      </c>
      <c r="AT30" s="242">
        <v>2.02E-4</v>
      </c>
      <c r="AU30" s="243">
        <v>1.0831120000000001</v>
      </c>
      <c r="AV30" s="244">
        <v>0.80030699999999999</v>
      </c>
      <c r="AW30" s="239"/>
    </row>
    <row r="31" spans="1:49" s="8" customFormat="1" ht="17.149999999999999" customHeight="1" x14ac:dyDescent="0.2">
      <c r="A31" s="219"/>
      <c r="B31" s="58" t="s">
        <v>208</v>
      </c>
      <c r="C31" s="29" t="s">
        <v>291</v>
      </c>
      <c r="D31" s="240">
        <v>2.8699999999999998E-4</v>
      </c>
      <c r="E31" s="241">
        <v>2.8499999999999999E-4</v>
      </c>
      <c r="F31" s="241">
        <v>1.7347999999999999E-2</v>
      </c>
      <c r="G31" s="241">
        <v>1.106E-3</v>
      </c>
      <c r="H31" s="241">
        <v>3.1300000000000002E-4</v>
      </c>
      <c r="I31" s="241">
        <v>1.7200000000000001E-4</v>
      </c>
      <c r="J31" s="241">
        <v>2.4499999999999999E-4</v>
      </c>
      <c r="K31" s="241">
        <v>1.9699999999999999E-4</v>
      </c>
      <c r="L31" s="241">
        <v>9.5000000000000005E-5</v>
      </c>
      <c r="M31" s="241">
        <v>1.6000000000000001E-4</v>
      </c>
      <c r="N31" s="241">
        <v>1.5200000000000001E-4</v>
      </c>
      <c r="O31" s="241">
        <v>2.24E-4</v>
      </c>
      <c r="P31" s="241">
        <v>3.1500000000000001E-4</v>
      </c>
      <c r="Q31" s="241">
        <v>1.64E-4</v>
      </c>
      <c r="R31" s="241">
        <v>2.0799999999999999E-4</v>
      </c>
      <c r="S31" s="241">
        <v>2.0000000000000001E-4</v>
      </c>
      <c r="T31" s="241">
        <v>1.74E-4</v>
      </c>
      <c r="U31" s="241">
        <v>1.5799999999999999E-4</v>
      </c>
      <c r="V31" s="241">
        <v>1.74E-4</v>
      </c>
      <c r="W31" s="241">
        <v>1.6899999999999999E-4</v>
      </c>
      <c r="X31" s="241">
        <v>1.64E-4</v>
      </c>
      <c r="Y31" s="241">
        <v>1.5899999999999999E-4</v>
      </c>
      <c r="Z31" s="241">
        <v>1.5799999999999999E-4</v>
      </c>
      <c r="AA31" s="241">
        <v>1.1900000000000001E-4</v>
      </c>
      <c r="AB31" s="241">
        <v>1.106231</v>
      </c>
      <c r="AC31" s="241">
        <v>5.2300000000000003E-4</v>
      </c>
      <c r="AD31" s="241">
        <v>3.2200000000000002E-4</v>
      </c>
      <c r="AE31" s="241">
        <v>2.52E-4</v>
      </c>
      <c r="AF31" s="241">
        <v>3.2499999999999999E-4</v>
      </c>
      <c r="AG31" s="241">
        <v>3.4699999999999998E-4</v>
      </c>
      <c r="AH31" s="241">
        <v>3.2299999999999999E-4</v>
      </c>
      <c r="AI31" s="241">
        <v>3.0299999999999999E-4</v>
      </c>
      <c r="AJ31" s="241">
        <v>6.3999999999999997E-5</v>
      </c>
      <c r="AK31" s="241">
        <v>5.9360000000000003E-3</v>
      </c>
      <c r="AL31" s="241">
        <v>3.4000000000000002E-4</v>
      </c>
      <c r="AM31" s="241">
        <v>8.9800000000000004E-4</v>
      </c>
      <c r="AN31" s="241">
        <v>2.3499999999999999E-4</v>
      </c>
      <c r="AO31" s="241">
        <v>1.4799999999999999E-4</v>
      </c>
      <c r="AP31" s="241">
        <v>2.8200000000000002E-4</v>
      </c>
      <c r="AQ31" s="241">
        <v>1.284E-3</v>
      </c>
      <c r="AR31" s="241">
        <v>2.7900000000000001E-4</v>
      </c>
      <c r="AS31" s="241">
        <v>3.1700000000000001E-4</v>
      </c>
      <c r="AT31" s="242">
        <v>6.7000000000000002E-4</v>
      </c>
      <c r="AU31" s="243">
        <v>1.141826</v>
      </c>
      <c r="AV31" s="244">
        <v>0.84369099999999997</v>
      </c>
      <c r="AW31" s="239"/>
    </row>
    <row r="32" spans="1:49" s="8" customFormat="1" ht="17.149999999999999" customHeight="1" x14ac:dyDescent="0.2">
      <c r="A32" s="219"/>
      <c r="B32" s="58" t="s">
        <v>209</v>
      </c>
      <c r="C32" s="29" t="s">
        <v>6</v>
      </c>
      <c r="D32" s="240">
        <v>1.0089999999999999E-3</v>
      </c>
      <c r="E32" s="241">
        <v>1.5900000000000001E-3</v>
      </c>
      <c r="F32" s="241">
        <v>2.2550000000000001E-3</v>
      </c>
      <c r="G32" s="241">
        <v>2.3739999999999998E-3</v>
      </c>
      <c r="H32" s="241">
        <v>3.8370000000000001E-3</v>
      </c>
      <c r="I32" s="241">
        <v>2.8930000000000002E-3</v>
      </c>
      <c r="J32" s="241">
        <v>4.6309999999999997E-3</v>
      </c>
      <c r="K32" s="241">
        <v>1.8E-3</v>
      </c>
      <c r="L32" s="241">
        <v>3.6400000000000001E-4</v>
      </c>
      <c r="M32" s="241">
        <v>1.268E-3</v>
      </c>
      <c r="N32" s="241">
        <v>1.0480000000000001E-3</v>
      </c>
      <c r="O32" s="241">
        <v>7.1890000000000001E-3</v>
      </c>
      <c r="P32" s="241">
        <v>3.2499999999999999E-3</v>
      </c>
      <c r="Q32" s="241">
        <v>4.0210000000000003E-3</v>
      </c>
      <c r="R32" s="241">
        <v>1.4334E-2</v>
      </c>
      <c r="S32" s="241">
        <v>3.179E-3</v>
      </c>
      <c r="T32" s="241">
        <v>1.402E-3</v>
      </c>
      <c r="U32" s="241">
        <v>2.4740000000000001E-3</v>
      </c>
      <c r="V32" s="241">
        <v>2.3080000000000002E-3</v>
      </c>
      <c r="W32" s="241">
        <v>2.4529999999999999E-3</v>
      </c>
      <c r="X32" s="241">
        <v>1.9109999999999999E-3</v>
      </c>
      <c r="Y32" s="241">
        <v>3.98E-3</v>
      </c>
      <c r="Z32" s="241">
        <v>1.361E-3</v>
      </c>
      <c r="AA32" s="241">
        <v>1.7600000000000001E-3</v>
      </c>
      <c r="AB32" s="241">
        <v>1.6080000000000001E-3</v>
      </c>
      <c r="AC32" s="241">
        <v>1.012629</v>
      </c>
      <c r="AD32" s="241">
        <v>2.0739999999999999E-3</v>
      </c>
      <c r="AE32" s="241">
        <v>3.4099999999999998E-3</v>
      </c>
      <c r="AF32" s="241">
        <v>2.6510000000000001E-3</v>
      </c>
      <c r="AG32" s="241">
        <v>2.1329999999999999E-3</v>
      </c>
      <c r="AH32" s="241">
        <v>2.5500000000000002E-3</v>
      </c>
      <c r="AI32" s="241">
        <v>6.0930000000000003E-3</v>
      </c>
      <c r="AJ32" s="241">
        <v>5.3799999999999996E-4</v>
      </c>
      <c r="AK32" s="241">
        <v>1.611E-3</v>
      </c>
      <c r="AL32" s="241">
        <v>7.9450000000000007E-3</v>
      </c>
      <c r="AM32" s="241">
        <v>3.483E-3</v>
      </c>
      <c r="AN32" s="241">
        <v>7.9970000000000006E-3</v>
      </c>
      <c r="AO32" s="241">
        <v>1.8450000000000001E-3</v>
      </c>
      <c r="AP32" s="241">
        <v>1.5821000000000002E-2</v>
      </c>
      <c r="AQ32" s="241">
        <v>3.7859999999999999E-3</v>
      </c>
      <c r="AR32" s="241">
        <v>2.9260000000000002E-3</v>
      </c>
      <c r="AS32" s="241">
        <v>4.5680999999999999E-2</v>
      </c>
      <c r="AT32" s="242">
        <v>2.2490000000000001E-3</v>
      </c>
      <c r="AU32" s="243">
        <v>1.199721</v>
      </c>
      <c r="AV32" s="244">
        <v>0.88646999999999998</v>
      </c>
      <c r="AW32" s="239"/>
    </row>
    <row r="33" spans="1:49" s="8" customFormat="1" ht="17.149999999999999" customHeight="1" x14ac:dyDescent="0.2">
      <c r="A33" s="219"/>
      <c r="B33" s="58" t="s">
        <v>210</v>
      </c>
      <c r="C33" s="29" t="s">
        <v>258</v>
      </c>
      <c r="D33" s="240">
        <v>4.9600000000000002E-4</v>
      </c>
      <c r="E33" s="241">
        <v>7.4999999999999993E-5</v>
      </c>
      <c r="F33" s="241">
        <v>2.0900000000000001E-4</v>
      </c>
      <c r="G33" s="241">
        <v>6.6699999999999995E-4</v>
      </c>
      <c r="H33" s="241">
        <v>2.1100000000000001E-4</v>
      </c>
      <c r="I33" s="241">
        <v>4.0999999999999999E-4</v>
      </c>
      <c r="J33" s="241">
        <v>5.9000000000000003E-4</v>
      </c>
      <c r="K33" s="241">
        <v>5.7399999999999997E-4</v>
      </c>
      <c r="L33" s="241">
        <v>7.6000000000000004E-5</v>
      </c>
      <c r="M33" s="241">
        <v>6.0099999999999997E-4</v>
      </c>
      <c r="N33" s="241">
        <v>3.2600000000000001E-4</v>
      </c>
      <c r="O33" s="241">
        <v>6.5200000000000002E-4</v>
      </c>
      <c r="P33" s="241">
        <v>8.8699999999999998E-4</v>
      </c>
      <c r="Q33" s="241">
        <v>8.6700000000000004E-4</v>
      </c>
      <c r="R33" s="241">
        <v>5.71E-4</v>
      </c>
      <c r="S33" s="241">
        <v>6.1300000000000005E-4</v>
      </c>
      <c r="T33" s="241">
        <v>3.5199999999999999E-4</v>
      </c>
      <c r="U33" s="241">
        <v>3.4000000000000002E-4</v>
      </c>
      <c r="V33" s="241">
        <v>2.8200000000000002E-4</v>
      </c>
      <c r="W33" s="241">
        <v>4.5199999999999998E-4</v>
      </c>
      <c r="X33" s="241">
        <v>3.8200000000000002E-4</v>
      </c>
      <c r="Y33" s="241">
        <v>2.9300000000000002E-4</v>
      </c>
      <c r="Z33" s="241">
        <v>2.0599999999999999E-4</v>
      </c>
      <c r="AA33" s="241">
        <v>2.8400000000000002E-4</v>
      </c>
      <c r="AB33" s="241">
        <v>3.7399999999999998E-4</v>
      </c>
      <c r="AC33" s="241">
        <v>3.5599999999999998E-4</v>
      </c>
      <c r="AD33" s="241">
        <v>1.0002489999999999</v>
      </c>
      <c r="AE33" s="241">
        <v>2.0449999999999999E-3</v>
      </c>
      <c r="AF33" s="241">
        <v>4.2129999999999997E-3</v>
      </c>
      <c r="AG33" s="241">
        <v>5.53E-4</v>
      </c>
      <c r="AH33" s="241">
        <v>5.0500000000000002E-4</v>
      </c>
      <c r="AI33" s="241">
        <v>4.64E-4</v>
      </c>
      <c r="AJ33" s="241">
        <v>1.2199999999999999E-3</v>
      </c>
      <c r="AK33" s="241">
        <v>1.1000000000000001E-3</v>
      </c>
      <c r="AL33" s="241">
        <v>6.2799999999999998E-4</v>
      </c>
      <c r="AM33" s="241">
        <v>1.3680000000000001E-3</v>
      </c>
      <c r="AN33" s="241">
        <v>7.8299999999999995E-4</v>
      </c>
      <c r="AO33" s="241">
        <v>4.15E-4</v>
      </c>
      <c r="AP33" s="241">
        <v>3.3700000000000001E-4</v>
      </c>
      <c r="AQ33" s="241">
        <v>2.5300000000000002E-4</v>
      </c>
      <c r="AR33" s="241">
        <v>4.6000000000000001E-4</v>
      </c>
      <c r="AS33" s="241">
        <v>2.2699999999999999E-4</v>
      </c>
      <c r="AT33" s="242">
        <v>5.22E-4</v>
      </c>
      <c r="AU33" s="243">
        <v>1.026489</v>
      </c>
      <c r="AV33" s="244">
        <v>0.75846899999999995</v>
      </c>
      <c r="AW33" s="239"/>
    </row>
    <row r="34" spans="1:49" s="8" customFormat="1" ht="17.149999999999999" customHeight="1" x14ac:dyDescent="0.2">
      <c r="A34" s="219"/>
      <c r="B34" s="58" t="s">
        <v>211</v>
      </c>
      <c r="C34" s="29" t="s">
        <v>259</v>
      </c>
      <c r="D34" s="240">
        <v>8.4150000000000006E-3</v>
      </c>
      <c r="E34" s="241">
        <v>2.9160000000000002E-3</v>
      </c>
      <c r="F34" s="241">
        <v>1.4171E-2</v>
      </c>
      <c r="G34" s="241">
        <v>1.6664000000000002E-2</v>
      </c>
      <c r="H34" s="241">
        <v>9.1160000000000008E-3</v>
      </c>
      <c r="I34" s="241">
        <v>1.6331999999999999E-2</v>
      </c>
      <c r="J34" s="241">
        <v>1.7912999999999998E-2</v>
      </c>
      <c r="K34" s="241">
        <v>1.4947E-2</v>
      </c>
      <c r="L34" s="241">
        <v>3.7989999999999999E-3</v>
      </c>
      <c r="M34" s="241">
        <v>1.8055999999999999E-2</v>
      </c>
      <c r="N34" s="241">
        <v>1.5709999999999998E-2</v>
      </c>
      <c r="O34" s="241">
        <v>2.5012E-2</v>
      </c>
      <c r="P34" s="241">
        <v>2.1600000000000001E-2</v>
      </c>
      <c r="Q34" s="241">
        <v>3.2975999999999998E-2</v>
      </c>
      <c r="R34" s="241">
        <v>1.618E-2</v>
      </c>
      <c r="S34" s="241">
        <v>1.5897999999999999E-2</v>
      </c>
      <c r="T34" s="241">
        <v>8.5310000000000004E-3</v>
      </c>
      <c r="U34" s="241">
        <v>8.9029999999999995E-3</v>
      </c>
      <c r="V34" s="241">
        <v>5.574E-3</v>
      </c>
      <c r="W34" s="241">
        <v>1.6864000000000001E-2</v>
      </c>
      <c r="X34" s="241">
        <v>6.7260000000000002E-3</v>
      </c>
      <c r="Y34" s="241">
        <v>5.5529999999999998E-3</v>
      </c>
      <c r="Z34" s="241">
        <v>1.0061E-2</v>
      </c>
      <c r="AA34" s="241">
        <v>9.8530000000000006E-3</v>
      </c>
      <c r="AB34" s="241">
        <v>1.2149999999999999E-2</v>
      </c>
      <c r="AC34" s="241">
        <v>1.0248E-2</v>
      </c>
      <c r="AD34" s="241">
        <v>4.6870000000000002E-3</v>
      </c>
      <c r="AE34" s="241">
        <v>1.0359050000000001</v>
      </c>
      <c r="AF34" s="241">
        <v>2.4570000000000002E-2</v>
      </c>
      <c r="AG34" s="241">
        <v>3.4077000000000003E-2</v>
      </c>
      <c r="AH34" s="241">
        <v>9.5460000000000007E-3</v>
      </c>
      <c r="AI34" s="241">
        <v>3.62E-3</v>
      </c>
      <c r="AJ34" s="241">
        <v>2.1749999999999999E-3</v>
      </c>
      <c r="AK34" s="241">
        <v>8.0739999999999996E-3</v>
      </c>
      <c r="AL34" s="241">
        <v>4.4819999999999999E-3</v>
      </c>
      <c r="AM34" s="241">
        <v>7.4580000000000002E-3</v>
      </c>
      <c r="AN34" s="241">
        <v>7.7739999999999997E-3</v>
      </c>
      <c r="AO34" s="241">
        <v>6.8690000000000001E-3</v>
      </c>
      <c r="AP34" s="241">
        <v>3.6120000000000002E-3</v>
      </c>
      <c r="AQ34" s="241">
        <v>3.7399999999999998E-3</v>
      </c>
      <c r="AR34" s="241">
        <v>1.8346999999999999E-2</v>
      </c>
      <c r="AS34" s="241">
        <v>5.058E-3</v>
      </c>
      <c r="AT34" s="242">
        <v>5.7390000000000002E-3</v>
      </c>
      <c r="AU34" s="243">
        <v>1.5299</v>
      </c>
      <c r="AV34" s="244">
        <v>1.1304380000000001</v>
      </c>
      <c r="AW34" s="239"/>
    </row>
    <row r="35" spans="1:49" s="8" customFormat="1" ht="17.149999999999999" customHeight="1" x14ac:dyDescent="0.2">
      <c r="A35" s="219"/>
      <c r="B35" s="58" t="s">
        <v>212</v>
      </c>
      <c r="C35" s="29" t="s">
        <v>7</v>
      </c>
      <c r="D35" s="240">
        <v>1.356E-3</v>
      </c>
      <c r="E35" s="241">
        <v>5.1599999999999997E-4</v>
      </c>
      <c r="F35" s="241">
        <v>9.1399999999999999E-4</v>
      </c>
      <c r="G35" s="241">
        <v>3.4229999999999998E-3</v>
      </c>
      <c r="H35" s="241">
        <v>2.7499999999999998E-3</v>
      </c>
      <c r="I35" s="241">
        <v>2.4020000000000001E-3</v>
      </c>
      <c r="J35" s="241">
        <v>2.2629999999999998E-3</v>
      </c>
      <c r="K35" s="241">
        <v>3.0079999999999998E-3</v>
      </c>
      <c r="L35" s="241">
        <v>5.8600000000000004E-4</v>
      </c>
      <c r="M35" s="241">
        <v>1.6559999999999999E-3</v>
      </c>
      <c r="N35" s="241">
        <v>1.0399999999999999E-3</v>
      </c>
      <c r="O35" s="241">
        <v>1.379E-3</v>
      </c>
      <c r="P35" s="241">
        <v>2.029E-3</v>
      </c>
      <c r="Q35" s="241">
        <v>1.6130000000000001E-3</v>
      </c>
      <c r="R35" s="241">
        <v>1.3010000000000001E-3</v>
      </c>
      <c r="S35" s="241">
        <v>1.219E-3</v>
      </c>
      <c r="T35" s="241">
        <v>1.137E-3</v>
      </c>
      <c r="U35" s="241">
        <v>1.1479999999999999E-3</v>
      </c>
      <c r="V35" s="241">
        <v>1.3079999999999999E-3</v>
      </c>
      <c r="W35" s="241">
        <v>2.3340000000000001E-3</v>
      </c>
      <c r="X35" s="241">
        <v>1.0059999999999999E-3</v>
      </c>
      <c r="Y35" s="241">
        <v>7.2599999999999997E-4</v>
      </c>
      <c r="Z35" s="241">
        <v>8.43E-4</v>
      </c>
      <c r="AA35" s="241">
        <v>4.8700000000000002E-4</v>
      </c>
      <c r="AB35" s="241">
        <v>1.248E-3</v>
      </c>
      <c r="AC35" s="241">
        <v>1.6459999999999999E-3</v>
      </c>
      <c r="AD35" s="241">
        <v>1.4109999999999999E-3</v>
      </c>
      <c r="AE35" s="241">
        <v>1.2030000000000001E-3</v>
      </c>
      <c r="AF35" s="241">
        <v>1.085521</v>
      </c>
      <c r="AG35" s="241">
        <v>1.0655E-2</v>
      </c>
      <c r="AH35" s="241">
        <v>2.5040000000000001E-3</v>
      </c>
      <c r="AI35" s="241">
        <v>1.843E-3</v>
      </c>
      <c r="AJ35" s="241">
        <v>6.0499999999999996E-4</v>
      </c>
      <c r="AK35" s="241">
        <v>4.8089999999999999E-3</v>
      </c>
      <c r="AL35" s="241">
        <v>2.9640000000000001E-3</v>
      </c>
      <c r="AM35" s="241">
        <v>5.2430000000000003E-3</v>
      </c>
      <c r="AN35" s="241">
        <v>8.7069999999999995E-3</v>
      </c>
      <c r="AO35" s="241">
        <v>5.5059999999999996E-3</v>
      </c>
      <c r="AP35" s="241">
        <v>2.9840000000000001E-3</v>
      </c>
      <c r="AQ35" s="241">
        <v>1.2290000000000001E-3</v>
      </c>
      <c r="AR35" s="241">
        <v>1.0511E-2</v>
      </c>
      <c r="AS35" s="241">
        <v>9.9400000000000009E-4</v>
      </c>
      <c r="AT35" s="242">
        <v>3.5479999999999999E-3</v>
      </c>
      <c r="AU35" s="243">
        <v>1.189573</v>
      </c>
      <c r="AV35" s="244">
        <v>0.87897099999999995</v>
      </c>
      <c r="AW35" s="239"/>
    </row>
    <row r="36" spans="1:49" s="8" customFormat="1" ht="17.149999999999999" customHeight="1" x14ac:dyDescent="0.2">
      <c r="A36" s="219"/>
      <c r="B36" s="58" t="s">
        <v>213</v>
      </c>
      <c r="C36" s="29" t="s">
        <v>8</v>
      </c>
      <c r="D36" s="240">
        <v>1.0250000000000001E-3</v>
      </c>
      <c r="E36" s="241">
        <v>4.2900000000000002E-4</v>
      </c>
      <c r="F36" s="241">
        <v>1.132E-3</v>
      </c>
      <c r="G36" s="241">
        <v>3.591E-3</v>
      </c>
      <c r="H36" s="241">
        <v>1.421E-3</v>
      </c>
      <c r="I36" s="241">
        <v>7.67E-4</v>
      </c>
      <c r="J36" s="241">
        <v>1.291E-3</v>
      </c>
      <c r="K36" s="241">
        <v>2.9750000000000002E-3</v>
      </c>
      <c r="L36" s="241">
        <v>1.7799999999999999E-4</v>
      </c>
      <c r="M36" s="241">
        <v>6.0300000000000002E-4</v>
      </c>
      <c r="N36" s="241">
        <v>7.1199999999999996E-4</v>
      </c>
      <c r="O36" s="241">
        <v>1.01E-3</v>
      </c>
      <c r="P36" s="241">
        <v>3.284E-3</v>
      </c>
      <c r="Q36" s="241">
        <v>7.5799999999999999E-4</v>
      </c>
      <c r="R36" s="241">
        <v>6.3199999999999997E-4</v>
      </c>
      <c r="S36" s="241">
        <v>6.5200000000000002E-4</v>
      </c>
      <c r="T36" s="241">
        <v>8.2100000000000001E-4</v>
      </c>
      <c r="U36" s="241">
        <v>4.8200000000000001E-4</v>
      </c>
      <c r="V36" s="241">
        <v>1.372E-3</v>
      </c>
      <c r="W36" s="241">
        <v>1.2489999999999999E-3</v>
      </c>
      <c r="X36" s="241">
        <v>6.7500000000000004E-4</v>
      </c>
      <c r="Y36" s="241">
        <v>6.0599999999999998E-4</v>
      </c>
      <c r="Z36" s="241">
        <v>4.4700000000000002E-4</v>
      </c>
      <c r="AA36" s="241">
        <v>3.2499999999999999E-4</v>
      </c>
      <c r="AB36" s="241">
        <v>3.702E-3</v>
      </c>
      <c r="AC36" s="241">
        <v>1.157E-3</v>
      </c>
      <c r="AD36" s="241">
        <v>2.5070000000000001E-3</v>
      </c>
      <c r="AE36" s="241">
        <v>7.6049999999999998E-3</v>
      </c>
      <c r="AF36" s="241">
        <v>3.0119999999999999E-3</v>
      </c>
      <c r="AG36" s="241">
        <v>1.0009870000000001</v>
      </c>
      <c r="AH36" s="241">
        <v>2.0070000000000001E-3</v>
      </c>
      <c r="AI36" s="241">
        <v>3.7929999999999999E-3</v>
      </c>
      <c r="AJ36" s="241">
        <v>4.1399999999999998E-4</v>
      </c>
      <c r="AK36" s="241">
        <v>6.3749999999999996E-3</v>
      </c>
      <c r="AL36" s="241">
        <v>4.9969999999999997E-3</v>
      </c>
      <c r="AM36" s="241">
        <v>3.3849999999999998E-2</v>
      </c>
      <c r="AN36" s="241">
        <v>4.7609999999999996E-3</v>
      </c>
      <c r="AO36" s="241">
        <v>4.3169999999999997E-3</v>
      </c>
      <c r="AP36" s="241">
        <v>7.8899999999999999E-4</v>
      </c>
      <c r="AQ36" s="241">
        <v>8.9899999999999995E-4</v>
      </c>
      <c r="AR36" s="241">
        <v>1.7918E-2</v>
      </c>
      <c r="AS36" s="241">
        <v>8.0599999999999997E-4</v>
      </c>
      <c r="AT36" s="242">
        <v>2.3550999999999999E-2</v>
      </c>
      <c r="AU36" s="243">
        <v>1.1498839999999999</v>
      </c>
      <c r="AV36" s="244">
        <v>0.84964499999999998</v>
      </c>
      <c r="AW36" s="239"/>
    </row>
    <row r="37" spans="1:49" s="8" customFormat="1" ht="17.149999999999999" customHeight="1" x14ac:dyDescent="0.2">
      <c r="A37" s="219"/>
      <c r="B37" s="58" t="s">
        <v>214</v>
      </c>
      <c r="C37" s="29" t="s">
        <v>260</v>
      </c>
      <c r="D37" s="240">
        <v>6.3375000000000001E-2</v>
      </c>
      <c r="E37" s="241">
        <v>1.5969000000000001E-2</v>
      </c>
      <c r="F37" s="241">
        <v>6.9234000000000004E-2</v>
      </c>
      <c r="G37" s="241">
        <v>2.3980999999999999E-2</v>
      </c>
      <c r="H37" s="241">
        <v>6.7804000000000003E-2</v>
      </c>
      <c r="I37" s="241">
        <v>5.577E-2</v>
      </c>
      <c r="J37" s="241">
        <v>6.9374000000000005E-2</v>
      </c>
      <c r="K37" s="241">
        <v>3.9947999999999997E-2</v>
      </c>
      <c r="L37" s="241">
        <v>8.6280000000000003E-3</v>
      </c>
      <c r="M37" s="241">
        <v>5.1719000000000001E-2</v>
      </c>
      <c r="N37" s="241">
        <v>4.5442000000000003E-2</v>
      </c>
      <c r="O37" s="241">
        <v>3.909E-2</v>
      </c>
      <c r="P37" s="241">
        <v>3.4487999999999998E-2</v>
      </c>
      <c r="Q37" s="241">
        <v>3.0148999999999999E-2</v>
      </c>
      <c r="R37" s="241">
        <v>5.2312999999999998E-2</v>
      </c>
      <c r="S37" s="241">
        <v>4.1642999999999999E-2</v>
      </c>
      <c r="T37" s="241">
        <v>3.7930999999999999E-2</v>
      </c>
      <c r="U37" s="241">
        <v>3.7747000000000003E-2</v>
      </c>
      <c r="V37" s="241">
        <v>4.4717E-2</v>
      </c>
      <c r="W37" s="241">
        <v>3.7609999999999998E-2</v>
      </c>
      <c r="X37" s="241">
        <v>4.7868000000000001E-2</v>
      </c>
      <c r="Y37" s="241">
        <v>3.9272000000000001E-2</v>
      </c>
      <c r="Z37" s="241">
        <v>4.7544999999999997E-2</v>
      </c>
      <c r="AA37" s="241">
        <v>1.9643999999999998E-2</v>
      </c>
      <c r="AB37" s="241">
        <v>4.7751000000000002E-2</v>
      </c>
      <c r="AC37" s="241">
        <v>5.6271000000000002E-2</v>
      </c>
      <c r="AD37" s="241">
        <v>4.9736000000000002E-2</v>
      </c>
      <c r="AE37" s="241">
        <v>1.7340999999999999E-2</v>
      </c>
      <c r="AF37" s="241">
        <v>2.2859000000000001E-2</v>
      </c>
      <c r="AG37" s="241">
        <v>1.6067000000000001E-2</v>
      </c>
      <c r="AH37" s="241">
        <v>1.012222</v>
      </c>
      <c r="AI37" s="241">
        <v>8.907E-3</v>
      </c>
      <c r="AJ37" s="241">
        <v>2.3249999999999998E-3</v>
      </c>
      <c r="AK37" s="241">
        <v>2.5967E-2</v>
      </c>
      <c r="AL37" s="241">
        <v>1.5349E-2</v>
      </c>
      <c r="AM37" s="241">
        <v>1.1459E-2</v>
      </c>
      <c r="AN37" s="241">
        <v>2.3385E-2</v>
      </c>
      <c r="AO37" s="241">
        <v>4.1902000000000002E-2</v>
      </c>
      <c r="AP37" s="241">
        <v>3.3536000000000003E-2</v>
      </c>
      <c r="AQ37" s="241">
        <v>2.0514999999999999E-2</v>
      </c>
      <c r="AR37" s="241">
        <v>6.3014000000000001E-2</v>
      </c>
      <c r="AS37" s="241">
        <v>0.18215200000000001</v>
      </c>
      <c r="AT37" s="242">
        <v>1.4827999999999999E-2</v>
      </c>
      <c r="AU37" s="243">
        <v>2.6868470000000002</v>
      </c>
      <c r="AV37" s="244">
        <v>1.9853019999999999</v>
      </c>
      <c r="AW37" s="239"/>
    </row>
    <row r="38" spans="1:49" s="8" customFormat="1" ht="17.149999999999999" customHeight="1" x14ac:dyDescent="0.2">
      <c r="A38" s="219"/>
      <c r="B38" s="58" t="s">
        <v>215</v>
      </c>
      <c r="C38" s="29" t="s">
        <v>9</v>
      </c>
      <c r="D38" s="240">
        <v>7.8720000000000005E-3</v>
      </c>
      <c r="E38" s="241">
        <v>8.4069999999999995E-3</v>
      </c>
      <c r="F38" s="241">
        <v>1.678E-2</v>
      </c>
      <c r="G38" s="241">
        <v>4.0307000000000003E-2</v>
      </c>
      <c r="H38" s="241">
        <v>8.7790000000000003E-3</v>
      </c>
      <c r="I38" s="241">
        <v>1.7127E-2</v>
      </c>
      <c r="J38" s="241">
        <v>1.1820000000000001E-2</v>
      </c>
      <c r="K38" s="241">
        <v>7.4050000000000001E-3</v>
      </c>
      <c r="L38" s="241">
        <v>3.4989999999999999E-3</v>
      </c>
      <c r="M38" s="241">
        <v>5.6579999999999998E-3</v>
      </c>
      <c r="N38" s="241">
        <v>7.0489999999999997E-3</v>
      </c>
      <c r="O38" s="241">
        <v>1.771E-2</v>
      </c>
      <c r="P38" s="241">
        <v>1.0702E-2</v>
      </c>
      <c r="Q38" s="241">
        <v>7.0320000000000001E-3</v>
      </c>
      <c r="R38" s="241">
        <v>1.0429000000000001E-2</v>
      </c>
      <c r="S38" s="241">
        <v>1.3299999999999999E-2</v>
      </c>
      <c r="T38" s="241">
        <v>7.718E-3</v>
      </c>
      <c r="U38" s="241">
        <v>8.8310000000000003E-3</v>
      </c>
      <c r="V38" s="241">
        <v>1.0149E-2</v>
      </c>
      <c r="W38" s="241">
        <v>7.607E-3</v>
      </c>
      <c r="X38" s="241">
        <v>7.0780000000000001E-3</v>
      </c>
      <c r="Y38" s="241">
        <v>7.378E-3</v>
      </c>
      <c r="Z38" s="241">
        <v>6.169E-3</v>
      </c>
      <c r="AA38" s="241">
        <v>1.0182E-2</v>
      </c>
      <c r="AB38" s="241">
        <v>1.0649E-2</v>
      </c>
      <c r="AC38" s="241">
        <v>1.8662999999999999E-2</v>
      </c>
      <c r="AD38" s="241">
        <v>1.3934999999999999E-2</v>
      </c>
      <c r="AE38" s="241">
        <v>1.5239000000000001E-2</v>
      </c>
      <c r="AF38" s="241">
        <v>2.6792E-2</v>
      </c>
      <c r="AG38" s="241">
        <v>3.1663999999999998E-2</v>
      </c>
      <c r="AH38" s="241">
        <v>1.8148000000000001E-2</v>
      </c>
      <c r="AI38" s="241">
        <v>1.0381800000000001</v>
      </c>
      <c r="AJ38" s="241">
        <v>6.2575000000000006E-2</v>
      </c>
      <c r="AK38" s="241">
        <v>2.4395E-2</v>
      </c>
      <c r="AL38" s="241">
        <v>9.6139999999999993E-3</v>
      </c>
      <c r="AM38" s="241">
        <v>1.8450000000000001E-2</v>
      </c>
      <c r="AN38" s="241">
        <v>8.4279999999999997E-3</v>
      </c>
      <c r="AO38" s="241">
        <v>9.9819999999999996E-3</v>
      </c>
      <c r="AP38" s="241">
        <v>2.5059999999999999E-2</v>
      </c>
      <c r="AQ38" s="241">
        <v>9.4859999999999996E-3</v>
      </c>
      <c r="AR38" s="241">
        <v>9.776E-3</v>
      </c>
      <c r="AS38" s="241">
        <v>6.4029999999999998E-3</v>
      </c>
      <c r="AT38" s="242">
        <v>1.2076999999999999E-2</v>
      </c>
      <c r="AU38" s="243">
        <v>1.6285019999999999</v>
      </c>
      <c r="AV38" s="244">
        <v>1.2032940000000001</v>
      </c>
      <c r="AW38" s="239"/>
    </row>
    <row r="39" spans="1:49" s="8" customFormat="1" ht="17.149999999999999" customHeight="1" x14ac:dyDescent="0.2">
      <c r="A39" s="219"/>
      <c r="B39" s="58" t="s">
        <v>216</v>
      </c>
      <c r="C39" s="29" t="s">
        <v>261</v>
      </c>
      <c r="D39" s="240">
        <v>8.4899999999999993E-3</v>
      </c>
      <c r="E39" s="241">
        <v>2.9520000000000002E-3</v>
      </c>
      <c r="F39" s="241">
        <v>5.1139999999999996E-3</v>
      </c>
      <c r="G39" s="241">
        <v>1.2331E-2</v>
      </c>
      <c r="H39" s="241">
        <v>6.999E-3</v>
      </c>
      <c r="I39" s="241">
        <v>6.5789999999999998E-3</v>
      </c>
      <c r="J39" s="241">
        <v>6.6709999999999998E-3</v>
      </c>
      <c r="K39" s="241">
        <v>5.3169999999999997E-3</v>
      </c>
      <c r="L39" s="241">
        <v>1.2279999999999999E-3</v>
      </c>
      <c r="M39" s="241">
        <v>6.8780000000000004E-3</v>
      </c>
      <c r="N39" s="241">
        <v>5.8259999999999996E-3</v>
      </c>
      <c r="O39" s="241">
        <v>6.3670000000000003E-3</v>
      </c>
      <c r="P39" s="241">
        <v>6.7250000000000001E-3</v>
      </c>
      <c r="Q39" s="241">
        <v>4.2859999999999999E-3</v>
      </c>
      <c r="R39" s="241">
        <v>5.4260000000000003E-3</v>
      </c>
      <c r="S39" s="241">
        <v>7.2750000000000002E-3</v>
      </c>
      <c r="T39" s="241">
        <v>6.1240000000000001E-3</v>
      </c>
      <c r="U39" s="241">
        <v>5.8589999999999996E-3</v>
      </c>
      <c r="V39" s="241">
        <v>5.0600000000000003E-3</v>
      </c>
      <c r="W39" s="241">
        <v>4.5409999999999999E-3</v>
      </c>
      <c r="X39" s="241">
        <v>5.5999999999999999E-3</v>
      </c>
      <c r="Y39" s="241">
        <v>5.7229999999999998E-3</v>
      </c>
      <c r="Z39" s="241">
        <v>3.8609999999999998E-3</v>
      </c>
      <c r="AA39" s="241">
        <v>2.673E-3</v>
      </c>
      <c r="AB39" s="241">
        <v>6.2620000000000002E-3</v>
      </c>
      <c r="AC39" s="241">
        <v>7.9100000000000004E-3</v>
      </c>
      <c r="AD39" s="241">
        <v>9.3310000000000008E-3</v>
      </c>
      <c r="AE39" s="241">
        <v>8.2249999999999997E-3</v>
      </c>
      <c r="AF39" s="241">
        <v>6.757E-3</v>
      </c>
      <c r="AG39" s="241">
        <v>5.8859999999999997E-3</v>
      </c>
      <c r="AH39" s="241">
        <v>3.3099000000000003E-2</v>
      </c>
      <c r="AI39" s="241">
        <v>1.9838999999999999E-2</v>
      </c>
      <c r="AJ39" s="241">
        <v>1.0318620000000001</v>
      </c>
      <c r="AK39" s="241">
        <v>2.7772999999999999E-2</v>
      </c>
      <c r="AL39" s="241">
        <v>2.8427000000000001E-2</v>
      </c>
      <c r="AM39" s="241">
        <v>4.3220000000000003E-3</v>
      </c>
      <c r="AN39" s="241">
        <v>1.6858999999999999E-2</v>
      </c>
      <c r="AO39" s="241">
        <v>2.0347000000000001E-2</v>
      </c>
      <c r="AP39" s="241">
        <v>2.2768E-2</v>
      </c>
      <c r="AQ39" s="241">
        <v>1.2390999999999999E-2</v>
      </c>
      <c r="AR39" s="241">
        <v>1.8533999999999998E-2</v>
      </c>
      <c r="AS39" s="241">
        <v>7.8609999999999999E-3</v>
      </c>
      <c r="AT39" s="242">
        <v>3.7319999999999999E-2</v>
      </c>
      <c r="AU39" s="243">
        <v>1.463679</v>
      </c>
      <c r="AV39" s="244">
        <v>1.081507</v>
      </c>
      <c r="AW39" s="239"/>
    </row>
    <row r="40" spans="1:49" s="8" customFormat="1" ht="17.149999999999999" customHeight="1" x14ac:dyDescent="0.2">
      <c r="A40" s="219"/>
      <c r="B40" s="58" t="s">
        <v>217</v>
      </c>
      <c r="C40" s="29" t="s">
        <v>262</v>
      </c>
      <c r="D40" s="240">
        <v>4.7725999999999998E-2</v>
      </c>
      <c r="E40" s="241">
        <v>4.7619000000000002E-2</v>
      </c>
      <c r="F40" s="241">
        <v>4.2308999999999999E-2</v>
      </c>
      <c r="G40" s="241">
        <v>0.189806</v>
      </c>
      <c r="H40" s="241">
        <v>3.5777999999999997E-2</v>
      </c>
      <c r="I40" s="241">
        <v>2.4722999999999998E-2</v>
      </c>
      <c r="J40" s="241">
        <v>3.8614000000000002E-2</v>
      </c>
      <c r="K40" s="241">
        <v>2.5967E-2</v>
      </c>
      <c r="L40" s="241">
        <v>1.6385E-2</v>
      </c>
      <c r="M40" s="241">
        <v>2.0192000000000002E-2</v>
      </c>
      <c r="N40" s="241">
        <v>1.8678E-2</v>
      </c>
      <c r="O40" s="241">
        <v>3.3371999999999999E-2</v>
      </c>
      <c r="P40" s="241">
        <v>4.5207999999999998E-2</v>
      </c>
      <c r="Q40" s="241">
        <v>2.5939E-2</v>
      </c>
      <c r="R40" s="241">
        <v>3.2014000000000001E-2</v>
      </c>
      <c r="S40" s="241">
        <v>2.9781999999999999E-2</v>
      </c>
      <c r="T40" s="241">
        <v>2.1558999999999998E-2</v>
      </c>
      <c r="U40" s="241">
        <v>2.0926E-2</v>
      </c>
      <c r="V40" s="241">
        <v>2.3762999999999999E-2</v>
      </c>
      <c r="W40" s="241">
        <v>2.0268999999999999E-2</v>
      </c>
      <c r="X40" s="241">
        <v>2.0374E-2</v>
      </c>
      <c r="Y40" s="241">
        <v>2.0856E-2</v>
      </c>
      <c r="Z40" s="241">
        <v>2.0847999999999998E-2</v>
      </c>
      <c r="AA40" s="241">
        <v>8.6429999999999996E-3</v>
      </c>
      <c r="AB40" s="241">
        <v>2.0579E-2</v>
      </c>
      <c r="AC40" s="241">
        <v>8.6626999999999996E-2</v>
      </c>
      <c r="AD40" s="241">
        <v>4.0751999999999997E-2</v>
      </c>
      <c r="AE40" s="241">
        <v>3.6006999999999997E-2</v>
      </c>
      <c r="AF40" s="241">
        <v>2.63E-2</v>
      </c>
      <c r="AG40" s="241">
        <v>5.0985000000000003E-2</v>
      </c>
      <c r="AH40" s="241">
        <v>4.2818000000000002E-2</v>
      </c>
      <c r="AI40" s="241">
        <v>3.2157999999999999E-2</v>
      </c>
      <c r="AJ40" s="241">
        <v>4.9439999999999996E-3</v>
      </c>
      <c r="AK40" s="241">
        <v>1.10128</v>
      </c>
      <c r="AL40" s="241">
        <v>2.7730000000000001E-2</v>
      </c>
      <c r="AM40" s="241">
        <v>2.9537999999999998E-2</v>
      </c>
      <c r="AN40" s="241">
        <v>2.4167000000000001E-2</v>
      </c>
      <c r="AO40" s="241">
        <v>1.6476999999999999E-2</v>
      </c>
      <c r="AP40" s="241">
        <v>3.5143000000000001E-2</v>
      </c>
      <c r="AQ40" s="241">
        <v>1.7092E-2</v>
      </c>
      <c r="AR40" s="241">
        <v>3.4729999999999997E-2</v>
      </c>
      <c r="AS40" s="241">
        <v>5.4376000000000001E-2</v>
      </c>
      <c r="AT40" s="242">
        <v>8.0297999999999994E-2</v>
      </c>
      <c r="AU40" s="243">
        <v>2.5933510000000002</v>
      </c>
      <c r="AV40" s="244">
        <v>1.916218</v>
      </c>
      <c r="AW40" s="239"/>
    </row>
    <row r="41" spans="1:49" s="8" customFormat="1" ht="17.149999999999999" customHeight="1" x14ac:dyDescent="0.2">
      <c r="A41" s="219"/>
      <c r="B41" s="58" t="s">
        <v>218</v>
      </c>
      <c r="C41" s="29" t="s">
        <v>263</v>
      </c>
      <c r="D41" s="240">
        <v>9.0290000000000006E-3</v>
      </c>
      <c r="E41" s="241">
        <v>4.692E-3</v>
      </c>
      <c r="F41" s="241">
        <v>9.5770000000000004E-3</v>
      </c>
      <c r="G41" s="241">
        <v>1.4271000000000001E-2</v>
      </c>
      <c r="H41" s="241">
        <v>1.1316E-2</v>
      </c>
      <c r="I41" s="241">
        <v>1.0426E-2</v>
      </c>
      <c r="J41" s="241">
        <v>1.1675E-2</v>
      </c>
      <c r="K41" s="241">
        <v>1.5317000000000001E-2</v>
      </c>
      <c r="L41" s="241">
        <v>1.802E-3</v>
      </c>
      <c r="M41" s="241">
        <v>1.0945E-2</v>
      </c>
      <c r="N41" s="241">
        <v>1.3771E-2</v>
      </c>
      <c r="O41" s="241">
        <v>1.6123999999999999E-2</v>
      </c>
      <c r="P41" s="241">
        <v>1.2657E-2</v>
      </c>
      <c r="Q41" s="241">
        <v>7.3220000000000004E-3</v>
      </c>
      <c r="R41" s="241">
        <v>9.6299999999999997E-3</v>
      </c>
      <c r="S41" s="241">
        <v>1.052E-2</v>
      </c>
      <c r="T41" s="241">
        <v>1.2683E-2</v>
      </c>
      <c r="U41" s="241">
        <v>1.2907999999999999E-2</v>
      </c>
      <c r="V41" s="241">
        <v>1.3908E-2</v>
      </c>
      <c r="W41" s="241">
        <v>1.4109999999999999E-2</v>
      </c>
      <c r="X41" s="241">
        <v>1.9254E-2</v>
      </c>
      <c r="Y41" s="241">
        <v>1.8942000000000001E-2</v>
      </c>
      <c r="Z41" s="241">
        <v>8.7790000000000003E-3</v>
      </c>
      <c r="AA41" s="241">
        <v>8.4679999999999998E-3</v>
      </c>
      <c r="AB41" s="241">
        <v>1.1276E-2</v>
      </c>
      <c r="AC41" s="241">
        <v>1.3724E-2</v>
      </c>
      <c r="AD41" s="241">
        <v>1.6827999999999999E-2</v>
      </c>
      <c r="AE41" s="241">
        <v>1.4517E-2</v>
      </c>
      <c r="AF41" s="241">
        <v>5.4002000000000001E-2</v>
      </c>
      <c r="AG41" s="241">
        <v>1.6376999999999999E-2</v>
      </c>
      <c r="AH41" s="241">
        <v>3.7969000000000003E-2</v>
      </c>
      <c r="AI41" s="241">
        <v>5.9214000000000003E-2</v>
      </c>
      <c r="AJ41" s="241">
        <v>8.4799999999999997E-3</v>
      </c>
      <c r="AK41" s="241">
        <v>2.0028000000000001E-2</v>
      </c>
      <c r="AL41" s="241">
        <v>1.1463509999999999</v>
      </c>
      <c r="AM41" s="241">
        <v>3.2273999999999997E-2</v>
      </c>
      <c r="AN41" s="241">
        <v>4.4135000000000001E-2</v>
      </c>
      <c r="AO41" s="241">
        <v>1.5955E-2</v>
      </c>
      <c r="AP41" s="241">
        <v>6.5295000000000006E-2</v>
      </c>
      <c r="AQ41" s="241">
        <v>6.6649E-2</v>
      </c>
      <c r="AR41" s="241">
        <v>2.4131E-2</v>
      </c>
      <c r="AS41" s="241">
        <v>9.5359999999999993E-3</v>
      </c>
      <c r="AT41" s="242">
        <v>7.6676999999999995E-2</v>
      </c>
      <c r="AU41" s="243">
        <v>2.0115449999999999</v>
      </c>
      <c r="AV41" s="244">
        <v>1.4863230000000001</v>
      </c>
      <c r="AW41" s="239"/>
    </row>
    <row r="42" spans="1:49" s="8" customFormat="1" ht="17.149999999999999" customHeight="1" x14ac:dyDescent="0.2">
      <c r="A42" s="219"/>
      <c r="B42" s="58" t="s">
        <v>219</v>
      </c>
      <c r="C42" s="29" t="s">
        <v>10</v>
      </c>
      <c r="D42" s="240">
        <v>9.3999999999999997E-4</v>
      </c>
      <c r="E42" s="241">
        <v>7.3099999999999999E-4</v>
      </c>
      <c r="F42" s="241">
        <v>1.9109999999999999E-3</v>
      </c>
      <c r="G42" s="241">
        <v>2.3730000000000001E-3</v>
      </c>
      <c r="H42" s="241">
        <v>9.6000000000000002E-4</v>
      </c>
      <c r="I42" s="241">
        <v>7.6800000000000002E-4</v>
      </c>
      <c r="J42" s="241">
        <v>1.116E-3</v>
      </c>
      <c r="K42" s="241">
        <v>8.6600000000000002E-4</v>
      </c>
      <c r="L42" s="241">
        <v>1.46E-4</v>
      </c>
      <c r="M42" s="241">
        <v>9.8900000000000008E-4</v>
      </c>
      <c r="N42" s="241">
        <v>1.0740000000000001E-3</v>
      </c>
      <c r="O42" s="241">
        <v>1.253E-3</v>
      </c>
      <c r="P42" s="241">
        <v>2.32E-3</v>
      </c>
      <c r="Q42" s="241">
        <v>1.689E-3</v>
      </c>
      <c r="R42" s="241">
        <v>1.2160000000000001E-3</v>
      </c>
      <c r="S42" s="241">
        <v>1.3029999999999999E-3</v>
      </c>
      <c r="T42" s="241">
        <v>1.4610000000000001E-3</v>
      </c>
      <c r="U42" s="241">
        <v>1.116E-3</v>
      </c>
      <c r="V42" s="241">
        <v>7.3300000000000004E-4</v>
      </c>
      <c r="W42" s="241">
        <v>6.0700000000000001E-4</v>
      </c>
      <c r="X42" s="241">
        <v>1.33E-3</v>
      </c>
      <c r="Y42" s="241">
        <v>5.8100000000000003E-4</v>
      </c>
      <c r="Z42" s="241">
        <v>5.3499999999999999E-4</v>
      </c>
      <c r="AA42" s="241">
        <v>7.7800000000000005E-4</v>
      </c>
      <c r="AB42" s="241">
        <v>1.6019999999999999E-3</v>
      </c>
      <c r="AC42" s="241">
        <v>8.5099999999999998E-4</v>
      </c>
      <c r="AD42" s="241">
        <v>2.029E-3</v>
      </c>
      <c r="AE42" s="241">
        <v>1.9959999999999999E-3</v>
      </c>
      <c r="AF42" s="241">
        <v>4.6090000000000002E-3</v>
      </c>
      <c r="AG42" s="241">
        <v>2.6610000000000002E-3</v>
      </c>
      <c r="AH42" s="241">
        <v>1.792E-3</v>
      </c>
      <c r="AI42" s="241">
        <v>1.073E-3</v>
      </c>
      <c r="AJ42" s="241">
        <v>1.1950000000000001E-3</v>
      </c>
      <c r="AK42" s="241">
        <v>2.1649999999999998E-3</v>
      </c>
      <c r="AL42" s="241">
        <v>9.8799999999999995E-4</v>
      </c>
      <c r="AM42" s="241">
        <v>1.001347</v>
      </c>
      <c r="AN42" s="241">
        <v>1.91E-3</v>
      </c>
      <c r="AO42" s="241">
        <v>8.8800000000000001E-4</v>
      </c>
      <c r="AP42" s="241">
        <v>9.1100000000000003E-4</v>
      </c>
      <c r="AQ42" s="241">
        <v>6.8499999999999995E-4</v>
      </c>
      <c r="AR42" s="241">
        <v>9.859999999999999E-4</v>
      </c>
      <c r="AS42" s="241">
        <v>6.3599999999999996E-4</v>
      </c>
      <c r="AT42" s="242">
        <v>0.24757899999999999</v>
      </c>
      <c r="AU42" s="243">
        <v>1.3026979999999999</v>
      </c>
      <c r="AV42" s="244">
        <v>0.96255900000000005</v>
      </c>
      <c r="AW42" s="239"/>
    </row>
    <row r="43" spans="1:49" s="8" customFormat="1" ht="17.149999999999999" customHeight="1" x14ac:dyDescent="0.2">
      <c r="A43" s="219"/>
      <c r="B43" s="58" t="s">
        <v>220</v>
      </c>
      <c r="C43" s="29" t="s">
        <v>264</v>
      </c>
      <c r="D43" s="240">
        <v>1.7899999999999999E-4</v>
      </c>
      <c r="E43" s="241">
        <v>2.3499999999999999E-4</v>
      </c>
      <c r="F43" s="241">
        <v>1.2400000000000001E-4</v>
      </c>
      <c r="G43" s="241">
        <v>6.6200000000000005E-4</v>
      </c>
      <c r="H43" s="241">
        <v>3.6299999999999999E-4</v>
      </c>
      <c r="I43" s="241">
        <v>1.12E-4</v>
      </c>
      <c r="J43" s="241">
        <v>2.5799999999999998E-4</v>
      </c>
      <c r="K43" s="241">
        <v>3.9300000000000001E-4</v>
      </c>
      <c r="L43" s="241">
        <v>3.6999999999999998E-5</v>
      </c>
      <c r="M43" s="241">
        <v>2.3699999999999999E-4</v>
      </c>
      <c r="N43" s="241">
        <v>1.6000000000000001E-4</v>
      </c>
      <c r="O43" s="241">
        <v>1.3259999999999999E-3</v>
      </c>
      <c r="P43" s="241">
        <v>3.3500000000000001E-4</v>
      </c>
      <c r="Q43" s="241">
        <v>1.8100000000000001E-4</v>
      </c>
      <c r="R43" s="241">
        <v>1.5300000000000001E-4</v>
      </c>
      <c r="S43" s="241">
        <v>3.97E-4</v>
      </c>
      <c r="T43" s="241">
        <v>7.94E-4</v>
      </c>
      <c r="U43" s="241">
        <v>3.77E-4</v>
      </c>
      <c r="V43" s="241">
        <v>4.5399999999999998E-4</v>
      </c>
      <c r="W43" s="241">
        <v>1.031E-3</v>
      </c>
      <c r="X43" s="241">
        <v>9.9099999999999991E-4</v>
      </c>
      <c r="Y43" s="241">
        <v>1.4220000000000001E-3</v>
      </c>
      <c r="Z43" s="241">
        <v>2.9700000000000001E-4</v>
      </c>
      <c r="AA43" s="241">
        <v>1.34E-4</v>
      </c>
      <c r="AB43" s="241">
        <v>3.2899999999999997E-4</v>
      </c>
      <c r="AC43" s="241">
        <v>2.2900000000000001E-4</v>
      </c>
      <c r="AD43" s="241">
        <v>3.1E-4</v>
      </c>
      <c r="AE43" s="241">
        <v>5.1900000000000004E-4</v>
      </c>
      <c r="AF43" s="241">
        <v>3.9100000000000002E-4</v>
      </c>
      <c r="AG43" s="241">
        <v>2.8200000000000002E-4</v>
      </c>
      <c r="AH43" s="241">
        <v>3.86E-4</v>
      </c>
      <c r="AI43" s="241">
        <v>4.66E-4</v>
      </c>
      <c r="AJ43" s="241">
        <v>6.2000000000000003E-5</v>
      </c>
      <c r="AK43" s="241">
        <v>1.2849999999999999E-3</v>
      </c>
      <c r="AL43" s="241">
        <v>4.0090000000000004E-3</v>
      </c>
      <c r="AM43" s="241">
        <v>2.5300000000000002E-4</v>
      </c>
      <c r="AN43" s="241">
        <v>1.000227</v>
      </c>
      <c r="AO43" s="241">
        <v>1.92E-4</v>
      </c>
      <c r="AP43" s="241">
        <v>3.1199999999999999E-4</v>
      </c>
      <c r="AQ43" s="241">
        <v>7.18E-4</v>
      </c>
      <c r="AR43" s="241">
        <v>5.3300000000000005E-4</v>
      </c>
      <c r="AS43" s="241">
        <v>1.6699999999999999E-4</v>
      </c>
      <c r="AT43" s="242">
        <v>5.3399999999999997E-4</v>
      </c>
      <c r="AU43" s="243">
        <v>1.021855</v>
      </c>
      <c r="AV43" s="244">
        <v>0.75504499999999997</v>
      </c>
      <c r="AW43" s="239"/>
    </row>
    <row r="44" spans="1:49" s="8" customFormat="1" ht="17.149999999999999" customHeight="1" x14ac:dyDescent="0.2">
      <c r="A44" s="219"/>
      <c r="B44" s="58" t="s">
        <v>221</v>
      </c>
      <c r="C44" s="29" t="s">
        <v>265</v>
      </c>
      <c r="D44" s="240">
        <v>9.4200000000000002E-4</v>
      </c>
      <c r="E44" s="241">
        <v>6.8999999999999997E-5</v>
      </c>
      <c r="F44" s="241">
        <v>8.2000000000000001E-5</v>
      </c>
      <c r="G44" s="241">
        <v>2.6400000000000002E-4</v>
      </c>
      <c r="H44" s="241">
        <v>1.13E-4</v>
      </c>
      <c r="I44" s="241">
        <v>5.3999999999999998E-5</v>
      </c>
      <c r="J44" s="241">
        <v>6.8999999999999997E-5</v>
      </c>
      <c r="K44" s="241">
        <v>6.4999999999999994E-5</v>
      </c>
      <c r="L44" s="241">
        <v>2.3E-5</v>
      </c>
      <c r="M44" s="241">
        <v>4.6E-5</v>
      </c>
      <c r="N44" s="241">
        <v>6.3E-5</v>
      </c>
      <c r="O44" s="241">
        <v>6.7000000000000002E-5</v>
      </c>
      <c r="P44" s="241">
        <v>8.8999999999999995E-5</v>
      </c>
      <c r="Q44" s="241">
        <v>5.7000000000000003E-5</v>
      </c>
      <c r="R44" s="241">
        <v>6.0000000000000002E-5</v>
      </c>
      <c r="S44" s="241">
        <v>5.8999999999999998E-5</v>
      </c>
      <c r="T44" s="241">
        <v>5.1999999999999997E-5</v>
      </c>
      <c r="U44" s="241">
        <v>4.8000000000000001E-5</v>
      </c>
      <c r="V44" s="241">
        <v>4.8000000000000001E-5</v>
      </c>
      <c r="W44" s="241">
        <v>4.3000000000000002E-5</v>
      </c>
      <c r="X44" s="241">
        <v>5.3000000000000001E-5</v>
      </c>
      <c r="Y44" s="241">
        <v>4.6E-5</v>
      </c>
      <c r="Z44" s="241">
        <v>3.8999999999999999E-5</v>
      </c>
      <c r="AA44" s="241">
        <v>2.8E-5</v>
      </c>
      <c r="AB44" s="241">
        <v>5.1999999999999997E-5</v>
      </c>
      <c r="AC44" s="241">
        <v>1.35E-4</v>
      </c>
      <c r="AD44" s="241">
        <v>8.6000000000000003E-5</v>
      </c>
      <c r="AE44" s="241">
        <v>8.0000000000000007E-5</v>
      </c>
      <c r="AF44" s="241">
        <v>3.9399999999999998E-4</v>
      </c>
      <c r="AG44" s="241">
        <v>1.06E-4</v>
      </c>
      <c r="AH44" s="241">
        <v>1.22E-4</v>
      </c>
      <c r="AI44" s="241">
        <v>2.4600000000000002E-4</v>
      </c>
      <c r="AJ44" s="241">
        <v>4.0000000000000003E-5</v>
      </c>
      <c r="AK44" s="241">
        <v>1.3309999999999999E-3</v>
      </c>
      <c r="AL44" s="241">
        <v>7.4399999999999998E-4</v>
      </c>
      <c r="AM44" s="241">
        <v>9.7999999999999997E-5</v>
      </c>
      <c r="AN44" s="241">
        <v>1.06E-4</v>
      </c>
      <c r="AO44" s="241">
        <v>1.016438</v>
      </c>
      <c r="AP44" s="241">
        <v>1.1400000000000001E-4</v>
      </c>
      <c r="AQ44" s="241">
        <v>1.1E-4</v>
      </c>
      <c r="AR44" s="241">
        <v>1.5699999999999999E-4</v>
      </c>
      <c r="AS44" s="241">
        <v>8.2999999999999998E-5</v>
      </c>
      <c r="AT44" s="242">
        <v>2.5709999999999999E-3</v>
      </c>
      <c r="AU44" s="243">
        <v>1.02549</v>
      </c>
      <c r="AV44" s="244">
        <v>0.75773100000000004</v>
      </c>
      <c r="AW44" s="239"/>
    </row>
    <row r="45" spans="1:49" s="8" customFormat="1" ht="17.149999999999999" customHeight="1" x14ac:dyDescent="0.2">
      <c r="A45" s="219"/>
      <c r="B45" s="58" t="s">
        <v>222</v>
      </c>
      <c r="C45" s="29" t="s">
        <v>299</v>
      </c>
      <c r="D45" s="240">
        <v>4.08E-4</v>
      </c>
      <c r="E45" s="241">
        <v>1.5699999999999999E-4</v>
      </c>
      <c r="F45" s="241">
        <v>3.8800000000000002E-3</v>
      </c>
      <c r="G45" s="241">
        <v>2.4350000000000001E-3</v>
      </c>
      <c r="H45" s="241">
        <v>1.047E-3</v>
      </c>
      <c r="I45" s="241">
        <v>5.4900000000000001E-4</v>
      </c>
      <c r="J45" s="241">
        <v>1.3090000000000001E-3</v>
      </c>
      <c r="K45" s="241">
        <v>1.413E-3</v>
      </c>
      <c r="L45" s="241">
        <v>1.83E-4</v>
      </c>
      <c r="M45" s="241">
        <v>6.4999999999999997E-4</v>
      </c>
      <c r="N45" s="241">
        <v>9.5100000000000002E-4</v>
      </c>
      <c r="O45" s="241">
        <v>7.8200000000000003E-4</v>
      </c>
      <c r="P45" s="241">
        <v>9.2900000000000003E-4</v>
      </c>
      <c r="Q45" s="241">
        <v>8.3600000000000005E-4</v>
      </c>
      <c r="R45" s="241">
        <v>5.4900000000000001E-4</v>
      </c>
      <c r="S45" s="241">
        <v>9.2400000000000002E-4</v>
      </c>
      <c r="T45" s="241">
        <v>2.101E-3</v>
      </c>
      <c r="U45" s="241">
        <v>1.792E-3</v>
      </c>
      <c r="V45" s="241">
        <v>2.019E-3</v>
      </c>
      <c r="W45" s="241">
        <v>8.25E-4</v>
      </c>
      <c r="X45" s="241">
        <v>7.0500000000000001E-4</v>
      </c>
      <c r="Y45" s="241">
        <v>7.1500000000000003E-4</v>
      </c>
      <c r="Z45" s="241">
        <v>3.7199999999999999E-4</v>
      </c>
      <c r="AA45" s="241">
        <v>4.5100000000000001E-4</v>
      </c>
      <c r="AB45" s="241">
        <v>1.3179999999999999E-3</v>
      </c>
      <c r="AC45" s="241">
        <v>1.067E-3</v>
      </c>
      <c r="AD45" s="241">
        <v>1.1689999999999999E-3</v>
      </c>
      <c r="AE45" s="241">
        <v>1.408E-3</v>
      </c>
      <c r="AF45" s="241">
        <v>7.1840000000000003E-3</v>
      </c>
      <c r="AG45" s="241">
        <v>1.918E-3</v>
      </c>
      <c r="AH45" s="241">
        <v>7.4600000000000003E-4</v>
      </c>
      <c r="AI45" s="241">
        <v>2.8700000000000002E-3</v>
      </c>
      <c r="AJ45" s="241">
        <v>5.0000000000000001E-4</v>
      </c>
      <c r="AK45" s="241">
        <v>1.454E-3</v>
      </c>
      <c r="AL45" s="241">
        <v>1.5120000000000001E-3</v>
      </c>
      <c r="AM45" s="241">
        <v>3.8400000000000001E-4</v>
      </c>
      <c r="AN45" s="241">
        <v>2.6870000000000002E-3</v>
      </c>
      <c r="AO45" s="241">
        <v>1.1000000000000001E-3</v>
      </c>
      <c r="AP45" s="241">
        <v>1.000383</v>
      </c>
      <c r="AQ45" s="241">
        <v>1.8829999999999999E-3</v>
      </c>
      <c r="AR45" s="241">
        <v>2.4780000000000002E-3</v>
      </c>
      <c r="AS45" s="241">
        <v>4.17E-4</v>
      </c>
      <c r="AT45" s="242">
        <v>4.117E-3</v>
      </c>
      <c r="AU45" s="243">
        <v>1.0605789999999999</v>
      </c>
      <c r="AV45" s="244">
        <v>0.78365799999999997</v>
      </c>
      <c r="AW45" s="239"/>
    </row>
    <row r="46" spans="1:49" s="8" customFormat="1" ht="17.149999999999999" customHeight="1" x14ac:dyDescent="0.2">
      <c r="A46" s="219"/>
      <c r="B46" s="58" t="s">
        <v>223</v>
      </c>
      <c r="C46" s="29" t="s">
        <v>266</v>
      </c>
      <c r="D46" s="240">
        <v>3.1208E-2</v>
      </c>
      <c r="E46" s="241">
        <v>3.1417E-2</v>
      </c>
      <c r="F46" s="241">
        <v>2.5278999999999999E-2</v>
      </c>
      <c r="G46" s="241">
        <v>6.5292000000000003E-2</v>
      </c>
      <c r="H46" s="241">
        <v>5.2290999999999997E-2</v>
      </c>
      <c r="I46" s="241">
        <v>3.9314000000000002E-2</v>
      </c>
      <c r="J46" s="241">
        <v>3.8601999999999997E-2</v>
      </c>
      <c r="K46" s="241">
        <v>5.6085999999999997E-2</v>
      </c>
      <c r="L46" s="241">
        <v>8.1209999999999997E-3</v>
      </c>
      <c r="M46" s="241">
        <v>5.0626999999999998E-2</v>
      </c>
      <c r="N46" s="241">
        <v>5.0564999999999999E-2</v>
      </c>
      <c r="O46" s="241">
        <v>4.5148000000000001E-2</v>
      </c>
      <c r="P46" s="241">
        <v>7.1329000000000004E-2</v>
      </c>
      <c r="Q46" s="241">
        <v>2.4507999999999999E-2</v>
      </c>
      <c r="R46" s="241">
        <v>3.6294E-2</v>
      </c>
      <c r="S46" s="241">
        <v>4.0087999999999999E-2</v>
      </c>
      <c r="T46" s="241">
        <v>5.6968999999999999E-2</v>
      </c>
      <c r="U46" s="241">
        <v>4.4379000000000002E-2</v>
      </c>
      <c r="V46" s="241">
        <v>4.6371999999999997E-2</v>
      </c>
      <c r="W46" s="241">
        <v>5.9167999999999998E-2</v>
      </c>
      <c r="X46" s="241">
        <v>5.3441000000000002E-2</v>
      </c>
      <c r="Y46" s="241">
        <v>4.6224000000000001E-2</v>
      </c>
      <c r="Z46" s="241">
        <v>4.5864000000000002E-2</v>
      </c>
      <c r="AA46" s="241">
        <v>6.973E-2</v>
      </c>
      <c r="AB46" s="241">
        <v>6.2649999999999997E-2</v>
      </c>
      <c r="AC46" s="241">
        <v>5.8205E-2</v>
      </c>
      <c r="AD46" s="241">
        <v>0.10056900000000001</v>
      </c>
      <c r="AE46" s="241">
        <v>5.8333000000000003E-2</v>
      </c>
      <c r="AF46" s="241">
        <v>0.17429700000000001</v>
      </c>
      <c r="AG46" s="241">
        <v>7.2715000000000002E-2</v>
      </c>
      <c r="AH46" s="241">
        <v>9.1056999999999999E-2</v>
      </c>
      <c r="AI46" s="241">
        <v>0.12663199999999999</v>
      </c>
      <c r="AJ46" s="241">
        <v>3.5012000000000001E-2</v>
      </c>
      <c r="AK46" s="241">
        <v>0.12778100000000001</v>
      </c>
      <c r="AL46" s="241">
        <v>0.183314</v>
      </c>
      <c r="AM46" s="241">
        <v>9.7270999999999996E-2</v>
      </c>
      <c r="AN46" s="241">
        <v>8.9124999999999996E-2</v>
      </c>
      <c r="AO46" s="241">
        <v>5.4996000000000003E-2</v>
      </c>
      <c r="AP46" s="241">
        <v>9.1548000000000004E-2</v>
      </c>
      <c r="AQ46" s="241">
        <v>1.134344</v>
      </c>
      <c r="AR46" s="241">
        <v>5.4823999999999998E-2</v>
      </c>
      <c r="AS46" s="241">
        <v>2.8867E-2</v>
      </c>
      <c r="AT46" s="242">
        <v>8.4501999999999994E-2</v>
      </c>
      <c r="AU46" s="243">
        <v>3.8143579999999999</v>
      </c>
      <c r="AV46" s="244">
        <v>2.8184149999999999</v>
      </c>
      <c r="AW46" s="239"/>
    </row>
    <row r="47" spans="1:49" s="8" customFormat="1" ht="17.149999999999999" customHeight="1" x14ac:dyDescent="0.2">
      <c r="A47" s="219"/>
      <c r="B47" s="58" t="s">
        <v>224</v>
      </c>
      <c r="C47" s="29" t="s">
        <v>267</v>
      </c>
      <c r="D47" s="240">
        <v>2.4399999999999999E-4</v>
      </c>
      <c r="E47" s="241">
        <v>1.94E-4</v>
      </c>
      <c r="F47" s="241">
        <v>7.0200000000000004E-4</v>
      </c>
      <c r="G47" s="241">
        <v>2.7999999999999998E-4</v>
      </c>
      <c r="H47" s="241">
        <v>2.7300000000000002E-4</v>
      </c>
      <c r="I47" s="241">
        <v>2.1000000000000001E-4</v>
      </c>
      <c r="J47" s="241">
        <v>2.1100000000000001E-4</v>
      </c>
      <c r="K47" s="241">
        <v>2.2100000000000001E-4</v>
      </c>
      <c r="L47" s="241">
        <v>3.8000000000000002E-5</v>
      </c>
      <c r="M47" s="241">
        <v>1.9699999999999999E-4</v>
      </c>
      <c r="N47" s="241">
        <v>2.1499999999999999E-4</v>
      </c>
      <c r="O47" s="241">
        <v>2.32E-4</v>
      </c>
      <c r="P47" s="241">
        <v>2.1000000000000001E-4</v>
      </c>
      <c r="Q47" s="241">
        <v>1.47E-4</v>
      </c>
      <c r="R47" s="241">
        <v>2.0699999999999999E-4</v>
      </c>
      <c r="S47" s="241">
        <v>2.0100000000000001E-4</v>
      </c>
      <c r="T47" s="241">
        <v>2.3499999999999999E-4</v>
      </c>
      <c r="U47" s="241">
        <v>2.05E-4</v>
      </c>
      <c r="V47" s="241">
        <v>2.1699999999999999E-4</v>
      </c>
      <c r="W47" s="241">
        <v>2.7399999999999999E-4</v>
      </c>
      <c r="X47" s="241">
        <v>2.5799999999999998E-4</v>
      </c>
      <c r="Y47" s="241">
        <v>2.5399999999999999E-4</v>
      </c>
      <c r="Z47" s="241">
        <v>2.04E-4</v>
      </c>
      <c r="AA47" s="241">
        <v>1.54E-4</v>
      </c>
      <c r="AB47" s="241">
        <v>2.5099999999999998E-4</v>
      </c>
      <c r="AC47" s="241">
        <v>2.5799999999999998E-4</v>
      </c>
      <c r="AD47" s="241">
        <v>3.77E-4</v>
      </c>
      <c r="AE47" s="241">
        <v>2.0000000000000001E-4</v>
      </c>
      <c r="AF47" s="241">
        <v>6.5499999999999998E-4</v>
      </c>
      <c r="AG47" s="241">
        <v>2.22E-4</v>
      </c>
      <c r="AH47" s="241">
        <v>8.2600000000000002E-4</v>
      </c>
      <c r="AI47" s="241">
        <v>5.44E-4</v>
      </c>
      <c r="AJ47" s="241">
        <v>4.0200000000000001E-4</v>
      </c>
      <c r="AK47" s="241">
        <v>7.1400000000000001E-4</v>
      </c>
      <c r="AL47" s="241">
        <v>5.5529999999999998E-3</v>
      </c>
      <c r="AM47" s="241">
        <v>5.1800000000000001E-4</v>
      </c>
      <c r="AN47" s="241">
        <v>2.3389999999999999E-3</v>
      </c>
      <c r="AO47" s="241">
        <v>7.5050000000000004E-3</v>
      </c>
      <c r="AP47" s="241">
        <v>1.9880000000000002E-3</v>
      </c>
      <c r="AQ47" s="241">
        <v>1.2470000000000001E-3</v>
      </c>
      <c r="AR47" s="241">
        <v>1.0105850000000001</v>
      </c>
      <c r="AS47" s="241">
        <v>2.0799999999999999E-4</v>
      </c>
      <c r="AT47" s="242">
        <v>1.585E-3</v>
      </c>
      <c r="AU47" s="243">
        <v>1.041558</v>
      </c>
      <c r="AV47" s="244">
        <v>0.76960300000000004</v>
      </c>
      <c r="AW47" s="239"/>
    </row>
    <row r="48" spans="1:49" s="8" customFormat="1" ht="17.149999999999999" customHeight="1" x14ac:dyDescent="0.2">
      <c r="A48" s="219"/>
      <c r="B48" s="58" t="s">
        <v>225</v>
      </c>
      <c r="C48" s="29" t="s">
        <v>300</v>
      </c>
      <c r="D48" s="240">
        <v>1.206E-3</v>
      </c>
      <c r="E48" s="241">
        <v>2.2269999999999998E-3</v>
      </c>
      <c r="F48" s="241">
        <v>1.1900000000000001E-3</v>
      </c>
      <c r="G48" s="241">
        <v>1.593E-3</v>
      </c>
      <c r="H48" s="241">
        <v>1.1490000000000001E-3</v>
      </c>
      <c r="I48" s="241">
        <v>1.4040000000000001E-3</v>
      </c>
      <c r="J48" s="241">
        <v>1.253E-3</v>
      </c>
      <c r="K48" s="241">
        <v>9.2199999999999997E-4</v>
      </c>
      <c r="L48" s="241">
        <v>1.05E-4</v>
      </c>
      <c r="M48" s="241">
        <v>4.3899999999999999E-4</v>
      </c>
      <c r="N48" s="241">
        <v>6.5600000000000001E-4</v>
      </c>
      <c r="O48" s="241">
        <v>1.6900000000000001E-3</v>
      </c>
      <c r="P48" s="241">
        <v>1.652E-3</v>
      </c>
      <c r="Q48" s="241">
        <v>4.5899999999999999E-4</v>
      </c>
      <c r="R48" s="241">
        <v>6.8800000000000003E-4</v>
      </c>
      <c r="S48" s="241">
        <v>7.3800000000000005E-4</v>
      </c>
      <c r="T48" s="241">
        <v>1.4940000000000001E-3</v>
      </c>
      <c r="U48" s="241">
        <v>1.3990000000000001E-3</v>
      </c>
      <c r="V48" s="241">
        <v>9.0899999999999998E-4</v>
      </c>
      <c r="W48" s="241">
        <v>1.175E-3</v>
      </c>
      <c r="X48" s="241">
        <v>1.3290000000000001E-3</v>
      </c>
      <c r="Y48" s="241">
        <v>1.1329999999999999E-3</v>
      </c>
      <c r="Z48" s="241">
        <v>6.5099999999999999E-4</v>
      </c>
      <c r="AA48" s="241">
        <v>8.3100000000000003E-4</v>
      </c>
      <c r="AB48" s="241">
        <v>2.1210000000000001E-3</v>
      </c>
      <c r="AC48" s="241">
        <v>1.4519999999999999E-3</v>
      </c>
      <c r="AD48" s="241">
        <v>1.439E-3</v>
      </c>
      <c r="AE48" s="241">
        <v>3.6000000000000002E-4</v>
      </c>
      <c r="AF48" s="241">
        <v>1.787E-3</v>
      </c>
      <c r="AG48" s="241">
        <v>3.6480000000000002E-3</v>
      </c>
      <c r="AH48" s="241">
        <v>2.4069999999999999E-3</v>
      </c>
      <c r="AI48" s="241">
        <v>4.0390000000000001E-3</v>
      </c>
      <c r="AJ48" s="241">
        <v>6.3500000000000004E-4</v>
      </c>
      <c r="AK48" s="241">
        <v>2.2799999999999999E-3</v>
      </c>
      <c r="AL48" s="241">
        <v>2.565E-3</v>
      </c>
      <c r="AM48" s="241">
        <v>3.6089999999999998E-3</v>
      </c>
      <c r="AN48" s="241">
        <v>5.0039999999999998E-3</v>
      </c>
      <c r="AO48" s="241">
        <v>2.637E-3</v>
      </c>
      <c r="AP48" s="241">
        <v>5.4320000000000002E-3</v>
      </c>
      <c r="AQ48" s="241">
        <v>2.0200000000000001E-3</v>
      </c>
      <c r="AR48" s="241">
        <v>2.3519999999999999E-3</v>
      </c>
      <c r="AS48" s="241">
        <v>1.0007239999999999</v>
      </c>
      <c r="AT48" s="242">
        <v>1.5900000000000001E-3</v>
      </c>
      <c r="AU48" s="243">
        <v>1.072395</v>
      </c>
      <c r="AV48" s="244">
        <v>0.79238900000000001</v>
      </c>
      <c r="AW48" s="239"/>
    </row>
    <row r="49" spans="1:49" s="8" customFormat="1" ht="17.149999999999999" customHeight="1" thickBot="1" x14ac:dyDescent="0.25">
      <c r="A49" s="219"/>
      <c r="B49" s="59" t="s">
        <v>226</v>
      </c>
      <c r="C49" s="30" t="s">
        <v>301</v>
      </c>
      <c r="D49" s="245">
        <v>3.81E-3</v>
      </c>
      <c r="E49" s="246">
        <v>2.9650000000000002E-3</v>
      </c>
      <c r="F49" s="246">
        <v>7.7499999999999999E-3</v>
      </c>
      <c r="G49" s="246">
        <v>9.6220000000000003E-3</v>
      </c>
      <c r="H49" s="246">
        <v>3.8939999999999999E-3</v>
      </c>
      <c r="I49" s="246">
        <v>3.1150000000000001E-3</v>
      </c>
      <c r="J49" s="246">
        <v>4.5259999999999996E-3</v>
      </c>
      <c r="K49" s="246">
        <v>3.5100000000000001E-3</v>
      </c>
      <c r="L49" s="246">
        <v>5.9299999999999999E-4</v>
      </c>
      <c r="M49" s="246">
        <v>4.0090000000000004E-3</v>
      </c>
      <c r="N49" s="246">
        <v>4.3550000000000004E-3</v>
      </c>
      <c r="O49" s="246">
        <v>5.0809999999999996E-3</v>
      </c>
      <c r="P49" s="246">
        <v>9.4079999999999997E-3</v>
      </c>
      <c r="Q49" s="246">
        <v>6.8510000000000003E-3</v>
      </c>
      <c r="R49" s="246">
        <v>4.9329999999999999E-3</v>
      </c>
      <c r="S49" s="246">
        <v>5.2820000000000002E-3</v>
      </c>
      <c r="T49" s="246">
        <v>5.9239999999999996E-3</v>
      </c>
      <c r="U49" s="246">
        <v>4.5250000000000004E-3</v>
      </c>
      <c r="V49" s="246">
        <v>2.9740000000000001E-3</v>
      </c>
      <c r="W49" s="246">
        <v>2.4610000000000001E-3</v>
      </c>
      <c r="X49" s="246">
        <v>5.3930000000000002E-3</v>
      </c>
      <c r="Y49" s="246">
        <v>2.356E-3</v>
      </c>
      <c r="Z49" s="246">
        <v>2.1700000000000001E-3</v>
      </c>
      <c r="AA49" s="246">
        <v>3.1540000000000001E-3</v>
      </c>
      <c r="AB49" s="246">
        <v>6.4949999999999999E-3</v>
      </c>
      <c r="AC49" s="246">
        <v>3.4489999999999998E-3</v>
      </c>
      <c r="AD49" s="246">
        <v>8.2290000000000002E-3</v>
      </c>
      <c r="AE49" s="246">
        <v>8.0920000000000002E-3</v>
      </c>
      <c r="AF49" s="246">
        <v>1.8689999999999998E-2</v>
      </c>
      <c r="AG49" s="246">
        <v>1.0792E-2</v>
      </c>
      <c r="AH49" s="246">
        <v>7.267E-3</v>
      </c>
      <c r="AI49" s="246">
        <v>4.352E-3</v>
      </c>
      <c r="AJ49" s="246">
        <v>4.8479999999999999E-3</v>
      </c>
      <c r="AK49" s="246">
        <v>8.7779999999999993E-3</v>
      </c>
      <c r="AL49" s="246">
        <v>4.006E-3</v>
      </c>
      <c r="AM49" s="246">
        <v>5.4619999999999998E-3</v>
      </c>
      <c r="AN49" s="246">
        <v>7.7470000000000004E-3</v>
      </c>
      <c r="AO49" s="246">
        <v>3.6029999999999999E-3</v>
      </c>
      <c r="AP49" s="246">
        <v>3.6930000000000001E-3</v>
      </c>
      <c r="AQ49" s="246">
        <v>2.777E-3</v>
      </c>
      <c r="AR49" s="246">
        <v>3.9969999999999997E-3</v>
      </c>
      <c r="AS49" s="246">
        <v>2.5799999999999998E-3</v>
      </c>
      <c r="AT49" s="247">
        <v>1.0039739999999999</v>
      </c>
      <c r="AU49" s="248">
        <v>1.2274910000000001</v>
      </c>
      <c r="AV49" s="249">
        <v>0.90698900000000005</v>
      </c>
      <c r="AW49" s="239"/>
    </row>
    <row r="50" spans="1:49" s="8" customFormat="1" ht="17.149999999999999" customHeight="1" x14ac:dyDescent="0.2">
      <c r="A50" s="219"/>
      <c r="B50" s="250"/>
      <c r="C50" s="251" t="s">
        <v>336</v>
      </c>
      <c r="D50" s="252">
        <v>1.3113859999999999</v>
      </c>
      <c r="E50" s="243">
        <v>1.16205</v>
      </c>
      <c r="F50" s="243">
        <v>1.338808</v>
      </c>
      <c r="G50" s="243">
        <v>1.437638</v>
      </c>
      <c r="H50" s="243">
        <v>1.3897900000000001</v>
      </c>
      <c r="I50" s="243">
        <v>1.2537830000000001</v>
      </c>
      <c r="J50" s="243">
        <v>1.3470219999999999</v>
      </c>
      <c r="K50" s="243">
        <v>1.284</v>
      </c>
      <c r="L50" s="243">
        <v>1.07698</v>
      </c>
      <c r="M50" s="243">
        <v>1.353086</v>
      </c>
      <c r="N50" s="243">
        <v>1.290867</v>
      </c>
      <c r="O50" s="243">
        <v>1.28948</v>
      </c>
      <c r="P50" s="243">
        <v>1.30219</v>
      </c>
      <c r="Q50" s="243">
        <v>1.543037</v>
      </c>
      <c r="R50" s="243">
        <v>1.3459179999999999</v>
      </c>
      <c r="S50" s="243">
        <v>1.4338820000000001</v>
      </c>
      <c r="T50" s="243">
        <v>1.349709</v>
      </c>
      <c r="U50" s="243">
        <v>1.344592</v>
      </c>
      <c r="V50" s="243">
        <v>1.3537889999999999</v>
      </c>
      <c r="W50" s="243">
        <v>1.3015190000000001</v>
      </c>
      <c r="X50" s="243">
        <v>1.3690519999999999</v>
      </c>
      <c r="Y50" s="243">
        <v>1.31447</v>
      </c>
      <c r="Z50" s="243">
        <v>1.688941</v>
      </c>
      <c r="AA50" s="243">
        <v>1.2600849999999999</v>
      </c>
      <c r="AB50" s="243">
        <v>1.5495589999999999</v>
      </c>
      <c r="AC50" s="243">
        <v>1.373939</v>
      </c>
      <c r="AD50" s="243">
        <v>1.4020889999999999</v>
      </c>
      <c r="AE50" s="243">
        <v>1.2430460000000001</v>
      </c>
      <c r="AF50" s="243">
        <v>1.5167569999999999</v>
      </c>
      <c r="AG50" s="243">
        <v>1.2861579999999999</v>
      </c>
      <c r="AH50" s="243">
        <v>1.2833060000000001</v>
      </c>
      <c r="AI50" s="243">
        <v>1.327995</v>
      </c>
      <c r="AJ50" s="243">
        <v>1.1615979999999999</v>
      </c>
      <c r="AK50" s="243">
        <v>1.4288000000000001</v>
      </c>
      <c r="AL50" s="243">
        <v>1.4724440000000001</v>
      </c>
      <c r="AM50" s="243">
        <v>1.276027</v>
      </c>
      <c r="AN50" s="243">
        <v>1.278878</v>
      </c>
      <c r="AO50" s="243">
        <v>1.2495719999999999</v>
      </c>
      <c r="AP50" s="243">
        <v>1.3369979999999999</v>
      </c>
      <c r="AQ50" s="243">
        <v>1.3395189999999999</v>
      </c>
      <c r="AR50" s="243">
        <v>1.3493520000000001</v>
      </c>
      <c r="AS50" s="243">
        <v>1.5376719999999999</v>
      </c>
      <c r="AT50" s="253">
        <v>1.6391150000000001</v>
      </c>
      <c r="AU50" s="589">
        <f>AVERAGE(AU7:AU49)</f>
        <v>1.3533697441860464</v>
      </c>
      <c r="AV50" s="243"/>
      <c r="AW50" s="239"/>
    </row>
    <row r="51" spans="1:49" s="8" customFormat="1" ht="17.149999999999999" customHeight="1" x14ac:dyDescent="0.2">
      <c r="A51" s="219"/>
      <c r="B51" s="254"/>
      <c r="C51" s="255" t="s">
        <v>337</v>
      </c>
      <c r="D51" s="256">
        <v>0.96897800000000001</v>
      </c>
      <c r="E51" s="257">
        <v>0.85863400000000001</v>
      </c>
      <c r="F51" s="257">
        <v>0.98924000000000001</v>
      </c>
      <c r="G51" s="257">
        <v>1.062265</v>
      </c>
      <c r="H51" s="257">
        <v>1.0269109999999999</v>
      </c>
      <c r="I51" s="257">
        <v>0.92641600000000002</v>
      </c>
      <c r="J51" s="257">
        <v>0.99531000000000003</v>
      </c>
      <c r="K51" s="257">
        <v>0.948743</v>
      </c>
      <c r="L51" s="257">
        <v>0.79577600000000004</v>
      </c>
      <c r="M51" s="257">
        <v>0.99978999999999996</v>
      </c>
      <c r="N51" s="257">
        <v>0.95381700000000003</v>
      </c>
      <c r="O51" s="257">
        <v>0.95279199999999997</v>
      </c>
      <c r="P51" s="257">
        <v>0.96218300000000001</v>
      </c>
      <c r="Q51" s="257">
        <v>1.140144</v>
      </c>
      <c r="R51" s="257">
        <v>0.99449399999999999</v>
      </c>
      <c r="S51" s="257">
        <v>1.05949</v>
      </c>
      <c r="T51" s="257">
        <v>0.99729500000000004</v>
      </c>
      <c r="U51" s="257">
        <v>0.99351400000000001</v>
      </c>
      <c r="V51" s="257">
        <v>1.00031</v>
      </c>
      <c r="W51" s="257">
        <v>0.96168799999999999</v>
      </c>
      <c r="X51" s="257">
        <v>1.011587</v>
      </c>
      <c r="Y51" s="257">
        <v>0.97125700000000004</v>
      </c>
      <c r="Z51" s="257">
        <v>1.247952</v>
      </c>
      <c r="AA51" s="257">
        <v>0.93107200000000001</v>
      </c>
      <c r="AB51" s="257">
        <v>1.144963</v>
      </c>
      <c r="AC51" s="257">
        <v>1.015198</v>
      </c>
      <c r="AD51" s="257">
        <v>1.0359989999999999</v>
      </c>
      <c r="AE51" s="257">
        <v>0.91848200000000002</v>
      </c>
      <c r="AF51" s="257">
        <v>1.1207260000000001</v>
      </c>
      <c r="AG51" s="257">
        <v>0.95033800000000002</v>
      </c>
      <c r="AH51" s="257">
        <v>0.94823000000000002</v>
      </c>
      <c r="AI51" s="257">
        <v>0.98125099999999998</v>
      </c>
      <c r="AJ51" s="257">
        <v>0.85830099999999998</v>
      </c>
      <c r="AK51" s="257">
        <v>1.0557350000000001</v>
      </c>
      <c r="AL51" s="257">
        <v>1.0879840000000001</v>
      </c>
      <c r="AM51" s="257">
        <v>0.94285200000000002</v>
      </c>
      <c r="AN51" s="257">
        <v>0.94495799999999996</v>
      </c>
      <c r="AO51" s="257">
        <v>0.92330400000000001</v>
      </c>
      <c r="AP51" s="257">
        <v>0.98790299999999998</v>
      </c>
      <c r="AQ51" s="257">
        <v>0.98976600000000003</v>
      </c>
      <c r="AR51" s="257">
        <v>0.997031</v>
      </c>
      <c r="AS51" s="257">
        <v>1.1361810000000001</v>
      </c>
      <c r="AT51" s="258">
        <v>1.211136</v>
      </c>
      <c r="AU51" s="243"/>
      <c r="AV51" s="243"/>
      <c r="AW51" s="239"/>
    </row>
    <row r="52" spans="1:49" s="8" customFormat="1" ht="16" customHeight="1" x14ac:dyDescent="0.2">
      <c r="A52" s="219"/>
      <c r="B52" s="217"/>
      <c r="C52" s="25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17"/>
      <c r="AW52" s="239"/>
    </row>
  </sheetData>
  <mergeCells count="1">
    <mergeCell ref="B5:C6"/>
  </mergeCells>
  <phoneticPr fontId="8"/>
  <pageMargins left="0.7" right="0.7" top="0.75" bottom="0.75" header="0.3" footer="0.3"/>
  <pageSetup paperSize="9" scale="54" fitToWidth="0" orientation="landscape" r:id="rId1"/>
  <headerFooter>
    <oddHeader>&amp;L&amp;F&amp;R&amp;A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B1:N51"/>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6" customHeight="1" x14ac:dyDescent="0.2"/>
  <cols>
    <col min="1" max="1" width="2.1796875" style="2" customWidth="1"/>
    <col min="2" max="2" width="2.6328125" style="2" customWidth="1"/>
    <col min="3" max="3" width="29.7265625" style="3" customWidth="1"/>
    <col min="4" max="13" width="13" style="2" customWidth="1"/>
    <col min="14" max="14" width="3" style="2" customWidth="1"/>
    <col min="15" max="16384" width="9" style="2"/>
  </cols>
  <sheetData>
    <row r="1" spans="2:14" ht="24" customHeight="1" x14ac:dyDescent="0.2">
      <c r="B1" s="260"/>
      <c r="C1" s="261" t="s">
        <v>341</v>
      </c>
      <c r="D1" s="260"/>
      <c r="E1" s="260"/>
      <c r="F1" s="260"/>
      <c r="G1" s="260"/>
      <c r="H1" s="260"/>
      <c r="I1" s="260"/>
      <c r="J1" s="260"/>
      <c r="K1" s="260"/>
      <c r="L1" s="260"/>
      <c r="M1" s="260"/>
      <c r="N1" s="260"/>
    </row>
    <row r="2" spans="2:14" ht="12.75" customHeight="1" x14ac:dyDescent="0.2">
      <c r="B2" s="260"/>
      <c r="C2" s="262"/>
      <c r="D2" s="260"/>
      <c r="E2" s="260"/>
      <c r="F2" s="260"/>
      <c r="G2" s="263"/>
      <c r="H2" s="260"/>
      <c r="I2" s="260"/>
      <c r="J2" s="260"/>
      <c r="K2" s="260"/>
      <c r="L2" s="260"/>
      <c r="M2" s="264" t="s">
        <v>383</v>
      </c>
      <c r="N2" s="260"/>
    </row>
    <row r="3" spans="2:14" s="3" customFormat="1" ht="4.5" customHeight="1" x14ac:dyDescent="0.2">
      <c r="B3" s="265"/>
      <c r="C3" s="266"/>
      <c r="D3" s="585"/>
      <c r="E3" s="586"/>
      <c r="F3" s="585"/>
      <c r="G3" s="586"/>
      <c r="H3" s="267"/>
      <c r="I3" s="267"/>
      <c r="J3" s="267"/>
      <c r="K3" s="267"/>
      <c r="L3" s="267"/>
      <c r="M3" s="268"/>
      <c r="N3" s="262"/>
    </row>
    <row r="4" spans="2:14" s="3" customFormat="1" ht="4.5" customHeight="1" x14ac:dyDescent="0.2">
      <c r="B4" s="269"/>
      <c r="C4" s="270"/>
      <c r="D4" s="770" t="s">
        <v>280</v>
      </c>
      <c r="E4" s="773" t="s">
        <v>281</v>
      </c>
      <c r="F4" s="770" t="s">
        <v>282</v>
      </c>
      <c r="G4" s="773" t="s">
        <v>342</v>
      </c>
      <c r="H4" s="769" t="s">
        <v>284</v>
      </c>
      <c r="I4" s="772" t="s">
        <v>283</v>
      </c>
      <c r="J4" s="267"/>
      <c r="K4" s="267"/>
      <c r="L4" s="267"/>
      <c r="M4" s="268"/>
      <c r="N4" s="262"/>
    </row>
    <row r="5" spans="2:14" ht="4.5" customHeight="1" x14ac:dyDescent="0.2">
      <c r="B5" s="269"/>
      <c r="C5" s="270"/>
      <c r="D5" s="770"/>
      <c r="E5" s="773"/>
      <c r="F5" s="770"/>
      <c r="G5" s="773"/>
      <c r="H5" s="770"/>
      <c r="I5" s="773"/>
      <c r="J5" s="775" t="s">
        <v>285</v>
      </c>
      <c r="K5" s="267"/>
      <c r="L5" s="268"/>
      <c r="M5" s="777" t="s">
        <v>286</v>
      </c>
      <c r="N5" s="260"/>
    </row>
    <row r="6" spans="2:14" ht="36.75" customHeight="1" x14ac:dyDescent="0.2">
      <c r="B6" s="271"/>
      <c r="C6" s="272" t="s">
        <v>345</v>
      </c>
      <c r="D6" s="771"/>
      <c r="E6" s="774"/>
      <c r="F6" s="771"/>
      <c r="G6" s="774"/>
      <c r="H6" s="771"/>
      <c r="I6" s="774"/>
      <c r="J6" s="776"/>
      <c r="K6" s="273" t="s">
        <v>343</v>
      </c>
      <c r="L6" s="268" t="s">
        <v>344</v>
      </c>
      <c r="M6" s="778"/>
      <c r="N6" s="260"/>
    </row>
    <row r="7" spans="2:14" ht="17.149999999999999" customHeight="1" x14ac:dyDescent="0.2">
      <c r="B7" s="186" t="s">
        <v>184</v>
      </c>
      <c r="C7" s="187" t="s">
        <v>246</v>
      </c>
      <c r="D7" s="274">
        <v>87096</v>
      </c>
      <c r="E7" s="275">
        <v>27946</v>
      </c>
      <c r="F7" s="274">
        <v>45756</v>
      </c>
      <c r="G7" s="275">
        <v>13394</v>
      </c>
      <c r="H7" s="274">
        <v>1668</v>
      </c>
      <c r="I7" s="275">
        <v>11726</v>
      </c>
      <c r="J7" s="274">
        <v>9612</v>
      </c>
      <c r="K7" s="275">
        <v>4056</v>
      </c>
      <c r="L7" s="275">
        <v>5556</v>
      </c>
      <c r="M7" s="275">
        <v>2114</v>
      </c>
      <c r="N7" s="276"/>
    </row>
    <row r="8" spans="2:14" ht="17.149999999999999" customHeight="1" x14ac:dyDescent="0.2">
      <c r="B8" s="58" t="s">
        <v>185</v>
      </c>
      <c r="C8" s="29" t="s">
        <v>294</v>
      </c>
      <c r="D8" s="274">
        <v>1719</v>
      </c>
      <c r="E8" s="275">
        <v>738</v>
      </c>
      <c r="F8" s="274">
        <v>389</v>
      </c>
      <c r="G8" s="275">
        <v>592</v>
      </c>
      <c r="H8" s="274">
        <v>55</v>
      </c>
      <c r="I8" s="275">
        <v>537</v>
      </c>
      <c r="J8" s="274">
        <v>488</v>
      </c>
      <c r="K8" s="275">
        <v>353</v>
      </c>
      <c r="L8" s="275">
        <v>135</v>
      </c>
      <c r="M8" s="275">
        <v>49</v>
      </c>
      <c r="N8" s="276"/>
    </row>
    <row r="9" spans="2:14" ht="17.149999999999999" customHeight="1" x14ac:dyDescent="0.2">
      <c r="B9" s="58" t="s">
        <v>186</v>
      </c>
      <c r="C9" s="29" t="s">
        <v>295</v>
      </c>
      <c r="D9" s="274">
        <v>4080</v>
      </c>
      <c r="E9" s="275">
        <v>1764</v>
      </c>
      <c r="F9" s="274">
        <v>1086</v>
      </c>
      <c r="G9" s="275">
        <v>1230</v>
      </c>
      <c r="H9" s="274">
        <v>112</v>
      </c>
      <c r="I9" s="275">
        <v>1118</v>
      </c>
      <c r="J9" s="274">
        <v>885</v>
      </c>
      <c r="K9" s="275">
        <v>562</v>
      </c>
      <c r="L9" s="275">
        <v>323</v>
      </c>
      <c r="M9" s="275">
        <v>233</v>
      </c>
      <c r="N9" s="276"/>
    </row>
    <row r="10" spans="2:14" ht="17.149999999999999" customHeight="1" x14ac:dyDescent="0.2">
      <c r="B10" s="58" t="s">
        <v>187</v>
      </c>
      <c r="C10" s="29" t="s">
        <v>247</v>
      </c>
      <c r="D10" s="274">
        <v>857</v>
      </c>
      <c r="E10" s="275">
        <v>22</v>
      </c>
      <c r="F10" s="274">
        <v>15</v>
      </c>
      <c r="G10" s="275">
        <v>820</v>
      </c>
      <c r="H10" s="274">
        <v>169</v>
      </c>
      <c r="I10" s="275">
        <v>651</v>
      </c>
      <c r="J10" s="274">
        <v>628</v>
      </c>
      <c r="K10" s="275">
        <v>571</v>
      </c>
      <c r="L10" s="275">
        <v>57</v>
      </c>
      <c r="M10" s="275">
        <v>23</v>
      </c>
      <c r="N10" s="276"/>
    </row>
    <row r="11" spans="2:14" ht="17.149999999999999" customHeight="1" x14ac:dyDescent="0.2">
      <c r="B11" s="58" t="s">
        <v>188</v>
      </c>
      <c r="C11" s="29" t="s">
        <v>248</v>
      </c>
      <c r="D11" s="274">
        <v>79115</v>
      </c>
      <c r="E11" s="275">
        <v>1578</v>
      </c>
      <c r="F11" s="274">
        <v>701</v>
      </c>
      <c r="G11" s="275">
        <v>76836</v>
      </c>
      <c r="H11" s="274">
        <v>3357</v>
      </c>
      <c r="I11" s="275">
        <v>73479</v>
      </c>
      <c r="J11" s="274">
        <v>71232</v>
      </c>
      <c r="K11" s="275">
        <v>32917</v>
      </c>
      <c r="L11" s="275">
        <v>38315</v>
      </c>
      <c r="M11" s="275">
        <v>2247</v>
      </c>
      <c r="N11" s="276"/>
    </row>
    <row r="12" spans="2:14" ht="17.149999999999999" customHeight="1" x14ac:dyDescent="0.2">
      <c r="B12" s="58" t="s">
        <v>189</v>
      </c>
      <c r="C12" s="29" t="s">
        <v>249</v>
      </c>
      <c r="D12" s="274">
        <v>32231</v>
      </c>
      <c r="E12" s="275">
        <v>6881</v>
      </c>
      <c r="F12" s="274">
        <v>2949</v>
      </c>
      <c r="G12" s="275">
        <v>22401</v>
      </c>
      <c r="H12" s="274">
        <v>2745</v>
      </c>
      <c r="I12" s="275">
        <v>19656</v>
      </c>
      <c r="J12" s="274">
        <v>19225</v>
      </c>
      <c r="K12" s="275">
        <v>12767</v>
      </c>
      <c r="L12" s="275">
        <v>6458</v>
      </c>
      <c r="M12" s="275">
        <v>431</v>
      </c>
      <c r="N12" s="276"/>
    </row>
    <row r="13" spans="2:14" ht="17.149999999999999" customHeight="1" x14ac:dyDescent="0.2">
      <c r="B13" s="58" t="s">
        <v>190</v>
      </c>
      <c r="C13" s="29" t="s">
        <v>250</v>
      </c>
      <c r="D13" s="274">
        <v>36603</v>
      </c>
      <c r="E13" s="275">
        <v>4368</v>
      </c>
      <c r="F13" s="274">
        <v>1208</v>
      </c>
      <c r="G13" s="275">
        <v>31027</v>
      </c>
      <c r="H13" s="274">
        <v>3322</v>
      </c>
      <c r="I13" s="275">
        <v>27705</v>
      </c>
      <c r="J13" s="274">
        <v>27425</v>
      </c>
      <c r="K13" s="275">
        <v>20255</v>
      </c>
      <c r="L13" s="275">
        <v>7170</v>
      </c>
      <c r="M13" s="275">
        <v>280</v>
      </c>
      <c r="N13" s="276"/>
    </row>
    <row r="14" spans="2:14" ht="17.149999999999999" customHeight="1" x14ac:dyDescent="0.2">
      <c r="B14" s="58" t="s">
        <v>191</v>
      </c>
      <c r="C14" s="29" t="s">
        <v>251</v>
      </c>
      <c r="D14" s="274">
        <v>15828</v>
      </c>
      <c r="E14" s="275">
        <v>38</v>
      </c>
      <c r="F14" s="274">
        <v>12</v>
      </c>
      <c r="G14" s="275">
        <v>15778</v>
      </c>
      <c r="H14" s="274">
        <v>444</v>
      </c>
      <c r="I14" s="275">
        <v>15334</v>
      </c>
      <c r="J14" s="274">
        <v>15252</v>
      </c>
      <c r="K14" s="275">
        <v>12971</v>
      </c>
      <c r="L14" s="275">
        <v>2281</v>
      </c>
      <c r="M14" s="275">
        <v>82</v>
      </c>
      <c r="N14" s="276"/>
    </row>
    <row r="15" spans="2:14" ht="17.149999999999999" customHeight="1" x14ac:dyDescent="0.2">
      <c r="B15" s="58" t="s">
        <v>192</v>
      </c>
      <c r="C15" s="29" t="s">
        <v>252</v>
      </c>
      <c r="D15" s="274">
        <v>962</v>
      </c>
      <c r="E15" s="275">
        <v>0</v>
      </c>
      <c r="F15" s="274">
        <v>0</v>
      </c>
      <c r="G15" s="275">
        <v>962</v>
      </c>
      <c r="H15" s="274">
        <v>61</v>
      </c>
      <c r="I15" s="275">
        <v>901</v>
      </c>
      <c r="J15" s="274">
        <v>895</v>
      </c>
      <c r="K15" s="275">
        <v>736</v>
      </c>
      <c r="L15" s="275">
        <v>159</v>
      </c>
      <c r="M15" s="275">
        <v>6</v>
      </c>
      <c r="N15" s="276"/>
    </row>
    <row r="16" spans="2:14" ht="17.149999999999999" customHeight="1" x14ac:dyDescent="0.2">
      <c r="B16" s="58" t="s">
        <v>193</v>
      </c>
      <c r="C16" s="29" t="s">
        <v>287</v>
      </c>
      <c r="D16" s="274">
        <v>68217</v>
      </c>
      <c r="E16" s="275">
        <v>2379</v>
      </c>
      <c r="F16" s="274">
        <v>542</v>
      </c>
      <c r="G16" s="275">
        <v>65296</v>
      </c>
      <c r="H16" s="274">
        <v>4223</v>
      </c>
      <c r="I16" s="275">
        <v>61073</v>
      </c>
      <c r="J16" s="274">
        <v>60236</v>
      </c>
      <c r="K16" s="275">
        <v>42334</v>
      </c>
      <c r="L16" s="275">
        <v>17902</v>
      </c>
      <c r="M16" s="275">
        <v>837</v>
      </c>
      <c r="N16" s="276"/>
    </row>
    <row r="17" spans="2:14" ht="17.149999999999999" customHeight="1" x14ac:dyDescent="0.2">
      <c r="B17" s="58" t="s">
        <v>194</v>
      </c>
      <c r="C17" s="29" t="s">
        <v>296</v>
      </c>
      <c r="D17" s="274">
        <v>15557</v>
      </c>
      <c r="E17" s="275">
        <v>751</v>
      </c>
      <c r="F17" s="274">
        <v>162</v>
      </c>
      <c r="G17" s="275">
        <v>14644</v>
      </c>
      <c r="H17" s="274">
        <v>620</v>
      </c>
      <c r="I17" s="275">
        <v>14024</v>
      </c>
      <c r="J17" s="274">
        <v>13653</v>
      </c>
      <c r="K17" s="275">
        <v>10177</v>
      </c>
      <c r="L17" s="275">
        <v>3476</v>
      </c>
      <c r="M17" s="275">
        <v>371</v>
      </c>
      <c r="N17" s="276"/>
    </row>
    <row r="18" spans="2:14" ht="17.149999999999999" customHeight="1" x14ac:dyDescent="0.2">
      <c r="B18" s="58" t="s">
        <v>195</v>
      </c>
      <c r="C18" s="29" t="s">
        <v>288</v>
      </c>
      <c r="D18" s="274">
        <v>14876</v>
      </c>
      <c r="E18" s="275">
        <v>2628</v>
      </c>
      <c r="F18" s="274">
        <v>992</v>
      </c>
      <c r="G18" s="275">
        <v>11256</v>
      </c>
      <c r="H18" s="274">
        <v>817</v>
      </c>
      <c r="I18" s="275">
        <v>10439</v>
      </c>
      <c r="J18" s="274">
        <v>10379</v>
      </c>
      <c r="K18" s="275">
        <v>7945</v>
      </c>
      <c r="L18" s="275">
        <v>2434</v>
      </c>
      <c r="M18" s="275">
        <v>60</v>
      </c>
      <c r="N18" s="276"/>
    </row>
    <row r="19" spans="2:14" ht="17.149999999999999" customHeight="1" x14ac:dyDescent="0.2">
      <c r="B19" s="58" t="s">
        <v>196</v>
      </c>
      <c r="C19" s="29" t="s">
        <v>289</v>
      </c>
      <c r="D19" s="274">
        <v>19278</v>
      </c>
      <c r="E19" s="275">
        <v>858</v>
      </c>
      <c r="F19" s="274">
        <v>236</v>
      </c>
      <c r="G19" s="275">
        <v>18184</v>
      </c>
      <c r="H19" s="274">
        <v>1277</v>
      </c>
      <c r="I19" s="275">
        <v>16907</v>
      </c>
      <c r="J19" s="274">
        <v>16776</v>
      </c>
      <c r="K19" s="275">
        <v>14370</v>
      </c>
      <c r="L19" s="275">
        <v>2406</v>
      </c>
      <c r="M19" s="275">
        <v>131</v>
      </c>
      <c r="N19" s="276"/>
    </row>
    <row r="20" spans="2:14" ht="17.149999999999999" customHeight="1" x14ac:dyDescent="0.2">
      <c r="B20" s="58" t="s">
        <v>197</v>
      </c>
      <c r="C20" s="29" t="s">
        <v>253</v>
      </c>
      <c r="D20" s="274">
        <v>34683</v>
      </c>
      <c r="E20" s="275">
        <v>813</v>
      </c>
      <c r="F20" s="274">
        <v>216</v>
      </c>
      <c r="G20" s="275">
        <v>33654</v>
      </c>
      <c r="H20" s="274">
        <v>1471</v>
      </c>
      <c r="I20" s="275">
        <v>32183</v>
      </c>
      <c r="J20" s="274">
        <v>32013</v>
      </c>
      <c r="K20" s="275">
        <v>29618</v>
      </c>
      <c r="L20" s="275">
        <v>2395</v>
      </c>
      <c r="M20" s="275">
        <v>170</v>
      </c>
      <c r="N20" s="276"/>
    </row>
    <row r="21" spans="2:14" ht="17.149999999999999" customHeight="1" x14ac:dyDescent="0.2">
      <c r="B21" s="58" t="s">
        <v>198</v>
      </c>
      <c r="C21" s="29" t="s">
        <v>254</v>
      </c>
      <c r="D21" s="274">
        <v>10546</v>
      </c>
      <c r="E21" s="275">
        <v>485</v>
      </c>
      <c r="F21" s="274">
        <v>135</v>
      </c>
      <c r="G21" s="275">
        <v>9926</v>
      </c>
      <c r="H21" s="274">
        <v>516</v>
      </c>
      <c r="I21" s="275">
        <v>9410</v>
      </c>
      <c r="J21" s="274">
        <v>9303</v>
      </c>
      <c r="K21" s="275">
        <v>8033</v>
      </c>
      <c r="L21" s="275">
        <v>1270</v>
      </c>
      <c r="M21" s="275">
        <v>107</v>
      </c>
      <c r="N21" s="276"/>
    </row>
    <row r="22" spans="2:14" ht="17.149999999999999" customHeight="1" x14ac:dyDescent="0.2">
      <c r="B22" s="58" t="s">
        <v>199</v>
      </c>
      <c r="C22" s="29" t="s">
        <v>255</v>
      </c>
      <c r="D22" s="274">
        <v>80754</v>
      </c>
      <c r="E22" s="275">
        <v>5401</v>
      </c>
      <c r="F22" s="274">
        <v>1153</v>
      </c>
      <c r="G22" s="275">
        <v>74200</v>
      </c>
      <c r="H22" s="274">
        <v>7698</v>
      </c>
      <c r="I22" s="275">
        <v>66502</v>
      </c>
      <c r="J22" s="274">
        <v>65467</v>
      </c>
      <c r="K22" s="275">
        <v>52494</v>
      </c>
      <c r="L22" s="275">
        <v>12973</v>
      </c>
      <c r="M22" s="275">
        <v>1035</v>
      </c>
      <c r="N22" s="276"/>
    </row>
    <row r="23" spans="2:14" ht="17.149999999999999" customHeight="1" x14ac:dyDescent="0.2">
      <c r="B23" s="58" t="s">
        <v>200</v>
      </c>
      <c r="C23" s="29" t="s">
        <v>3</v>
      </c>
      <c r="D23" s="274">
        <v>34755</v>
      </c>
      <c r="E23" s="275">
        <v>932</v>
      </c>
      <c r="F23" s="274">
        <v>157</v>
      </c>
      <c r="G23" s="275">
        <v>33666</v>
      </c>
      <c r="H23" s="274">
        <v>2143</v>
      </c>
      <c r="I23" s="275">
        <v>31523</v>
      </c>
      <c r="J23" s="274">
        <v>31232</v>
      </c>
      <c r="K23" s="275">
        <v>26139</v>
      </c>
      <c r="L23" s="275">
        <v>5093</v>
      </c>
      <c r="M23" s="275">
        <v>291</v>
      </c>
      <c r="N23" s="276"/>
    </row>
    <row r="24" spans="2:14" ht="17.149999999999999" customHeight="1" x14ac:dyDescent="0.2">
      <c r="B24" s="58" t="s">
        <v>201</v>
      </c>
      <c r="C24" s="29" t="s">
        <v>4</v>
      </c>
      <c r="D24" s="274">
        <v>84505</v>
      </c>
      <c r="E24" s="275">
        <v>4098</v>
      </c>
      <c r="F24" s="274">
        <v>819</v>
      </c>
      <c r="G24" s="275">
        <v>79588</v>
      </c>
      <c r="H24" s="274">
        <v>7835</v>
      </c>
      <c r="I24" s="275">
        <v>71753</v>
      </c>
      <c r="J24" s="274">
        <v>71061</v>
      </c>
      <c r="K24" s="275">
        <v>61743</v>
      </c>
      <c r="L24" s="275">
        <v>9318</v>
      </c>
      <c r="M24" s="275">
        <v>692</v>
      </c>
      <c r="N24" s="276"/>
    </row>
    <row r="25" spans="2:14" ht="17.149999999999999" customHeight="1" x14ac:dyDescent="0.2">
      <c r="B25" s="58" t="s">
        <v>202</v>
      </c>
      <c r="C25" s="29" t="s">
        <v>5</v>
      </c>
      <c r="D25" s="274">
        <v>18144</v>
      </c>
      <c r="E25" s="275">
        <v>275</v>
      </c>
      <c r="F25" s="274">
        <v>85</v>
      </c>
      <c r="G25" s="275">
        <v>17784</v>
      </c>
      <c r="H25" s="274">
        <v>1006</v>
      </c>
      <c r="I25" s="275">
        <v>16778</v>
      </c>
      <c r="J25" s="274">
        <v>16605</v>
      </c>
      <c r="K25" s="275">
        <v>12660</v>
      </c>
      <c r="L25" s="275">
        <v>3945</v>
      </c>
      <c r="M25" s="275">
        <v>173</v>
      </c>
      <c r="N25" s="276"/>
    </row>
    <row r="26" spans="2:14" ht="17.149999999999999" customHeight="1" x14ac:dyDescent="0.2">
      <c r="B26" s="58" t="s">
        <v>203</v>
      </c>
      <c r="C26" s="29" t="s">
        <v>256</v>
      </c>
      <c r="D26" s="274">
        <v>12418</v>
      </c>
      <c r="E26" s="275">
        <v>172</v>
      </c>
      <c r="F26" s="274">
        <v>43</v>
      </c>
      <c r="G26" s="275">
        <v>12203</v>
      </c>
      <c r="H26" s="274">
        <v>437</v>
      </c>
      <c r="I26" s="275">
        <v>11766</v>
      </c>
      <c r="J26" s="274">
        <v>11593</v>
      </c>
      <c r="K26" s="275">
        <v>8912</v>
      </c>
      <c r="L26" s="275">
        <v>2681</v>
      </c>
      <c r="M26" s="275">
        <v>173</v>
      </c>
      <c r="N26" s="276"/>
    </row>
    <row r="27" spans="2:14" ht="17.149999999999999" customHeight="1" x14ac:dyDescent="0.2">
      <c r="B27" s="58" t="s">
        <v>204</v>
      </c>
      <c r="C27" s="29" t="s">
        <v>257</v>
      </c>
      <c r="D27" s="274">
        <v>53418</v>
      </c>
      <c r="E27" s="275">
        <v>1185</v>
      </c>
      <c r="F27" s="274">
        <v>326</v>
      </c>
      <c r="G27" s="275">
        <v>51907</v>
      </c>
      <c r="H27" s="274">
        <v>2066</v>
      </c>
      <c r="I27" s="275">
        <v>49841</v>
      </c>
      <c r="J27" s="274">
        <v>49463</v>
      </c>
      <c r="K27" s="275">
        <v>39070</v>
      </c>
      <c r="L27" s="275">
        <v>10393</v>
      </c>
      <c r="M27" s="275">
        <v>378</v>
      </c>
      <c r="N27" s="276"/>
    </row>
    <row r="28" spans="2:14" ht="17.149999999999999" customHeight="1" x14ac:dyDescent="0.2">
      <c r="B28" s="58" t="s">
        <v>205</v>
      </c>
      <c r="C28" s="29" t="s">
        <v>297</v>
      </c>
      <c r="D28" s="274">
        <v>8010</v>
      </c>
      <c r="E28" s="275">
        <v>20</v>
      </c>
      <c r="F28" s="274">
        <v>4</v>
      </c>
      <c r="G28" s="275">
        <v>7986</v>
      </c>
      <c r="H28" s="274">
        <v>113</v>
      </c>
      <c r="I28" s="275">
        <v>7873</v>
      </c>
      <c r="J28" s="274">
        <v>7861</v>
      </c>
      <c r="K28" s="275">
        <v>6568</v>
      </c>
      <c r="L28" s="275">
        <v>1293</v>
      </c>
      <c r="M28" s="275">
        <v>12</v>
      </c>
      <c r="N28" s="276"/>
    </row>
    <row r="29" spans="2:14" ht="17.149999999999999" customHeight="1" x14ac:dyDescent="0.2">
      <c r="B29" s="58" t="s">
        <v>206</v>
      </c>
      <c r="C29" s="29" t="s">
        <v>298</v>
      </c>
      <c r="D29" s="274">
        <v>275578</v>
      </c>
      <c r="E29" s="275">
        <v>1648</v>
      </c>
      <c r="F29" s="274">
        <v>364</v>
      </c>
      <c r="G29" s="275">
        <v>273566</v>
      </c>
      <c r="H29" s="274">
        <v>3342</v>
      </c>
      <c r="I29" s="275">
        <v>270224</v>
      </c>
      <c r="J29" s="274">
        <v>268500</v>
      </c>
      <c r="K29" s="275">
        <v>240139</v>
      </c>
      <c r="L29" s="275">
        <v>28361</v>
      </c>
      <c r="M29" s="275">
        <v>1724</v>
      </c>
      <c r="N29" s="276"/>
    </row>
    <row r="30" spans="2:14" ht="17.149999999999999" customHeight="1" x14ac:dyDescent="0.2">
      <c r="B30" s="58" t="s">
        <v>207</v>
      </c>
      <c r="C30" s="29" t="s">
        <v>290</v>
      </c>
      <c r="D30" s="274">
        <v>15099</v>
      </c>
      <c r="E30" s="275">
        <v>2</v>
      </c>
      <c r="F30" s="274">
        <v>0</v>
      </c>
      <c r="G30" s="275">
        <v>15097</v>
      </c>
      <c r="H30" s="274">
        <v>156</v>
      </c>
      <c r="I30" s="275">
        <v>14941</v>
      </c>
      <c r="J30" s="274">
        <v>14919</v>
      </c>
      <c r="K30" s="275">
        <v>13244</v>
      </c>
      <c r="L30" s="275">
        <v>1675</v>
      </c>
      <c r="M30" s="275">
        <v>22</v>
      </c>
      <c r="N30" s="276"/>
    </row>
    <row r="31" spans="2:14" ht="17.149999999999999" customHeight="1" x14ac:dyDescent="0.2">
      <c r="B31" s="58" t="s">
        <v>208</v>
      </c>
      <c r="C31" s="29" t="s">
        <v>291</v>
      </c>
      <c r="D31" s="274">
        <v>15874</v>
      </c>
      <c r="E31" s="275">
        <v>193</v>
      </c>
      <c r="F31" s="274">
        <v>35</v>
      </c>
      <c r="G31" s="275">
        <v>15646</v>
      </c>
      <c r="H31" s="274">
        <v>491</v>
      </c>
      <c r="I31" s="275">
        <v>15155</v>
      </c>
      <c r="J31" s="274">
        <v>15090</v>
      </c>
      <c r="K31" s="275">
        <v>13519</v>
      </c>
      <c r="L31" s="275">
        <v>1571</v>
      </c>
      <c r="M31" s="275">
        <v>65</v>
      </c>
      <c r="N31" s="276"/>
    </row>
    <row r="32" spans="2:14" ht="17.149999999999999" customHeight="1" x14ac:dyDescent="0.2">
      <c r="B32" s="58" t="s">
        <v>209</v>
      </c>
      <c r="C32" s="29" t="s">
        <v>6</v>
      </c>
      <c r="D32" s="274">
        <v>44665</v>
      </c>
      <c r="E32" s="275">
        <v>5017</v>
      </c>
      <c r="F32" s="274">
        <v>1373</v>
      </c>
      <c r="G32" s="275">
        <v>38275</v>
      </c>
      <c r="H32" s="274">
        <v>4747</v>
      </c>
      <c r="I32" s="275">
        <v>33528</v>
      </c>
      <c r="J32" s="274">
        <v>32839</v>
      </c>
      <c r="K32" s="275">
        <v>25564</v>
      </c>
      <c r="L32" s="275">
        <v>7275</v>
      </c>
      <c r="M32" s="275">
        <v>689</v>
      </c>
      <c r="N32" s="276"/>
    </row>
    <row r="33" spans="2:14" ht="17.149999999999999" customHeight="1" x14ac:dyDescent="0.2">
      <c r="B33" s="58" t="s">
        <v>210</v>
      </c>
      <c r="C33" s="29" t="s">
        <v>258</v>
      </c>
      <c r="D33" s="274">
        <v>281712</v>
      </c>
      <c r="E33" s="275">
        <v>22926</v>
      </c>
      <c r="F33" s="274">
        <v>6558</v>
      </c>
      <c r="G33" s="275">
        <v>252228</v>
      </c>
      <c r="H33" s="274">
        <v>40702</v>
      </c>
      <c r="I33" s="275">
        <v>211526</v>
      </c>
      <c r="J33" s="274">
        <v>202678</v>
      </c>
      <c r="K33" s="275">
        <v>174533</v>
      </c>
      <c r="L33" s="275">
        <v>28145</v>
      </c>
      <c r="M33" s="275">
        <v>8848</v>
      </c>
      <c r="N33" s="276"/>
    </row>
    <row r="34" spans="2:14" ht="17.149999999999999" customHeight="1" x14ac:dyDescent="0.2">
      <c r="B34" s="58" t="s">
        <v>211</v>
      </c>
      <c r="C34" s="29" t="s">
        <v>259</v>
      </c>
      <c r="D34" s="274">
        <v>16448</v>
      </c>
      <c r="E34" s="275">
        <v>0</v>
      </c>
      <c r="F34" s="274">
        <v>0</v>
      </c>
      <c r="G34" s="275">
        <v>16448</v>
      </c>
      <c r="H34" s="274">
        <v>219</v>
      </c>
      <c r="I34" s="275">
        <v>16229</v>
      </c>
      <c r="J34" s="274">
        <v>16201</v>
      </c>
      <c r="K34" s="275">
        <v>15277</v>
      </c>
      <c r="L34" s="275">
        <v>924</v>
      </c>
      <c r="M34" s="275">
        <v>28</v>
      </c>
      <c r="N34" s="276"/>
    </row>
    <row r="35" spans="2:14" ht="17.149999999999999" customHeight="1" x14ac:dyDescent="0.2">
      <c r="B35" s="58" t="s">
        <v>212</v>
      </c>
      <c r="C35" s="29" t="s">
        <v>7</v>
      </c>
      <c r="D35" s="274">
        <v>6111</v>
      </c>
      <c r="E35" s="275">
        <v>0</v>
      </c>
      <c r="F35" s="274">
        <v>0</v>
      </c>
      <c r="G35" s="275">
        <v>6111</v>
      </c>
      <c r="H35" s="274">
        <v>7</v>
      </c>
      <c r="I35" s="275">
        <v>6104</v>
      </c>
      <c r="J35" s="274">
        <v>6071</v>
      </c>
      <c r="K35" s="275">
        <v>5384</v>
      </c>
      <c r="L35" s="275">
        <v>687</v>
      </c>
      <c r="M35" s="275">
        <v>33</v>
      </c>
      <c r="N35" s="276"/>
    </row>
    <row r="36" spans="2:14" ht="17.149999999999999" customHeight="1" x14ac:dyDescent="0.2">
      <c r="B36" s="58" t="s">
        <v>213</v>
      </c>
      <c r="C36" s="29" t="s">
        <v>8</v>
      </c>
      <c r="D36" s="274">
        <v>26544</v>
      </c>
      <c r="E36" s="275">
        <v>563</v>
      </c>
      <c r="F36" s="274">
        <v>137</v>
      </c>
      <c r="G36" s="275">
        <v>25844</v>
      </c>
      <c r="H36" s="274">
        <v>1938</v>
      </c>
      <c r="I36" s="275">
        <v>23906</v>
      </c>
      <c r="J36" s="274">
        <v>23544</v>
      </c>
      <c r="K36" s="275">
        <v>18677</v>
      </c>
      <c r="L36" s="275">
        <v>4867</v>
      </c>
      <c r="M36" s="275">
        <v>362</v>
      </c>
      <c r="N36" s="276"/>
    </row>
    <row r="37" spans="2:14" ht="17.149999999999999" customHeight="1" x14ac:dyDescent="0.2">
      <c r="B37" s="58" t="s">
        <v>214</v>
      </c>
      <c r="C37" s="29" t="s">
        <v>260</v>
      </c>
      <c r="D37" s="274">
        <v>661068</v>
      </c>
      <c r="E37" s="275">
        <v>26799</v>
      </c>
      <c r="F37" s="274">
        <v>11454</v>
      </c>
      <c r="G37" s="275">
        <v>622815</v>
      </c>
      <c r="H37" s="274">
        <v>39326</v>
      </c>
      <c r="I37" s="275">
        <v>583489</v>
      </c>
      <c r="J37" s="274">
        <v>568782</v>
      </c>
      <c r="K37" s="275">
        <v>284935</v>
      </c>
      <c r="L37" s="275">
        <v>283847</v>
      </c>
      <c r="M37" s="275">
        <v>14707</v>
      </c>
      <c r="N37" s="276"/>
    </row>
    <row r="38" spans="2:14" ht="17.149999999999999" customHeight="1" x14ac:dyDescent="0.2">
      <c r="B38" s="58" t="s">
        <v>215</v>
      </c>
      <c r="C38" s="29" t="s">
        <v>9</v>
      </c>
      <c r="D38" s="274">
        <v>95409</v>
      </c>
      <c r="E38" s="275">
        <v>1990</v>
      </c>
      <c r="F38" s="274">
        <v>235</v>
      </c>
      <c r="G38" s="275">
        <v>93184</v>
      </c>
      <c r="H38" s="274">
        <v>2876</v>
      </c>
      <c r="I38" s="275">
        <v>90308</v>
      </c>
      <c r="J38" s="274">
        <v>89860</v>
      </c>
      <c r="K38" s="275">
        <v>72818</v>
      </c>
      <c r="L38" s="275">
        <v>17042</v>
      </c>
      <c r="M38" s="275">
        <v>448</v>
      </c>
      <c r="N38" s="276"/>
    </row>
    <row r="39" spans="2:14" ht="17.149999999999999" customHeight="1" x14ac:dyDescent="0.2">
      <c r="B39" s="58" t="s">
        <v>216</v>
      </c>
      <c r="C39" s="29" t="s">
        <v>261</v>
      </c>
      <c r="D39" s="274">
        <v>49119</v>
      </c>
      <c r="E39" s="275">
        <v>7738</v>
      </c>
      <c r="F39" s="274">
        <v>1750</v>
      </c>
      <c r="G39" s="275">
        <v>39631</v>
      </c>
      <c r="H39" s="274">
        <v>12803</v>
      </c>
      <c r="I39" s="275">
        <v>26828</v>
      </c>
      <c r="J39" s="274">
        <v>26057</v>
      </c>
      <c r="K39" s="275">
        <v>18406</v>
      </c>
      <c r="L39" s="275">
        <v>7651</v>
      </c>
      <c r="M39" s="275">
        <v>771</v>
      </c>
      <c r="N39" s="276"/>
    </row>
    <row r="40" spans="2:14" ht="17.149999999999999" customHeight="1" x14ac:dyDescent="0.2">
      <c r="B40" s="58" t="s">
        <v>217</v>
      </c>
      <c r="C40" s="29" t="s">
        <v>262</v>
      </c>
      <c r="D40" s="274">
        <v>228309</v>
      </c>
      <c r="E40" s="275">
        <v>6589</v>
      </c>
      <c r="F40" s="274">
        <v>1035</v>
      </c>
      <c r="G40" s="275">
        <v>220685</v>
      </c>
      <c r="H40" s="274">
        <v>8833</v>
      </c>
      <c r="I40" s="275">
        <v>211852</v>
      </c>
      <c r="J40" s="274">
        <v>207117</v>
      </c>
      <c r="K40" s="275">
        <v>154079</v>
      </c>
      <c r="L40" s="275">
        <v>53038</v>
      </c>
      <c r="M40" s="275">
        <v>4735</v>
      </c>
      <c r="N40" s="276"/>
    </row>
    <row r="41" spans="2:14" ht="17.149999999999999" customHeight="1" x14ac:dyDescent="0.2">
      <c r="B41" s="58" t="s">
        <v>218</v>
      </c>
      <c r="C41" s="29" t="s">
        <v>263</v>
      </c>
      <c r="D41" s="274">
        <v>81997</v>
      </c>
      <c r="E41" s="275">
        <v>2942</v>
      </c>
      <c r="F41" s="274">
        <v>192</v>
      </c>
      <c r="G41" s="275">
        <v>78863</v>
      </c>
      <c r="H41" s="274">
        <v>4134</v>
      </c>
      <c r="I41" s="275">
        <v>74729</v>
      </c>
      <c r="J41" s="274">
        <v>73570</v>
      </c>
      <c r="K41" s="275">
        <v>65414</v>
      </c>
      <c r="L41" s="275">
        <v>8156</v>
      </c>
      <c r="M41" s="275">
        <v>1159</v>
      </c>
      <c r="N41" s="276"/>
    </row>
    <row r="42" spans="2:14" ht="17.149999999999999" customHeight="1" x14ac:dyDescent="0.2">
      <c r="B42" s="58" t="s">
        <v>219</v>
      </c>
      <c r="C42" s="29" t="s">
        <v>10</v>
      </c>
      <c r="D42" s="274">
        <v>86188</v>
      </c>
      <c r="E42" s="275">
        <v>0</v>
      </c>
      <c r="F42" s="274">
        <v>0</v>
      </c>
      <c r="G42" s="275">
        <v>86188</v>
      </c>
      <c r="H42" s="274">
        <v>0</v>
      </c>
      <c r="I42" s="275">
        <v>86188</v>
      </c>
      <c r="J42" s="274">
        <v>85097</v>
      </c>
      <c r="K42" s="275">
        <v>72570</v>
      </c>
      <c r="L42" s="275">
        <v>12527</v>
      </c>
      <c r="M42" s="275">
        <v>1091</v>
      </c>
      <c r="N42" s="276"/>
    </row>
    <row r="43" spans="2:14" ht="17.149999999999999" customHeight="1" x14ac:dyDescent="0.2">
      <c r="B43" s="58" t="s">
        <v>220</v>
      </c>
      <c r="C43" s="29" t="s">
        <v>264</v>
      </c>
      <c r="D43" s="277">
        <v>180361</v>
      </c>
      <c r="E43" s="277">
        <v>402</v>
      </c>
      <c r="F43" s="277">
        <v>73</v>
      </c>
      <c r="G43" s="277">
        <v>179886</v>
      </c>
      <c r="H43" s="277">
        <v>1502</v>
      </c>
      <c r="I43" s="277">
        <v>178384</v>
      </c>
      <c r="J43" s="278">
        <v>174055</v>
      </c>
      <c r="K43" s="277">
        <v>119604</v>
      </c>
      <c r="L43" s="277">
        <v>54451</v>
      </c>
      <c r="M43" s="277">
        <v>4329</v>
      </c>
      <c r="N43" s="276"/>
    </row>
    <row r="44" spans="2:14" ht="17.149999999999999" customHeight="1" x14ac:dyDescent="0.2">
      <c r="B44" s="58" t="s">
        <v>221</v>
      </c>
      <c r="C44" s="29" t="s">
        <v>265</v>
      </c>
      <c r="D44" s="277">
        <v>392646</v>
      </c>
      <c r="E44" s="277">
        <v>9920</v>
      </c>
      <c r="F44" s="277">
        <v>4041</v>
      </c>
      <c r="G44" s="277">
        <v>378685</v>
      </c>
      <c r="H44" s="277">
        <v>9892</v>
      </c>
      <c r="I44" s="277">
        <v>368793</v>
      </c>
      <c r="J44" s="278">
        <v>355593</v>
      </c>
      <c r="K44" s="277">
        <v>215499</v>
      </c>
      <c r="L44" s="277">
        <v>140094</v>
      </c>
      <c r="M44" s="277">
        <v>13200</v>
      </c>
      <c r="N44" s="276"/>
    </row>
    <row r="45" spans="2:14" ht="17.149999999999999" customHeight="1" x14ac:dyDescent="0.2">
      <c r="B45" s="58" t="s">
        <v>222</v>
      </c>
      <c r="C45" s="29" t="s">
        <v>299</v>
      </c>
      <c r="D45" s="277">
        <v>25481</v>
      </c>
      <c r="E45" s="277">
        <v>1041</v>
      </c>
      <c r="F45" s="277">
        <v>425</v>
      </c>
      <c r="G45" s="277">
        <v>24015</v>
      </c>
      <c r="H45" s="277">
        <v>5018</v>
      </c>
      <c r="I45" s="277">
        <v>18997</v>
      </c>
      <c r="J45" s="278">
        <v>17853</v>
      </c>
      <c r="K45" s="277">
        <v>12585</v>
      </c>
      <c r="L45" s="277">
        <v>5268</v>
      </c>
      <c r="M45" s="277">
        <v>1144</v>
      </c>
      <c r="N45" s="276"/>
    </row>
    <row r="46" spans="2:14" ht="17.149999999999999" customHeight="1" x14ac:dyDescent="0.2">
      <c r="B46" s="58" t="s">
        <v>223</v>
      </c>
      <c r="C46" s="29" t="s">
        <v>266</v>
      </c>
      <c r="D46" s="277">
        <v>460701</v>
      </c>
      <c r="E46" s="277">
        <v>36466</v>
      </c>
      <c r="F46" s="277">
        <v>5196</v>
      </c>
      <c r="G46" s="277">
        <v>419039</v>
      </c>
      <c r="H46" s="277">
        <v>22564</v>
      </c>
      <c r="I46" s="277">
        <v>396475</v>
      </c>
      <c r="J46" s="278">
        <v>371729</v>
      </c>
      <c r="K46" s="277">
        <v>204582</v>
      </c>
      <c r="L46" s="277">
        <v>167147</v>
      </c>
      <c r="M46" s="277">
        <v>24746</v>
      </c>
      <c r="N46" s="276"/>
    </row>
    <row r="47" spans="2:14" ht="17.149999999999999" customHeight="1" x14ac:dyDescent="0.2">
      <c r="B47" s="58" t="s">
        <v>224</v>
      </c>
      <c r="C47" s="29" t="s">
        <v>267</v>
      </c>
      <c r="D47" s="277">
        <v>522768</v>
      </c>
      <c r="E47" s="277">
        <v>45705</v>
      </c>
      <c r="F47" s="277">
        <v>13455</v>
      </c>
      <c r="G47" s="277">
        <v>463608</v>
      </c>
      <c r="H47" s="277">
        <v>13931</v>
      </c>
      <c r="I47" s="277">
        <v>449677</v>
      </c>
      <c r="J47" s="278">
        <v>421699</v>
      </c>
      <c r="K47" s="277">
        <v>106732</v>
      </c>
      <c r="L47" s="277">
        <v>314967</v>
      </c>
      <c r="M47" s="277">
        <v>27978</v>
      </c>
      <c r="N47" s="276"/>
    </row>
    <row r="48" spans="2:14" ht="17.149999999999999" customHeight="1" x14ac:dyDescent="0.2">
      <c r="B48" s="58" t="s">
        <v>225</v>
      </c>
      <c r="C48" s="29" t="s">
        <v>300</v>
      </c>
      <c r="D48" s="277">
        <v>0</v>
      </c>
      <c r="E48" s="277">
        <v>0</v>
      </c>
      <c r="F48" s="277">
        <v>0</v>
      </c>
      <c r="G48" s="277">
        <v>0</v>
      </c>
      <c r="H48" s="277">
        <v>0</v>
      </c>
      <c r="I48" s="277">
        <v>0</v>
      </c>
      <c r="J48" s="278">
        <v>0</v>
      </c>
      <c r="K48" s="277">
        <v>0</v>
      </c>
      <c r="L48" s="277">
        <v>0</v>
      </c>
      <c r="M48" s="277">
        <v>0</v>
      </c>
      <c r="N48" s="276"/>
    </row>
    <row r="49" spans="2:14" ht="17.149999999999999" customHeight="1" x14ac:dyDescent="0.2">
      <c r="B49" s="59" t="s">
        <v>226</v>
      </c>
      <c r="C49" s="30" t="s">
        <v>301</v>
      </c>
      <c r="D49" s="277">
        <v>634</v>
      </c>
      <c r="E49" s="277">
        <v>2</v>
      </c>
      <c r="F49" s="277">
        <v>0</v>
      </c>
      <c r="G49" s="277">
        <v>632</v>
      </c>
      <c r="H49" s="277">
        <v>55</v>
      </c>
      <c r="I49" s="277">
        <v>577</v>
      </c>
      <c r="J49" s="278">
        <v>572</v>
      </c>
      <c r="K49" s="277">
        <v>518</v>
      </c>
      <c r="L49" s="277">
        <v>54</v>
      </c>
      <c r="M49" s="277">
        <v>5</v>
      </c>
      <c r="N49" s="276"/>
    </row>
    <row r="50" spans="2:14" ht="24" customHeight="1" x14ac:dyDescent="0.2">
      <c r="B50" s="279"/>
      <c r="C50" s="280" t="s">
        <v>58</v>
      </c>
      <c r="D50" s="281">
        <v>4180364</v>
      </c>
      <c r="E50" s="281">
        <v>233275</v>
      </c>
      <c r="F50" s="281">
        <v>103309</v>
      </c>
      <c r="G50" s="281">
        <v>3843780</v>
      </c>
      <c r="H50" s="281">
        <v>214691</v>
      </c>
      <c r="I50" s="281">
        <v>3629089</v>
      </c>
      <c r="J50" s="281">
        <v>3513110</v>
      </c>
      <c r="K50" s="281">
        <v>2239330</v>
      </c>
      <c r="L50" s="281">
        <v>1273780</v>
      </c>
      <c r="M50" s="281">
        <v>115979</v>
      </c>
      <c r="N50" s="276"/>
    </row>
    <row r="51" spans="2:14" ht="16" customHeight="1" x14ac:dyDescent="0.2">
      <c r="B51" s="260"/>
      <c r="C51" s="262"/>
      <c r="D51" s="282"/>
      <c r="E51" s="282"/>
      <c r="F51" s="282"/>
      <c r="G51" s="282"/>
      <c r="H51" s="282"/>
      <c r="I51" s="282"/>
      <c r="J51" s="282"/>
      <c r="K51" s="282"/>
      <c r="L51" s="282"/>
      <c r="M51" s="282"/>
      <c r="N51" s="276"/>
    </row>
  </sheetData>
  <mergeCells count="8">
    <mergeCell ref="H4:H6"/>
    <mergeCell ref="I4:I6"/>
    <mergeCell ref="J5:J6"/>
    <mergeCell ref="M5:M6"/>
    <mergeCell ref="D4:D6"/>
    <mergeCell ref="E4:E6"/>
    <mergeCell ref="F4:F6"/>
    <mergeCell ref="G4:G6"/>
  </mergeCells>
  <phoneticPr fontId="9"/>
  <pageMargins left="0.25" right="0.25" top="0.75" bottom="0.75" header="0.3" footer="0.3"/>
  <pageSetup paperSize="9" scale="55" orientation="landscape" r:id="rId1"/>
  <headerFooter>
    <oddHeader>&amp;L&amp;F&amp;R&amp;A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4" x14ac:dyDescent="0.2"/>
  <cols>
    <col min="1" max="1" width="1.453125" style="287" customWidth="1"/>
    <col min="2" max="2" width="92.6328125" style="292" customWidth="1"/>
    <col min="3" max="3" width="2.453125" style="287" customWidth="1"/>
    <col min="4" max="16384" width="9" style="287"/>
  </cols>
  <sheetData>
    <row r="1" spans="1:3" ht="7.5" customHeight="1" x14ac:dyDescent="0.2">
      <c r="A1" s="285"/>
      <c r="B1" s="286"/>
      <c r="C1" s="285"/>
    </row>
    <row r="2" spans="1:3" ht="23.25" customHeight="1" x14ac:dyDescent="0.2">
      <c r="A2" s="285"/>
      <c r="B2" s="288" t="s">
        <v>181</v>
      </c>
      <c r="C2" s="289"/>
    </row>
    <row r="3" spans="1:3" ht="18.75" customHeight="1" x14ac:dyDescent="0.2">
      <c r="B3" s="290" t="s">
        <v>392</v>
      </c>
      <c r="C3" s="291"/>
    </row>
    <row r="4" spans="1:3" ht="95.25" customHeight="1" x14ac:dyDescent="0.2">
      <c r="B4" s="292" t="s">
        <v>419</v>
      </c>
      <c r="C4" s="291"/>
    </row>
    <row r="5" spans="1:3" ht="20.25" customHeight="1" x14ac:dyDescent="0.2">
      <c r="B5" s="293" t="s">
        <v>393</v>
      </c>
      <c r="C5" s="291"/>
    </row>
    <row r="6" spans="1:3" ht="72" customHeight="1" x14ac:dyDescent="0.2">
      <c r="B6" s="292" t="s">
        <v>411</v>
      </c>
      <c r="C6" s="291"/>
    </row>
    <row r="7" spans="1:3" ht="46.5" customHeight="1" x14ac:dyDescent="0.2">
      <c r="B7" s="292" t="s">
        <v>412</v>
      </c>
      <c r="C7" s="291"/>
    </row>
    <row r="8" spans="1:3" ht="42.75" customHeight="1" x14ac:dyDescent="0.2">
      <c r="B8" s="292" t="s">
        <v>413</v>
      </c>
      <c r="C8" s="291"/>
    </row>
    <row r="9" spans="1:3" ht="78.75" customHeight="1" x14ac:dyDescent="0.2">
      <c r="B9" s="292" t="s">
        <v>414</v>
      </c>
      <c r="C9" s="291"/>
    </row>
    <row r="10" spans="1:3" ht="16.5" customHeight="1" x14ac:dyDescent="0.2">
      <c r="B10" s="294" t="s">
        <v>394</v>
      </c>
      <c r="C10" s="291"/>
    </row>
    <row r="11" spans="1:3" ht="42" customHeight="1" x14ac:dyDescent="0.2">
      <c r="B11" s="292" t="s">
        <v>395</v>
      </c>
      <c r="C11" s="291"/>
    </row>
    <row r="12" spans="1:3" ht="24.75" customHeight="1" x14ac:dyDescent="0.2">
      <c r="B12" s="292" t="s">
        <v>415</v>
      </c>
      <c r="C12" s="291"/>
    </row>
    <row r="13" spans="1:3" ht="36" customHeight="1" x14ac:dyDescent="0.2">
      <c r="B13" s="292" t="s">
        <v>420</v>
      </c>
      <c r="C13" s="291"/>
    </row>
    <row r="14" spans="1:3" ht="43.5" customHeight="1" x14ac:dyDescent="0.2">
      <c r="B14" s="292" t="s">
        <v>421</v>
      </c>
      <c r="C14" s="291"/>
    </row>
    <row r="15" spans="1:3" ht="38.25" customHeight="1" x14ac:dyDescent="0.2">
      <c r="B15" s="292" t="s">
        <v>422</v>
      </c>
      <c r="C15" s="291"/>
    </row>
    <row r="16" spans="1:3" ht="45" customHeight="1" x14ac:dyDescent="0.2">
      <c r="B16" s="292" t="s">
        <v>423</v>
      </c>
      <c r="C16" s="291"/>
    </row>
    <row r="17" spans="2:3" ht="42.75" customHeight="1" x14ac:dyDescent="0.2">
      <c r="B17" s="292" t="s">
        <v>416</v>
      </c>
      <c r="C17" s="291"/>
    </row>
    <row r="18" spans="2:3" ht="41.25" customHeight="1" x14ac:dyDescent="0.2">
      <c r="B18" s="292" t="s">
        <v>417</v>
      </c>
      <c r="C18" s="291"/>
    </row>
    <row r="19" spans="2:3" ht="21" customHeight="1" x14ac:dyDescent="0.2">
      <c r="B19" s="292" t="s">
        <v>418</v>
      </c>
      <c r="C19" s="291"/>
    </row>
    <row r="20" spans="2:3" ht="21" customHeight="1" x14ac:dyDescent="0.2">
      <c r="B20" s="295"/>
      <c r="C20" s="291"/>
    </row>
    <row r="21" spans="2:3" ht="21" customHeight="1" x14ac:dyDescent="0.2">
      <c r="B21" s="295"/>
      <c r="C21" s="291"/>
    </row>
    <row r="22" spans="2:3" ht="21" customHeight="1" x14ac:dyDescent="0.2">
      <c r="B22" s="295"/>
      <c r="C22" s="291"/>
    </row>
    <row r="23" spans="2:3" ht="21" customHeight="1" x14ac:dyDescent="0.2">
      <c r="B23" s="295"/>
      <c r="C23" s="291"/>
    </row>
    <row r="24" spans="2:3" ht="21" customHeight="1" x14ac:dyDescent="0.2">
      <c r="B24" s="295"/>
      <c r="C24" s="291"/>
    </row>
    <row r="25" spans="2:3" ht="21" customHeight="1" x14ac:dyDescent="0.2">
      <c r="B25" s="295"/>
    </row>
    <row r="26" spans="2:3" ht="21" customHeight="1" x14ac:dyDescent="0.2">
      <c r="B26" s="295"/>
      <c r="C26" s="291"/>
    </row>
    <row r="27" spans="2:3" ht="21" customHeight="1" x14ac:dyDescent="0.2">
      <c r="B27" s="295"/>
      <c r="C27" s="291"/>
    </row>
    <row r="28" spans="2:3" x14ac:dyDescent="0.2">
      <c r="B28" s="295"/>
      <c r="C28" s="291"/>
    </row>
    <row r="29" spans="2:3" x14ac:dyDescent="0.2">
      <c r="B29" s="295"/>
      <c r="C29" s="291"/>
    </row>
    <row r="30" spans="2:3" x14ac:dyDescent="0.2">
      <c r="B30" s="295"/>
      <c r="C30" s="291"/>
    </row>
    <row r="31" spans="2:3" x14ac:dyDescent="0.2">
      <c r="B31" s="295"/>
      <c r="C31" s="291"/>
    </row>
    <row r="32" spans="2:3" x14ac:dyDescent="0.2">
      <c r="B32" s="295"/>
      <c r="C32" s="291"/>
    </row>
    <row r="33" spans="2:3" x14ac:dyDescent="0.2">
      <c r="B33" s="295"/>
      <c r="C33" s="291"/>
    </row>
    <row r="34" spans="2:3" x14ac:dyDescent="0.2">
      <c r="B34" s="295"/>
      <c r="C34" s="291"/>
    </row>
    <row r="35" spans="2:3" x14ac:dyDescent="0.2">
      <c r="B35" s="295"/>
      <c r="C35" s="291"/>
    </row>
    <row r="36" spans="2:3" x14ac:dyDescent="0.2">
      <c r="B36" s="295"/>
      <c r="C36" s="291"/>
    </row>
    <row r="37" spans="2:3" x14ac:dyDescent="0.2">
      <c r="B37" s="295"/>
      <c r="C37" s="291"/>
    </row>
    <row r="38" spans="2:3" x14ac:dyDescent="0.2">
      <c r="B38" s="295"/>
      <c r="C38" s="291"/>
    </row>
    <row r="39" spans="2:3" x14ac:dyDescent="0.2">
      <c r="B39" s="295"/>
      <c r="C39" s="291"/>
    </row>
    <row r="40" spans="2:3" x14ac:dyDescent="0.2">
      <c r="B40" s="295"/>
      <c r="C40" s="291"/>
    </row>
    <row r="41" spans="2:3" x14ac:dyDescent="0.2">
      <c r="B41" s="295"/>
      <c r="C41" s="291"/>
    </row>
    <row r="42" spans="2:3" x14ac:dyDescent="0.2">
      <c r="B42" s="295"/>
      <c r="C42" s="291"/>
    </row>
    <row r="43" spans="2:3" x14ac:dyDescent="0.2">
      <c r="B43" s="295"/>
      <c r="C43" s="291"/>
    </row>
    <row r="44" spans="2:3" x14ac:dyDescent="0.2">
      <c r="B44" s="295"/>
      <c r="C44" s="291"/>
    </row>
    <row r="45" spans="2:3" x14ac:dyDescent="0.2">
      <c r="B45" s="295"/>
      <c r="C45" s="291"/>
    </row>
    <row r="46" spans="2:3" x14ac:dyDescent="0.2">
      <c r="B46" s="295"/>
      <c r="C46" s="291"/>
    </row>
    <row r="47" spans="2:3" x14ac:dyDescent="0.2">
      <c r="B47" s="295"/>
      <c r="C47" s="291"/>
    </row>
    <row r="48" spans="2:3" x14ac:dyDescent="0.2">
      <c r="B48" s="295"/>
      <c r="C48" s="291"/>
    </row>
    <row r="49" spans="2:3" x14ac:dyDescent="0.2">
      <c r="B49" s="295"/>
      <c r="C49" s="291"/>
    </row>
    <row r="50" spans="2:3" x14ac:dyDescent="0.2">
      <c r="B50" s="295"/>
      <c r="C50" s="291"/>
    </row>
    <row r="51" spans="2:3" x14ac:dyDescent="0.2">
      <c r="B51" s="295"/>
      <c r="C51" s="291"/>
    </row>
  </sheetData>
  <phoneticPr fontId="7"/>
  <pageMargins left="0.7" right="0.7" top="0.75" bottom="0.75" header="0.3" footer="0.3"/>
  <pageSetup paperSize="9" scale="94" orientation="portrait" r:id="rId1"/>
  <headerFooter>
    <oddHeader>&amp;L&amp;F&amp;R&amp;A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pageSetUpPr fitToPage="1"/>
  </sheetPr>
  <dimension ref="A1:H58"/>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 x14ac:dyDescent="0.2"/>
  <cols>
    <col min="1" max="1" width="3.1796875" style="297" customWidth="1"/>
    <col min="2" max="2" width="5.26953125" style="297" customWidth="1"/>
    <col min="3" max="3" width="25.7265625" style="297" customWidth="1"/>
    <col min="4" max="4" width="17.81640625" style="297" customWidth="1"/>
    <col min="5" max="5" width="21.26953125" style="297" bestFit="1" customWidth="1"/>
    <col min="6" max="6" width="18.453125" style="297" customWidth="1"/>
    <col min="7" max="7" width="18.7265625" style="297" customWidth="1"/>
    <col min="8" max="8" width="2.6328125" style="297" customWidth="1"/>
    <col min="9" max="16384" width="9" style="297"/>
  </cols>
  <sheetData>
    <row r="1" spans="1:8" ht="7.5" customHeight="1" x14ac:dyDescent="0.2">
      <c r="A1" s="296"/>
      <c r="B1" s="296"/>
      <c r="C1" s="296"/>
      <c r="D1" s="296"/>
    </row>
    <row r="2" spans="1:8" ht="19.5" customHeight="1" x14ac:dyDescent="0.2">
      <c r="A2" s="296"/>
      <c r="B2" s="298"/>
      <c r="D2" s="299" t="s">
        <v>380</v>
      </c>
      <c r="E2" s="300"/>
      <c r="F2" s="299" t="s">
        <v>380</v>
      </c>
      <c r="G2" s="300"/>
    </row>
    <row r="3" spans="1:8" ht="14.25" customHeight="1" x14ac:dyDescent="0.2">
      <c r="B3" s="300"/>
      <c r="C3" s="301"/>
      <c r="D3" s="302"/>
      <c r="E3" s="302"/>
      <c r="F3" s="302"/>
      <c r="G3" s="302" t="s">
        <v>352</v>
      </c>
    </row>
    <row r="4" spans="1:8" ht="14.25" customHeight="1" x14ac:dyDescent="0.2">
      <c r="B4" s="303"/>
      <c r="C4" s="304"/>
      <c r="D4" s="305" t="s">
        <v>448</v>
      </c>
      <c r="E4" s="306" t="s">
        <v>59</v>
      </c>
      <c r="F4" s="305" t="s">
        <v>449</v>
      </c>
      <c r="G4" s="592" t="s">
        <v>2</v>
      </c>
    </row>
    <row r="5" spans="1:8" ht="14.25" customHeight="1" x14ac:dyDescent="0.2">
      <c r="B5" s="307"/>
      <c r="C5" s="302" t="s">
        <v>445</v>
      </c>
      <c r="D5" s="308" t="s">
        <v>57</v>
      </c>
      <c r="E5" s="309" t="s">
        <v>60</v>
      </c>
      <c r="F5" s="308" t="s">
        <v>57</v>
      </c>
      <c r="G5" s="593"/>
    </row>
    <row r="6" spans="1:8" ht="18" customHeight="1" thickBot="1" x14ac:dyDescent="0.25">
      <c r="B6" s="310"/>
      <c r="C6" s="311"/>
      <c r="D6" s="308" t="s">
        <v>353</v>
      </c>
      <c r="E6" s="312" t="s">
        <v>354</v>
      </c>
      <c r="F6" s="313" t="s">
        <v>355</v>
      </c>
      <c r="G6" s="312" t="s">
        <v>356</v>
      </c>
      <c r="H6" s="314"/>
    </row>
    <row r="7" spans="1:8" ht="15" customHeight="1" x14ac:dyDescent="0.2">
      <c r="A7" s="297">
        <v>1</v>
      </c>
      <c r="B7" s="315" t="s">
        <v>184</v>
      </c>
      <c r="C7" s="316" t="s">
        <v>246</v>
      </c>
      <c r="D7" s="317"/>
      <c r="E7" s="318">
        <f>'１次波及計算'!I7</f>
        <v>0</v>
      </c>
      <c r="F7" s="317"/>
      <c r="G7" s="319">
        <f>E7+F7</f>
        <v>0</v>
      </c>
    </row>
    <row r="8" spans="1:8" ht="15" customHeight="1" x14ac:dyDescent="0.2">
      <c r="A8" s="297">
        <v>2</v>
      </c>
      <c r="B8" s="315" t="s">
        <v>185</v>
      </c>
      <c r="C8" s="316" t="s">
        <v>294</v>
      </c>
      <c r="D8" s="320"/>
      <c r="E8" s="321">
        <f>'１次波及計算'!I8</f>
        <v>0</v>
      </c>
      <c r="F8" s="320"/>
      <c r="G8" s="322">
        <f t="shared" ref="G8:G35" si="0">E8+F8</f>
        <v>0</v>
      </c>
    </row>
    <row r="9" spans="1:8" ht="15" customHeight="1" x14ac:dyDescent="0.2">
      <c r="A9" s="297">
        <v>3</v>
      </c>
      <c r="B9" s="315" t="s">
        <v>186</v>
      </c>
      <c r="C9" s="316" t="s">
        <v>295</v>
      </c>
      <c r="D9" s="320"/>
      <c r="E9" s="321">
        <f>'１次波及計算'!I9</f>
        <v>0</v>
      </c>
      <c r="F9" s="320"/>
      <c r="G9" s="322">
        <f t="shared" si="0"/>
        <v>0</v>
      </c>
    </row>
    <row r="10" spans="1:8" ht="15" customHeight="1" x14ac:dyDescent="0.2">
      <c r="A10" s="297">
        <v>4</v>
      </c>
      <c r="B10" s="315" t="s">
        <v>187</v>
      </c>
      <c r="C10" s="316" t="s">
        <v>247</v>
      </c>
      <c r="D10" s="320"/>
      <c r="E10" s="321">
        <f>'１次波及計算'!I10</f>
        <v>0</v>
      </c>
      <c r="F10" s="320"/>
      <c r="G10" s="322">
        <f t="shared" si="0"/>
        <v>0</v>
      </c>
    </row>
    <row r="11" spans="1:8" ht="15" customHeight="1" x14ac:dyDescent="0.2">
      <c r="A11" s="297">
        <v>5</v>
      </c>
      <c r="B11" s="315" t="s">
        <v>188</v>
      </c>
      <c r="C11" s="316" t="s">
        <v>248</v>
      </c>
      <c r="D11" s="320"/>
      <c r="E11" s="321">
        <f>'１次波及計算'!I11</f>
        <v>0</v>
      </c>
      <c r="F11" s="320"/>
      <c r="G11" s="322">
        <f t="shared" si="0"/>
        <v>0</v>
      </c>
    </row>
    <row r="12" spans="1:8" ht="15" customHeight="1" x14ac:dyDescent="0.2">
      <c r="A12" s="297">
        <v>6</v>
      </c>
      <c r="B12" s="315" t="s">
        <v>189</v>
      </c>
      <c r="C12" s="316" t="s">
        <v>249</v>
      </c>
      <c r="D12" s="320"/>
      <c r="E12" s="321">
        <f>'１次波及計算'!I12</f>
        <v>0</v>
      </c>
      <c r="F12" s="320"/>
      <c r="G12" s="322">
        <f t="shared" si="0"/>
        <v>0</v>
      </c>
    </row>
    <row r="13" spans="1:8" ht="15" customHeight="1" x14ac:dyDescent="0.2">
      <c r="A13" s="297">
        <v>7</v>
      </c>
      <c r="B13" s="315" t="s">
        <v>190</v>
      </c>
      <c r="C13" s="316" t="s">
        <v>250</v>
      </c>
      <c r="D13" s="320"/>
      <c r="E13" s="321">
        <f>'１次波及計算'!I13</f>
        <v>0</v>
      </c>
      <c r="F13" s="320"/>
      <c r="G13" s="322">
        <f t="shared" si="0"/>
        <v>0</v>
      </c>
    </row>
    <row r="14" spans="1:8" ht="15" customHeight="1" x14ac:dyDescent="0.2">
      <c r="A14" s="297">
        <v>8</v>
      </c>
      <c r="B14" s="315" t="s">
        <v>191</v>
      </c>
      <c r="C14" s="316" t="s">
        <v>251</v>
      </c>
      <c r="D14" s="320"/>
      <c r="E14" s="321">
        <f>'１次波及計算'!I14</f>
        <v>0</v>
      </c>
      <c r="F14" s="320"/>
      <c r="G14" s="322">
        <f t="shared" si="0"/>
        <v>0</v>
      </c>
    </row>
    <row r="15" spans="1:8" ht="15" customHeight="1" x14ac:dyDescent="0.2">
      <c r="A15" s="297">
        <v>9</v>
      </c>
      <c r="B15" s="315" t="s">
        <v>192</v>
      </c>
      <c r="C15" s="316" t="s">
        <v>252</v>
      </c>
      <c r="D15" s="320"/>
      <c r="E15" s="321">
        <f>'１次波及計算'!I15</f>
        <v>0</v>
      </c>
      <c r="F15" s="320"/>
      <c r="G15" s="322">
        <f t="shared" si="0"/>
        <v>0</v>
      </c>
    </row>
    <row r="16" spans="1:8" ht="15" customHeight="1" x14ac:dyDescent="0.2">
      <c r="A16" s="297">
        <v>10</v>
      </c>
      <c r="B16" s="315" t="s">
        <v>193</v>
      </c>
      <c r="C16" s="316" t="s">
        <v>287</v>
      </c>
      <c r="D16" s="320"/>
      <c r="E16" s="321">
        <f>'１次波及計算'!I16</f>
        <v>0</v>
      </c>
      <c r="F16" s="320"/>
      <c r="G16" s="322">
        <f t="shared" si="0"/>
        <v>0</v>
      </c>
    </row>
    <row r="17" spans="1:7" ht="15" customHeight="1" x14ac:dyDescent="0.2">
      <c r="A17" s="297">
        <v>11</v>
      </c>
      <c r="B17" s="315" t="s">
        <v>194</v>
      </c>
      <c r="C17" s="316" t="s">
        <v>296</v>
      </c>
      <c r="D17" s="320"/>
      <c r="E17" s="321">
        <f>'１次波及計算'!I17</f>
        <v>0</v>
      </c>
      <c r="F17" s="320"/>
      <c r="G17" s="322">
        <f t="shared" si="0"/>
        <v>0</v>
      </c>
    </row>
    <row r="18" spans="1:7" ht="15" customHeight="1" x14ac:dyDescent="0.2">
      <c r="A18" s="297">
        <v>12</v>
      </c>
      <c r="B18" s="315" t="s">
        <v>195</v>
      </c>
      <c r="C18" s="316" t="s">
        <v>288</v>
      </c>
      <c r="D18" s="320"/>
      <c r="E18" s="321">
        <f>'１次波及計算'!I18</f>
        <v>0</v>
      </c>
      <c r="F18" s="320"/>
      <c r="G18" s="322">
        <f t="shared" si="0"/>
        <v>0</v>
      </c>
    </row>
    <row r="19" spans="1:7" ht="15" customHeight="1" x14ac:dyDescent="0.2">
      <c r="A19" s="297">
        <v>13</v>
      </c>
      <c r="B19" s="315" t="s">
        <v>196</v>
      </c>
      <c r="C19" s="316" t="s">
        <v>289</v>
      </c>
      <c r="D19" s="320"/>
      <c r="E19" s="321">
        <f>'１次波及計算'!I19</f>
        <v>0</v>
      </c>
      <c r="F19" s="320"/>
      <c r="G19" s="322">
        <f t="shared" si="0"/>
        <v>0</v>
      </c>
    </row>
    <row r="20" spans="1:7" ht="15" customHeight="1" x14ac:dyDescent="0.2">
      <c r="A20" s="297">
        <v>14</v>
      </c>
      <c r="B20" s="315" t="s">
        <v>197</v>
      </c>
      <c r="C20" s="316" t="s">
        <v>253</v>
      </c>
      <c r="D20" s="320"/>
      <c r="E20" s="321">
        <f>'１次波及計算'!I20</f>
        <v>0</v>
      </c>
      <c r="F20" s="320"/>
      <c r="G20" s="322">
        <f t="shared" si="0"/>
        <v>0</v>
      </c>
    </row>
    <row r="21" spans="1:7" ht="15" customHeight="1" x14ac:dyDescent="0.2">
      <c r="A21" s="297">
        <v>15</v>
      </c>
      <c r="B21" s="315" t="s">
        <v>198</v>
      </c>
      <c r="C21" s="316" t="s">
        <v>254</v>
      </c>
      <c r="D21" s="320"/>
      <c r="E21" s="321">
        <f>'１次波及計算'!I21</f>
        <v>0</v>
      </c>
      <c r="F21" s="320"/>
      <c r="G21" s="322">
        <f t="shared" si="0"/>
        <v>0</v>
      </c>
    </row>
    <row r="22" spans="1:7" ht="15" customHeight="1" x14ac:dyDescent="0.2">
      <c r="A22" s="297">
        <v>16</v>
      </c>
      <c r="B22" s="315" t="s">
        <v>199</v>
      </c>
      <c r="C22" s="316" t="s">
        <v>255</v>
      </c>
      <c r="D22" s="320"/>
      <c r="E22" s="321">
        <f>'１次波及計算'!I22</f>
        <v>0</v>
      </c>
      <c r="F22" s="320"/>
      <c r="G22" s="322">
        <f t="shared" si="0"/>
        <v>0</v>
      </c>
    </row>
    <row r="23" spans="1:7" ht="15" customHeight="1" x14ac:dyDescent="0.2">
      <c r="A23" s="297">
        <v>17</v>
      </c>
      <c r="B23" s="315" t="s">
        <v>200</v>
      </c>
      <c r="C23" s="316" t="s">
        <v>3</v>
      </c>
      <c r="D23" s="320"/>
      <c r="E23" s="321">
        <f>'１次波及計算'!I23</f>
        <v>0</v>
      </c>
      <c r="F23" s="320"/>
      <c r="G23" s="322">
        <f t="shared" si="0"/>
        <v>0</v>
      </c>
    </row>
    <row r="24" spans="1:7" ht="15" customHeight="1" x14ac:dyDescent="0.2">
      <c r="A24" s="297">
        <v>18</v>
      </c>
      <c r="B24" s="315" t="s">
        <v>201</v>
      </c>
      <c r="C24" s="316" t="s">
        <v>4</v>
      </c>
      <c r="D24" s="320"/>
      <c r="E24" s="321">
        <f>'１次波及計算'!I24</f>
        <v>0</v>
      </c>
      <c r="F24" s="320"/>
      <c r="G24" s="322">
        <f t="shared" si="0"/>
        <v>0</v>
      </c>
    </row>
    <row r="25" spans="1:7" ht="15" customHeight="1" x14ac:dyDescent="0.2">
      <c r="A25" s="297">
        <v>19</v>
      </c>
      <c r="B25" s="315" t="s">
        <v>202</v>
      </c>
      <c r="C25" s="316" t="s">
        <v>5</v>
      </c>
      <c r="D25" s="320"/>
      <c r="E25" s="321">
        <f>'１次波及計算'!I25</f>
        <v>0</v>
      </c>
      <c r="F25" s="320"/>
      <c r="G25" s="322">
        <f t="shared" si="0"/>
        <v>0</v>
      </c>
    </row>
    <row r="26" spans="1:7" ht="15" customHeight="1" x14ac:dyDescent="0.2">
      <c r="A26" s="297">
        <v>20</v>
      </c>
      <c r="B26" s="315" t="s">
        <v>203</v>
      </c>
      <c r="C26" s="316" t="s">
        <v>256</v>
      </c>
      <c r="D26" s="320"/>
      <c r="E26" s="321">
        <f>'１次波及計算'!I26</f>
        <v>0</v>
      </c>
      <c r="F26" s="320"/>
      <c r="G26" s="322">
        <f t="shared" si="0"/>
        <v>0</v>
      </c>
    </row>
    <row r="27" spans="1:7" ht="15" customHeight="1" x14ac:dyDescent="0.2">
      <c r="A27" s="297">
        <v>21</v>
      </c>
      <c r="B27" s="315" t="s">
        <v>204</v>
      </c>
      <c r="C27" s="316" t="s">
        <v>257</v>
      </c>
      <c r="D27" s="320"/>
      <c r="E27" s="321">
        <f>'１次波及計算'!I27</f>
        <v>0</v>
      </c>
      <c r="F27" s="320"/>
      <c r="G27" s="322">
        <f t="shared" si="0"/>
        <v>0</v>
      </c>
    </row>
    <row r="28" spans="1:7" ht="15" customHeight="1" x14ac:dyDescent="0.2">
      <c r="A28" s="297">
        <v>22</v>
      </c>
      <c r="B28" s="315" t="s">
        <v>205</v>
      </c>
      <c r="C28" s="316" t="s">
        <v>297</v>
      </c>
      <c r="D28" s="320"/>
      <c r="E28" s="321">
        <f>'１次波及計算'!I28</f>
        <v>0</v>
      </c>
      <c r="F28" s="320"/>
      <c r="G28" s="322">
        <f t="shared" si="0"/>
        <v>0</v>
      </c>
    </row>
    <row r="29" spans="1:7" ht="15" customHeight="1" x14ac:dyDescent="0.2">
      <c r="A29" s="297">
        <v>23</v>
      </c>
      <c r="B29" s="315" t="s">
        <v>206</v>
      </c>
      <c r="C29" s="316" t="s">
        <v>298</v>
      </c>
      <c r="D29" s="320"/>
      <c r="E29" s="321">
        <f>'１次波及計算'!I29</f>
        <v>0</v>
      </c>
      <c r="F29" s="320"/>
      <c r="G29" s="322">
        <f t="shared" si="0"/>
        <v>0</v>
      </c>
    </row>
    <row r="30" spans="1:7" ht="15" customHeight="1" x14ac:dyDescent="0.2">
      <c r="A30" s="297">
        <v>24</v>
      </c>
      <c r="B30" s="315" t="s">
        <v>207</v>
      </c>
      <c r="C30" s="316" t="s">
        <v>290</v>
      </c>
      <c r="D30" s="320"/>
      <c r="E30" s="321">
        <f>'１次波及計算'!I30</f>
        <v>0</v>
      </c>
      <c r="F30" s="320"/>
      <c r="G30" s="322">
        <f t="shared" si="0"/>
        <v>0</v>
      </c>
    </row>
    <row r="31" spans="1:7" ht="15" customHeight="1" x14ac:dyDescent="0.2">
      <c r="A31" s="297">
        <v>25</v>
      </c>
      <c r="B31" s="315" t="s">
        <v>208</v>
      </c>
      <c r="C31" s="316" t="s">
        <v>291</v>
      </c>
      <c r="D31" s="320"/>
      <c r="E31" s="321">
        <f>'１次波及計算'!I31</f>
        <v>0</v>
      </c>
      <c r="F31" s="320"/>
      <c r="G31" s="322">
        <f t="shared" si="0"/>
        <v>0</v>
      </c>
    </row>
    <row r="32" spans="1:7" ht="15" customHeight="1" x14ac:dyDescent="0.2">
      <c r="A32" s="297">
        <v>26</v>
      </c>
      <c r="B32" s="315" t="s">
        <v>209</v>
      </c>
      <c r="C32" s="316" t="s">
        <v>6</v>
      </c>
      <c r="D32" s="320"/>
      <c r="E32" s="321">
        <f>'１次波及計算'!I32</f>
        <v>0</v>
      </c>
      <c r="F32" s="320"/>
      <c r="G32" s="322">
        <f t="shared" si="0"/>
        <v>0</v>
      </c>
    </row>
    <row r="33" spans="1:7" ht="15" customHeight="1" x14ac:dyDescent="0.2">
      <c r="A33" s="297">
        <v>27</v>
      </c>
      <c r="B33" s="315" t="s">
        <v>210</v>
      </c>
      <c r="C33" s="316" t="s">
        <v>258</v>
      </c>
      <c r="D33" s="323"/>
      <c r="E33" s="321">
        <f>'１次波及計算'!I33</f>
        <v>0</v>
      </c>
      <c r="F33" s="320"/>
      <c r="G33" s="322">
        <f t="shared" si="0"/>
        <v>0</v>
      </c>
    </row>
    <row r="34" spans="1:7" ht="15" customHeight="1" x14ac:dyDescent="0.2">
      <c r="A34" s="297">
        <v>28</v>
      </c>
      <c r="B34" s="315" t="s">
        <v>211</v>
      </c>
      <c r="C34" s="316" t="s">
        <v>259</v>
      </c>
      <c r="D34" s="320"/>
      <c r="E34" s="321">
        <f>'１次波及計算'!I34</f>
        <v>0</v>
      </c>
      <c r="F34" s="320"/>
      <c r="G34" s="322">
        <f t="shared" si="0"/>
        <v>0</v>
      </c>
    </row>
    <row r="35" spans="1:7" ht="15" customHeight="1" x14ac:dyDescent="0.2">
      <c r="A35" s="297">
        <v>29</v>
      </c>
      <c r="B35" s="315" t="s">
        <v>212</v>
      </c>
      <c r="C35" s="316" t="s">
        <v>7</v>
      </c>
      <c r="D35" s="320"/>
      <c r="E35" s="321">
        <f>'１次波及計算'!I35</f>
        <v>0</v>
      </c>
      <c r="F35" s="320"/>
      <c r="G35" s="322">
        <f t="shared" si="0"/>
        <v>0</v>
      </c>
    </row>
    <row r="36" spans="1:7" ht="15" customHeight="1" x14ac:dyDescent="0.2">
      <c r="A36" s="297">
        <v>30</v>
      </c>
      <c r="B36" s="315" t="s">
        <v>213</v>
      </c>
      <c r="C36" s="316" t="s">
        <v>8</v>
      </c>
      <c r="D36" s="320"/>
      <c r="E36" s="321">
        <f>'１次波及計算'!I36</f>
        <v>0</v>
      </c>
      <c r="F36" s="320"/>
      <c r="G36" s="322">
        <f t="shared" ref="G36:G49" si="1">E36+F36</f>
        <v>0</v>
      </c>
    </row>
    <row r="37" spans="1:7" ht="15" customHeight="1" x14ac:dyDescent="0.2">
      <c r="A37" s="297">
        <v>31</v>
      </c>
      <c r="B37" s="315" t="s">
        <v>214</v>
      </c>
      <c r="C37" s="316" t="s">
        <v>260</v>
      </c>
      <c r="D37" s="320"/>
      <c r="E37" s="321">
        <f>'１次波及計算'!I37</f>
        <v>0</v>
      </c>
      <c r="F37" s="320"/>
      <c r="G37" s="322">
        <f t="shared" si="1"/>
        <v>0</v>
      </c>
    </row>
    <row r="38" spans="1:7" ht="15" customHeight="1" x14ac:dyDescent="0.2">
      <c r="A38" s="297">
        <v>32</v>
      </c>
      <c r="B38" s="315" t="s">
        <v>215</v>
      </c>
      <c r="C38" s="316" t="s">
        <v>9</v>
      </c>
      <c r="D38" s="320"/>
      <c r="E38" s="321">
        <f>'１次波及計算'!I38</f>
        <v>0</v>
      </c>
      <c r="F38" s="320"/>
      <c r="G38" s="322">
        <f t="shared" si="1"/>
        <v>0</v>
      </c>
    </row>
    <row r="39" spans="1:7" ht="15" customHeight="1" x14ac:dyDescent="0.2">
      <c r="A39" s="297">
        <v>33</v>
      </c>
      <c r="B39" s="315" t="s">
        <v>216</v>
      </c>
      <c r="C39" s="316" t="s">
        <v>261</v>
      </c>
      <c r="D39" s="320"/>
      <c r="E39" s="321">
        <f>'１次波及計算'!I39</f>
        <v>0</v>
      </c>
      <c r="F39" s="320"/>
      <c r="G39" s="322">
        <f t="shared" si="1"/>
        <v>0</v>
      </c>
    </row>
    <row r="40" spans="1:7" ht="15" customHeight="1" x14ac:dyDescent="0.2">
      <c r="A40" s="297">
        <v>34</v>
      </c>
      <c r="B40" s="315" t="s">
        <v>217</v>
      </c>
      <c r="C40" s="316" t="s">
        <v>262</v>
      </c>
      <c r="D40" s="320"/>
      <c r="E40" s="321">
        <f>'１次波及計算'!I40</f>
        <v>0</v>
      </c>
      <c r="F40" s="320"/>
      <c r="G40" s="322">
        <f t="shared" si="1"/>
        <v>0</v>
      </c>
    </row>
    <row r="41" spans="1:7" ht="15" customHeight="1" x14ac:dyDescent="0.2">
      <c r="A41" s="297">
        <v>35</v>
      </c>
      <c r="B41" s="315" t="s">
        <v>218</v>
      </c>
      <c r="C41" s="316" t="s">
        <v>263</v>
      </c>
      <c r="D41" s="320"/>
      <c r="E41" s="321">
        <f>'１次波及計算'!I41</f>
        <v>0</v>
      </c>
      <c r="F41" s="320"/>
      <c r="G41" s="322">
        <f t="shared" si="1"/>
        <v>0</v>
      </c>
    </row>
    <row r="42" spans="1:7" ht="15" customHeight="1" x14ac:dyDescent="0.2">
      <c r="A42" s="297">
        <v>36</v>
      </c>
      <c r="B42" s="315" t="s">
        <v>219</v>
      </c>
      <c r="C42" s="316" t="s">
        <v>10</v>
      </c>
      <c r="D42" s="320"/>
      <c r="E42" s="321">
        <f>'１次波及計算'!I42</f>
        <v>0</v>
      </c>
      <c r="F42" s="320"/>
      <c r="G42" s="322">
        <f t="shared" si="1"/>
        <v>0</v>
      </c>
    </row>
    <row r="43" spans="1:7" ht="15" customHeight="1" x14ac:dyDescent="0.2">
      <c r="A43" s="297">
        <v>37</v>
      </c>
      <c r="B43" s="315" t="s">
        <v>220</v>
      </c>
      <c r="C43" s="316" t="s">
        <v>264</v>
      </c>
      <c r="D43" s="320"/>
      <c r="E43" s="321">
        <f>'１次波及計算'!I43</f>
        <v>0</v>
      </c>
      <c r="F43" s="320"/>
      <c r="G43" s="322">
        <f t="shared" si="1"/>
        <v>0</v>
      </c>
    </row>
    <row r="44" spans="1:7" ht="15" customHeight="1" x14ac:dyDescent="0.2">
      <c r="A44" s="297">
        <v>38</v>
      </c>
      <c r="B44" s="315" t="s">
        <v>221</v>
      </c>
      <c r="C44" s="316" t="s">
        <v>265</v>
      </c>
      <c r="D44" s="320"/>
      <c r="E44" s="321">
        <f>'１次波及計算'!I44</f>
        <v>0</v>
      </c>
      <c r="F44" s="320"/>
      <c r="G44" s="322">
        <f t="shared" si="1"/>
        <v>0</v>
      </c>
    </row>
    <row r="45" spans="1:7" ht="15" customHeight="1" x14ac:dyDescent="0.2">
      <c r="A45" s="297">
        <v>39</v>
      </c>
      <c r="B45" s="315" t="s">
        <v>222</v>
      </c>
      <c r="C45" s="316" t="s">
        <v>299</v>
      </c>
      <c r="D45" s="320"/>
      <c r="E45" s="321">
        <f>'１次波及計算'!I45</f>
        <v>0</v>
      </c>
      <c r="F45" s="320"/>
      <c r="G45" s="322">
        <f t="shared" si="1"/>
        <v>0</v>
      </c>
    </row>
    <row r="46" spans="1:7" ht="15" customHeight="1" x14ac:dyDescent="0.2">
      <c r="A46" s="297">
        <v>40</v>
      </c>
      <c r="B46" s="315" t="s">
        <v>223</v>
      </c>
      <c r="C46" s="316" t="s">
        <v>266</v>
      </c>
      <c r="D46" s="320"/>
      <c r="E46" s="321">
        <f>'１次波及計算'!I46</f>
        <v>0</v>
      </c>
      <c r="F46" s="320"/>
      <c r="G46" s="322">
        <f t="shared" si="1"/>
        <v>0</v>
      </c>
    </row>
    <row r="47" spans="1:7" ht="15" customHeight="1" x14ac:dyDescent="0.2">
      <c r="A47" s="297">
        <v>41</v>
      </c>
      <c r="B47" s="315" t="s">
        <v>224</v>
      </c>
      <c r="C47" s="316" t="s">
        <v>267</v>
      </c>
      <c r="D47" s="320"/>
      <c r="E47" s="321">
        <f>'１次波及計算'!I47</f>
        <v>0</v>
      </c>
      <c r="F47" s="320"/>
      <c r="G47" s="322">
        <f t="shared" si="1"/>
        <v>0</v>
      </c>
    </row>
    <row r="48" spans="1:7" ht="15" customHeight="1" x14ac:dyDescent="0.2">
      <c r="A48" s="297">
        <v>42</v>
      </c>
      <c r="B48" s="315" t="s">
        <v>225</v>
      </c>
      <c r="C48" s="316" t="s">
        <v>300</v>
      </c>
      <c r="D48" s="320"/>
      <c r="E48" s="321">
        <f>'１次波及計算'!I48</f>
        <v>0</v>
      </c>
      <c r="F48" s="320"/>
      <c r="G48" s="322">
        <f t="shared" si="1"/>
        <v>0</v>
      </c>
    </row>
    <row r="49" spans="1:7" ht="15" customHeight="1" thickBot="1" x14ac:dyDescent="0.25">
      <c r="A49" s="297">
        <v>43</v>
      </c>
      <c r="B49" s="315" t="s">
        <v>226</v>
      </c>
      <c r="C49" s="316" t="s">
        <v>301</v>
      </c>
      <c r="D49" s="324"/>
      <c r="E49" s="325">
        <f>'１次波及計算'!I49</f>
        <v>0</v>
      </c>
      <c r="F49" s="324"/>
      <c r="G49" s="326">
        <f t="shared" si="1"/>
        <v>0</v>
      </c>
    </row>
    <row r="50" spans="1:7" ht="23.25" customHeight="1" x14ac:dyDescent="0.2">
      <c r="B50" s="590" t="s">
        <v>13</v>
      </c>
      <c r="C50" s="591"/>
      <c r="D50" s="327">
        <f>SUM(D7:D49)</f>
        <v>0</v>
      </c>
      <c r="E50" s="328">
        <f t="shared" ref="E50:G50" si="2">SUM(E7:E49)</f>
        <v>0</v>
      </c>
      <c r="F50" s="327">
        <f t="shared" si="2"/>
        <v>0</v>
      </c>
      <c r="G50" s="328">
        <f t="shared" si="2"/>
        <v>0</v>
      </c>
    </row>
    <row r="51" spans="1:7" ht="6.75" customHeight="1" x14ac:dyDescent="0.2">
      <c r="B51" s="300"/>
      <c r="C51" s="300"/>
      <c r="D51" s="300"/>
      <c r="E51" s="300"/>
      <c r="F51" s="300"/>
      <c r="G51" s="300"/>
    </row>
    <row r="52" spans="1:7" x14ac:dyDescent="0.2">
      <c r="B52" s="297" t="s">
        <v>14</v>
      </c>
      <c r="C52" s="300"/>
      <c r="D52" s="300"/>
      <c r="E52" s="300"/>
      <c r="F52" s="300"/>
      <c r="G52" s="300"/>
    </row>
    <row r="53" spans="1:7" ht="17.149999999999999" customHeight="1" x14ac:dyDescent="0.2">
      <c r="B53" s="329" t="s">
        <v>16</v>
      </c>
      <c r="C53" s="297" t="s">
        <v>15</v>
      </c>
      <c r="D53" s="300"/>
      <c r="E53" s="300"/>
      <c r="F53" s="300"/>
      <c r="G53" s="300"/>
    </row>
    <row r="54" spans="1:7" ht="17.149999999999999" customHeight="1" x14ac:dyDescent="0.2">
      <c r="B54" s="300"/>
      <c r="C54" s="297" t="s">
        <v>19</v>
      </c>
      <c r="D54" s="300"/>
      <c r="E54" s="300"/>
      <c r="F54" s="300"/>
      <c r="G54" s="300"/>
    </row>
    <row r="55" spans="1:7" ht="17.149999999999999" customHeight="1" x14ac:dyDescent="0.2">
      <c r="B55" s="300"/>
      <c r="C55" s="297" t="s">
        <v>20</v>
      </c>
      <c r="D55" s="300"/>
      <c r="E55" s="300"/>
      <c r="F55" s="300"/>
      <c r="G55" s="300"/>
    </row>
    <row r="56" spans="1:7" ht="17.149999999999999" customHeight="1" x14ac:dyDescent="0.2">
      <c r="B56" s="329" t="s">
        <v>17</v>
      </c>
      <c r="C56" s="297" t="s">
        <v>357</v>
      </c>
      <c r="D56" s="300"/>
      <c r="E56" s="300"/>
      <c r="F56" s="300"/>
      <c r="G56" s="300"/>
    </row>
    <row r="57" spans="1:7" ht="17.149999999999999" customHeight="1" x14ac:dyDescent="0.2">
      <c r="B57" s="329" t="s">
        <v>18</v>
      </c>
      <c r="C57" s="297" t="s">
        <v>447</v>
      </c>
      <c r="D57" s="300"/>
      <c r="E57" s="300"/>
      <c r="F57" s="300"/>
      <c r="G57" s="300"/>
    </row>
    <row r="58" spans="1:7" ht="17.149999999999999" customHeight="1" x14ac:dyDescent="0.2">
      <c r="B58" s="300"/>
      <c r="D58" s="300"/>
      <c r="E58" s="300"/>
      <c r="F58" s="300"/>
      <c r="G58" s="300"/>
    </row>
  </sheetData>
  <mergeCells count="2">
    <mergeCell ref="B50:C50"/>
    <mergeCell ref="G4:G5"/>
  </mergeCells>
  <phoneticPr fontId="2"/>
  <pageMargins left="0.7" right="0.7" top="0.75" bottom="0.75" header="0.3" footer="0.3"/>
  <pageSetup paperSize="9" scale="80" orientation="portrait" r:id="rId1"/>
  <headerFooter>
    <oddHeader>&amp;L&amp;F&amp;R&amp;A</oddHeader>
  </headerFooter>
  <rowBreaks count="1" manualBreakCount="1">
    <brk id="48" max="6" man="1"/>
  </rowBreaks>
  <colBreaks count="1" manualBreakCount="1">
    <brk id="2" max="5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CC"/>
    <pageSetUpPr fitToPage="1"/>
  </sheetPr>
  <dimension ref="A1:E63"/>
  <sheetViews>
    <sheetView view="pageBreakPreview" zoomScaleNormal="100" zoomScaleSheetLayoutView="100" workbookViewId="0"/>
  </sheetViews>
  <sheetFormatPr defaultColWidth="9" defaultRowHeight="13" x14ac:dyDescent="0.2"/>
  <cols>
    <col min="1" max="1" width="4.7265625" style="297" customWidth="1"/>
    <col min="2" max="2" width="5.26953125" style="297" customWidth="1"/>
    <col min="3" max="3" width="25" style="297" customWidth="1"/>
    <col min="4" max="4" width="19.36328125" style="314" customWidth="1"/>
    <col min="5" max="5" width="16.36328125" style="314" bestFit="1" customWidth="1"/>
    <col min="6" max="16384" width="9" style="297"/>
  </cols>
  <sheetData>
    <row r="1" spans="1:5" ht="7.5" customHeight="1" x14ac:dyDescent="0.2">
      <c r="A1" s="296"/>
      <c r="B1" s="296"/>
      <c r="C1" s="296"/>
      <c r="D1" s="330"/>
    </row>
    <row r="2" spans="1:5" ht="27" customHeight="1" x14ac:dyDescent="0.2">
      <c r="A2" s="296"/>
      <c r="B2" s="331"/>
      <c r="C2" s="331"/>
      <c r="D2" s="332"/>
      <c r="E2" s="299" t="s">
        <v>380</v>
      </c>
    </row>
    <row r="3" spans="1:5" ht="23.25" customHeight="1" x14ac:dyDescent="0.2">
      <c r="B3" s="333"/>
      <c r="C3" s="302"/>
      <c r="D3" s="332"/>
      <c r="E3" s="334" t="s">
        <v>425</v>
      </c>
    </row>
    <row r="4" spans="1:5" ht="14.25" customHeight="1" x14ac:dyDescent="0.2">
      <c r="B4" s="303"/>
      <c r="C4" s="304"/>
      <c r="D4" s="592" t="s">
        <v>379</v>
      </c>
      <c r="E4" s="592" t="s">
        <v>21</v>
      </c>
    </row>
    <row r="5" spans="1:5" ht="14.25" customHeight="1" x14ac:dyDescent="0.2">
      <c r="B5" s="307"/>
      <c r="C5" s="335" t="s">
        <v>279</v>
      </c>
      <c r="D5" s="593"/>
      <c r="E5" s="593"/>
    </row>
    <row r="6" spans="1:5" ht="15" customHeight="1" thickBot="1" x14ac:dyDescent="0.25">
      <c r="B6" s="310"/>
      <c r="C6" s="336"/>
      <c r="D6" s="594"/>
      <c r="E6" s="593"/>
    </row>
    <row r="7" spans="1:5" ht="17.149999999999999" customHeight="1" x14ac:dyDescent="0.2">
      <c r="B7" s="337" t="s">
        <v>184</v>
      </c>
      <c r="C7" s="338" t="s">
        <v>246</v>
      </c>
      <c r="D7" s="573">
        <f>各種係数表!F7</f>
        <v>0.41117900000000002</v>
      </c>
      <c r="E7" s="576"/>
    </row>
    <row r="8" spans="1:5" ht="17.149999999999999" customHeight="1" x14ac:dyDescent="0.2">
      <c r="B8" s="339" t="s">
        <v>185</v>
      </c>
      <c r="C8" s="340" t="s">
        <v>294</v>
      </c>
      <c r="D8" s="574">
        <f>各種係数表!F8</f>
        <v>0.103105</v>
      </c>
      <c r="E8" s="577"/>
    </row>
    <row r="9" spans="1:5" ht="17.149999999999999" customHeight="1" x14ac:dyDescent="0.2">
      <c r="B9" s="339" t="s">
        <v>186</v>
      </c>
      <c r="C9" s="340" t="s">
        <v>295</v>
      </c>
      <c r="D9" s="574">
        <f>各種係数表!F9</f>
        <v>0.30082900000000001</v>
      </c>
      <c r="E9" s="577"/>
    </row>
    <row r="10" spans="1:5" ht="17.149999999999999" customHeight="1" x14ac:dyDescent="0.2">
      <c r="B10" s="339" t="s">
        <v>187</v>
      </c>
      <c r="C10" s="340" t="s">
        <v>247</v>
      </c>
      <c r="D10" s="574">
        <f>各種係数表!F10</f>
        <v>7.868E-3</v>
      </c>
      <c r="E10" s="577"/>
    </row>
    <row r="11" spans="1:5" ht="17.149999999999999" customHeight="1" x14ac:dyDescent="0.2">
      <c r="B11" s="339" t="s">
        <v>188</v>
      </c>
      <c r="C11" s="340" t="s">
        <v>248</v>
      </c>
      <c r="D11" s="574">
        <f>各種係数表!F11</f>
        <v>0.320882</v>
      </c>
      <c r="E11" s="577"/>
    </row>
    <row r="12" spans="1:5" ht="17.149999999999999" customHeight="1" x14ac:dyDescent="0.2">
      <c r="B12" s="339" t="s">
        <v>189</v>
      </c>
      <c r="C12" s="340" t="s">
        <v>249</v>
      </c>
      <c r="D12" s="574">
        <f>各種係数表!F12</f>
        <v>0.11379400000000001</v>
      </c>
      <c r="E12" s="577"/>
    </row>
    <row r="13" spans="1:5" ht="17.149999999999999" customHeight="1" x14ac:dyDescent="0.2">
      <c r="B13" s="339" t="s">
        <v>190</v>
      </c>
      <c r="C13" s="340" t="s">
        <v>250</v>
      </c>
      <c r="D13" s="574">
        <f>各種係数表!F13</f>
        <v>0.26925700000000002</v>
      </c>
      <c r="E13" s="577"/>
    </row>
    <row r="14" spans="1:5" ht="17.149999999999999" customHeight="1" x14ac:dyDescent="0.2">
      <c r="B14" s="339" t="s">
        <v>191</v>
      </c>
      <c r="C14" s="340" t="s">
        <v>251</v>
      </c>
      <c r="D14" s="574">
        <f>各種係数表!F14</f>
        <v>0.13361400000000001</v>
      </c>
      <c r="E14" s="577"/>
    </row>
    <row r="15" spans="1:5" ht="17.149999999999999" customHeight="1" x14ac:dyDescent="0.2">
      <c r="B15" s="339" t="s">
        <v>192</v>
      </c>
      <c r="C15" s="340" t="s">
        <v>252</v>
      </c>
      <c r="D15" s="574">
        <f>各種係数表!F15</f>
        <v>0.37847599999999998</v>
      </c>
      <c r="E15" s="577"/>
    </row>
    <row r="16" spans="1:5" ht="17.149999999999999" customHeight="1" x14ac:dyDescent="0.2">
      <c r="B16" s="339" t="s">
        <v>193</v>
      </c>
      <c r="C16" s="340" t="s">
        <v>287</v>
      </c>
      <c r="D16" s="574">
        <f>各種係数表!F16</f>
        <v>0.46200400000000003</v>
      </c>
      <c r="E16" s="577"/>
    </row>
    <row r="17" spans="2:5" ht="17.149999999999999" customHeight="1" x14ac:dyDescent="0.2">
      <c r="B17" s="339" t="s">
        <v>194</v>
      </c>
      <c r="C17" s="340" t="s">
        <v>296</v>
      </c>
      <c r="D17" s="574">
        <f>各種係数表!F17</f>
        <v>0.44388100000000003</v>
      </c>
      <c r="E17" s="577"/>
    </row>
    <row r="18" spans="2:5" ht="17.149999999999999" customHeight="1" x14ac:dyDescent="0.2">
      <c r="B18" s="339" t="s">
        <v>195</v>
      </c>
      <c r="C18" s="340" t="s">
        <v>288</v>
      </c>
      <c r="D18" s="574">
        <f>各種係数表!F18</f>
        <v>8.6198999999999998E-2</v>
      </c>
      <c r="E18" s="577"/>
    </row>
    <row r="19" spans="2:5" ht="17.149999999999999" customHeight="1" x14ac:dyDescent="0.2">
      <c r="B19" s="339" t="s">
        <v>196</v>
      </c>
      <c r="C19" s="340" t="s">
        <v>289</v>
      </c>
      <c r="D19" s="574">
        <f>各種係数表!F19</f>
        <v>0.28897899999999999</v>
      </c>
      <c r="E19" s="577"/>
    </row>
    <row r="20" spans="2:5" ht="17.149999999999999" customHeight="1" x14ac:dyDescent="0.2">
      <c r="B20" s="339" t="s">
        <v>197</v>
      </c>
      <c r="C20" s="340" t="s">
        <v>253</v>
      </c>
      <c r="D20" s="574">
        <f>各種係数表!F20</f>
        <v>0.52580800000000005</v>
      </c>
      <c r="E20" s="577"/>
    </row>
    <row r="21" spans="2:5" ht="17.149999999999999" customHeight="1" x14ac:dyDescent="0.2">
      <c r="B21" s="339" t="s">
        <v>198</v>
      </c>
      <c r="C21" s="340" t="s">
        <v>254</v>
      </c>
      <c r="D21" s="574">
        <f>各種係数表!F21</f>
        <v>0.20856</v>
      </c>
      <c r="E21" s="577"/>
    </row>
    <row r="22" spans="2:5" ht="17.149999999999999" customHeight="1" x14ac:dyDescent="0.2">
      <c r="B22" s="339" t="s">
        <v>199</v>
      </c>
      <c r="C22" s="340" t="s">
        <v>255</v>
      </c>
      <c r="D22" s="574">
        <f>各種係数表!F22</f>
        <v>0.59300799999999998</v>
      </c>
      <c r="E22" s="577"/>
    </row>
    <row r="23" spans="2:5" ht="17.149999999999999" customHeight="1" x14ac:dyDescent="0.2">
      <c r="B23" s="339" t="s">
        <v>200</v>
      </c>
      <c r="C23" s="340" t="s">
        <v>3</v>
      </c>
      <c r="D23" s="574">
        <f>各種係数表!F23</f>
        <v>0.24419099999999999</v>
      </c>
      <c r="E23" s="577"/>
    </row>
    <row r="24" spans="2:5" ht="17.149999999999999" customHeight="1" x14ac:dyDescent="0.2">
      <c r="B24" s="339" t="s">
        <v>201</v>
      </c>
      <c r="C24" s="340" t="s">
        <v>4</v>
      </c>
      <c r="D24" s="574">
        <f>各種係数表!F24</f>
        <v>0.33463900000000002</v>
      </c>
      <c r="E24" s="577"/>
    </row>
    <row r="25" spans="2:5" ht="17.149999999999999" customHeight="1" x14ac:dyDescent="0.2">
      <c r="B25" s="339" t="s">
        <v>202</v>
      </c>
      <c r="C25" s="340" t="s">
        <v>5</v>
      </c>
      <c r="D25" s="574">
        <f>各種係数表!F25</f>
        <v>0.31837900000000002</v>
      </c>
      <c r="E25" s="577"/>
    </row>
    <row r="26" spans="2:5" ht="17.149999999999999" customHeight="1" x14ac:dyDescent="0.2">
      <c r="B26" s="339" t="s">
        <v>203</v>
      </c>
      <c r="C26" s="340" t="s">
        <v>256</v>
      </c>
      <c r="D26" s="574">
        <f>各種係数表!F26</f>
        <v>0.222609</v>
      </c>
      <c r="E26" s="577"/>
    </row>
    <row r="27" spans="2:5" ht="17.149999999999999" customHeight="1" x14ac:dyDescent="0.2">
      <c r="B27" s="339" t="s">
        <v>204</v>
      </c>
      <c r="C27" s="340" t="s">
        <v>257</v>
      </c>
      <c r="D27" s="574">
        <f>各種係数表!F27</f>
        <v>0.30338700000000002</v>
      </c>
      <c r="E27" s="577"/>
    </row>
    <row r="28" spans="2:5" ht="17.149999999999999" customHeight="1" x14ac:dyDescent="0.2">
      <c r="B28" s="339" t="s">
        <v>205</v>
      </c>
      <c r="C28" s="340" t="s">
        <v>297</v>
      </c>
      <c r="D28" s="574">
        <f>各種係数表!F28</f>
        <v>6.1781000000000003E-2</v>
      </c>
      <c r="E28" s="577"/>
    </row>
    <row r="29" spans="2:5" ht="17.149999999999999" customHeight="1" x14ac:dyDescent="0.2">
      <c r="B29" s="339" t="s">
        <v>206</v>
      </c>
      <c r="C29" s="340" t="s">
        <v>298</v>
      </c>
      <c r="D29" s="574">
        <f>各種係数表!F29</f>
        <v>0.62306099999999998</v>
      </c>
      <c r="E29" s="577"/>
    </row>
    <row r="30" spans="2:5" ht="17.149999999999999" customHeight="1" x14ac:dyDescent="0.2">
      <c r="B30" s="339" t="s">
        <v>207</v>
      </c>
      <c r="C30" s="340" t="s">
        <v>290</v>
      </c>
      <c r="D30" s="574">
        <f>各種係数表!F30</f>
        <v>0.21640899999999999</v>
      </c>
      <c r="E30" s="577"/>
    </row>
    <row r="31" spans="2:5" ht="17.149999999999999" customHeight="1" x14ac:dyDescent="0.2">
      <c r="B31" s="339" t="s">
        <v>208</v>
      </c>
      <c r="C31" s="340" t="s">
        <v>291</v>
      </c>
      <c r="D31" s="574">
        <f>各種係数表!F31</f>
        <v>0.503718</v>
      </c>
      <c r="E31" s="577"/>
    </row>
    <row r="32" spans="2:5" ht="17.149999999999999" customHeight="1" x14ac:dyDescent="0.2">
      <c r="B32" s="339" t="s">
        <v>209</v>
      </c>
      <c r="C32" s="340" t="s">
        <v>6</v>
      </c>
      <c r="D32" s="574">
        <f>各種係数表!F32</f>
        <v>0.29977199999999998</v>
      </c>
      <c r="E32" s="577"/>
    </row>
    <row r="33" spans="2:5" ht="17.149999999999999" customHeight="1" x14ac:dyDescent="0.2">
      <c r="B33" s="339" t="s">
        <v>210</v>
      </c>
      <c r="C33" s="340" t="s">
        <v>258</v>
      </c>
      <c r="D33" s="574">
        <f>各種係数表!F33</f>
        <v>1</v>
      </c>
      <c r="E33" s="577"/>
    </row>
    <row r="34" spans="2:5" ht="17.149999999999999" customHeight="1" x14ac:dyDescent="0.2">
      <c r="B34" s="339" t="s">
        <v>211</v>
      </c>
      <c r="C34" s="340" t="s">
        <v>259</v>
      </c>
      <c r="D34" s="574">
        <f>各種係数表!F34</f>
        <v>0.43029499999999998</v>
      </c>
      <c r="E34" s="577"/>
    </row>
    <row r="35" spans="2:5" ht="17.149999999999999" customHeight="1" x14ac:dyDescent="0.2">
      <c r="B35" s="339" t="s">
        <v>212</v>
      </c>
      <c r="C35" s="340" t="s">
        <v>7</v>
      </c>
      <c r="D35" s="574">
        <f>各種係数表!F35</f>
        <v>0.989456</v>
      </c>
      <c r="E35" s="577"/>
    </row>
    <row r="36" spans="2:5" ht="17.149999999999999" customHeight="1" x14ac:dyDescent="0.2">
      <c r="B36" s="339" t="s">
        <v>213</v>
      </c>
      <c r="C36" s="340" t="s">
        <v>8</v>
      </c>
      <c r="D36" s="574">
        <f>各種係数表!F36</f>
        <v>0.99993799999999999</v>
      </c>
      <c r="E36" s="577"/>
    </row>
    <row r="37" spans="2:5" ht="17.149999999999999" customHeight="1" x14ac:dyDescent="0.2">
      <c r="B37" s="339" t="s">
        <v>214</v>
      </c>
      <c r="C37" s="340" t="s">
        <v>260</v>
      </c>
      <c r="D37" s="574">
        <f>各種係数表!F37</f>
        <v>0.73488299999999995</v>
      </c>
      <c r="E37" s="577"/>
    </row>
    <row r="38" spans="2:5" ht="17.149999999999999" customHeight="1" x14ac:dyDescent="0.2">
      <c r="B38" s="339" t="s">
        <v>215</v>
      </c>
      <c r="C38" s="340" t="s">
        <v>9</v>
      </c>
      <c r="D38" s="574">
        <f>各種係数表!F38</f>
        <v>0.76700800000000002</v>
      </c>
      <c r="E38" s="577"/>
    </row>
    <row r="39" spans="2:5" ht="17.149999999999999" customHeight="1" x14ac:dyDescent="0.2">
      <c r="B39" s="339" t="s">
        <v>216</v>
      </c>
      <c r="C39" s="340" t="s">
        <v>261</v>
      </c>
      <c r="D39" s="574">
        <f>各種係数表!F39</f>
        <v>0.97967300000000002</v>
      </c>
      <c r="E39" s="577"/>
    </row>
    <row r="40" spans="2:5" ht="17.149999999999999" customHeight="1" x14ac:dyDescent="0.2">
      <c r="B40" s="339" t="s">
        <v>217</v>
      </c>
      <c r="C40" s="340" t="s">
        <v>262</v>
      </c>
      <c r="D40" s="574">
        <f>各種係数表!F40</f>
        <v>0.67930400000000002</v>
      </c>
      <c r="E40" s="577"/>
    </row>
    <row r="41" spans="2:5" ht="17.149999999999999" customHeight="1" x14ac:dyDescent="0.2">
      <c r="B41" s="339" t="s">
        <v>218</v>
      </c>
      <c r="C41" s="340" t="s">
        <v>263</v>
      </c>
      <c r="D41" s="574">
        <f>各種係数表!F41</f>
        <v>0.73552099999999998</v>
      </c>
      <c r="E41" s="577"/>
    </row>
    <row r="42" spans="2:5" ht="17.149999999999999" customHeight="1" x14ac:dyDescent="0.2">
      <c r="B42" s="339" t="s">
        <v>219</v>
      </c>
      <c r="C42" s="340" t="s">
        <v>10</v>
      </c>
      <c r="D42" s="574">
        <f>各種係数表!F42</f>
        <v>1</v>
      </c>
      <c r="E42" s="577"/>
    </row>
    <row r="43" spans="2:5" ht="17.149999999999999" customHeight="1" x14ac:dyDescent="0.2">
      <c r="B43" s="339" t="s">
        <v>220</v>
      </c>
      <c r="C43" s="340" t="s">
        <v>264</v>
      </c>
      <c r="D43" s="574">
        <f>各種係数表!F43</f>
        <v>0.80773799999999996</v>
      </c>
      <c r="E43" s="577"/>
    </row>
    <row r="44" spans="2:5" ht="17.149999999999999" customHeight="1" x14ac:dyDescent="0.2">
      <c r="B44" s="339" t="s">
        <v>221</v>
      </c>
      <c r="C44" s="340" t="s">
        <v>265</v>
      </c>
      <c r="D44" s="574">
        <f>各種係数表!F44</f>
        <v>0.97105900000000001</v>
      </c>
      <c r="E44" s="577"/>
    </row>
    <row r="45" spans="2:5" ht="17.149999999999999" customHeight="1" x14ac:dyDescent="0.2">
      <c r="B45" s="339" t="s">
        <v>222</v>
      </c>
      <c r="C45" s="340" t="s">
        <v>299</v>
      </c>
      <c r="D45" s="574">
        <f>各種係数表!F45</f>
        <v>0.766656</v>
      </c>
      <c r="E45" s="577"/>
    </row>
    <row r="46" spans="2:5" ht="17.149999999999999" customHeight="1" x14ac:dyDescent="0.2">
      <c r="B46" s="339" t="s">
        <v>223</v>
      </c>
      <c r="C46" s="340" t="s">
        <v>266</v>
      </c>
      <c r="D46" s="574">
        <f>各種係数表!F46</f>
        <v>0.83152800000000004</v>
      </c>
      <c r="E46" s="577"/>
    </row>
    <row r="47" spans="2:5" ht="17.149999999999999" customHeight="1" x14ac:dyDescent="0.2">
      <c r="B47" s="339" t="s">
        <v>224</v>
      </c>
      <c r="C47" s="340" t="s">
        <v>267</v>
      </c>
      <c r="D47" s="574">
        <f>各種係数表!F47</f>
        <v>0.59814199999999995</v>
      </c>
      <c r="E47" s="577"/>
    </row>
    <row r="48" spans="2:5" ht="17.149999999999999" customHeight="1" x14ac:dyDescent="0.2">
      <c r="B48" s="339" t="s">
        <v>225</v>
      </c>
      <c r="C48" s="340" t="s">
        <v>300</v>
      </c>
      <c r="D48" s="574">
        <f>各種係数表!F48</f>
        <v>1</v>
      </c>
      <c r="E48" s="577"/>
    </row>
    <row r="49" spans="2:5" ht="17.149999999999999" customHeight="1" thickBot="1" x14ac:dyDescent="0.25">
      <c r="B49" s="341" t="s">
        <v>226</v>
      </c>
      <c r="C49" s="342" t="s">
        <v>301</v>
      </c>
      <c r="D49" s="575">
        <f>各種係数表!F49</f>
        <v>0.45348899999999998</v>
      </c>
      <c r="E49" s="578"/>
    </row>
    <row r="50" spans="2:5" ht="17.149999999999999" customHeight="1" x14ac:dyDescent="0.2">
      <c r="B50" s="297" t="s">
        <v>14</v>
      </c>
      <c r="C50" s="300"/>
      <c r="D50" s="343"/>
      <c r="E50" s="343"/>
    </row>
    <row r="51" spans="2:5" ht="17.149999999999999" customHeight="1" x14ac:dyDescent="0.2">
      <c r="B51" s="329" t="s">
        <v>22</v>
      </c>
      <c r="C51" s="344" t="s">
        <v>23</v>
      </c>
      <c r="D51" s="343"/>
      <c r="E51" s="343"/>
    </row>
    <row r="52" spans="2:5" ht="17.149999999999999" customHeight="1" x14ac:dyDescent="0.2">
      <c r="B52" s="345" t="s">
        <v>303</v>
      </c>
      <c r="C52" s="346" t="s">
        <v>424</v>
      </c>
      <c r="D52" s="343"/>
      <c r="E52" s="343"/>
    </row>
    <row r="53" spans="2:5" ht="17.149999999999999" customHeight="1" x14ac:dyDescent="0.2">
      <c r="B53" s="300"/>
      <c r="C53" s="347" t="s">
        <v>302</v>
      </c>
      <c r="D53" s="343"/>
      <c r="E53" s="343"/>
    </row>
    <row r="54" spans="2:5" ht="17.149999999999999" customHeight="1" x14ac:dyDescent="0.2">
      <c r="B54" s="329" t="s">
        <v>24</v>
      </c>
      <c r="C54" s="345" t="s">
        <v>304</v>
      </c>
      <c r="D54" s="343"/>
      <c r="E54" s="343"/>
    </row>
    <row r="55" spans="2:5" ht="17.149999999999999" customHeight="1" x14ac:dyDescent="0.2">
      <c r="B55" s="300"/>
      <c r="C55" s="345" t="s">
        <v>305</v>
      </c>
      <c r="D55" s="343"/>
      <c r="E55" s="343"/>
    </row>
    <row r="56" spans="2:5" ht="17.149999999999999" customHeight="1" x14ac:dyDescent="0.2">
      <c r="B56" s="300"/>
      <c r="C56" s="345" t="s">
        <v>306</v>
      </c>
      <c r="D56" s="343"/>
      <c r="E56" s="343"/>
    </row>
    <row r="57" spans="2:5" ht="17.149999999999999" customHeight="1" x14ac:dyDescent="0.2">
      <c r="C57" s="345"/>
    </row>
    <row r="58" spans="2:5" ht="17.149999999999999" customHeight="1" x14ac:dyDescent="0.2"/>
    <row r="59" spans="2:5" ht="17.149999999999999" customHeight="1" x14ac:dyDescent="0.2"/>
    <row r="60" spans="2:5" ht="17.149999999999999" customHeight="1" x14ac:dyDescent="0.2"/>
    <row r="61" spans="2:5" ht="17.149999999999999" customHeight="1" x14ac:dyDescent="0.2"/>
    <row r="62" spans="2:5" ht="17.149999999999999" customHeight="1" x14ac:dyDescent="0.2"/>
    <row r="63" spans="2:5" ht="17.149999999999999" customHeight="1" x14ac:dyDescent="0.2"/>
  </sheetData>
  <mergeCells count="2">
    <mergeCell ref="D4:D6"/>
    <mergeCell ref="E4:E6"/>
  </mergeCells>
  <phoneticPr fontId="2"/>
  <pageMargins left="0.7" right="0.7" top="0.75" bottom="0.75" header="0.3" footer="0.3"/>
  <pageSetup paperSize="9" scale="72" orientation="portrait" r:id="rId1"/>
  <headerFooter>
    <oddHeader>&amp;L&amp;F&amp;R&amp;A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A2:E22"/>
  <sheetViews>
    <sheetView view="pageBreakPreview" zoomScaleNormal="100" zoomScaleSheetLayoutView="100" workbookViewId="0"/>
  </sheetViews>
  <sheetFormatPr defaultColWidth="9" defaultRowHeight="16.5" x14ac:dyDescent="0.2"/>
  <cols>
    <col min="1" max="1" width="14.7265625" style="350" customWidth="1"/>
    <col min="2" max="2" width="38.81640625" style="350" customWidth="1"/>
    <col min="3" max="3" width="22.1796875" style="350" customWidth="1"/>
    <col min="4" max="4" width="8.7265625" style="350" customWidth="1"/>
    <col min="5" max="5" width="2.7265625" style="350" customWidth="1"/>
    <col min="6" max="16384" width="9" style="350"/>
  </cols>
  <sheetData>
    <row r="2" spans="1:5" x14ac:dyDescent="0.25">
      <c r="A2" s="348"/>
      <c r="B2" s="349"/>
      <c r="D2" s="349"/>
      <c r="E2" s="351"/>
    </row>
    <row r="3" spans="1:5" ht="27" customHeight="1" x14ac:dyDescent="0.25">
      <c r="A3" s="348"/>
      <c r="B3" s="331"/>
      <c r="C3" s="352" t="s">
        <v>182</v>
      </c>
      <c r="D3" s="349"/>
      <c r="E3" s="351"/>
    </row>
    <row r="4" spans="1:5" ht="14.25" customHeight="1" x14ac:dyDescent="0.25">
      <c r="A4" s="348"/>
      <c r="B4" s="349"/>
      <c r="D4" s="349"/>
      <c r="E4" s="351"/>
    </row>
    <row r="5" spans="1:5" ht="24" customHeight="1" x14ac:dyDescent="0.25">
      <c r="B5" s="351"/>
      <c r="C5" s="353" t="s">
        <v>93</v>
      </c>
      <c r="D5" s="351"/>
      <c r="E5" s="351"/>
    </row>
    <row r="6" spans="1:5" ht="23.25" customHeight="1" thickBot="1" x14ac:dyDescent="0.3">
      <c r="B6" s="351"/>
      <c r="C6" s="299" t="s">
        <v>380</v>
      </c>
      <c r="D6" s="351"/>
      <c r="E6" s="351"/>
    </row>
    <row r="7" spans="1:5" ht="36.75" customHeight="1" thickBot="1" x14ac:dyDescent="0.3">
      <c r="B7" s="354"/>
      <c r="C7" s="355">
        <v>0.67900000000000005</v>
      </c>
      <c r="D7" s="351"/>
      <c r="E7" s="351"/>
    </row>
    <row r="8" spans="1:5" x14ac:dyDescent="0.25">
      <c r="B8" s="351"/>
      <c r="D8" s="351"/>
      <c r="E8" s="351"/>
    </row>
    <row r="9" spans="1:5" x14ac:dyDescent="0.25">
      <c r="B9" s="351"/>
      <c r="D9" s="356"/>
      <c r="E9" s="351"/>
    </row>
    <row r="10" spans="1:5" ht="22.5" customHeight="1" x14ac:dyDescent="0.25">
      <c r="B10" s="357"/>
      <c r="C10" s="358"/>
      <c r="D10" s="358"/>
    </row>
    <row r="11" spans="1:5" ht="22.5" customHeight="1" x14ac:dyDescent="0.25">
      <c r="C11" s="359"/>
      <c r="D11" s="358"/>
    </row>
    <row r="12" spans="1:5" ht="22.5" customHeight="1" x14ac:dyDescent="0.2">
      <c r="C12" s="353" t="s">
        <v>426</v>
      </c>
    </row>
    <row r="13" spans="1:5" ht="22.5" customHeight="1" x14ac:dyDescent="0.2">
      <c r="B13" s="360" t="s">
        <v>384</v>
      </c>
      <c r="C13" s="361">
        <v>0.749</v>
      </c>
    </row>
    <row r="14" spans="1:5" ht="22.5" customHeight="1" x14ac:dyDescent="0.2">
      <c r="B14" s="362" t="s">
        <v>385</v>
      </c>
      <c r="C14" s="363">
        <v>0.753</v>
      </c>
    </row>
    <row r="15" spans="1:5" ht="22.5" customHeight="1" x14ac:dyDescent="0.2">
      <c r="B15" s="364" t="s">
        <v>386</v>
      </c>
      <c r="C15" s="365">
        <v>0.73799999999999999</v>
      </c>
    </row>
    <row r="16" spans="1:5" ht="22.5" customHeight="1" x14ac:dyDescent="0.2">
      <c r="B16" s="362" t="s">
        <v>387</v>
      </c>
      <c r="C16" s="363">
        <v>0.72199999999999998</v>
      </c>
    </row>
    <row r="17" spans="2:3" ht="22.5" customHeight="1" x14ac:dyDescent="0.2">
      <c r="B17" s="362" t="s">
        <v>388</v>
      </c>
      <c r="C17" s="363">
        <v>0.72099999999999997</v>
      </c>
    </row>
    <row r="18" spans="2:3" ht="22.5" customHeight="1" x14ac:dyDescent="0.2">
      <c r="B18" s="362" t="s">
        <v>389</v>
      </c>
      <c r="C18" s="363">
        <v>0.69299999999999995</v>
      </c>
    </row>
    <row r="19" spans="2:3" ht="22.5" customHeight="1" x14ac:dyDescent="0.2">
      <c r="B19" s="366" t="s">
        <v>390</v>
      </c>
      <c r="C19" s="367">
        <v>0.67900000000000005</v>
      </c>
    </row>
    <row r="20" spans="2:3" ht="22.5" customHeight="1" x14ac:dyDescent="0.2">
      <c r="C20" s="353" t="s">
        <v>391</v>
      </c>
    </row>
    <row r="21" spans="2:3" x14ac:dyDescent="0.25">
      <c r="B21" s="351"/>
    </row>
    <row r="22" spans="2:3" x14ac:dyDescent="0.25">
      <c r="B22" s="351"/>
    </row>
  </sheetData>
  <phoneticPr fontId="7"/>
  <pageMargins left="0.7" right="0.7" top="0.75" bottom="0.75" header="0.3" footer="0.3"/>
  <pageSetup paperSize="9" orientation="portrait" r:id="rId1"/>
  <headerFooter>
    <oddHeader>&amp;L&amp;F&amp;R&amp;A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C000"/>
    <pageSetUpPr fitToPage="1"/>
  </sheetPr>
  <dimension ref="B1:AG52"/>
  <sheetViews>
    <sheetView view="pageBreakPreview" zoomScaleNormal="100" zoomScaleSheetLayoutView="100" workbookViewId="0"/>
  </sheetViews>
  <sheetFormatPr defaultColWidth="9" defaultRowHeight="13" x14ac:dyDescent="0.2"/>
  <cols>
    <col min="1" max="1" width="3.36328125" style="369" customWidth="1"/>
    <col min="2" max="58" width="2.453125" style="369" customWidth="1"/>
    <col min="59" max="16384" width="9" style="369"/>
  </cols>
  <sheetData>
    <row r="1" spans="2:33" x14ac:dyDescent="0.2">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c r="AG1" s="368"/>
    </row>
    <row r="2" spans="2:33" s="370" customFormat="1" ht="27" customHeight="1" x14ac:dyDescent="0.2">
      <c r="B2" s="654" t="s">
        <v>441</v>
      </c>
      <c r="C2" s="655"/>
      <c r="D2" s="655"/>
      <c r="E2" s="655"/>
      <c r="F2" s="655"/>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656"/>
      <c r="AG2" s="656"/>
    </row>
    <row r="3" spans="2:33" ht="13.5" thickBot="1" x14ac:dyDescent="0.25">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71"/>
      <c r="AD3" s="371"/>
      <c r="AE3" s="371"/>
      <c r="AF3" s="371"/>
      <c r="AG3" s="371"/>
    </row>
    <row r="4" spans="2:33" ht="14.5" thickTop="1" x14ac:dyDescent="0.2">
      <c r="B4" s="372" t="s">
        <v>151</v>
      </c>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4"/>
    </row>
    <row r="5" spans="2:33" ht="14" x14ac:dyDescent="0.2">
      <c r="B5" s="375"/>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7"/>
    </row>
    <row r="6" spans="2:33" ht="14" x14ac:dyDescent="0.2">
      <c r="B6" s="375"/>
      <c r="C6" s="376"/>
      <c r="D6" s="376"/>
      <c r="E6" s="376"/>
      <c r="F6" s="376"/>
      <c r="G6" s="376"/>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7"/>
    </row>
    <row r="7" spans="2:33" ht="14.5" thickBot="1" x14ac:dyDescent="0.25">
      <c r="B7" s="378"/>
      <c r="C7" s="37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80"/>
    </row>
    <row r="8" spans="2:33" ht="13.5" thickTop="1" x14ac:dyDescent="0.2">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row>
    <row r="9" spans="2:33" x14ac:dyDescent="0.2">
      <c r="B9" s="369">
        <v>1</v>
      </c>
      <c r="C9" s="369" t="s">
        <v>152</v>
      </c>
      <c r="D9" s="368"/>
      <c r="E9" s="368"/>
      <c r="F9" s="368"/>
      <c r="G9" s="368"/>
      <c r="H9" s="368"/>
      <c r="I9" s="368"/>
      <c r="J9" s="368"/>
      <c r="K9" s="368"/>
      <c r="L9" s="368"/>
      <c r="M9" s="368"/>
      <c r="N9" s="368"/>
      <c r="O9" s="368"/>
      <c r="P9" s="368"/>
      <c r="Q9" s="368"/>
      <c r="R9" s="368"/>
      <c r="S9" s="381" t="s">
        <v>155</v>
      </c>
      <c r="T9" s="368"/>
      <c r="U9" s="368"/>
      <c r="V9" s="368"/>
      <c r="W9" s="368"/>
      <c r="X9" s="368"/>
      <c r="Y9" s="368"/>
      <c r="Z9" s="368"/>
      <c r="AA9" s="368"/>
      <c r="AB9" s="368"/>
      <c r="AC9" s="368"/>
      <c r="AD9" s="368"/>
      <c r="AE9" s="368"/>
      <c r="AF9" s="368"/>
      <c r="AG9" s="368"/>
    </row>
    <row r="10" spans="2:33" x14ac:dyDescent="0.2">
      <c r="B10" s="657" t="s">
        <v>153</v>
      </c>
      <c r="C10" s="657"/>
      <c r="D10" s="657"/>
      <c r="E10" s="657"/>
      <c r="F10" s="657"/>
      <c r="G10" s="657"/>
      <c r="H10" s="657"/>
      <c r="I10" s="657"/>
      <c r="J10" s="657"/>
      <c r="K10" s="657"/>
      <c r="L10" s="657"/>
      <c r="M10" s="658">
        <f>+需要額入力!G50</f>
        <v>0</v>
      </c>
      <c r="N10" s="659"/>
      <c r="O10" s="659"/>
      <c r="P10" s="659"/>
      <c r="Q10" s="659"/>
      <c r="R10" s="659"/>
      <c r="S10" s="660"/>
      <c r="T10" s="368"/>
      <c r="U10" s="368"/>
      <c r="V10" s="368"/>
      <c r="W10" s="368"/>
      <c r="X10" s="368"/>
      <c r="Y10" s="368"/>
      <c r="Z10" s="368"/>
      <c r="AA10" s="368"/>
      <c r="AB10" s="368"/>
      <c r="AC10" s="368"/>
      <c r="AD10" s="368"/>
      <c r="AE10" s="368"/>
      <c r="AF10" s="368"/>
      <c r="AG10" s="368"/>
    </row>
    <row r="11" spans="2:33" x14ac:dyDescent="0.2">
      <c r="B11" s="657"/>
      <c r="C11" s="657"/>
      <c r="D11" s="657"/>
      <c r="E11" s="657"/>
      <c r="F11" s="657"/>
      <c r="G11" s="657"/>
      <c r="H11" s="657"/>
      <c r="I11" s="657"/>
      <c r="J11" s="657"/>
      <c r="K11" s="657"/>
      <c r="L11" s="657"/>
      <c r="M11" s="661"/>
      <c r="N11" s="662"/>
      <c r="O11" s="662"/>
      <c r="P11" s="662"/>
      <c r="Q11" s="662"/>
      <c r="R11" s="662"/>
      <c r="S11" s="663"/>
      <c r="T11" s="368"/>
      <c r="U11" s="368"/>
      <c r="V11" s="368"/>
      <c r="W11" s="368"/>
      <c r="X11" s="368"/>
      <c r="Y11" s="368"/>
      <c r="Z11" s="368"/>
      <c r="AA11" s="368"/>
      <c r="AB11" s="368"/>
      <c r="AC11" s="368"/>
      <c r="AD11" s="368"/>
      <c r="AE11" s="368"/>
      <c r="AF11" s="368"/>
      <c r="AG11" s="368"/>
    </row>
    <row r="12" spans="2:33" x14ac:dyDescent="0.2">
      <c r="B12" s="657" t="s">
        <v>154</v>
      </c>
      <c r="C12" s="657"/>
      <c r="D12" s="657"/>
      <c r="E12" s="657"/>
      <c r="F12" s="657"/>
      <c r="G12" s="657"/>
      <c r="H12" s="657"/>
      <c r="I12" s="657"/>
      <c r="J12" s="657"/>
      <c r="K12" s="657"/>
      <c r="L12" s="657"/>
      <c r="M12" s="664">
        <f>'１次波及計算'!$M$50</f>
        <v>0</v>
      </c>
      <c r="N12" s="664"/>
      <c r="O12" s="664"/>
      <c r="P12" s="664"/>
      <c r="Q12" s="664"/>
      <c r="R12" s="664"/>
      <c r="S12" s="664"/>
      <c r="T12" s="368"/>
      <c r="U12" s="368"/>
      <c r="V12" s="368"/>
      <c r="W12" s="368"/>
      <c r="X12" s="368"/>
      <c r="Y12" s="368"/>
      <c r="Z12" s="368"/>
      <c r="AA12" s="368"/>
      <c r="AB12" s="368"/>
      <c r="AC12" s="368"/>
      <c r="AD12" s="368"/>
      <c r="AE12" s="368"/>
      <c r="AF12" s="368"/>
      <c r="AG12" s="368"/>
    </row>
    <row r="13" spans="2:33" x14ac:dyDescent="0.2">
      <c r="B13" s="657"/>
      <c r="C13" s="657"/>
      <c r="D13" s="657"/>
      <c r="E13" s="657"/>
      <c r="F13" s="657"/>
      <c r="G13" s="657"/>
      <c r="H13" s="657"/>
      <c r="I13" s="657"/>
      <c r="J13" s="657"/>
      <c r="K13" s="657"/>
      <c r="L13" s="657"/>
      <c r="M13" s="664"/>
      <c r="N13" s="664"/>
      <c r="O13" s="664"/>
      <c r="P13" s="664"/>
      <c r="Q13" s="664"/>
      <c r="R13" s="664"/>
      <c r="S13" s="664"/>
      <c r="T13" s="368"/>
      <c r="U13" s="368"/>
      <c r="V13" s="368"/>
      <c r="W13" s="368"/>
      <c r="X13" s="368"/>
      <c r="Y13" s="368"/>
      <c r="Z13" s="368"/>
      <c r="AA13" s="368"/>
      <c r="AB13" s="368"/>
      <c r="AC13" s="368"/>
      <c r="AD13" s="368"/>
      <c r="AE13" s="368"/>
      <c r="AF13" s="368"/>
      <c r="AG13" s="368"/>
    </row>
    <row r="14" spans="2:33" x14ac:dyDescent="0.2">
      <c r="B14" s="657" t="s">
        <v>95</v>
      </c>
      <c r="C14" s="657"/>
      <c r="D14" s="657"/>
      <c r="E14" s="657"/>
      <c r="F14" s="657"/>
      <c r="G14" s="657"/>
      <c r="H14" s="657"/>
      <c r="I14" s="657"/>
      <c r="J14" s="657"/>
      <c r="K14" s="657"/>
      <c r="L14" s="657"/>
      <c r="M14" s="665">
        <f>'２次波及計算'!$I$7</f>
        <v>0.67900000000000005</v>
      </c>
      <c r="N14" s="665"/>
      <c r="O14" s="665"/>
      <c r="P14" s="665"/>
      <c r="Q14" s="665"/>
      <c r="R14" s="665"/>
      <c r="S14" s="665"/>
      <c r="T14" s="368"/>
      <c r="U14" s="368"/>
      <c r="V14" s="368"/>
      <c r="W14" s="368"/>
      <c r="X14" s="368"/>
      <c r="Y14" s="368"/>
      <c r="Z14" s="368"/>
      <c r="AA14" s="368"/>
      <c r="AB14" s="368"/>
      <c r="AC14" s="368"/>
      <c r="AD14" s="368"/>
      <c r="AE14" s="368"/>
      <c r="AF14" s="368"/>
      <c r="AG14" s="368"/>
    </row>
    <row r="15" spans="2:33" x14ac:dyDescent="0.2">
      <c r="B15" s="657"/>
      <c r="C15" s="657"/>
      <c r="D15" s="657"/>
      <c r="E15" s="657"/>
      <c r="F15" s="657"/>
      <c r="G15" s="657"/>
      <c r="H15" s="657"/>
      <c r="I15" s="657"/>
      <c r="J15" s="657"/>
      <c r="K15" s="657"/>
      <c r="L15" s="657"/>
      <c r="M15" s="665"/>
      <c r="N15" s="665"/>
      <c r="O15" s="665"/>
      <c r="P15" s="665"/>
      <c r="Q15" s="665"/>
      <c r="R15" s="665"/>
      <c r="S15" s="665"/>
      <c r="T15" s="368"/>
      <c r="U15" s="368"/>
      <c r="V15" s="368"/>
      <c r="W15" s="368"/>
      <c r="X15" s="368"/>
      <c r="Y15" s="368"/>
      <c r="Z15" s="368"/>
      <c r="AA15" s="368"/>
      <c r="AB15" s="368"/>
      <c r="AC15" s="368"/>
      <c r="AD15" s="368"/>
      <c r="AE15" s="368"/>
      <c r="AF15" s="368"/>
      <c r="AG15" s="368"/>
    </row>
    <row r="16" spans="2:33" x14ac:dyDescent="0.2">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row>
    <row r="17" spans="2:33" ht="18.75" customHeight="1" x14ac:dyDescent="0.2">
      <c r="B17" s="369">
        <v>2</v>
      </c>
      <c r="C17" s="369" t="s">
        <v>156</v>
      </c>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81" t="s">
        <v>161</v>
      </c>
    </row>
    <row r="18" spans="2:33" ht="20.25" customHeight="1" x14ac:dyDescent="0.2">
      <c r="B18" s="595"/>
      <c r="C18" s="596"/>
      <c r="D18" s="596"/>
      <c r="E18" s="596"/>
      <c r="F18" s="596"/>
      <c r="G18" s="596"/>
      <c r="H18" s="596"/>
      <c r="I18" s="596"/>
      <c r="J18" s="596"/>
      <c r="K18" s="596"/>
      <c r="L18" s="597"/>
      <c r="M18" s="650" t="s">
        <v>159</v>
      </c>
      <c r="N18" s="642"/>
      <c r="O18" s="642"/>
      <c r="P18" s="642"/>
      <c r="Q18" s="642"/>
      <c r="R18" s="642"/>
      <c r="S18" s="651"/>
      <c r="T18" s="641" t="s">
        <v>124</v>
      </c>
      <c r="U18" s="642"/>
      <c r="V18" s="642"/>
      <c r="W18" s="642"/>
      <c r="X18" s="642"/>
      <c r="Y18" s="642"/>
      <c r="Z18" s="642"/>
      <c r="AA18" s="641" t="s">
        <v>83</v>
      </c>
      <c r="AB18" s="642"/>
      <c r="AC18" s="642"/>
      <c r="AD18" s="642"/>
      <c r="AE18" s="642"/>
      <c r="AF18" s="642"/>
      <c r="AG18" s="643"/>
    </row>
    <row r="19" spans="2:33" ht="20.25" customHeight="1" x14ac:dyDescent="0.2">
      <c r="B19" s="598"/>
      <c r="C19" s="599"/>
      <c r="D19" s="599"/>
      <c r="E19" s="599"/>
      <c r="F19" s="599"/>
      <c r="G19" s="599"/>
      <c r="H19" s="599"/>
      <c r="I19" s="599"/>
      <c r="J19" s="599"/>
      <c r="K19" s="599"/>
      <c r="L19" s="600"/>
      <c r="M19" s="652"/>
      <c r="N19" s="646"/>
      <c r="O19" s="646"/>
      <c r="P19" s="646"/>
      <c r="Q19" s="646"/>
      <c r="R19" s="646"/>
      <c r="S19" s="653"/>
      <c r="T19" s="645" t="s">
        <v>160</v>
      </c>
      <c r="U19" s="646"/>
      <c r="V19" s="646"/>
      <c r="W19" s="646"/>
      <c r="X19" s="646"/>
      <c r="Y19" s="646"/>
      <c r="Z19" s="646"/>
      <c r="AA19" s="645" t="s">
        <v>160</v>
      </c>
      <c r="AB19" s="646"/>
      <c r="AC19" s="646"/>
      <c r="AD19" s="646"/>
      <c r="AE19" s="646"/>
      <c r="AF19" s="646"/>
      <c r="AG19" s="647"/>
    </row>
    <row r="20" spans="2:33" x14ac:dyDescent="0.2">
      <c r="B20" s="601" t="s">
        <v>133</v>
      </c>
      <c r="C20" s="602"/>
      <c r="D20" s="602"/>
      <c r="E20" s="602"/>
      <c r="F20" s="602"/>
      <c r="G20" s="602"/>
      <c r="H20" s="602"/>
      <c r="I20" s="602"/>
      <c r="J20" s="602"/>
      <c r="K20" s="602"/>
      <c r="L20" s="603"/>
      <c r="M20" s="628">
        <f>計算結果まとめ!E50</f>
        <v>0</v>
      </c>
      <c r="N20" s="648"/>
      <c r="O20" s="648"/>
      <c r="P20" s="648"/>
      <c r="Q20" s="648"/>
      <c r="R20" s="648"/>
      <c r="S20" s="648"/>
      <c r="T20" s="629">
        <f>計算結果まとめ!$G$50</f>
        <v>0</v>
      </c>
      <c r="U20" s="648"/>
      <c r="V20" s="648"/>
      <c r="W20" s="648"/>
      <c r="X20" s="648"/>
      <c r="Y20" s="648"/>
      <c r="Z20" s="648"/>
      <c r="AA20" s="629">
        <f>計算結果まとめ!$H$50</f>
        <v>0</v>
      </c>
      <c r="AB20" s="648"/>
      <c r="AC20" s="648"/>
      <c r="AD20" s="648"/>
      <c r="AE20" s="648"/>
      <c r="AF20" s="648"/>
      <c r="AG20" s="649"/>
    </row>
    <row r="21" spans="2:33" x14ac:dyDescent="0.2">
      <c r="B21" s="604"/>
      <c r="C21" s="605"/>
      <c r="D21" s="605"/>
      <c r="E21" s="605"/>
      <c r="F21" s="605"/>
      <c r="G21" s="605"/>
      <c r="H21" s="605"/>
      <c r="I21" s="605"/>
      <c r="J21" s="605"/>
      <c r="K21" s="605"/>
      <c r="L21" s="606"/>
      <c r="M21" s="644"/>
      <c r="N21" s="635"/>
      <c r="O21" s="635"/>
      <c r="P21" s="635"/>
      <c r="Q21" s="635"/>
      <c r="R21" s="635"/>
      <c r="S21" s="635"/>
      <c r="T21" s="635"/>
      <c r="U21" s="635"/>
      <c r="V21" s="635"/>
      <c r="W21" s="635"/>
      <c r="X21" s="635"/>
      <c r="Y21" s="635"/>
      <c r="Z21" s="635"/>
      <c r="AA21" s="635"/>
      <c r="AB21" s="635"/>
      <c r="AC21" s="635"/>
      <c r="AD21" s="635"/>
      <c r="AE21" s="635"/>
      <c r="AF21" s="635"/>
      <c r="AG21" s="636"/>
    </row>
    <row r="22" spans="2:33" x14ac:dyDescent="0.2">
      <c r="B22" s="604" t="s">
        <v>134</v>
      </c>
      <c r="C22" s="605"/>
      <c r="D22" s="605"/>
      <c r="E22" s="605"/>
      <c r="F22" s="605"/>
      <c r="G22" s="605"/>
      <c r="H22" s="605"/>
      <c r="I22" s="605"/>
      <c r="J22" s="605"/>
      <c r="K22" s="605"/>
      <c r="L22" s="606"/>
      <c r="M22" s="639">
        <f>計算結果まとめ!$J$50</f>
        <v>0</v>
      </c>
      <c r="N22" s="635"/>
      <c r="O22" s="635"/>
      <c r="P22" s="635"/>
      <c r="Q22" s="635"/>
      <c r="R22" s="635"/>
      <c r="S22" s="635"/>
      <c r="T22" s="634">
        <f>計算結果まとめ!$K$50</f>
        <v>0</v>
      </c>
      <c r="U22" s="635"/>
      <c r="V22" s="635"/>
      <c r="W22" s="635"/>
      <c r="X22" s="635"/>
      <c r="Y22" s="635"/>
      <c r="Z22" s="635"/>
      <c r="AA22" s="634">
        <f>計算結果まとめ!$L$50</f>
        <v>0</v>
      </c>
      <c r="AB22" s="635"/>
      <c r="AC22" s="635"/>
      <c r="AD22" s="635"/>
      <c r="AE22" s="635"/>
      <c r="AF22" s="635"/>
      <c r="AG22" s="636"/>
    </row>
    <row r="23" spans="2:33" x14ac:dyDescent="0.2">
      <c r="B23" s="604"/>
      <c r="C23" s="605"/>
      <c r="D23" s="605"/>
      <c r="E23" s="605"/>
      <c r="F23" s="605"/>
      <c r="G23" s="605"/>
      <c r="H23" s="605"/>
      <c r="I23" s="605"/>
      <c r="J23" s="605"/>
      <c r="K23" s="605"/>
      <c r="L23" s="606"/>
      <c r="M23" s="644"/>
      <c r="N23" s="635"/>
      <c r="O23" s="635"/>
      <c r="P23" s="635"/>
      <c r="Q23" s="635"/>
      <c r="R23" s="635"/>
      <c r="S23" s="635"/>
      <c r="T23" s="635"/>
      <c r="U23" s="635"/>
      <c r="V23" s="635"/>
      <c r="W23" s="635"/>
      <c r="X23" s="635"/>
      <c r="Y23" s="635"/>
      <c r="Z23" s="635"/>
      <c r="AA23" s="635"/>
      <c r="AB23" s="635"/>
      <c r="AC23" s="635"/>
      <c r="AD23" s="635"/>
      <c r="AE23" s="635"/>
      <c r="AF23" s="635"/>
      <c r="AG23" s="636"/>
    </row>
    <row r="24" spans="2:33" x14ac:dyDescent="0.2">
      <c r="B24" s="604" t="s">
        <v>157</v>
      </c>
      <c r="C24" s="605"/>
      <c r="D24" s="605"/>
      <c r="E24" s="605"/>
      <c r="F24" s="605"/>
      <c r="G24" s="605"/>
      <c r="H24" s="605"/>
      <c r="I24" s="605"/>
      <c r="J24" s="605"/>
      <c r="K24" s="605"/>
      <c r="L24" s="606"/>
      <c r="M24" s="639">
        <f>計算結果まとめ!$P$50</f>
        <v>0</v>
      </c>
      <c r="N24" s="635"/>
      <c r="O24" s="635"/>
      <c r="P24" s="635"/>
      <c r="Q24" s="635"/>
      <c r="R24" s="635"/>
      <c r="S24" s="635"/>
      <c r="T24" s="634">
        <f>計算結果まとめ!$Q$50</f>
        <v>0</v>
      </c>
      <c r="U24" s="635"/>
      <c r="V24" s="635"/>
      <c r="W24" s="635"/>
      <c r="X24" s="635"/>
      <c r="Y24" s="635"/>
      <c r="Z24" s="635"/>
      <c r="AA24" s="634">
        <f>計算結果まとめ!$R$50</f>
        <v>0</v>
      </c>
      <c r="AB24" s="635"/>
      <c r="AC24" s="635"/>
      <c r="AD24" s="635"/>
      <c r="AE24" s="635"/>
      <c r="AF24" s="635"/>
      <c r="AG24" s="636"/>
    </row>
    <row r="25" spans="2:33" x14ac:dyDescent="0.2">
      <c r="B25" s="604"/>
      <c r="C25" s="605"/>
      <c r="D25" s="605"/>
      <c r="E25" s="605"/>
      <c r="F25" s="605"/>
      <c r="G25" s="605"/>
      <c r="H25" s="605"/>
      <c r="I25" s="605"/>
      <c r="J25" s="605"/>
      <c r="K25" s="605"/>
      <c r="L25" s="606"/>
      <c r="M25" s="644"/>
      <c r="N25" s="635"/>
      <c r="O25" s="635"/>
      <c r="P25" s="635"/>
      <c r="Q25" s="635"/>
      <c r="R25" s="635"/>
      <c r="S25" s="635"/>
      <c r="T25" s="635"/>
      <c r="U25" s="635"/>
      <c r="V25" s="635"/>
      <c r="W25" s="635"/>
      <c r="X25" s="635"/>
      <c r="Y25" s="635"/>
      <c r="Z25" s="635"/>
      <c r="AA25" s="635"/>
      <c r="AB25" s="635"/>
      <c r="AC25" s="635"/>
      <c r="AD25" s="635"/>
      <c r="AE25" s="635"/>
      <c r="AF25" s="635"/>
      <c r="AG25" s="636"/>
    </row>
    <row r="26" spans="2:33" x14ac:dyDescent="0.2">
      <c r="B26" s="604" t="s">
        <v>158</v>
      </c>
      <c r="C26" s="605"/>
      <c r="D26" s="605"/>
      <c r="E26" s="605"/>
      <c r="F26" s="605"/>
      <c r="G26" s="605"/>
      <c r="H26" s="605"/>
      <c r="I26" s="605"/>
      <c r="J26" s="605"/>
      <c r="K26" s="605"/>
      <c r="L26" s="606"/>
      <c r="M26" s="639">
        <f>SUM(M20:S25)</f>
        <v>0</v>
      </c>
      <c r="N26" s="635"/>
      <c r="O26" s="635"/>
      <c r="P26" s="635"/>
      <c r="Q26" s="635"/>
      <c r="R26" s="635"/>
      <c r="S26" s="635"/>
      <c r="T26" s="634">
        <f>SUM(T20:Z25)</f>
        <v>0</v>
      </c>
      <c r="U26" s="635"/>
      <c r="V26" s="635"/>
      <c r="W26" s="635"/>
      <c r="X26" s="635"/>
      <c r="Y26" s="635"/>
      <c r="Z26" s="635"/>
      <c r="AA26" s="634">
        <f>SUM(AA20:AG25)</f>
        <v>0</v>
      </c>
      <c r="AB26" s="635"/>
      <c r="AC26" s="635"/>
      <c r="AD26" s="635"/>
      <c r="AE26" s="635"/>
      <c r="AF26" s="635"/>
      <c r="AG26" s="636"/>
    </row>
    <row r="27" spans="2:33" x14ac:dyDescent="0.2">
      <c r="B27" s="607"/>
      <c r="C27" s="608"/>
      <c r="D27" s="608"/>
      <c r="E27" s="608"/>
      <c r="F27" s="608"/>
      <c r="G27" s="608"/>
      <c r="H27" s="608"/>
      <c r="I27" s="608"/>
      <c r="J27" s="608"/>
      <c r="K27" s="608"/>
      <c r="L27" s="609"/>
      <c r="M27" s="640"/>
      <c r="N27" s="637"/>
      <c r="O27" s="637"/>
      <c r="P27" s="637"/>
      <c r="Q27" s="637"/>
      <c r="R27" s="637"/>
      <c r="S27" s="637"/>
      <c r="T27" s="637"/>
      <c r="U27" s="637"/>
      <c r="V27" s="637"/>
      <c r="W27" s="637"/>
      <c r="X27" s="637"/>
      <c r="Y27" s="637"/>
      <c r="Z27" s="637"/>
      <c r="AA27" s="637"/>
      <c r="AB27" s="637"/>
      <c r="AC27" s="637"/>
      <c r="AD27" s="637"/>
      <c r="AE27" s="637"/>
      <c r="AF27" s="637"/>
      <c r="AG27" s="638"/>
    </row>
    <row r="28" spans="2:33" x14ac:dyDescent="0.2">
      <c r="B28" s="610" t="s">
        <v>443</v>
      </c>
      <c r="C28" s="611"/>
      <c r="D28" s="611"/>
      <c r="E28" s="611"/>
      <c r="F28" s="611"/>
      <c r="G28" s="611"/>
      <c r="H28" s="611"/>
      <c r="I28" s="611"/>
      <c r="J28" s="611"/>
      <c r="K28" s="611"/>
      <c r="L28" s="612"/>
      <c r="M28" s="616" t="e">
        <f>M26/M20</f>
        <v>#DIV/0!</v>
      </c>
      <c r="N28" s="617"/>
      <c r="O28" s="617"/>
      <c r="P28" s="617"/>
      <c r="Q28" s="617"/>
      <c r="R28" s="617"/>
      <c r="S28" s="618"/>
      <c r="T28" s="368"/>
      <c r="U28" s="368"/>
      <c r="V28" s="368"/>
      <c r="W28" s="368"/>
      <c r="X28" s="368"/>
      <c r="Y28" s="368"/>
      <c r="Z28" s="368"/>
      <c r="AA28" s="368"/>
      <c r="AB28" s="368"/>
      <c r="AC28" s="368"/>
      <c r="AD28" s="368"/>
      <c r="AE28" s="368"/>
      <c r="AF28" s="368"/>
      <c r="AG28" s="368"/>
    </row>
    <row r="29" spans="2:33" x14ac:dyDescent="0.2">
      <c r="B29" s="613"/>
      <c r="C29" s="614"/>
      <c r="D29" s="614"/>
      <c r="E29" s="614"/>
      <c r="F29" s="614"/>
      <c r="G29" s="614"/>
      <c r="H29" s="614"/>
      <c r="I29" s="614"/>
      <c r="J29" s="614"/>
      <c r="K29" s="614"/>
      <c r="L29" s="615"/>
      <c r="M29" s="619"/>
      <c r="N29" s="620"/>
      <c r="O29" s="620"/>
      <c r="P29" s="620"/>
      <c r="Q29" s="620"/>
      <c r="R29" s="620"/>
      <c r="S29" s="621"/>
      <c r="T29" s="368"/>
      <c r="U29" s="368"/>
      <c r="V29" s="368"/>
      <c r="W29" s="368"/>
      <c r="X29" s="368"/>
      <c r="Y29" s="368"/>
      <c r="Z29" s="368"/>
      <c r="AA29" s="368"/>
      <c r="AB29" s="368"/>
      <c r="AC29" s="368"/>
      <c r="AD29" s="368"/>
      <c r="AE29" s="368"/>
      <c r="AF29" s="368"/>
      <c r="AG29" s="368"/>
    </row>
    <row r="30" spans="2:33" x14ac:dyDescent="0.2">
      <c r="B30" s="610" t="s">
        <v>444</v>
      </c>
      <c r="C30" s="611"/>
      <c r="D30" s="611"/>
      <c r="E30" s="611"/>
      <c r="F30" s="611"/>
      <c r="G30" s="611"/>
      <c r="H30" s="611"/>
      <c r="I30" s="611"/>
      <c r="J30" s="611"/>
      <c r="K30" s="611"/>
      <c r="L30" s="612"/>
      <c r="M30" s="616" t="e">
        <f>M26/M10</f>
        <v>#DIV/0!</v>
      </c>
      <c r="N30" s="617"/>
      <c r="O30" s="617"/>
      <c r="P30" s="617"/>
      <c r="Q30" s="617"/>
      <c r="R30" s="617"/>
      <c r="S30" s="618"/>
      <c r="T30" s="368"/>
      <c r="U30" s="368"/>
      <c r="V30" s="368"/>
      <c r="W30" s="368"/>
      <c r="X30" s="368"/>
      <c r="Y30" s="368"/>
      <c r="Z30" s="368"/>
      <c r="AA30" s="368"/>
      <c r="AB30" s="368"/>
      <c r="AC30" s="368"/>
      <c r="AD30" s="368"/>
      <c r="AE30" s="368"/>
      <c r="AF30" s="368"/>
      <c r="AG30" s="368"/>
    </row>
    <row r="31" spans="2:33" x14ac:dyDescent="0.2">
      <c r="B31" s="613"/>
      <c r="C31" s="614"/>
      <c r="D31" s="614"/>
      <c r="E31" s="614"/>
      <c r="F31" s="614"/>
      <c r="G31" s="614"/>
      <c r="H31" s="614"/>
      <c r="I31" s="614"/>
      <c r="J31" s="614"/>
      <c r="K31" s="614"/>
      <c r="L31" s="615"/>
      <c r="M31" s="619"/>
      <c r="N31" s="620"/>
      <c r="O31" s="620"/>
      <c r="P31" s="620"/>
      <c r="Q31" s="620"/>
      <c r="R31" s="620"/>
      <c r="S31" s="621"/>
      <c r="T31" s="368"/>
      <c r="U31" s="368"/>
      <c r="V31" s="368"/>
      <c r="W31" s="368"/>
      <c r="X31" s="368"/>
      <c r="Y31" s="368"/>
      <c r="Z31" s="368"/>
      <c r="AA31" s="368"/>
      <c r="AB31" s="368"/>
      <c r="AC31" s="368"/>
      <c r="AD31" s="368"/>
      <c r="AE31" s="368"/>
      <c r="AF31" s="368"/>
      <c r="AG31" s="368"/>
    </row>
    <row r="32" spans="2:33" x14ac:dyDescent="0.2">
      <c r="B32" s="622" t="s">
        <v>451</v>
      </c>
      <c r="C32" s="623"/>
      <c r="D32" s="623"/>
      <c r="E32" s="623"/>
      <c r="F32" s="623"/>
      <c r="G32" s="623"/>
      <c r="H32" s="623"/>
      <c r="I32" s="623"/>
      <c r="J32" s="623"/>
      <c r="K32" s="623"/>
      <c r="L32" s="624"/>
      <c r="M32" s="628">
        <f>計算結果まとめ!$W$50</f>
        <v>0</v>
      </c>
      <c r="N32" s="629"/>
      <c r="O32" s="629"/>
      <c r="P32" s="629"/>
      <c r="Q32" s="629"/>
      <c r="R32" s="629"/>
      <c r="S32" s="630"/>
      <c r="T32" s="368"/>
      <c r="U32" s="368"/>
      <c r="V32" s="368"/>
      <c r="W32" s="368"/>
      <c r="X32" s="368"/>
      <c r="Y32" s="368"/>
      <c r="Z32" s="368"/>
      <c r="AA32" s="368"/>
      <c r="AB32" s="368"/>
      <c r="AC32" s="368"/>
      <c r="AD32" s="368"/>
      <c r="AE32" s="368"/>
      <c r="AF32" s="368"/>
      <c r="AG32" s="368"/>
    </row>
    <row r="33" spans="2:33" x14ac:dyDescent="0.2">
      <c r="B33" s="625"/>
      <c r="C33" s="626"/>
      <c r="D33" s="626"/>
      <c r="E33" s="626"/>
      <c r="F33" s="626"/>
      <c r="G33" s="626"/>
      <c r="H33" s="626"/>
      <c r="I33" s="626"/>
      <c r="J33" s="626"/>
      <c r="K33" s="626"/>
      <c r="L33" s="627"/>
      <c r="M33" s="631"/>
      <c r="N33" s="632"/>
      <c r="O33" s="632"/>
      <c r="P33" s="632"/>
      <c r="Q33" s="632"/>
      <c r="R33" s="632"/>
      <c r="S33" s="633"/>
      <c r="T33" s="368"/>
      <c r="U33" s="368"/>
      <c r="V33" s="368"/>
      <c r="W33" s="368"/>
      <c r="X33" s="368"/>
      <c r="Y33" s="368"/>
      <c r="Z33" s="368"/>
      <c r="AA33" s="368"/>
      <c r="AB33" s="368"/>
      <c r="AC33" s="368"/>
      <c r="AD33" s="368"/>
      <c r="AE33" s="368"/>
      <c r="AF33" s="368"/>
      <c r="AG33" s="368"/>
    </row>
    <row r="34" spans="2:33" x14ac:dyDescent="0.2">
      <c r="B34" s="368"/>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row>
    <row r="35" spans="2:33" x14ac:dyDescent="0.2">
      <c r="B35" s="382" t="s">
        <v>162</v>
      </c>
      <c r="C35" s="368"/>
      <c r="D35" s="383" t="s">
        <v>163</v>
      </c>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row>
    <row r="36" spans="2:33" x14ac:dyDescent="0.2">
      <c r="B36" s="368"/>
      <c r="C36" s="368"/>
      <c r="D36" s="383" t="s">
        <v>180</v>
      </c>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row>
    <row r="37" spans="2:33" x14ac:dyDescent="0.2">
      <c r="B37" s="368"/>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c r="AE37" s="368"/>
      <c r="AF37" s="368"/>
      <c r="AG37" s="368"/>
    </row>
    <row r="38" spans="2:33" x14ac:dyDescent="0.2">
      <c r="B38" s="369">
        <v>3</v>
      </c>
      <c r="C38" s="369" t="s">
        <v>164</v>
      </c>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c r="AE38" s="368"/>
      <c r="AF38" s="368"/>
      <c r="AG38" s="368"/>
    </row>
    <row r="39" spans="2:33" x14ac:dyDescent="0.2">
      <c r="B39" s="384"/>
      <c r="C39" s="385"/>
      <c r="D39" s="385"/>
      <c r="E39" s="385"/>
      <c r="F39" s="385"/>
      <c r="G39" s="385"/>
      <c r="H39" s="385"/>
      <c r="I39" s="385"/>
      <c r="J39" s="385"/>
      <c r="K39" s="385"/>
      <c r="L39" s="385"/>
      <c r="M39" s="385"/>
      <c r="N39" s="385"/>
      <c r="O39" s="385"/>
      <c r="P39" s="385"/>
      <c r="Q39" s="385"/>
      <c r="R39" s="385"/>
      <c r="S39" s="385"/>
      <c r="T39" s="385"/>
      <c r="U39" s="385"/>
      <c r="V39" s="385"/>
      <c r="W39" s="385"/>
      <c r="X39" s="385"/>
      <c r="Y39" s="385"/>
      <c r="Z39" s="385"/>
      <c r="AA39" s="385"/>
      <c r="AB39" s="385"/>
      <c r="AC39" s="385"/>
      <c r="AD39" s="385"/>
      <c r="AE39" s="385"/>
      <c r="AF39" s="385"/>
      <c r="AG39" s="386"/>
    </row>
    <row r="40" spans="2:33" x14ac:dyDescent="0.2">
      <c r="B40" s="387"/>
      <c r="C40" s="388"/>
      <c r="D40" s="388"/>
      <c r="E40" s="388"/>
      <c r="F40" s="388"/>
      <c r="G40" s="388"/>
      <c r="H40" s="388"/>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9"/>
    </row>
    <row r="41" spans="2:33" x14ac:dyDescent="0.2">
      <c r="B41" s="387"/>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9"/>
    </row>
    <row r="42" spans="2:33" x14ac:dyDescent="0.2">
      <c r="B42" s="387"/>
      <c r="C42" s="388"/>
      <c r="D42" s="388"/>
      <c r="E42" s="388"/>
      <c r="F42" s="388"/>
      <c r="G42" s="388"/>
      <c r="H42" s="388"/>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9"/>
    </row>
    <row r="43" spans="2:33" x14ac:dyDescent="0.2">
      <c r="B43" s="387"/>
      <c r="C43" s="388"/>
      <c r="D43" s="388"/>
      <c r="E43" s="388"/>
      <c r="F43" s="388"/>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9"/>
    </row>
    <row r="44" spans="2:33" x14ac:dyDescent="0.2">
      <c r="B44" s="387"/>
      <c r="C44" s="388"/>
      <c r="D44" s="388"/>
      <c r="E44" s="388"/>
      <c r="F44" s="388"/>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9"/>
    </row>
    <row r="45" spans="2:33" x14ac:dyDescent="0.2">
      <c r="B45" s="387"/>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9"/>
    </row>
    <row r="46" spans="2:33" x14ac:dyDescent="0.2">
      <c r="B46" s="387"/>
      <c r="C46" s="388"/>
      <c r="D46" s="388"/>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9"/>
    </row>
    <row r="47" spans="2:33" x14ac:dyDescent="0.2">
      <c r="B47" s="387"/>
      <c r="C47" s="388"/>
      <c r="D47" s="388"/>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9"/>
    </row>
    <row r="48" spans="2:33" x14ac:dyDescent="0.2">
      <c r="B48" s="387"/>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9"/>
    </row>
    <row r="49" spans="2:33" x14ac:dyDescent="0.2">
      <c r="B49" s="387"/>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E49" s="388"/>
      <c r="AF49" s="388"/>
      <c r="AG49" s="389"/>
    </row>
    <row r="50" spans="2:33" x14ac:dyDescent="0.2">
      <c r="B50" s="387"/>
      <c r="C50" s="388"/>
      <c r="D50" s="388"/>
      <c r="E50" s="388"/>
      <c r="F50" s="388"/>
      <c r="G50" s="388"/>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9"/>
    </row>
    <row r="51" spans="2:33" x14ac:dyDescent="0.2">
      <c r="B51" s="387"/>
      <c r="C51" s="388"/>
      <c r="D51" s="388"/>
      <c r="E51" s="388"/>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9"/>
    </row>
    <row r="52" spans="2:33" x14ac:dyDescent="0.2">
      <c r="B52" s="390"/>
      <c r="C52" s="391"/>
      <c r="D52" s="391"/>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c r="AC52" s="391"/>
      <c r="AD52" s="391"/>
      <c r="AE52" s="391"/>
      <c r="AF52" s="391"/>
      <c r="AG52" s="392"/>
    </row>
  </sheetData>
  <mergeCells count="35">
    <mergeCell ref="B2:AG2"/>
    <mergeCell ref="B10:L11"/>
    <mergeCell ref="B12:L13"/>
    <mergeCell ref="B14:L15"/>
    <mergeCell ref="M10:S11"/>
    <mergeCell ref="M12:S13"/>
    <mergeCell ref="M14:S15"/>
    <mergeCell ref="AA18:AG18"/>
    <mergeCell ref="M24:S25"/>
    <mergeCell ref="AA19:AG19"/>
    <mergeCell ref="AA20:AG21"/>
    <mergeCell ref="AA22:AG23"/>
    <mergeCell ref="T20:Z21"/>
    <mergeCell ref="T22:Z23"/>
    <mergeCell ref="T24:Z25"/>
    <mergeCell ref="M18:S19"/>
    <mergeCell ref="M20:S21"/>
    <mergeCell ref="M22:S23"/>
    <mergeCell ref="T18:Z18"/>
    <mergeCell ref="T19:Z19"/>
    <mergeCell ref="B28:L29"/>
    <mergeCell ref="M28:S29"/>
    <mergeCell ref="B32:L33"/>
    <mergeCell ref="M32:S33"/>
    <mergeCell ref="AA24:AG25"/>
    <mergeCell ref="T26:Z27"/>
    <mergeCell ref="AA26:AG27"/>
    <mergeCell ref="M26:S27"/>
    <mergeCell ref="B30:L31"/>
    <mergeCell ref="M30:S31"/>
    <mergeCell ref="B18:L19"/>
    <mergeCell ref="B20:L21"/>
    <mergeCell ref="B22:L23"/>
    <mergeCell ref="B24:L25"/>
    <mergeCell ref="B26:L27"/>
  </mergeCells>
  <phoneticPr fontId="7"/>
  <pageMargins left="0.7" right="0.7" top="0.75" bottom="0.75" header="0.3" footer="0.3"/>
  <pageSetup paperSize="9" orientation="portrait" r:id="rId1"/>
  <headerFooter>
    <oddHeader>&amp;L&amp;F&amp;R&amp;A</oddHeader>
  </headerFooter>
  <ignoredErrors>
    <ignoredError sqref="M10:S15 M21:AG27 M29:S29 N28:S28 M31:S33 N30:S30 N20:AG20" unlockedFormula="1"/>
    <ignoredError sqref="M28 M30" evalError="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FFC000"/>
    <pageSetUpPr fitToPage="1"/>
  </sheetPr>
  <dimension ref="A1:AD55"/>
  <sheetViews>
    <sheetView view="pageBreakPreview" zoomScaleNormal="100" zoomScaleSheetLayoutView="100" workbookViewId="0"/>
  </sheetViews>
  <sheetFormatPr defaultColWidth="9" defaultRowHeight="13" x14ac:dyDescent="0.2"/>
  <cols>
    <col min="1" max="25" width="2.7265625" style="394" customWidth="1"/>
    <col min="26" max="26" width="2.6328125" style="394" customWidth="1"/>
    <col min="27" max="30" width="2.7265625" style="394" customWidth="1"/>
    <col min="31" max="31" width="2.26953125" style="394" customWidth="1"/>
    <col min="32" max="16384" width="9" style="394"/>
  </cols>
  <sheetData>
    <row r="1" spans="1:30" ht="25.5" customHeight="1" x14ac:dyDescent="0.2">
      <c r="A1" s="393"/>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row>
    <row r="2" spans="1:30" ht="27" customHeight="1" x14ac:dyDescent="0.2">
      <c r="A2" s="395"/>
      <c r="B2" s="706" t="s">
        <v>112</v>
      </c>
      <c r="C2" s="691"/>
      <c r="D2" s="691"/>
      <c r="E2" s="691"/>
      <c r="F2" s="691"/>
      <c r="G2" s="691"/>
      <c r="H2" s="691"/>
      <c r="I2" s="691"/>
      <c r="J2" s="691"/>
      <c r="K2" s="707"/>
      <c r="L2" s="707"/>
      <c r="M2" s="708"/>
      <c r="N2" s="708"/>
      <c r="O2" s="708"/>
      <c r="P2" s="708"/>
      <c r="Q2" s="708"/>
      <c r="R2" s="708"/>
      <c r="S2" s="708"/>
      <c r="T2" s="708"/>
      <c r="U2" s="708"/>
      <c r="V2" s="708"/>
      <c r="W2" s="708"/>
      <c r="X2" s="708"/>
      <c r="Y2" s="708"/>
      <c r="Z2" s="708"/>
      <c r="AA2" s="708"/>
      <c r="AB2" s="708"/>
      <c r="AC2" s="708"/>
      <c r="AD2" s="393"/>
    </row>
    <row r="3" spans="1:30" x14ac:dyDescent="0.2">
      <c r="A3" s="393"/>
      <c r="B3" s="393"/>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93"/>
      <c r="AC3" s="396" t="s">
        <v>114</v>
      </c>
      <c r="AD3" s="393"/>
    </row>
    <row r="4" spans="1:30" x14ac:dyDescent="0.2">
      <c r="A4" s="393"/>
      <c r="B4" s="669" t="s">
        <v>113</v>
      </c>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1"/>
      <c r="AD4" s="393"/>
    </row>
    <row r="5" spans="1:30" x14ac:dyDescent="0.2">
      <c r="A5" s="393"/>
      <c r="B5" s="666">
        <f>'１次波及計算'!$K$50</f>
        <v>0</v>
      </c>
      <c r="C5" s="667"/>
      <c r="D5" s="667"/>
      <c r="E5" s="667"/>
      <c r="F5" s="667"/>
      <c r="G5" s="667"/>
      <c r="H5" s="667"/>
      <c r="I5" s="667"/>
      <c r="J5" s="667"/>
      <c r="K5" s="667"/>
      <c r="L5" s="667"/>
      <c r="M5" s="667"/>
      <c r="N5" s="667"/>
      <c r="O5" s="667"/>
      <c r="P5" s="667"/>
      <c r="Q5" s="667"/>
      <c r="R5" s="667"/>
      <c r="S5" s="667"/>
      <c r="T5" s="667"/>
      <c r="U5" s="667"/>
      <c r="V5" s="667"/>
      <c r="W5" s="667"/>
      <c r="X5" s="667"/>
      <c r="Y5" s="667"/>
      <c r="Z5" s="667"/>
      <c r="AA5" s="667"/>
      <c r="AB5" s="667"/>
      <c r="AC5" s="668"/>
      <c r="AD5" s="393"/>
    </row>
    <row r="6" spans="1:30" x14ac:dyDescent="0.2">
      <c r="A6" s="393"/>
      <c r="B6" s="393"/>
      <c r="C6" s="393"/>
      <c r="D6" s="393"/>
      <c r="E6" s="393"/>
      <c r="F6" s="393"/>
      <c r="G6" s="393"/>
      <c r="H6" s="393"/>
      <c r="I6" s="393"/>
      <c r="J6" s="393"/>
      <c r="K6" s="393"/>
      <c r="L6" s="397" t="s">
        <v>118</v>
      </c>
      <c r="M6" s="393"/>
      <c r="N6" s="393"/>
      <c r="O6" s="393"/>
      <c r="P6" s="393"/>
      <c r="Q6" s="393"/>
      <c r="R6" s="393"/>
      <c r="S6" s="393"/>
      <c r="T6" s="393"/>
      <c r="U6" s="393"/>
      <c r="V6" s="393"/>
      <c r="W6" s="393"/>
      <c r="X6" s="393"/>
      <c r="Y6" s="393"/>
      <c r="Z6" s="393"/>
      <c r="AA6" s="393"/>
      <c r="AB6" s="393"/>
      <c r="AC6" s="393"/>
      <c r="AD6" s="393"/>
    </row>
    <row r="7" spans="1:30" x14ac:dyDescent="0.2">
      <c r="A7" s="393"/>
      <c r="B7" s="393"/>
      <c r="C7" s="393"/>
      <c r="D7" s="393"/>
      <c r="E7" s="393"/>
      <c r="F7" s="393"/>
      <c r="G7" s="393"/>
      <c r="H7" s="393"/>
      <c r="I7" s="393"/>
      <c r="J7" s="393"/>
      <c r="K7" s="393"/>
      <c r="L7" s="398" t="s">
        <v>119</v>
      </c>
      <c r="M7" s="393"/>
      <c r="N7" s="393"/>
      <c r="O7" s="393"/>
      <c r="P7" s="393"/>
      <c r="Q7" s="393"/>
      <c r="R7" s="393"/>
      <c r="S7" s="393"/>
      <c r="T7" s="393"/>
      <c r="U7" s="393"/>
      <c r="V7" s="393"/>
      <c r="W7" s="393"/>
      <c r="X7" s="393"/>
      <c r="Y7" s="393"/>
      <c r="Z7" s="393"/>
      <c r="AA7" s="393"/>
      <c r="AB7" s="393"/>
      <c r="AC7" s="393"/>
      <c r="AD7" s="393"/>
    </row>
    <row r="8" spans="1:30" ht="14" x14ac:dyDescent="0.2">
      <c r="A8" s="399"/>
      <c r="B8" s="400" t="s">
        <v>133</v>
      </c>
      <c r="C8" s="399"/>
      <c r="D8" s="399"/>
      <c r="E8" s="399"/>
      <c r="F8" s="399"/>
      <c r="G8" s="399"/>
      <c r="H8" s="399"/>
      <c r="I8" s="399"/>
      <c r="J8" s="399"/>
      <c r="K8" s="399"/>
      <c r="L8" s="399"/>
      <c r="M8" s="399"/>
      <c r="N8" s="399"/>
      <c r="O8" s="399"/>
      <c r="P8" s="399"/>
      <c r="Q8" s="399"/>
      <c r="R8" s="399"/>
      <c r="S8" s="399"/>
      <c r="T8" s="399"/>
      <c r="U8" s="399"/>
      <c r="V8" s="399"/>
      <c r="W8" s="399"/>
      <c r="X8" s="368"/>
      <c r="Y8" s="368"/>
      <c r="Z8" s="368"/>
      <c r="AA8" s="368"/>
      <c r="AB8" s="368"/>
      <c r="AC8" s="368"/>
      <c r="AD8" s="368"/>
    </row>
    <row r="9" spans="1:30" x14ac:dyDescent="0.2">
      <c r="A9" s="399"/>
      <c r="B9" s="672"/>
      <c r="C9" s="673"/>
      <c r="D9" s="673"/>
      <c r="E9" s="673"/>
      <c r="F9" s="673"/>
      <c r="G9" s="673"/>
      <c r="H9" s="673"/>
      <c r="I9" s="673"/>
      <c r="J9" s="673"/>
      <c r="K9" s="673"/>
      <c r="L9" s="673"/>
      <c r="M9" s="673"/>
      <c r="N9" s="673"/>
      <c r="O9" s="673"/>
      <c r="P9" s="673"/>
      <c r="Q9" s="673"/>
      <c r="R9" s="673"/>
      <c r="S9" s="673"/>
      <c r="T9" s="673"/>
      <c r="U9" s="673"/>
      <c r="V9" s="673"/>
      <c r="W9" s="674"/>
      <c r="X9" s="678" t="s">
        <v>116</v>
      </c>
      <c r="Y9" s="679"/>
      <c r="Z9" s="679"/>
      <c r="AA9" s="679"/>
      <c r="AB9" s="679"/>
      <c r="AC9" s="680"/>
      <c r="AD9" s="368"/>
    </row>
    <row r="10" spans="1:30" x14ac:dyDescent="0.2">
      <c r="A10" s="399"/>
      <c r="B10" s="675" t="s">
        <v>115</v>
      </c>
      <c r="C10" s="676"/>
      <c r="D10" s="676"/>
      <c r="E10" s="676"/>
      <c r="F10" s="676"/>
      <c r="G10" s="676"/>
      <c r="H10" s="676"/>
      <c r="I10" s="676"/>
      <c r="J10" s="676"/>
      <c r="K10" s="676"/>
      <c r="L10" s="676"/>
      <c r="M10" s="676"/>
      <c r="N10" s="676"/>
      <c r="O10" s="676"/>
      <c r="P10" s="676"/>
      <c r="Q10" s="676"/>
      <c r="R10" s="676"/>
      <c r="S10" s="676"/>
      <c r="T10" s="676"/>
      <c r="U10" s="676"/>
      <c r="V10" s="676"/>
      <c r="W10" s="677"/>
      <c r="X10" s="681" t="s">
        <v>117</v>
      </c>
      <c r="Y10" s="682"/>
      <c r="Z10" s="682"/>
      <c r="AA10" s="682"/>
      <c r="AB10" s="682"/>
      <c r="AC10" s="683"/>
      <c r="AD10" s="368"/>
    </row>
    <row r="11" spans="1:30" x14ac:dyDescent="0.2">
      <c r="A11" s="399"/>
      <c r="B11" s="666">
        <f>'１次波及計算'!$M$50</f>
        <v>0</v>
      </c>
      <c r="C11" s="667"/>
      <c r="D11" s="667"/>
      <c r="E11" s="667"/>
      <c r="F11" s="667"/>
      <c r="G11" s="667"/>
      <c r="H11" s="667"/>
      <c r="I11" s="667"/>
      <c r="J11" s="667"/>
      <c r="K11" s="667"/>
      <c r="L11" s="667"/>
      <c r="M11" s="667"/>
      <c r="N11" s="667"/>
      <c r="O11" s="667"/>
      <c r="P11" s="667"/>
      <c r="Q11" s="667"/>
      <c r="R11" s="667"/>
      <c r="S11" s="667"/>
      <c r="T11" s="667"/>
      <c r="U11" s="667"/>
      <c r="V11" s="667"/>
      <c r="W11" s="668"/>
      <c r="X11" s="687"/>
      <c r="Y11" s="688"/>
      <c r="Z11" s="688"/>
      <c r="AA11" s="688"/>
      <c r="AB11" s="688"/>
      <c r="AC11" s="689"/>
      <c r="AD11" s="368"/>
    </row>
    <row r="12" spans="1:30" x14ac:dyDescent="0.2">
      <c r="A12" s="399"/>
      <c r="B12" s="401"/>
      <c r="C12" s="401"/>
      <c r="D12" s="401"/>
      <c r="E12" s="401"/>
      <c r="F12" s="401"/>
      <c r="G12" s="401"/>
      <c r="H12" s="399"/>
      <c r="I12" s="399"/>
      <c r="J12" s="399"/>
      <c r="K12" s="399"/>
      <c r="L12" s="399"/>
      <c r="M12" s="399"/>
      <c r="N12" s="399"/>
      <c r="O12" s="399"/>
      <c r="P12" s="399"/>
      <c r="Q12" s="399"/>
      <c r="R12" s="399"/>
      <c r="S12" s="399"/>
      <c r="T12" s="399"/>
      <c r="U12" s="399"/>
      <c r="V12" s="399"/>
      <c r="W12" s="399"/>
      <c r="X12" s="368"/>
      <c r="Y12" s="368"/>
      <c r="Z12" s="368"/>
      <c r="AA12" s="368"/>
      <c r="AB12" s="368"/>
      <c r="AC12" s="368"/>
      <c r="AD12" s="368"/>
    </row>
    <row r="13" spans="1:30" x14ac:dyDescent="0.2">
      <c r="A13" s="399"/>
      <c r="B13" s="399"/>
      <c r="C13" s="399"/>
      <c r="D13" s="399"/>
      <c r="E13" s="399"/>
      <c r="F13" s="402" t="s">
        <v>136</v>
      </c>
      <c r="G13" s="368"/>
      <c r="H13" s="368"/>
      <c r="I13" s="368"/>
      <c r="J13" s="368"/>
      <c r="K13" s="399"/>
      <c r="L13" s="399"/>
      <c r="M13" s="399"/>
      <c r="N13" s="399"/>
      <c r="O13" s="399"/>
      <c r="P13" s="403" t="s">
        <v>137</v>
      </c>
      <c r="Q13" s="368"/>
      <c r="R13" s="368"/>
      <c r="S13" s="368"/>
      <c r="T13" s="368"/>
      <c r="U13" s="368"/>
      <c r="V13" s="399"/>
      <c r="W13" s="399"/>
      <c r="X13" s="404" t="s">
        <v>138</v>
      </c>
      <c r="Y13" s="393"/>
      <c r="Z13" s="393"/>
      <c r="AA13" s="393"/>
      <c r="AB13" s="393"/>
      <c r="AC13" s="393"/>
      <c r="AD13" s="393"/>
    </row>
    <row r="14" spans="1:30" x14ac:dyDescent="0.2">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3"/>
      <c r="Y14" s="393"/>
      <c r="Z14" s="393"/>
      <c r="AA14" s="393"/>
      <c r="AB14" s="393"/>
      <c r="AC14" s="393"/>
      <c r="AD14" s="393"/>
    </row>
    <row r="15" spans="1:30" x14ac:dyDescent="0.2">
      <c r="A15" s="399"/>
      <c r="B15" s="709" t="s">
        <v>120</v>
      </c>
      <c r="C15" s="710"/>
      <c r="D15" s="710"/>
      <c r="E15" s="710"/>
      <c r="F15" s="710"/>
      <c r="G15" s="710"/>
      <c r="H15" s="710"/>
      <c r="I15" s="710"/>
      <c r="J15" s="710"/>
      <c r="K15" s="710"/>
      <c r="L15" s="710"/>
      <c r="M15" s="710"/>
      <c r="N15" s="711"/>
      <c r="O15" s="405" t="s">
        <v>126</v>
      </c>
      <c r="P15" s="385"/>
      <c r="Q15" s="385"/>
      <c r="R15" s="385"/>
      <c r="S15" s="385"/>
      <c r="T15" s="385"/>
      <c r="U15" s="385"/>
      <c r="V15" s="385"/>
      <c r="W15" s="386"/>
      <c r="X15" s="393"/>
      <c r="Y15" s="393"/>
      <c r="Z15" s="393"/>
      <c r="AA15" s="393"/>
      <c r="AB15" s="393"/>
      <c r="AC15" s="393"/>
      <c r="AD15" s="393"/>
    </row>
    <row r="16" spans="1:30" x14ac:dyDescent="0.2">
      <c r="A16" s="399"/>
      <c r="B16" s="712"/>
      <c r="C16" s="713"/>
      <c r="D16" s="713"/>
      <c r="E16" s="713"/>
      <c r="F16" s="713"/>
      <c r="G16" s="713"/>
      <c r="H16" s="713"/>
      <c r="I16" s="713"/>
      <c r="J16" s="713"/>
      <c r="K16" s="713"/>
      <c r="L16" s="713"/>
      <c r="M16" s="713"/>
      <c r="N16" s="714"/>
      <c r="O16" s="700">
        <f>'１次波及計算'!$S$50</f>
        <v>0</v>
      </c>
      <c r="P16" s="701"/>
      <c r="Q16" s="701"/>
      <c r="R16" s="701"/>
      <c r="S16" s="701"/>
      <c r="T16" s="701"/>
      <c r="U16" s="701"/>
      <c r="V16" s="701"/>
      <c r="W16" s="702"/>
      <c r="X16" s="393"/>
      <c r="Y16" s="393"/>
      <c r="Z16" s="393"/>
      <c r="AA16" s="393"/>
      <c r="AB16" s="393"/>
      <c r="AC16" s="393"/>
      <c r="AD16" s="393"/>
    </row>
    <row r="17" spans="1:30" x14ac:dyDescent="0.2">
      <c r="A17" s="399"/>
      <c r="B17" s="712"/>
      <c r="C17" s="713"/>
      <c r="D17" s="713"/>
      <c r="E17" s="713"/>
      <c r="F17" s="713"/>
      <c r="G17" s="713"/>
      <c r="H17" s="713"/>
      <c r="I17" s="713"/>
      <c r="J17" s="713"/>
      <c r="K17" s="713"/>
      <c r="L17" s="713"/>
      <c r="M17" s="713"/>
      <c r="N17" s="714"/>
      <c r="O17" s="387"/>
      <c r="P17" s="388"/>
      <c r="Q17" s="406" t="s">
        <v>150</v>
      </c>
      <c r="R17" s="407"/>
      <c r="S17" s="408"/>
      <c r="T17" s="407"/>
      <c r="U17" s="407"/>
      <c r="V17" s="385"/>
      <c r="W17" s="386"/>
      <c r="X17" s="393"/>
      <c r="Y17" s="393"/>
      <c r="Z17" s="393"/>
      <c r="AA17" s="393"/>
      <c r="AB17" s="393"/>
      <c r="AC17" s="393"/>
      <c r="AD17" s="393"/>
    </row>
    <row r="18" spans="1:30" x14ac:dyDescent="0.2">
      <c r="A18" s="399"/>
      <c r="B18" s="684">
        <f>'１次波及計算'!$N$50</f>
        <v>0</v>
      </c>
      <c r="C18" s="685"/>
      <c r="D18" s="685"/>
      <c r="E18" s="685"/>
      <c r="F18" s="685"/>
      <c r="G18" s="685"/>
      <c r="H18" s="685"/>
      <c r="I18" s="685"/>
      <c r="J18" s="685"/>
      <c r="K18" s="685"/>
      <c r="L18" s="685"/>
      <c r="M18" s="685"/>
      <c r="N18" s="685"/>
      <c r="O18" s="686"/>
      <c r="P18" s="685"/>
      <c r="Q18" s="684">
        <f>'１次波及計算'!$V$50</f>
        <v>0</v>
      </c>
      <c r="R18" s="685"/>
      <c r="S18" s="685"/>
      <c r="T18" s="685"/>
      <c r="U18" s="685"/>
      <c r="V18" s="685"/>
      <c r="W18" s="693"/>
      <c r="X18" s="393"/>
      <c r="Y18" s="393"/>
      <c r="Z18" s="393"/>
      <c r="AA18" s="393"/>
      <c r="AB18" s="393"/>
      <c r="AC18" s="393"/>
      <c r="AD18" s="393"/>
    </row>
    <row r="19" spans="1:30" x14ac:dyDescent="0.2">
      <c r="A19" s="399"/>
      <c r="B19" s="399"/>
      <c r="C19" s="399"/>
      <c r="D19" s="399"/>
      <c r="E19" s="399"/>
      <c r="F19" s="399"/>
      <c r="G19" s="399"/>
      <c r="H19" s="399"/>
      <c r="I19" s="399"/>
      <c r="J19" s="399"/>
      <c r="K19" s="399"/>
      <c r="L19" s="399"/>
      <c r="M19" s="399"/>
      <c r="N19" s="399"/>
      <c r="O19" s="399"/>
      <c r="P19" s="399"/>
      <c r="Q19" s="399"/>
      <c r="R19" s="399"/>
      <c r="S19" s="399"/>
      <c r="T19" s="399"/>
      <c r="U19" s="399"/>
      <c r="V19" s="399"/>
      <c r="W19" s="399"/>
      <c r="X19" s="393"/>
      <c r="Y19" s="393"/>
      <c r="Z19" s="393"/>
      <c r="AA19" s="393"/>
      <c r="AB19" s="393"/>
      <c r="AC19" s="393"/>
      <c r="AD19" s="393"/>
    </row>
    <row r="20" spans="1:30" x14ac:dyDescent="0.2">
      <c r="A20" s="393"/>
      <c r="B20" s="393"/>
      <c r="C20" s="393"/>
      <c r="D20" s="397" t="s">
        <v>119</v>
      </c>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row>
    <row r="21" spans="1:30" x14ac:dyDescent="0.2">
      <c r="A21" s="393"/>
      <c r="B21" s="393"/>
      <c r="C21" s="393"/>
      <c r="D21" s="393"/>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row>
    <row r="22" spans="1:30" x14ac:dyDescent="0.2">
      <c r="A22" s="393"/>
      <c r="B22" s="669" t="s">
        <v>121</v>
      </c>
      <c r="C22" s="670"/>
      <c r="D22" s="670"/>
      <c r="E22" s="670"/>
      <c r="F22" s="670"/>
      <c r="G22" s="670"/>
      <c r="H22" s="670"/>
      <c r="I22" s="671"/>
      <c r="J22" s="678" t="s">
        <v>116</v>
      </c>
      <c r="K22" s="679"/>
      <c r="L22" s="679"/>
      <c r="M22" s="679"/>
      <c r="N22" s="680"/>
      <c r="O22" s="393"/>
      <c r="P22" s="393"/>
      <c r="Q22" s="393"/>
      <c r="R22" s="393"/>
      <c r="S22" s="393"/>
      <c r="T22" s="393"/>
      <c r="U22" s="393"/>
      <c r="V22" s="393"/>
      <c r="W22" s="393"/>
      <c r="X22" s="393"/>
      <c r="Y22" s="393"/>
      <c r="Z22" s="393"/>
      <c r="AA22" s="393"/>
      <c r="AB22" s="393"/>
      <c r="AC22" s="393"/>
      <c r="AD22" s="393"/>
    </row>
    <row r="23" spans="1:30" x14ac:dyDescent="0.2">
      <c r="A23" s="393"/>
      <c r="B23" s="675" t="s">
        <v>122</v>
      </c>
      <c r="C23" s="676"/>
      <c r="D23" s="676"/>
      <c r="E23" s="676"/>
      <c r="F23" s="676"/>
      <c r="G23" s="676"/>
      <c r="H23" s="676"/>
      <c r="I23" s="677"/>
      <c r="J23" s="681" t="s">
        <v>117</v>
      </c>
      <c r="K23" s="682"/>
      <c r="L23" s="682"/>
      <c r="M23" s="682"/>
      <c r="N23" s="683"/>
      <c r="O23" s="393"/>
      <c r="P23" s="393"/>
      <c r="Q23" s="393"/>
      <c r="R23" s="393"/>
      <c r="S23" s="393"/>
      <c r="T23" s="393"/>
      <c r="U23" s="393"/>
      <c r="V23" s="393"/>
      <c r="W23" s="393"/>
      <c r="X23" s="393"/>
      <c r="Y23" s="393"/>
      <c r="Z23" s="393"/>
      <c r="AA23" s="393"/>
      <c r="AB23" s="393"/>
      <c r="AC23" s="393"/>
      <c r="AD23" s="393"/>
    </row>
    <row r="24" spans="1:30" x14ac:dyDescent="0.2">
      <c r="A24" s="393"/>
      <c r="B24" s="666">
        <f>'１次波及計算'!$P$50</f>
        <v>0</v>
      </c>
      <c r="C24" s="667"/>
      <c r="D24" s="667"/>
      <c r="E24" s="667"/>
      <c r="F24" s="667"/>
      <c r="G24" s="667"/>
      <c r="H24" s="667"/>
      <c r="I24" s="668"/>
      <c r="J24" s="409"/>
      <c r="K24" s="410"/>
      <c r="L24" s="410"/>
      <c r="M24" s="410"/>
      <c r="N24" s="411"/>
      <c r="O24" s="393"/>
      <c r="P24" s="393"/>
      <c r="Q24" s="393"/>
      <c r="R24" s="393"/>
      <c r="S24" s="393"/>
      <c r="T24" s="393"/>
      <c r="U24" s="393"/>
      <c r="V24" s="393"/>
      <c r="W24" s="393"/>
      <c r="X24" s="393"/>
      <c r="Y24" s="393"/>
      <c r="Z24" s="393"/>
      <c r="AA24" s="393"/>
      <c r="AB24" s="393"/>
      <c r="AC24" s="393"/>
      <c r="AD24" s="393"/>
    </row>
    <row r="25" spans="1:30" x14ac:dyDescent="0.2">
      <c r="A25" s="393"/>
      <c r="B25" s="412"/>
      <c r="C25" s="412"/>
      <c r="D25" s="412"/>
      <c r="E25" s="412"/>
      <c r="F25" s="412"/>
      <c r="G25" s="412"/>
      <c r="H25" s="412"/>
      <c r="I25" s="412"/>
      <c r="J25" s="393"/>
      <c r="K25" s="393"/>
      <c r="L25" s="393"/>
      <c r="M25" s="393"/>
      <c r="N25" s="393"/>
      <c r="O25" s="393"/>
      <c r="P25" s="393"/>
      <c r="Q25" s="393"/>
      <c r="R25" s="393"/>
      <c r="S25" s="393"/>
      <c r="T25" s="393"/>
      <c r="U25" s="393"/>
      <c r="V25" s="393"/>
      <c r="W25" s="393"/>
      <c r="X25" s="393"/>
      <c r="Y25" s="393"/>
      <c r="Z25" s="393"/>
      <c r="AA25" s="393"/>
      <c r="AB25" s="393"/>
      <c r="AC25" s="393"/>
      <c r="AD25" s="393"/>
    </row>
    <row r="26" spans="1:30" x14ac:dyDescent="0.2">
      <c r="A26" s="393"/>
      <c r="B26" s="412"/>
      <c r="C26" s="412"/>
      <c r="D26" s="412"/>
      <c r="E26" s="393"/>
      <c r="F26" s="393"/>
      <c r="G26" s="393"/>
      <c r="H26" s="413" t="s">
        <v>139</v>
      </c>
      <c r="I26" s="393"/>
      <c r="J26" s="393"/>
      <c r="K26" s="393"/>
      <c r="L26" s="393"/>
      <c r="M26" s="393"/>
      <c r="N26" s="393"/>
      <c r="O26" s="413" t="s">
        <v>140</v>
      </c>
      <c r="P26" s="393"/>
      <c r="Q26" s="393"/>
      <c r="R26" s="393"/>
      <c r="S26" s="393"/>
      <c r="T26" s="393"/>
      <c r="U26" s="393"/>
      <c r="V26" s="393"/>
      <c r="W26" s="393"/>
      <c r="X26" s="393"/>
      <c r="Y26" s="393"/>
      <c r="Z26" s="393"/>
      <c r="AA26" s="393"/>
      <c r="AB26" s="393"/>
      <c r="AC26" s="393"/>
      <c r="AD26" s="393"/>
    </row>
    <row r="27" spans="1:30" x14ac:dyDescent="0.2">
      <c r="A27" s="393"/>
      <c r="B27" s="393"/>
      <c r="C27" s="393"/>
      <c r="D27" s="393"/>
      <c r="E27" s="393"/>
      <c r="F27" s="393"/>
      <c r="G27" s="393"/>
      <c r="H27" s="393"/>
      <c r="I27" s="393"/>
      <c r="J27" s="393"/>
      <c r="K27" s="393"/>
      <c r="L27" s="393"/>
      <c r="M27" s="393"/>
      <c r="N27" s="393"/>
      <c r="O27" s="393"/>
      <c r="P27" s="393"/>
      <c r="Q27" s="393"/>
      <c r="R27" s="393"/>
      <c r="S27" s="393"/>
      <c r="T27" s="393"/>
      <c r="U27" s="393"/>
      <c r="V27" s="393"/>
      <c r="W27" s="393"/>
      <c r="X27" s="393"/>
      <c r="Y27" s="393"/>
      <c r="Z27" s="393"/>
      <c r="AA27" s="393"/>
      <c r="AB27" s="393"/>
      <c r="AC27" s="393"/>
      <c r="AD27" s="393"/>
    </row>
    <row r="28" spans="1:30" ht="14" x14ac:dyDescent="0.2">
      <c r="A28" s="399"/>
      <c r="B28" s="400" t="s">
        <v>134</v>
      </c>
      <c r="C28" s="399"/>
      <c r="D28" s="399"/>
      <c r="E28" s="399"/>
      <c r="F28" s="399"/>
      <c r="G28" s="399"/>
      <c r="H28" s="399"/>
      <c r="I28" s="399"/>
      <c r="J28" s="399"/>
      <c r="K28" s="399"/>
      <c r="L28" s="399"/>
      <c r="M28" s="399"/>
      <c r="N28" s="399"/>
      <c r="O28" s="399"/>
      <c r="P28" s="399"/>
      <c r="Q28" s="399"/>
      <c r="R28" s="399"/>
      <c r="S28" s="393"/>
      <c r="T28" s="393"/>
      <c r="U28" s="393"/>
      <c r="V28" s="393"/>
      <c r="W28" s="393"/>
      <c r="X28" s="393"/>
      <c r="Y28" s="393"/>
      <c r="Z28" s="393"/>
      <c r="AA28" s="393"/>
      <c r="AB28" s="393"/>
      <c r="AC28" s="393"/>
      <c r="AD28" s="393"/>
    </row>
    <row r="29" spans="1:30" x14ac:dyDescent="0.2">
      <c r="A29" s="399"/>
      <c r="B29" s="414" t="s">
        <v>125</v>
      </c>
      <c r="C29" s="415"/>
      <c r="D29" s="415"/>
      <c r="E29" s="415"/>
      <c r="F29" s="415"/>
      <c r="G29" s="415"/>
      <c r="H29" s="415"/>
      <c r="I29" s="415"/>
      <c r="J29" s="415"/>
      <c r="K29" s="415"/>
      <c r="L29" s="415"/>
      <c r="M29" s="415"/>
      <c r="N29" s="415"/>
      <c r="O29" s="415"/>
      <c r="P29" s="415"/>
      <c r="Q29" s="416"/>
      <c r="R29" s="399"/>
      <c r="S29" s="393"/>
      <c r="T29" s="393"/>
      <c r="U29" s="417"/>
      <c r="V29" s="393"/>
      <c r="W29" s="393"/>
      <c r="X29" s="393"/>
      <c r="Y29" s="393"/>
      <c r="Z29" s="393"/>
      <c r="AA29" s="393"/>
      <c r="AB29" s="393"/>
      <c r="AC29" s="393"/>
      <c r="AD29" s="393"/>
    </row>
    <row r="30" spans="1:30" x14ac:dyDescent="0.2">
      <c r="A30" s="399"/>
      <c r="B30" s="690">
        <f>'１次波及計算'!$Q$50</f>
        <v>0</v>
      </c>
      <c r="C30" s="691"/>
      <c r="D30" s="691"/>
      <c r="E30" s="691"/>
      <c r="F30" s="691"/>
      <c r="G30" s="691"/>
      <c r="H30" s="691"/>
      <c r="I30" s="691"/>
      <c r="J30" s="691"/>
      <c r="K30" s="691"/>
      <c r="L30" s="691"/>
      <c r="M30" s="691"/>
      <c r="N30" s="691"/>
      <c r="O30" s="691"/>
      <c r="P30" s="691"/>
      <c r="Q30" s="692"/>
      <c r="R30" s="399"/>
      <c r="S30" s="393"/>
      <c r="T30" s="417"/>
      <c r="U30" s="417"/>
      <c r="V30" s="393"/>
      <c r="W30" s="393"/>
      <c r="X30" s="393"/>
      <c r="Y30" s="393"/>
      <c r="Z30" s="393"/>
      <c r="AA30" s="393"/>
      <c r="AB30" s="393"/>
      <c r="AC30" s="393"/>
      <c r="AD30" s="393"/>
    </row>
    <row r="31" spans="1:30" x14ac:dyDescent="0.2">
      <c r="A31" s="399"/>
      <c r="B31" s="418"/>
      <c r="C31" s="417"/>
      <c r="D31" s="417"/>
      <c r="E31" s="414" t="s">
        <v>128</v>
      </c>
      <c r="F31" s="415"/>
      <c r="G31" s="415"/>
      <c r="H31" s="415"/>
      <c r="I31" s="415"/>
      <c r="J31" s="415"/>
      <c r="K31" s="415"/>
      <c r="L31" s="415"/>
      <c r="M31" s="415"/>
      <c r="N31" s="415"/>
      <c r="O31" s="415"/>
      <c r="P31" s="415"/>
      <c r="Q31" s="416"/>
      <c r="R31" s="403" t="s">
        <v>137</v>
      </c>
      <c r="S31" s="393"/>
      <c r="T31" s="393"/>
      <c r="U31" s="393"/>
      <c r="V31" s="393"/>
      <c r="W31" s="393"/>
      <c r="X31" s="393"/>
      <c r="Y31" s="393"/>
      <c r="Z31" s="393"/>
      <c r="AA31" s="393"/>
      <c r="AB31" s="393"/>
      <c r="AC31" s="393"/>
      <c r="AD31" s="393"/>
    </row>
    <row r="32" spans="1:30" x14ac:dyDescent="0.2">
      <c r="A32" s="399"/>
      <c r="B32" s="418"/>
      <c r="C32" s="417"/>
      <c r="D32" s="417"/>
      <c r="E32" s="690">
        <f>'１次波及計算'!$T$50</f>
        <v>0</v>
      </c>
      <c r="F32" s="691"/>
      <c r="G32" s="691"/>
      <c r="H32" s="691"/>
      <c r="I32" s="691"/>
      <c r="J32" s="691"/>
      <c r="K32" s="691"/>
      <c r="L32" s="691"/>
      <c r="M32" s="691"/>
      <c r="N32" s="691"/>
      <c r="O32" s="691"/>
      <c r="P32" s="691"/>
      <c r="Q32" s="692"/>
      <c r="R32" s="399"/>
      <c r="S32" s="393"/>
      <c r="T32" s="393"/>
      <c r="U32" s="393"/>
      <c r="V32" s="393"/>
      <c r="W32" s="393"/>
      <c r="X32" s="393"/>
      <c r="Y32" s="393"/>
      <c r="Z32" s="393"/>
      <c r="AA32" s="393"/>
      <c r="AB32" s="393"/>
      <c r="AC32" s="393"/>
      <c r="AD32" s="393"/>
    </row>
    <row r="33" spans="1:30" x14ac:dyDescent="0.2">
      <c r="A33" s="399"/>
      <c r="B33" s="418"/>
      <c r="C33" s="417"/>
      <c r="D33" s="417"/>
      <c r="E33" s="418"/>
      <c r="F33" s="417"/>
      <c r="G33" s="417"/>
      <c r="H33" s="414" t="s">
        <v>127</v>
      </c>
      <c r="I33" s="415"/>
      <c r="J33" s="415"/>
      <c r="K33" s="415"/>
      <c r="L33" s="415"/>
      <c r="M33" s="415"/>
      <c r="N33" s="415"/>
      <c r="O33" s="415"/>
      <c r="P33" s="415"/>
      <c r="Q33" s="416"/>
      <c r="R33" s="419" t="s">
        <v>138</v>
      </c>
      <c r="S33" s="393"/>
      <c r="T33" s="393"/>
      <c r="U33" s="393"/>
      <c r="V33" s="393"/>
      <c r="W33" s="393"/>
      <c r="X33" s="393"/>
      <c r="Y33" s="393"/>
      <c r="Z33" s="393"/>
      <c r="AA33" s="393"/>
      <c r="AB33" s="393"/>
      <c r="AC33" s="393"/>
      <c r="AD33" s="393"/>
    </row>
    <row r="34" spans="1:30" x14ac:dyDescent="0.2">
      <c r="A34" s="399"/>
      <c r="B34" s="420"/>
      <c r="C34" s="421"/>
      <c r="D34" s="421"/>
      <c r="E34" s="422"/>
      <c r="F34" s="423"/>
      <c r="G34" s="423"/>
      <c r="H34" s="666">
        <f>'１次波及計算'!$W$50</f>
        <v>0</v>
      </c>
      <c r="I34" s="667"/>
      <c r="J34" s="667"/>
      <c r="K34" s="667"/>
      <c r="L34" s="667"/>
      <c r="M34" s="667"/>
      <c r="N34" s="667"/>
      <c r="O34" s="667"/>
      <c r="P34" s="667"/>
      <c r="Q34" s="668"/>
      <c r="R34" s="399"/>
      <c r="S34" s="393"/>
      <c r="T34" s="393"/>
      <c r="U34" s="393"/>
      <c r="V34" s="393"/>
      <c r="W34" s="393"/>
      <c r="X34" s="393"/>
      <c r="Y34" s="393"/>
      <c r="Z34" s="393"/>
      <c r="AA34" s="393"/>
      <c r="AB34" s="393"/>
      <c r="AC34" s="393"/>
      <c r="AD34" s="393"/>
    </row>
    <row r="35" spans="1:30" x14ac:dyDescent="0.2">
      <c r="A35" s="399"/>
      <c r="B35" s="399"/>
      <c r="C35" s="399"/>
      <c r="D35" s="399"/>
      <c r="E35" s="399"/>
      <c r="F35" s="399"/>
      <c r="G35" s="399"/>
      <c r="H35" s="399"/>
      <c r="I35" s="399"/>
      <c r="J35" s="399"/>
      <c r="K35" s="399"/>
      <c r="L35" s="399"/>
      <c r="M35" s="399"/>
      <c r="N35" s="399"/>
      <c r="O35" s="399"/>
      <c r="P35" s="399"/>
      <c r="Q35" s="399"/>
      <c r="R35" s="399"/>
      <c r="S35" s="393"/>
      <c r="T35" s="395"/>
      <c r="U35" s="395"/>
      <c r="V35" s="669" t="s">
        <v>77</v>
      </c>
      <c r="W35" s="670"/>
      <c r="X35" s="670"/>
      <c r="Y35" s="670"/>
      <c r="Z35" s="670"/>
      <c r="AA35" s="670"/>
      <c r="AB35" s="670"/>
      <c r="AC35" s="670"/>
      <c r="AD35" s="671"/>
    </row>
    <row r="36" spans="1:30" x14ac:dyDescent="0.2">
      <c r="A36" s="393"/>
      <c r="B36" s="393"/>
      <c r="C36" s="393"/>
      <c r="D36" s="393"/>
      <c r="E36" s="393"/>
      <c r="F36" s="393"/>
      <c r="G36" s="393"/>
      <c r="H36" s="393"/>
      <c r="I36" s="393"/>
      <c r="J36" s="393"/>
      <c r="K36" s="393"/>
      <c r="L36" s="393"/>
      <c r="M36" s="393"/>
      <c r="N36" s="393"/>
      <c r="O36" s="393"/>
      <c r="P36" s="393"/>
      <c r="Q36" s="393"/>
      <c r="R36" s="393"/>
      <c r="S36" s="393"/>
      <c r="T36" s="395"/>
      <c r="U36" s="424"/>
      <c r="V36" s="675" t="s">
        <v>129</v>
      </c>
      <c r="W36" s="676"/>
      <c r="X36" s="676"/>
      <c r="Y36" s="676"/>
      <c r="Z36" s="676"/>
      <c r="AA36" s="676"/>
      <c r="AB36" s="676"/>
      <c r="AC36" s="676"/>
      <c r="AD36" s="677"/>
    </row>
    <row r="37" spans="1:30" x14ac:dyDescent="0.2">
      <c r="A37" s="393"/>
      <c r="B37" s="393"/>
      <c r="C37" s="393"/>
      <c r="D37" s="393"/>
      <c r="E37" s="393"/>
      <c r="F37" s="393"/>
      <c r="G37" s="393"/>
      <c r="H37" s="393"/>
      <c r="I37" s="393"/>
      <c r="J37" s="393"/>
      <c r="K37" s="393"/>
      <c r="L37" s="393"/>
      <c r="M37" s="393"/>
      <c r="N37" s="393"/>
      <c r="O37" s="393"/>
      <c r="P37" s="393"/>
      <c r="Q37" s="393"/>
      <c r="R37" s="393"/>
      <c r="S37" s="393"/>
      <c r="T37" s="417"/>
      <c r="U37" s="417"/>
      <c r="V37" s="666">
        <f>H34+Q18</f>
        <v>0</v>
      </c>
      <c r="W37" s="667"/>
      <c r="X37" s="667"/>
      <c r="Y37" s="667"/>
      <c r="Z37" s="667"/>
      <c r="AA37" s="667"/>
      <c r="AB37" s="667"/>
      <c r="AC37" s="667"/>
      <c r="AD37" s="668"/>
    </row>
    <row r="38" spans="1:30" x14ac:dyDescent="0.2">
      <c r="A38" s="393"/>
      <c r="B38" s="393"/>
      <c r="C38" s="393"/>
      <c r="D38" s="393"/>
      <c r="E38" s="393"/>
      <c r="F38" s="393"/>
      <c r="G38" s="393"/>
      <c r="H38" s="393"/>
      <c r="I38" s="393"/>
      <c r="J38" s="393"/>
      <c r="K38" s="393"/>
      <c r="L38" s="393"/>
      <c r="M38" s="393"/>
      <c r="N38" s="393"/>
      <c r="O38" s="393"/>
      <c r="P38" s="393"/>
      <c r="Q38" s="393"/>
      <c r="R38" s="393"/>
      <c r="S38" s="393"/>
      <c r="T38" s="393"/>
      <c r="U38" s="393"/>
      <c r="V38" s="393"/>
      <c r="W38" s="393"/>
      <c r="X38" s="393"/>
      <c r="Y38" s="393"/>
      <c r="Z38" s="393"/>
      <c r="AA38" s="393"/>
      <c r="AB38" s="393"/>
      <c r="AC38" s="393"/>
      <c r="AD38" s="393"/>
    </row>
    <row r="39" spans="1:30" x14ac:dyDescent="0.2">
      <c r="A39" s="393"/>
      <c r="B39" s="393"/>
      <c r="C39" s="393"/>
      <c r="D39" s="393"/>
      <c r="E39" s="393"/>
      <c r="F39" s="393"/>
      <c r="G39" s="393"/>
      <c r="H39" s="393"/>
      <c r="I39" s="393"/>
      <c r="J39" s="393"/>
      <c r="K39" s="393"/>
      <c r="L39" s="393"/>
      <c r="M39" s="393"/>
      <c r="N39" s="393"/>
      <c r="O39" s="393"/>
      <c r="P39" s="393"/>
      <c r="Q39" s="393"/>
      <c r="R39" s="393"/>
      <c r="S39" s="393"/>
      <c r="T39" s="393"/>
      <c r="U39" s="393"/>
      <c r="V39" s="393"/>
      <c r="W39" s="425" t="s">
        <v>141</v>
      </c>
      <c r="X39" s="393"/>
      <c r="Y39" s="393"/>
      <c r="Z39" s="393"/>
      <c r="AA39" s="393"/>
      <c r="AB39" s="393"/>
      <c r="AC39" s="393"/>
      <c r="AD39" s="393"/>
    </row>
    <row r="40" spans="1:30" x14ac:dyDescent="0.2">
      <c r="A40" s="393"/>
      <c r="B40" s="393"/>
      <c r="C40" s="393"/>
      <c r="D40" s="393"/>
      <c r="E40" s="393"/>
      <c r="F40" s="393"/>
      <c r="G40" s="393"/>
      <c r="H40" s="393"/>
      <c r="I40" s="393"/>
      <c r="J40" s="393"/>
      <c r="K40" s="393"/>
      <c r="L40" s="393"/>
      <c r="M40" s="393"/>
      <c r="N40" s="393"/>
      <c r="O40" s="393"/>
      <c r="P40" s="393"/>
      <c r="Q40" s="393"/>
      <c r="R40" s="393"/>
      <c r="S40" s="393"/>
      <c r="T40" s="393"/>
      <c r="U40" s="393"/>
      <c r="V40" s="393"/>
      <c r="W40" s="393"/>
      <c r="X40" s="393"/>
      <c r="Y40" s="393"/>
      <c r="Z40" s="393"/>
      <c r="AA40" s="393"/>
      <c r="AB40" s="393"/>
      <c r="AC40" s="393"/>
      <c r="AD40" s="393"/>
    </row>
    <row r="41" spans="1:30" x14ac:dyDescent="0.2">
      <c r="A41" s="393"/>
      <c r="B41" s="393"/>
      <c r="C41" s="393"/>
      <c r="D41" s="393"/>
      <c r="E41" s="393"/>
      <c r="F41" s="393"/>
      <c r="G41" s="393"/>
      <c r="H41" s="393"/>
      <c r="I41" s="393"/>
      <c r="J41" s="393"/>
      <c r="K41" s="393"/>
      <c r="L41" s="393"/>
      <c r="M41" s="393"/>
      <c r="N41" s="393"/>
      <c r="O41" s="393"/>
      <c r="P41" s="393"/>
      <c r="Q41" s="393"/>
      <c r="R41" s="393"/>
      <c r="S41" s="393"/>
      <c r="T41" s="393"/>
      <c r="U41" s="393"/>
      <c r="V41" s="669" t="s">
        <v>440</v>
      </c>
      <c r="W41" s="670"/>
      <c r="X41" s="670"/>
      <c r="Y41" s="670"/>
      <c r="Z41" s="670"/>
      <c r="AA41" s="670"/>
      <c r="AB41" s="670"/>
      <c r="AC41" s="670"/>
      <c r="AD41" s="671"/>
    </row>
    <row r="42" spans="1:30" x14ac:dyDescent="0.2">
      <c r="A42" s="393"/>
      <c r="B42" s="393"/>
      <c r="C42" s="393"/>
      <c r="D42" s="393"/>
      <c r="E42" s="393"/>
      <c r="F42" s="393"/>
      <c r="G42" s="393"/>
      <c r="H42" s="393"/>
      <c r="I42" s="393"/>
      <c r="J42" s="393"/>
      <c r="K42" s="393"/>
      <c r="L42" s="393"/>
      <c r="M42" s="393"/>
      <c r="N42" s="393"/>
      <c r="O42" s="393"/>
      <c r="P42" s="393"/>
      <c r="Q42" s="393"/>
      <c r="R42" s="393"/>
      <c r="S42" s="393"/>
      <c r="T42" s="393"/>
      <c r="U42" s="393"/>
      <c r="V42" s="666">
        <f>'２次波及計算'!$J$50</f>
        <v>0</v>
      </c>
      <c r="W42" s="667"/>
      <c r="X42" s="667"/>
      <c r="Y42" s="667"/>
      <c r="Z42" s="667"/>
      <c r="AA42" s="667"/>
      <c r="AB42" s="667"/>
      <c r="AC42" s="667"/>
      <c r="AD42" s="668"/>
    </row>
    <row r="43" spans="1:30" x14ac:dyDescent="0.2">
      <c r="A43" s="393"/>
      <c r="B43" s="393"/>
      <c r="C43" s="393"/>
      <c r="D43" s="393"/>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row>
    <row r="44" spans="1:30" x14ac:dyDescent="0.2">
      <c r="A44" s="393"/>
      <c r="B44" s="393"/>
      <c r="C44" s="393"/>
      <c r="D44" s="393"/>
      <c r="E44" s="393"/>
      <c r="F44" s="393"/>
      <c r="G44" s="393"/>
      <c r="H44" s="393"/>
      <c r="I44" s="393"/>
      <c r="J44" s="393"/>
      <c r="K44" s="393"/>
      <c r="L44" s="393"/>
      <c r="M44" s="393"/>
      <c r="N44" s="393"/>
      <c r="O44" s="393"/>
      <c r="P44" s="393"/>
      <c r="Q44" s="393"/>
      <c r="R44" s="393"/>
      <c r="S44" s="393"/>
      <c r="T44" s="393"/>
      <c r="U44" s="393"/>
      <c r="V44" s="393"/>
      <c r="W44" s="426" t="s">
        <v>142</v>
      </c>
      <c r="X44" s="393"/>
      <c r="Y44" s="393"/>
      <c r="Z44" s="393"/>
      <c r="AA44" s="393"/>
      <c r="AB44" s="393"/>
      <c r="AC44" s="393"/>
      <c r="AD44" s="393"/>
    </row>
    <row r="45" spans="1:30" x14ac:dyDescent="0.2">
      <c r="A45" s="393"/>
      <c r="B45" s="393"/>
      <c r="C45" s="393"/>
      <c r="D45" s="393"/>
      <c r="E45" s="393"/>
      <c r="F45" s="393"/>
      <c r="G45" s="393"/>
      <c r="H45" s="393"/>
      <c r="I45" s="393"/>
      <c r="J45" s="393"/>
      <c r="K45" s="393"/>
      <c r="L45" s="393"/>
      <c r="M45" s="393"/>
      <c r="N45" s="393"/>
      <c r="O45" s="393"/>
      <c r="P45" s="393"/>
      <c r="Q45" s="393"/>
      <c r="R45" s="393"/>
      <c r="S45" s="393"/>
      <c r="T45" s="393"/>
      <c r="U45" s="393"/>
      <c r="V45" s="393"/>
      <c r="W45" s="426" t="s">
        <v>119</v>
      </c>
      <c r="X45" s="393"/>
      <c r="Y45" s="393"/>
      <c r="Z45" s="393"/>
      <c r="AA45" s="393"/>
      <c r="AB45" s="393"/>
      <c r="AC45" s="393"/>
      <c r="AD45" s="393"/>
    </row>
    <row r="46" spans="1:30" x14ac:dyDescent="0.2">
      <c r="A46" s="393"/>
      <c r="B46" s="393"/>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row>
    <row r="47" spans="1:30" x14ac:dyDescent="0.2">
      <c r="A47" s="393"/>
      <c r="B47" s="393"/>
      <c r="C47" s="393"/>
      <c r="D47" s="393"/>
      <c r="E47" s="393"/>
      <c r="F47" s="393"/>
      <c r="G47" s="393"/>
      <c r="H47" s="393"/>
      <c r="I47" s="393"/>
      <c r="J47" s="393"/>
      <c r="K47" s="393"/>
      <c r="L47" s="413" t="s">
        <v>139</v>
      </c>
      <c r="M47" s="393"/>
      <c r="N47" s="393"/>
      <c r="O47" s="393"/>
      <c r="P47" s="393"/>
      <c r="Q47" s="393"/>
      <c r="R47" s="413" t="s">
        <v>140</v>
      </c>
      <c r="S47" s="393"/>
      <c r="T47" s="393"/>
      <c r="U47" s="393"/>
      <c r="V47" s="427"/>
      <c r="W47" s="428"/>
      <c r="X47" s="428"/>
      <c r="Y47" s="428"/>
      <c r="Z47" s="429"/>
      <c r="AA47" s="703" t="s">
        <v>116</v>
      </c>
      <c r="AB47" s="704"/>
      <c r="AC47" s="704"/>
      <c r="AD47" s="705"/>
    </row>
    <row r="48" spans="1:30" ht="14" x14ac:dyDescent="0.2">
      <c r="A48" s="399"/>
      <c r="B48" s="400" t="s">
        <v>135</v>
      </c>
      <c r="C48" s="399"/>
      <c r="D48" s="399"/>
      <c r="E48" s="399"/>
      <c r="F48" s="399"/>
      <c r="G48" s="399"/>
      <c r="H48" s="399"/>
      <c r="I48" s="399"/>
      <c r="J48" s="399"/>
      <c r="K48" s="399"/>
      <c r="L48" s="399"/>
      <c r="M48" s="399"/>
      <c r="N48" s="399"/>
      <c r="O48" s="399"/>
      <c r="P48" s="399"/>
      <c r="Q48" s="399"/>
      <c r="R48" s="393"/>
      <c r="S48" s="393"/>
      <c r="T48" s="393"/>
      <c r="U48" s="393"/>
      <c r="V48" s="697" t="s">
        <v>121</v>
      </c>
      <c r="W48" s="698"/>
      <c r="X48" s="698"/>
      <c r="Y48" s="698"/>
      <c r="Z48" s="699"/>
      <c r="AA48" s="694" t="s">
        <v>117</v>
      </c>
      <c r="AB48" s="695"/>
      <c r="AC48" s="695"/>
      <c r="AD48" s="696"/>
    </row>
    <row r="49" spans="1:30" x14ac:dyDescent="0.2">
      <c r="A49" s="399"/>
      <c r="B49" s="430" t="s">
        <v>130</v>
      </c>
      <c r="C49" s="407"/>
      <c r="D49" s="407"/>
      <c r="E49" s="407"/>
      <c r="F49" s="407"/>
      <c r="G49" s="407"/>
      <c r="H49" s="407"/>
      <c r="I49" s="407"/>
      <c r="J49" s="407"/>
      <c r="K49" s="408"/>
      <c r="L49" s="408"/>
      <c r="M49" s="408"/>
      <c r="N49" s="408"/>
      <c r="O49" s="408"/>
      <c r="P49" s="431"/>
      <c r="Q49" s="399"/>
      <c r="R49" s="393"/>
      <c r="S49" s="393"/>
      <c r="T49" s="393"/>
      <c r="U49" s="393"/>
      <c r="V49" s="666">
        <f>'２次波及計算'!$N$50</f>
        <v>0</v>
      </c>
      <c r="W49" s="667"/>
      <c r="X49" s="667"/>
      <c r="Y49" s="667"/>
      <c r="Z49" s="668"/>
      <c r="AA49" s="410"/>
      <c r="AB49" s="410"/>
      <c r="AC49" s="410"/>
      <c r="AD49" s="411"/>
    </row>
    <row r="50" spans="1:30" x14ac:dyDescent="0.2">
      <c r="A50" s="399"/>
      <c r="B50" s="700">
        <f>'２次波及計算'!$O$50</f>
        <v>0</v>
      </c>
      <c r="C50" s="701"/>
      <c r="D50" s="701"/>
      <c r="E50" s="701"/>
      <c r="F50" s="701"/>
      <c r="G50" s="701"/>
      <c r="H50" s="701"/>
      <c r="I50" s="701"/>
      <c r="J50" s="701"/>
      <c r="K50" s="701"/>
      <c r="L50" s="701"/>
      <c r="M50" s="701"/>
      <c r="N50" s="701"/>
      <c r="O50" s="701"/>
      <c r="P50" s="702"/>
      <c r="Q50" s="399"/>
      <c r="R50" s="393"/>
      <c r="S50" s="393"/>
      <c r="T50" s="393"/>
      <c r="U50" s="393"/>
      <c r="V50" s="393"/>
      <c r="W50" s="393"/>
      <c r="X50" s="393"/>
      <c r="Y50" s="393"/>
      <c r="Z50" s="393"/>
      <c r="AA50" s="393"/>
      <c r="AB50" s="393"/>
      <c r="AC50" s="393"/>
      <c r="AD50" s="393"/>
    </row>
    <row r="51" spans="1:30" x14ac:dyDescent="0.2">
      <c r="A51" s="399"/>
      <c r="B51" s="432"/>
      <c r="C51" s="433"/>
      <c r="D51" s="433"/>
      <c r="E51" s="430" t="s">
        <v>131</v>
      </c>
      <c r="F51" s="408"/>
      <c r="G51" s="408"/>
      <c r="H51" s="408"/>
      <c r="I51" s="408"/>
      <c r="J51" s="408"/>
      <c r="K51" s="408"/>
      <c r="L51" s="408"/>
      <c r="M51" s="408"/>
      <c r="N51" s="408"/>
      <c r="O51" s="408"/>
      <c r="P51" s="431"/>
      <c r="Q51" s="403" t="s">
        <v>137</v>
      </c>
      <c r="R51" s="393"/>
      <c r="S51" s="393"/>
      <c r="T51" s="393"/>
      <c r="U51" s="393"/>
      <c r="V51" s="393"/>
      <c r="W51" s="393"/>
      <c r="X51" s="393"/>
      <c r="Y51" s="393"/>
      <c r="Z51" s="393"/>
      <c r="AA51" s="393"/>
      <c r="AB51" s="393"/>
      <c r="AC51" s="393"/>
      <c r="AD51" s="393"/>
    </row>
    <row r="52" spans="1:30" x14ac:dyDescent="0.2">
      <c r="A52" s="399"/>
      <c r="B52" s="432"/>
      <c r="C52" s="433"/>
      <c r="D52" s="433"/>
      <c r="E52" s="700">
        <f>'２次波及計算'!$Q$50</f>
        <v>0</v>
      </c>
      <c r="F52" s="701"/>
      <c r="G52" s="701"/>
      <c r="H52" s="701"/>
      <c r="I52" s="701"/>
      <c r="J52" s="701"/>
      <c r="K52" s="701"/>
      <c r="L52" s="701"/>
      <c r="M52" s="701"/>
      <c r="N52" s="701"/>
      <c r="O52" s="701"/>
      <c r="P52" s="702"/>
      <c r="Q52" s="399"/>
      <c r="R52" s="393"/>
      <c r="S52" s="393"/>
      <c r="T52" s="393"/>
      <c r="U52" s="393"/>
      <c r="V52" s="393"/>
      <c r="W52" s="393"/>
      <c r="X52" s="393"/>
      <c r="Y52" s="393"/>
      <c r="Z52" s="393"/>
      <c r="AA52" s="393"/>
      <c r="AB52" s="393"/>
      <c r="AC52" s="393"/>
      <c r="AD52" s="393"/>
    </row>
    <row r="53" spans="1:30" x14ac:dyDescent="0.2">
      <c r="A53" s="399"/>
      <c r="B53" s="432"/>
      <c r="C53" s="433"/>
      <c r="D53" s="433"/>
      <c r="E53" s="432"/>
      <c r="F53" s="433"/>
      <c r="G53" s="433"/>
      <c r="H53" s="430" t="s">
        <v>132</v>
      </c>
      <c r="I53" s="408"/>
      <c r="J53" s="408"/>
      <c r="K53" s="408"/>
      <c r="L53" s="408"/>
      <c r="M53" s="408"/>
      <c r="N53" s="408"/>
      <c r="O53" s="408"/>
      <c r="P53" s="431"/>
      <c r="Q53" s="419" t="s">
        <v>138</v>
      </c>
      <c r="R53" s="393"/>
      <c r="S53" s="393"/>
      <c r="T53" s="393"/>
      <c r="U53" s="393"/>
      <c r="V53" s="393"/>
      <c r="W53" s="393"/>
      <c r="X53" s="393"/>
      <c r="Y53" s="393"/>
      <c r="Z53" s="393"/>
      <c r="AA53" s="393"/>
      <c r="AB53" s="393"/>
      <c r="AC53" s="393"/>
      <c r="AD53" s="393"/>
    </row>
    <row r="54" spans="1:30" x14ac:dyDescent="0.2">
      <c r="A54" s="399"/>
      <c r="B54" s="434"/>
      <c r="C54" s="435"/>
      <c r="D54" s="435"/>
      <c r="E54" s="390"/>
      <c r="F54" s="391"/>
      <c r="G54" s="391"/>
      <c r="H54" s="684">
        <f>'２次波及計算'!$S$50</f>
        <v>0</v>
      </c>
      <c r="I54" s="685"/>
      <c r="J54" s="685"/>
      <c r="K54" s="685"/>
      <c r="L54" s="685"/>
      <c r="M54" s="685"/>
      <c r="N54" s="685"/>
      <c r="O54" s="685"/>
      <c r="P54" s="693"/>
      <c r="Q54" s="399"/>
      <c r="R54" s="393"/>
      <c r="S54" s="393"/>
      <c r="T54" s="393"/>
      <c r="U54" s="393"/>
      <c r="V54" s="393"/>
      <c r="W54" s="393"/>
      <c r="X54" s="393"/>
      <c r="Y54" s="393"/>
      <c r="Z54" s="393"/>
      <c r="AA54" s="393"/>
      <c r="AB54" s="393"/>
      <c r="AC54" s="393"/>
      <c r="AD54" s="393"/>
    </row>
    <row r="55" spans="1:30" x14ac:dyDescent="0.2">
      <c r="A55" s="399"/>
      <c r="B55" s="399"/>
      <c r="C55" s="399"/>
      <c r="D55" s="399"/>
      <c r="E55" s="399"/>
      <c r="F55" s="399"/>
      <c r="G55" s="399"/>
      <c r="H55" s="399"/>
      <c r="I55" s="399"/>
      <c r="J55" s="399"/>
      <c r="K55" s="399"/>
      <c r="L55" s="399"/>
      <c r="M55" s="399"/>
      <c r="N55" s="399"/>
      <c r="O55" s="399"/>
      <c r="P55" s="399"/>
      <c r="Q55" s="399"/>
      <c r="R55" s="393"/>
      <c r="S55" s="393"/>
      <c r="T55" s="393"/>
      <c r="U55" s="393"/>
      <c r="V55" s="393"/>
      <c r="W55" s="393"/>
      <c r="X55" s="393"/>
      <c r="Y55" s="393"/>
      <c r="Z55" s="393"/>
      <c r="AA55" s="393"/>
      <c r="AB55" s="393"/>
      <c r="AC55" s="393"/>
      <c r="AD55" s="393"/>
    </row>
  </sheetData>
  <mergeCells count="34">
    <mergeCell ref="B2:AC2"/>
    <mergeCell ref="Q18:W18"/>
    <mergeCell ref="O16:W16"/>
    <mergeCell ref="B15:N17"/>
    <mergeCell ref="J23:N23"/>
    <mergeCell ref="B24:I24"/>
    <mergeCell ref="V41:AD41"/>
    <mergeCell ref="V36:AD36"/>
    <mergeCell ref="E32:Q32"/>
    <mergeCell ref="B22:I22"/>
    <mergeCell ref="V37:AD37"/>
    <mergeCell ref="H54:P54"/>
    <mergeCell ref="AA48:AD48"/>
    <mergeCell ref="V48:Z48"/>
    <mergeCell ref="B50:P50"/>
    <mergeCell ref="AA47:AD47"/>
    <mergeCell ref="E52:P52"/>
    <mergeCell ref="V49:Z49"/>
    <mergeCell ref="V42:AD42"/>
    <mergeCell ref="V35:AD35"/>
    <mergeCell ref="B4:AC4"/>
    <mergeCell ref="B5:AC5"/>
    <mergeCell ref="B9:W9"/>
    <mergeCell ref="B10:W10"/>
    <mergeCell ref="X9:AC9"/>
    <mergeCell ref="X10:AC10"/>
    <mergeCell ref="B11:W11"/>
    <mergeCell ref="H34:Q34"/>
    <mergeCell ref="B18:N18"/>
    <mergeCell ref="O18:P18"/>
    <mergeCell ref="X11:AC11"/>
    <mergeCell ref="B23:I23"/>
    <mergeCell ref="J22:N22"/>
    <mergeCell ref="B30:Q30"/>
  </mergeCells>
  <phoneticPr fontId="7"/>
  <pageMargins left="0.7" right="0.7" top="0.75" bottom="0.75" header="0.3" footer="0.3"/>
  <pageSetup paperSize="9" orientation="portrait" r:id="rId1"/>
  <headerFooter>
    <oddHeader>&amp;L&amp;F&amp;R&amp;A</oddHeader>
  </headerFooter>
  <ignoredErrors>
    <ignoredError sqref="B5 B11 O16:W18 B18 B24 B30 E32 H34 V37 V42 V49 B50 E52 H54"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2:W5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customHeight="1" x14ac:dyDescent="0.2"/>
  <cols>
    <col min="1" max="1" width="3.1796875" style="314" customWidth="1"/>
    <col min="2" max="2" width="5.1796875" style="297" customWidth="1"/>
    <col min="3" max="3" width="25" style="297" customWidth="1"/>
    <col min="4" max="23" width="11.6328125" style="297" customWidth="1"/>
    <col min="24" max="24" width="2.453125" style="297" customWidth="1"/>
    <col min="25" max="16384" width="9" style="297"/>
  </cols>
  <sheetData>
    <row r="2" spans="1:23" ht="25.5" customHeight="1" x14ac:dyDescent="0.2">
      <c r="B2" s="335"/>
      <c r="C2" s="436" t="s">
        <v>401</v>
      </c>
      <c r="D2" s="300"/>
      <c r="E2" s="300"/>
      <c r="F2" s="300"/>
      <c r="G2" s="300"/>
      <c r="H2" s="300"/>
      <c r="I2" s="300"/>
      <c r="J2" s="300"/>
      <c r="K2" s="300"/>
      <c r="L2" s="300"/>
      <c r="M2" s="300"/>
      <c r="N2" s="300"/>
      <c r="O2" s="300"/>
      <c r="P2" s="300"/>
      <c r="Q2" s="300"/>
      <c r="R2" s="300"/>
      <c r="S2" s="300"/>
      <c r="T2" s="437"/>
      <c r="U2" s="438" t="s">
        <v>427</v>
      </c>
      <c r="V2" s="437"/>
      <c r="W2" s="438" t="s">
        <v>428</v>
      </c>
    </row>
    <row r="3" spans="1:23" ht="18" customHeight="1" x14ac:dyDescent="0.2">
      <c r="B3" s="303"/>
      <c r="C3" s="303"/>
      <c r="D3" s="439"/>
      <c r="E3" s="721" t="s">
        <v>165</v>
      </c>
      <c r="F3" s="724"/>
      <c r="G3" s="724"/>
      <c r="H3" s="724"/>
      <c r="I3" s="724"/>
      <c r="J3" s="724"/>
      <c r="K3" s="724"/>
      <c r="L3" s="725"/>
      <c r="M3" s="440"/>
      <c r="N3" s="440"/>
      <c r="O3" s="441"/>
      <c r="P3" s="303"/>
      <c r="Q3" s="442" t="s">
        <v>166</v>
      </c>
      <c r="R3" s="443"/>
      <c r="S3" s="304"/>
      <c r="T3" s="442" t="s">
        <v>167</v>
      </c>
      <c r="U3" s="304"/>
      <c r="V3" s="715" t="s">
        <v>168</v>
      </c>
      <c r="W3" s="716"/>
    </row>
    <row r="4" spans="1:23" ht="18" customHeight="1" x14ac:dyDescent="0.2">
      <c r="B4" s="307"/>
      <c r="C4" s="307" t="s">
        <v>382</v>
      </c>
      <c r="D4" s="444" t="s">
        <v>169</v>
      </c>
      <c r="E4" s="721" t="s">
        <v>170</v>
      </c>
      <c r="F4" s="722"/>
      <c r="G4" s="722"/>
      <c r="H4" s="722"/>
      <c r="I4" s="726"/>
      <c r="J4" s="721" t="s">
        <v>171</v>
      </c>
      <c r="K4" s="722"/>
      <c r="L4" s="723"/>
      <c r="M4" s="445"/>
      <c r="N4" s="445"/>
      <c r="O4" s="446"/>
      <c r="P4" s="447"/>
      <c r="Q4" s="448"/>
      <c r="R4" s="449"/>
      <c r="S4" s="448"/>
      <c r="T4" s="448"/>
      <c r="U4" s="448"/>
      <c r="V4" s="592" t="s">
        <v>172</v>
      </c>
      <c r="W4" s="592" t="s">
        <v>173</v>
      </c>
    </row>
    <row r="5" spans="1:23" ht="18" customHeight="1" x14ac:dyDescent="0.2">
      <c r="B5" s="307"/>
      <c r="C5" s="450"/>
      <c r="D5" s="444" t="s">
        <v>174</v>
      </c>
      <c r="E5" s="305" t="s">
        <v>175</v>
      </c>
      <c r="F5" s="451" t="s">
        <v>60</v>
      </c>
      <c r="G5" s="452" t="s">
        <v>123</v>
      </c>
      <c r="H5" s="305" t="s">
        <v>176</v>
      </c>
      <c r="I5" s="452" t="s">
        <v>60</v>
      </c>
      <c r="J5" s="452" t="s">
        <v>175</v>
      </c>
      <c r="K5" s="452" t="s">
        <v>123</v>
      </c>
      <c r="L5" s="305" t="s">
        <v>176</v>
      </c>
      <c r="M5" s="330" t="s">
        <v>83</v>
      </c>
      <c r="N5" s="453" t="s">
        <v>55</v>
      </c>
      <c r="O5" s="308" t="s">
        <v>85</v>
      </c>
      <c r="P5" s="454" t="s">
        <v>177</v>
      </c>
      <c r="Q5" s="454" t="s">
        <v>123</v>
      </c>
      <c r="R5" s="454" t="s">
        <v>176</v>
      </c>
      <c r="S5" s="451" t="s">
        <v>175</v>
      </c>
      <c r="T5" s="452" t="s">
        <v>123</v>
      </c>
      <c r="U5" s="455" t="s">
        <v>176</v>
      </c>
      <c r="V5" s="717"/>
      <c r="W5" s="717"/>
    </row>
    <row r="6" spans="1:23" ht="18" customHeight="1" x14ac:dyDescent="0.2">
      <c r="B6" s="310"/>
      <c r="C6" s="456"/>
      <c r="D6" s="457"/>
      <c r="E6" s="458" t="s">
        <v>178</v>
      </c>
      <c r="F6" s="459" t="s">
        <v>64</v>
      </c>
      <c r="G6" s="458" t="s">
        <v>178</v>
      </c>
      <c r="H6" s="458" t="s">
        <v>178</v>
      </c>
      <c r="I6" s="458" t="s">
        <v>65</v>
      </c>
      <c r="J6" s="458" t="s">
        <v>178</v>
      </c>
      <c r="K6" s="458" t="s">
        <v>178</v>
      </c>
      <c r="L6" s="458" t="s">
        <v>179</v>
      </c>
      <c r="M6" s="460" t="s">
        <v>439</v>
      </c>
      <c r="N6" s="461" t="s">
        <v>81</v>
      </c>
      <c r="O6" s="458" t="s">
        <v>90</v>
      </c>
      <c r="P6" s="458" t="s">
        <v>179</v>
      </c>
      <c r="Q6" s="458" t="s">
        <v>179</v>
      </c>
      <c r="R6" s="458" t="s">
        <v>179</v>
      </c>
      <c r="S6" s="459" t="s">
        <v>179</v>
      </c>
      <c r="T6" s="458" t="s">
        <v>179</v>
      </c>
      <c r="U6" s="461" t="s">
        <v>179</v>
      </c>
      <c r="V6" s="718"/>
      <c r="W6" s="718"/>
    </row>
    <row r="7" spans="1:23" ht="18" customHeight="1" x14ac:dyDescent="0.2">
      <c r="A7" s="314">
        <v>1</v>
      </c>
      <c r="B7" s="462" t="s">
        <v>184</v>
      </c>
      <c r="C7" s="463" t="s">
        <v>246</v>
      </c>
      <c r="D7" s="464">
        <f>需要額入力!G7</f>
        <v>0</v>
      </c>
      <c r="E7" s="465">
        <f>'１次波及計算'!M7</f>
        <v>0</v>
      </c>
      <c r="F7" s="466">
        <f>'１次波及計算'!N7</f>
        <v>0</v>
      </c>
      <c r="G7" s="467">
        <f>'１次波及計算'!S7</f>
        <v>0</v>
      </c>
      <c r="H7" s="467">
        <f>'１次波及計算'!V7</f>
        <v>0</v>
      </c>
      <c r="I7" s="467">
        <f>'１次波及計算'!P7</f>
        <v>0</v>
      </c>
      <c r="J7" s="467">
        <f>'１次波及計算'!Q7</f>
        <v>0</v>
      </c>
      <c r="K7" s="467">
        <f>'１次波及計算'!T7</f>
        <v>0</v>
      </c>
      <c r="L7" s="468">
        <f>'１次波及計算'!W7</f>
        <v>0</v>
      </c>
      <c r="M7" s="490">
        <f>'２次波及計算'!H7</f>
        <v>0</v>
      </c>
      <c r="N7" s="491">
        <f>'２次波及計算'!J7</f>
        <v>0</v>
      </c>
      <c r="O7" s="492">
        <f>'２次波及計算'!N7</f>
        <v>0</v>
      </c>
      <c r="P7" s="465">
        <f>'２次波及計算'!O7</f>
        <v>0</v>
      </c>
      <c r="Q7" s="467">
        <f>'２次波及計算'!Q7</f>
        <v>0</v>
      </c>
      <c r="R7" s="468">
        <f>'２次波及計算'!S7</f>
        <v>0</v>
      </c>
      <c r="S7" s="466">
        <f>E7+J7+P7</f>
        <v>0</v>
      </c>
      <c r="T7" s="467">
        <f>G7+K7+Q7</f>
        <v>0</v>
      </c>
      <c r="U7" s="469">
        <f>H7+L7+R7</f>
        <v>0</v>
      </c>
      <c r="V7" s="465">
        <f>総合波及計算!I7</f>
        <v>0</v>
      </c>
      <c r="W7" s="468">
        <f>総合波及計算!K7</f>
        <v>0</v>
      </c>
    </row>
    <row r="8" spans="1:23" ht="18" customHeight="1" x14ac:dyDescent="0.2">
      <c r="A8" s="314">
        <v>2</v>
      </c>
      <c r="B8" s="470" t="s">
        <v>185</v>
      </c>
      <c r="C8" s="471" t="s">
        <v>294</v>
      </c>
      <c r="D8" s="472">
        <f>需要額入力!G8</f>
        <v>0</v>
      </c>
      <c r="E8" s="473">
        <f>'１次波及計算'!M8</f>
        <v>0</v>
      </c>
      <c r="F8" s="474">
        <f>'１次波及計算'!N8</f>
        <v>0</v>
      </c>
      <c r="G8" s="475">
        <f>'１次波及計算'!S8</f>
        <v>0</v>
      </c>
      <c r="H8" s="475">
        <f>'１次波及計算'!V8</f>
        <v>0</v>
      </c>
      <c r="I8" s="475">
        <f>'１次波及計算'!P8</f>
        <v>0</v>
      </c>
      <c r="J8" s="475">
        <f>'１次波及計算'!Q8</f>
        <v>0</v>
      </c>
      <c r="K8" s="475">
        <f>'１次波及計算'!T8</f>
        <v>0</v>
      </c>
      <c r="L8" s="476">
        <f>'１次波及計算'!W8</f>
        <v>0</v>
      </c>
      <c r="M8" s="473">
        <f>'２次波及計算'!H8</f>
        <v>0</v>
      </c>
      <c r="N8" s="475">
        <f>'２次波及計算'!J8</f>
        <v>0</v>
      </c>
      <c r="O8" s="476">
        <f>'２次波及計算'!N8</f>
        <v>0</v>
      </c>
      <c r="P8" s="473">
        <f>'２次波及計算'!O8</f>
        <v>0</v>
      </c>
      <c r="Q8" s="475">
        <f>'２次波及計算'!Q8</f>
        <v>0</v>
      </c>
      <c r="R8" s="476">
        <f>'２次波及計算'!S8</f>
        <v>0</v>
      </c>
      <c r="S8" s="474">
        <f t="shared" ref="S8:S49" si="0">E8+J8+P8</f>
        <v>0</v>
      </c>
      <c r="T8" s="475">
        <f t="shared" ref="T8:T49" si="1">G8+K8+Q8</f>
        <v>0</v>
      </c>
      <c r="U8" s="477">
        <f t="shared" ref="U8:U49" si="2">H8+L8+R8</f>
        <v>0</v>
      </c>
      <c r="V8" s="473">
        <f>総合波及計算!I8</f>
        <v>0</v>
      </c>
      <c r="W8" s="476">
        <f>総合波及計算!K8</f>
        <v>0</v>
      </c>
    </row>
    <row r="9" spans="1:23" ht="18" customHeight="1" x14ac:dyDescent="0.2">
      <c r="A9" s="314">
        <v>3</v>
      </c>
      <c r="B9" s="470" t="s">
        <v>186</v>
      </c>
      <c r="C9" s="471" t="s">
        <v>295</v>
      </c>
      <c r="D9" s="472">
        <f>需要額入力!G9</f>
        <v>0</v>
      </c>
      <c r="E9" s="473">
        <f>'１次波及計算'!M9</f>
        <v>0</v>
      </c>
      <c r="F9" s="474">
        <f>'１次波及計算'!N9</f>
        <v>0</v>
      </c>
      <c r="G9" s="475">
        <f>'１次波及計算'!S9</f>
        <v>0</v>
      </c>
      <c r="H9" s="475">
        <f>'１次波及計算'!V9</f>
        <v>0</v>
      </c>
      <c r="I9" s="475">
        <f>'１次波及計算'!P9</f>
        <v>0</v>
      </c>
      <c r="J9" s="475">
        <f>'１次波及計算'!Q9</f>
        <v>0</v>
      </c>
      <c r="K9" s="475">
        <f>'１次波及計算'!T9</f>
        <v>0</v>
      </c>
      <c r="L9" s="476">
        <f>'１次波及計算'!W9</f>
        <v>0</v>
      </c>
      <c r="M9" s="473">
        <f>'２次波及計算'!H9</f>
        <v>0</v>
      </c>
      <c r="N9" s="475">
        <f>'２次波及計算'!J9</f>
        <v>0</v>
      </c>
      <c r="O9" s="476">
        <f>'２次波及計算'!N9</f>
        <v>0</v>
      </c>
      <c r="P9" s="473">
        <f>'２次波及計算'!O9</f>
        <v>0</v>
      </c>
      <c r="Q9" s="475">
        <f>'２次波及計算'!Q9</f>
        <v>0</v>
      </c>
      <c r="R9" s="476">
        <f>'２次波及計算'!S9</f>
        <v>0</v>
      </c>
      <c r="S9" s="474">
        <f t="shared" si="0"/>
        <v>0</v>
      </c>
      <c r="T9" s="475">
        <f t="shared" si="1"/>
        <v>0</v>
      </c>
      <c r="U9" s="477">
        <f t="shared" si="2"/>
        <v>0</v>
      </c>
      <c r="V9" s="473">
        <f>総合波及計算!I9</f>
        <v>0</v>
      </c>
      <c r="W9" s="476">
        <f>総合波及計算!K9</f>
        <v>0</v>
      </c>
    </row>
    <row r="10" spans="1:23" ht="18" customHeight="1" x14ac:dyDescent="0.2">
      <c r="A10" s="314">
        <v>4</v>
      </c>
      <c r="B10" s="470" t="s">
        <v>187</v>
      </c>
      <c r="C10" s="471" t="s">
        <v>247</v>
      </c>
      <c r="D10" s="472">
        <f>需要額入力!G10</f>
        <v>0</v>
      </c>
      <c r="E10" s="473">
        <f>'１次波及計算'!M10</f>
        <v>0</v>
      </c>
      <c r="F10" s="474">
        <f>'１次波及計算'!N10</f>
        <v>0</v>
      </c>
      <c r="G10" s="475">
        <f>'１次波及計算'!S10</f>
        <v>0</v>
      </c>
      <c r="H10" s="475">
        <f>'１次波及計算'!V10</f>
        <v>0</v>
      </c>
      <c r="I10" s="475">
        <f>'１次波及計算'!P10</f>
        <v>0</v>
      </c>
      <c r="J10" s="475">
        <f>'１次波及計算'!Q10</f>
        <v>0</v>
      </c>
      <c r="K10" s="475">
        <f>'１次波及計算'!T10</f>
        <v>0</v>
      </c>
      <c r="L10" s="476">
        <f>'１次波及計算'!W10</f>
        <v>0</v>
      </c>
      <c r="M10" s="473">
        <f>'２次波及計算'!H10</f>
        <v>0</v>
      </c>
      <c r="N10" s="475">
        <f>'２次波及計算'!J10</f>
        <v>0</v>
      </c>
      <c r="O10" s="476">
        <f>'２次波及計算'!N10</f>
        <v>0</v>
      </c>
      <c r="P10" s="473">
        <f>'２次波及計算'!O10</f>
        <v>0</v>
      </c>
      <c r="Q10" s="475">
        <f>'２次波及計算'!Q10</f>
        <v>0</v>
      </c>
      <c r="R10" s="476">
        <f>'２次波及計算'!S10</f>
        <v>0</v>
      </c>
      <c r="S10" s="474">
        <f t="shared" si="0"/>
        <v>0</v>
      </c>
      <c r="T10" s="475">
        <f t="shared" si="1"/>
        <v>0</v>
      </c>
      <c r="U10" s="477">
        <f t="shared" si="2"/>
        <v>0</v>
      </c>
      <c r="V10" s="473">
        <f>総合波及計算!I10</f>
        <v>0</v>
      </c>
      <c r="W10" s="476">
        <f>総合波及計算!K10</f>
        <v>0</v>
      </c>
    </row>
    <row r="11" spans="1:23" ht="18" customHeight="1" x14ac:dyDescent="0.2">
      <c r="A11" s="314">
        <v>5</v>
      </c>
      <c r="B11" s="470" t="s">
        <v>188</v>
      </c>
      <c r="C11" s="471" t="s">
        <v>248</v>
      </c>
      <c r="D11" s="472">
        <f>需要額入力!G11</f>
        <v>0</v>
      </c>
      <c r="E11" s="473">
        <f>'１次波及計算'!M11</f>
        <v>0</v>
      </c>
      <c r="F11" s="474">
        <f>'１次波及計算'!N11</f>
        <v>0</v>
      </c>
      <c r="G11" s="475">
        <f>'１次波及計算'!S11</f>
        <v>0</v>
      </c>
      <c r="H11" s="475">
        <f>'１次波及計算'!V11</f>
        <v>0</v>
      </c>
      <c r="I11" s="475">
        <f>'１次波及計算'!P11</f>
        <v>0</v>
      </c>
      <c r="J11" s="475">
        <f>'１次波及計算'!Q11</f>
        <v>0</v>
      </c>
      <c r="K11" s="475">
        <f>'１次波及計算'!T11</f>
        <v>0</v>
      </c>
      <c r="L11" s="476">
        <f>'１次波及計算'!W11</f>
        <v>0</v>
      </c>
      <c r="M11" s="473">
        <f>'２次波及計算'!H11</f>
        <v>0</v>
      </c>
      <c r="N11" s="475">
        <f>'２次波及計算'!J11</f>
        <v>0</v>
      </c>
      <c r="O11" s="476">
        <f>'２次波及計算'!N11</f>
        <v>0</v>
      </c>
      <c r="P11" s="473">
        <f>'２次波及計算'!O11</f>
        <v>0</v>
      </c>
      <c r="Q11" s="475">
        <f>'２次波及計算'!Q11</f>
        <v>0</v>
      </c>
      <c r="R11" s="476">
        <f>'２次波及計算'!S11</f>
        <v>0</v>
      </c>
      <c r="S11" s="474">
        <f t="shared" si="0"/>
        <v>0</v>
      </c>
      <c r="T11" s="475">
        <f t="shared" si="1"/>
        <v>0</v>
      </c>
      <c r="U11" s="477">
        <f t="shared" si="2"/>
        <v>0</v>
      </c>
      <c r="V11" s="473">
        <f>総合波及計算!I11</f>
        <v>0</v>
      </c>
      <c r="W11" s="476">
        <f>総合波及計算!K11</f>
        <v>0</v>
      </c>
    </row>
    <row r="12" spans="1:23" ht="18" customHeight="1" x14ac:dyDescent="0.2">
      <c r="A12" s="314">
        <v>6</v>
      </c>
      <c r="B12" s="470" t="s">
        <v>189</v>
      </c>
      <c r="C12" s="471" t="s">
        <v>249</v>
      </c>
      <c r="D12" s="472">
        <f>需要額入力!G12</f>
        <v>0</v>
      </c>
      <c r="E12" s="473">
        <f>'１次波及計算'!M12</f>
        <v>0</v>
      </c>
      <c r="F12" s="474">
        <f>'１次波及計算'!N12</f>
        <v>0</v>
      </c>
      <c r="G12" s="475">
        <f>'１次波及計算'!S12</f>
        <v>0</v>
      </c>
      <c r="H12" s="475">
        <f>'１次波及計算'!V12</f>
        <v>0</v>
      </c>
      <c r="I12" s="475">
        <f>'１次波及計算'!P12</f>
        <v>0</v>
      </c>
      <c r="J12" s="475">
        <f>'１次波及計算'!Q12</f>
        <v>0</v>
      </c>
      <c r="K12" s="475">
        <f>'１次波及計算'!T12</f>
        <v>0</v>
      </c>
      <c r="L12" s="476">
        <f>'１次波及計算'!W12</f>
        <v>0</v>
      </c>
      <c r="M12" s="473">
        <f>'２次波及計算'!H12</f>
        <v>0</v>
      </c>
      <c r="N12" s="475">
        <f>'２次波及計算'!J12</f>
        <v>0</v>
      </c>
      <c r="O12" s="476">
        <f>'２次波及計算'!N12</f>
        <v>0</v>
      </c>
      <c r="P12" s="473">
        <f>'２次波及計算'!O12</f>
        <v>0</v>
      </c>
      <c r="Q12" s="475">
        <f>'２次波及計算'!Q12</f>
        <v>0</v>
      </c>
      <c r="R12" s="476">
        <f>'２次波及計算'!S12</f>
        <v>0</v>
      </c>
      <c r="S12" s="474">
        <f t="shared" si="0"/>
        <v>0</v>
      </c>
      <c r="T12" s="475">
        <f t="shared" si="1"/>
        <v>0</v>
      </c>
      <c r="U12" s="477">
        <f t="shared" si="2"/>
        <v>0</v>
      </c>
      <c r="V12" s="473">
        <f>総合波及計算!I12</f>
        <v>0</v>
      </c>
      <c r="W12" s="476">
        <f>総合波及計算!K12</f>
        <v>0</v>
      </c>
    </row>
    <row r="13" spans="1:23" ht="18" customHeight="1" x14ac:dyDescent="0.2">
      <c r="A13" s="314">
        <v>7</v>
      </c>
      <c r="B13" s="470" t="s">
        <v>190</v>
      </c>
      <c r="C13" s="471" t="s">
        <v>250</v>
      </c>
      <c r="D13" s="472">
        <f>需要額入力!G13</f>
        <v>0</v>
      </c>
      <c r="E13" s="473">
        <f>'１次波及計算'!M13</f>
        <v>0</v>
      </c>
      <c r="F13" s="474">
        <f>'１次波及計算'!N13</f>
        <v>0</v>
      </c>
      <c r="G13" s="475">
        <f>'１次波及計算'!S13</f>
        <v>0</v>
      </c>
      <c r="H13" s="475">
        <f>'１次波及計算'!V13</f>
        <v>0</v>
      </c>
      <c r="I13" s="475">
        <f>'１次波及計算'!P13</f>
        <v>0</v>
      </c>
      <c r="J13" s="475">
        <f>'１次波及計算'!Q13</f>
        <v>0</v>
      </c>
      <c r="K13" s="475">
        <f>'１次波及計算'!T13</f>
        <v>0</v>
      </c>
      <c r="L13" s="476">
        <f>'１次波及計算'!W13</f>
        <v>0</v>
      </c>
      <c r="M13" s="473">
        <f>'２次波及計算'!H13</f>
        <v>0</v>
      </c>
      <c r="N13" s="475">
        <f>'２次波及計算'!J13</f>
        <v>0</v>
      </c>
      <c r="O13" s="476">
        <f>'２次波及計算'!N13</f>
        <v>0</v>
      </c>
      <c r="P13" s="473">
        <f>'２次波及計算'!O13</f>
        <v>0</v>
      </c>
      <c r="Q13" s="475">
        <f>'２次波及計算'!Q13</f>
        <v>0</v>
      </c>
      <c r="R13" s="476">
        <f>'２次波及計算'!S13</f>
        <v>0</v>
      </c>
      <c r="S13" s="474">
        <f t="shared" si="0"/>
        <v>0</v>
      </c>
      <c r="T13" s="475">
        <f t="shared" si="1"/>
        <v>0</v>
      </c>
      <c r="U13" s="477">
        <f t="shared" si="2"/>
        <v>0</v>
      </c>
      <c r="V13" s="473">
        <f>総合波及計算!I13</f>
        <v>0</v>
      </c>
      <c r="W13" s="476">
        <f>総合波及計算!K13</f>
        <v>0</v>
      </c>
    </row>
    <row r="14" spans="1:23" ht="18" customHeight="1" x14ac:dyDescent="0.2">
      <c r="A14" s="314">
        <v>8</v>
      </c>
      <c r="B14" s="470" t="s">
        <v>191</v>
      </c>
      <c r="C14" s="471" t="s">
        <v>251</v>
      </c>
      <c r="D14" s="472">
        <f>需要額入力!G14</f>
        <v>0</v>
      </c>
      <c r="E14" s="473">
        <f>'１次波及計算'!M14</f>
        <v>0</v>
      </c>
      <c r="F14" s="474">
        <f>'１次波及計算'!N14</f>
        <v>0</v>
      </c>
      <c r="G14" s="475">
        <f>'１次波及計算'!S14</f>
        <v>0</v>
      </c>
      <c r="H14" s="475">
        <f>'１次波及計算'!V14</f>
        <v>0</v>
      </c>
      <c r="I14" s="475">
        <f>'１次波及計算'!P14</f>
        <v>0</v>
      </c>
      <c r="J14" s="475">
        <f>'１次波及計算'!Q14</f>
        <v>0</v>
      </c>
      <c r="K14" s="475">
        <f>'１次波及計算'!T14</f>
        <v>0</v>
      </c>
      <c r="L14" s="476">
        <f>'１次波及計算'!W14</f>
        <v>0</v>
      </c>
      <c r="M14" s="473">
        <f>'２次波及計算'!H14</f>
        <v>0</v>
      </c>
      <c r="N14" s="475">
        <f>'２次波及計算'!J14</f>
        <v>0</v>
      </c>
      <c r="O14" s="476">
        <f>'２次波及計算'!N14</f>
        <v>0</v>
      </c>
      <c r="P14" s="473">
        <f>'２次波及計算'!O14</f>
        <v>0</v>
      </c>
      <c r="Q14" s="475">
        <f>'２次波及計算'!Q14</f>
        <v>0</v>
      </c>
      <c r="R14" s="476">
        <f>'２次波及計算'!S14</f>
        <v>0</v>
      </c>
      <c r="S14" s="474">
        <f t="shared" si="0"/>
        <v>0</v>
      </c>
      <c r="T14" s="475">
        <f t="shared" si="1"/>
        <v>0</v>
      </c>
      <c r="U14" s="477">
        <f t="shared" si="2"/>
        <v>0</v>
      </c>
      <c r="V14" s="473">
        <f>総合波及計算!I14</f>
        <v>0</v>
      </c>
      <c r="W14" s="476">
        <f>総合波及計算!K14</f>
        <v>0</v>
      </c>
    </row>
    <row r="15" spans="1:23" ht="18" customHeight="1" x14ac:dyDescent="0.2">
      <c r="A15" s="314">
        <v>9</v>
      </c>
      <c r="B15" s="470" t="s">
        <v>192</v>
      </c>
      <c r="C15" s="471" t="s">
        <v>252</v>
      </c>
      <c r="D15" s="472">
        <f>需要額入力!G15</f>
        <v>0</v>
      </c>
      <c r="E15" s="473">
        <f>'１次波及計算'!M15</f>
        <v>0</v>
      </c>
      <c r="F15" s="474">
        <f>'１次波及計算'!N15</f>
        <v>0</v>
      </c>
      <c r="G15" s="475">
        <f>'１次波及計算'!S15</f>
        <v>0</v>
      </c>
      <c r="H15" s="475">
        <f>'１次波及計算'!V15</f>
        <v>0</v>
      </c>
      <c r="I15" s="475">
        <f>'１次波及計算'!P15</f>
        <v>0</v>
      </c>
      <c r="J15" s="475">
        <f>'１次波及計算'!Q15</f>
        <v>0</v>
      </c>
      <c r="K15" s="475">
        <f>'１次波及計算'!T15</f>
        <v>0</v>
      </c>
      <c r="L15" s="476">
        <f>'１次波及計算'!W15</f>
        <v>0</v>
      </c>
      <c r="M15" s="473">
        <f>'２次波及計算'!H15</f>
        <v>0</v>
      </c>
      <c r="N15" s="475">
        <f>'２次波及計算'!J15</f>
        <v>0</v>
      </c>
      <c r="O15" s="476">
        <f>'２次波及計算'!N15</f>
        <v>0</v>
      </c>
      <c r="P15" s="473">
        <f>'２次波及計算'!O15</f>
        <v>0</v>
      </c>
      <c r="Q15" s="475">
        <f>'２次波及計算'!Q15</f>
        <v>0</v>
      </c>
      <c r="R15" s="476">
        <f>'２次波及計算'!S15</f>
        <v>0</v>
      </c>
      <c r="S15" s="474">
        <f t="shared" si="0"/>
        <v>0</v>
      </c>
      <c r="T15" s="475">
        <f t="shared" si="1"/>
        <v>0</v>
      </c>
      <c r="U15" s="477">
        <f t="shared" si="2"/>
        <v>0</v>
      </c>
      <c r="V15" s="473">
        <f>総合波及計算!I15</f>
        <v>0</v>
      </c>
      <c r="W15" s="476">
        <f>総合波及計算!K15</f>
        <v>0</v>
      </c>
    </row>
    <row r="16" spans="1:23" ht="18" customHeight="1" x14ac:dyDescent="0.2">
      <c r="A16" s="314">
        <v>10</v>
      </c>
      <c r="B16" s="470" t="s">
        <v>193</v>
      </c>
      <c r="C16" s="471" t="s">
        <v>287</v>
      </c>
      <c r="D16" s="472">
        <f>需要額入力!G16</f>
        <v>0</v>
      </c>
      <c r="E16" s="473">
        <f>'１次波及計算'!M16</f>
        <v>0</v>
      </c>
      <c r="F16" s="474">
        <f>'１次波及計算'!N16</f>
        <v>0</v>
      </c>
      <c r="G16" s="475">
        <f>'１次波及計算'!S16</f>
        <v>0</v>
      </c>
      <c r="H16" s="475">
        <f>'１次波及計算'!V16</f>
        <v>0</v>
      </c>
      <c r="I16" s="475">
        <f>'１次波及計算'!P16</f>
        <v>0</v>
      </c>
      <c r="J16" s="475">
        <f>'１次波及計算'!Q16</f>
        <v>0</v>
      </c>
      <c r="K16" s="475">
        <f>'１次波及計算'!T16</f>
        <v>0</v>
      </c>
      <c r="L16" s="476">
        <f>'１次波及計算'!W16</f>
        <v>0</v>
      </c>
      <c r="M16" s="473">
        <f>'２次波及計算'!H16</f>
        <v>0</v>
      </c>
      <c r="N16" s="475">
        <f>'２次波及計算'!J16</f>
        <v>0</v>
      </c>
      <c r="O16" s="476">
        <f>'２次波及計算'!N16</f>
        <v>0</v>
      </c>
      <c r="P16" s="473">
        <f>'２次波及計算'!O16</f>
        <v>0</v>
      </c>
      <c r="Q16" s="475">
        <f>'２次波及計算'!Q16</f>
        <v>0</v>
      </c>
      <c r="R16" s="476">
        <f>'２次波及計算'!S16</f>
        <v>0</v>
      </c>
      <c r="S16" s="474">
        <f t="shared" si="0"/>
        <v>0</v>
      </c>
      <c r="T16" s="475">
        <f t="shared" si="1"/>
        <v>0</v>
      </c>
      <c r="U16" s="477">
        <f t="shared" si="2"/>
        <v>0</v>
      </c>
      <c r="V16" s="473">
        <f>総合波及計算!I16</f>
        <v>0</v>
      </c>
      <c r="W16" s="476">
        <f>総合波及計算!K16</f>
        <v>0</v>
      </c>
    </row>
    <row r="17" spans="1:23" ht="18" customHeight="1" x14ac:dyDescent="0.2">
      <c r="A17" s="314">
        <v>11</v>
      </c>
      <c r="B17" s="470" t="s">
        <v>194</v>
      </c>
      <c r="C17" s="471" t="s">
        <v>296</v>
      </c>
      <c r="D17" s="472">
        <f>需要額入力!G17</f>
        <v>0</v>
      </c>
      <c r="E17" s="473">
        <f>'１次波及計算'!M17</f>
        <v>0</v>
      </c>
      <c r="F17" s="474">
        <f>'１次波及計算'!N17</f>
        <v>0</v>
      </c>
      <c r="G17" s="475">
        <f>'１次波及計算'!S17</f>
        <v>0</v>
      </c>
      <c r="H17" s="475">
        <f>'１次波及計算'!V17</f>
        <v>0</v>
      </c>
      <c r="I17" s="475">
        <f>'１次波及計算'!P17</f>
        <v>0</v>
      </c>
      <c r="J17" s="475">
        <f>'１次波及計算'!Q17</f>
        <v>0</v>
      </c>
      <c r="K17" s="475">
        <f>'１次波及計算'!T17</f>
        <v>0</v>
      </c>
      <c r="L17" s="476">
        <f>'１次波及計算'!W17</f>
        <v>0</v>
      </c>
      <c r="M17" s="473">
        <f>'２次波及計算'!H17</f>
        <v>0</v>
      </c>
      <c r="N17" s="475">
        <f>'２次波及計算'!J17</f>
        <v>0</v>
      </c>
      <c r="O17" s="476">
        <f>'２次波及計算'!N17</f>
        <v>0</v>
      </c>
      <c r="P17" s="473">
        <f>'２次波及計算'!O17</f>
        <v>0</v>
      </c>
      <c r="Q17" s="475">
        <f>'２次波及計算'!Q17</f>
        <v>0</v>
      </c>
      <c r="R17" s="476">
        <f>'２次波及計算'!S17</f>
        <v>0</v>
      </c>
      <c r="S17" s="474">
        <f t="shared" si="0"/>
        <v>0</v>
      </c>
      <c r="T17" s="475">
        <f t="shared" si="1"/>
        <v>0</v>
      </c>
      <c r="U17" s="477">
        <f t="shared" si="2"/>
        <v>0</v>
      </c>
      <c r="V17" s="473">
        <f>総合波及計算!I17</f>
        <v>0</v>
      </c>
      <c r="W17" s="476">
        <f>総合波及計算!K17</f>
        <v>0</v>
      </c>
    </row>
    <row r="18" spans="1:23" ht="18" customHeight="1" x14ac:dyDescent="0.2">
      <c r="A18" s="314">
        <v>12</v>
      </c>
      <c r="B18" s="470" t="s">
        <v>195</v>
      </c>
      <c r="C18" s="471" t="s">
        <v>288</v>
      </c>
      <c r="D18" s="472">
        <f>需要額入力!G18</f>
        <v>0</v>
      </c>
      <c r="E18" s="473">
        <f>'１次波及計算'!M18</f>
        <v>0</v>
      </c>
      <c r="F18" s="474">
        <f>'１次波及計算'!N18</f>
        <v>0</v>
      </c>
      <c r="G18" s="475">
        <f>'１次波及計算'!S18</f>
        <v>0</v>
      </c>
      <c r="H18" s="475">
        <f>'１次波及計算'!V18</f>
        <v>0</v>
      </c>
      <c r="I18" s="475">
        <f>'１次波及計算'!P18</f>
        <v>0</v>
      </c>
      <c r="J18" s="475">
        <f>'１次波及計算'!Q18</f>
        <v>0</v>
      </c>
      <c r="K18" s="475">
        <f>'１次波及計算'!T18</f>
        <v>0</v>
      </c>
      <c r="L18" s="476">
        <f>'１次波及計算'!W18</f>
        <v>0</v>
      </c>
      <c r="M18" s="473">
        <f>'２次波及計算'!H18</f>
        <v>0</v>
      </c>
      <c r="N18" s="475">
        <f>'２次波及計算'!J18</f>
        <v>0</v>
      </c>
      <c r="O18" s="476">
        <f>'２次波及計算'!N18</f>
        <v>0</v>
      </c>
      <c r="P18" s="473">
        <f>'２次波及計算'!O18</f>
        <v>0</v>
      </c>
      <c r="Q18" s="475">
        <f>'２次波及計算'!Q18</f>
        <v>0</v>
      </c>
      <c r="R18" s="476">
        <f>'２次波及計算'!S18</f>
        <v>0</v>
      </c>
      <c r="S18" s="474">
        <f t="shared" si="0"/>
        <v>0</v>
      </c>
      <c r="T18" s="475">
        <f t="shared" si="1"/>
        <v>0</v>
      </c>
      <c r="U18" s="477">
        <f t="shared" si="2"/>
        <v>0</v>
      </c>
      <c r="V18" s="473">
        <f>総合波及計算!I18</f>
        <v>0</v>
      </c>
      <c r="W18" s="476">
        <f>総合波及計算!K18</f>
        <v>0</v>
      </c>
    </row>
    <row r="19" spans="1:23" ht="18" customHeight="1" x14ac:dyDescent="0.2">
      <c r="A19" s="314">
        <v>13</v>
      </c>
      <c r="B19" s="470" t="s">
        <v>196</v>
      </c>
      <c r="C19" s="471" t="s">
        <v>289</v>
      </c>
      <c r="D19" s="472">
        <f>需要額入力!G19</f>
        <v>0</v>
      </c>
      <c r="E19" s="473">
        <f>'１次波及計算'!M19</f>
        <v>0</v>
      </c>
      <c r="F19" s="474">
        <f>'１次波及計算'!N19</f>
        <v>0</v>
      </c>
      <c r="G19" s="475">
        <f>'１次波及計算'!S19</f>
        <v>0</v>
      </c>
      <c r="H19" s="475">
        <f>'１次波及計算'!V19</f>
        <v>0</v>
      </c>
      <c r="I19" s="475">
        <f>'１次波及計算'!P19</f>
        <v>0</v>
      </c>
      <c r="J19" s="475">
        <f>'１次波及計算'!Q19</f>
        <v>0</v>
      </c>
      <c r="K19" s="475">
        <f>'１次波及計算'!T19</f>
        <v>0</v>
      </c>
      <c r="L19" s="476">
        <f>'１次波及計算'!W19</f>
        <v>0</v>
      </c>
      <c r="M19" s="473">
        <f>'２次波及計算'!H19</f>
        <v>0</v>
      </c>
      <c r="N19" s="475">
        <f>'２次波及計算'!J19</f>
        <v>0</v>
      </c>
      <c r="O19" s="476">
        <f>'２次波及計算'!N19</f>
        <v>0</v>
      </c>
      <c r="P19" s="473">
        <f>'２次波及計算'!O19</f>
        <v>0</v>
      </c>
      <c r="Q19" s="475">
        <f>'２次波及計算'!Q19</f>
        <v>0</v>
      </c>
      <c r="R19" s="476">
        <f>'２次波及計算'!S19</f>
        <v>0</v>
      </c>
      <c r="S19" s="474">
        <f t="shared" si="0"/>
        <v>0</v>
      </c>
      <c r="T19" s="475">
        <f t="shared" si="1"/>
        <v>0</v>
      </c>
      <c r="U19" s="477">
        <f t="shared" si="2"/>
        <v>0</v>
      </c>
      <c r="V19" s="473">
        <f>総合波及計算!I19</f>
        <v>0</v>
      </c>
      <c r="W19" s="476">
        <f>総合波及計算!K19</f>
        <v>0</v>
      </c>
    </row>
    <row r="20" spans="1:23" ht="18" customHeight="1" x14ac:dyDescent="0.2">
      <c r="A20" s="314">
        <v>14</v>
      </c>
      <c r="B20" s="470" t="s">
        <v>197</v>
      </c>
      <c r="C20" s="471" t="s">
        <v>253</v>
      </c>
      <c r="D20" s="472">
        <f>需要額入力!G20</f>
        <v>0</v>
      </c>
      <c r="E20" s="473">
        <f>'１次波及計算'!M20</f>
        <v>0</v>
      </c>
      <c r="F20" s="474">
        <f>'１次波及計算'!N20</f>
        <v>0</v>
      </c>
      <c r="G20" s="475">
        <f>'１次波及計算'!S20</f>
        <v>0</v>
      </c>
      <c r="H20" s="475">
        <f>'１次波及計算'!V20</f>
        <v>0</v>
      </c>
      <c r="I20" s="475">
        <f>'１次波及計算'!P20</f>
        <v>0</v>
      </c>
      <c r="J20" s="475">
        <f>'１次波及計算'!Q20</f>
        <v>0</v>
      </c>
      <c r="K20" s="475">
        <f>'１次波及計算'!T20</f>
        <v>0</v>
      </c>
      <c r="L20" s="476">
        <f>'１次波及計算'!W20</f>
        <v>0</v>
      </c>
      <c r="M20" s="473">
        <f>'２次波及計算'!H20</f>
        <v>0</v>
      </c>
      <c r="N20" s="475">
        <f>'２次波及計算'!J20</f>
        <v>0</v>
      </c>
      <c r="O20" s="476">
        <f>'２次波及計算'!N20</f>
        <v>0</v>
      </c>
      <c r="P20" s="473">
        <f>'２次波及計算'!O20</f>
        <v>0</v>
      </c>
      <c r="Q20" s="475">
        <f>'２次波及計算'!Q20</f>
        <v>0</v>
      </c>
      <c r="R20" s="476">
        <f>'２次波及計算'!S20</f>
        <v>0</v>
      </c>
      <c r="S20" s="474">
        <f t="shared" si="0"/>
        <v>0</v>
      </c>
      <c r="T20" s="475">
        <f t="shared" si="1"/>
        <v>0</v>
      </c>
      <c r="U20" s="477">
        <f t="shared" si="2"/>
        <v>0</v>
      </c>
      <c r="V20" s="473">
        <f>総合波及計算!I20</f>
        <v>0</v>
      </c>
      <c r="W20" s="476">
        <f>総合波及計算!K20</f>
        <v>0</v>
      </c>
    </row>
    <row r="21" spans="1:23" ht="18" customHeight="1" x14ac:dyDescent="0.2">
      <c r="A21" s="314">
        <v>15</v>
      </c>
      <c r="B21" s="470" t="s">
        <v>198</v>
      </c>
      <c r="C21" s="471" t="s">
        <v>254</v>
      </c>
      <c r="D21" s="472">
        <f>需要額入力!G21</f>
        <v>0</v>
      </c>
      <c r="E21" s="473">
        <f>'１次波及計算'!M21</f>
        <v>0</v>
      </c>
      <c r="F21" s="474">
        <f>'１次波及計算'!N21</f>
        <v>0</v>
      </c>
      <c r="G21" s="475">
        <f>'１次波及計算'!S21</f>
        <v>0</v>
      </c>
      <c r="H21" s="475">
        <f>'１次波及計算'!V21</f>
        <v>0</v>
      </c>
      <c r="I21" s="475">
        <f>'１次波及計算'!P21</f>
        <v>0</v>
      </c>
      <c r="J21" s="475">
        <f>'１次波及計算'!Q21</f>
        <v>0</v>
      </c>
      <c r="K21" s="475">
        <f>'１次波及計算'!T21</f>
        <v>0</v>
      </c>
      <c r="L21" s="476">
        <f>'１次波及計算'!W21</f>
        <v>0</v>
      </c>
      <c r="M21" s="473">
        <f>'２次波及計算'!H21</f>
        <v>0</v>
      </c>
      <c r="N21" s="475">
        <f>'２次波及計算'!J21</f>
        <v>0</v>
      </c>
      <c r="O21" s="476">
        <f>'２次波及計算'!N21</f>
        <v>0</v>
      </c>
      <c r="P21" s="473">
        <f>'２次波及計算'!O21</f>
        <v>0</v>
      </c>
      <c r="Q21" s="475">
        <f>'２次波及計算'!Q21</f>
        <v>0</v>
      </c>
      <c r="R21" s="476">
        <f>'２次波及計算'!S21</f>
        <v>0</v>
      </c>
      <c r="S21" s="474">
        <f t="shared" si="0"/>
        <v>0</v>
      </c>
      <c r="T21" s="475">
        <f t="shared" si="1"/>
        <v>0</v>
      </c>
      <c r="U21" s="477">
        <f t="shared" si="2"/>
        <v>0</v>
      </c>
      <c r="V21" s="473">
        <f>総合波及計算!I21</f>
        <v>0</v>
      </c>
      <c r="W21" s="476">
        <f>総合波及計算!K21</f>
        <v>0</v>
      </c>
    </row>
    <row r="22" spans="1:23" ht="18" customHeight="1" x14ac:dyDescent="0.2">
      <c r="A22" s="314">
        <v>16</v>
      </c>
      <c r="B22" s="470" t="s">
        <v>199</v>
      </c>
      <c r="C22" s="471" t="s">
        <v>255</v>
      </c>
      <c r="D22" s="472">
        <f>需要額入力!G22</f>
        <v>0</v>
      </c>
      <c r="E22" s="473">
        <f>'１次波及計算'!M22</f>
        <v>0</v>
      </c>
      <c r="F22" s="474">
        <f>'１次波及計算'!N22</f>
        <v>0</v>
      </c>
      <c r="G22" s="475">
        <f>'１次波及計算'!S22</f>
        <v>0</v>
      </c>
      <c r="H22" s="475">
        <f>'１次波及計算'!V22</f>
        <v>0</v>
      </c>
      <c r="I22" s="475">
        <f>'１次波及計算'!P22</f>
        <v>0</v>
      </c>
      <c r="J22" s="475">
        <f>'１次波及計算'!Q22</f>
        <v>0</v>
      </c>
      <c r="K22" s="475">
        <f>'１次波及計算'!T22</f>
        <v>0</v>
      </c>
      <c r="L22" s="476">
        <f>'１次波及計算'!W22</f>
        <v>0</v>
      </c>
      <c r="M22" s="473">
        <f>'２次波及計算'!H22</f>
        <v>0</v>
      </c>
      <c r="N22" s="475">
        <f>'２次波及計算'!J22</f>
        <v>0</v>
      </c>
      <c r="O22" s="476">
        <f>'２次波及計算'!N22</f>
        <v>0</v>
      </c>
      <c r="P22" s="473">
        <f>'２次波及計算'!O22</f>
        <v>0</v>
      </c>
      <c r="Q22" s="475">
        <f>'２次波及計算'!Q22</f>
        <v>0</v>
      </c>
      <c r="R22" s="476">
        <f>'２次波及計算'!S22</f>
        <v>0</v>
      </c>
      <c r="S22" s="474">
        <f t="shared" si="0"/>
        <v>0</v>
      </c>
      <c r="T22" s="475">
        <f t="shared" si="1"/>
        <v>0</v>
      </c>
      <c r="U22" s="477">
        <f t="shared" si="2"/>
        <v>0</v>
      </c>
      <c r="V22" s="473">
        <f>総合波及計算!I22</f>
        <v>0</v>
      </c>
      <c r="W22" s="476">
        <f>総合波及計算!K22</f>
        <v>0</v>
      </c>
    </row>
    <row r="23" spans="1:23" ht="18" customHeight="1" x14ac:dyDescent="0.2">
      <c r="A23" s="314">
        <v>17</v>
      </c>
      <c r="B23" s="470" t="s">
        <v>200</v>
      </c>
      <c r="C23" s="471" t="s">
        <v>3</v>
      </c>
      <c r="D23" s="472">
        <f>需要額入力!G23</f>
        <v>0</v>
      </c>
      <c r="E23" s="473">
        <f>'１次波及計算'!M23</f>
        <v>0</v>
      </c>
      <c r="F23" s="474">
        <f>'１次波及計算'!N23</f>
        <v>0</v>
      </c>
      <c r="G23" s="475">
        <f>'１次波及計算'!S23</f>
        <v>0</v>
      </c>
      <c r="H23" s="475">
        <f>'１次波及計算'!V23</f>
        <v>0</v>
      </c>
      <c r="I23" s="475">
        <f>'１次波及計算'!P23</f>
        <v>0</v>
      </c>
      <c r="J23" s="475">
        <f>'１次波及計算'!Q23</f>
        <v>0</v>
      </c>
      <c r="K23" s="475">
        <f>'１次波及計算'!T23</f>
        <v>0</v>
      </c>
      <c r="L23" s="476">
        <f>'１次波及計算'!W23</f>
        <v>0</v>
      </c>
      <c r="M23" s="473">
        <f>'２次波及計算'!H23</f>
        <v>0</v>
      </c>
      <c r="N23" s="475">
        <f>'２次波及計算'!J23</f>
        <v>0</v>
      </c>
      <c r="O23" s="476">
        <f>'２次波及計算'!N23</f>
        <v>0</v>
      </c>
      <c r="P23" s="473">
        <f>'２次波及計算'!O23</f>
        <v>0</v>
      </c>
      <c r="Q23" s="475">
        <f>'２次波及計算'!Q23</f>
        <v>0</v>
      </c>
      <c r="R23" s="476">
        <f>'２次波及計算'!S23</f>
        <v>0</v>
      </c>
      <c r="S23" s="474">
        <f t="shared" si="0"/>
        <v>0</v>
      </c>
      <c r="T23" s="475">
        <f t="shared" si="1"/>
        <v>0</v>
      </c>
      <c r="U23" s="477">
        <f t="shared" si="2"/>
        <v>0</v>
      </c>
      <c r="V23" s="473">
        <f>総合波及計算!I23</f>
        <v>0</v>
      </c>
      <c r="W23" s="476">
        <f>総合波及計算!K23</f>
        <v>0</v>
      </c>
    </row>
    <row r="24" spans="1:23" ht="18" customHeight="1" x14ac:dyDescent="0.2">
      <c r="A24" s="314">
        <v>18</v>
      </c>
      <c r="B24" s="470" t="s">
        <v>201</v>
      </c>
      <c r="C24" s="471" t="s">
        <v>4</v>
      </c>
      <c r="D24" s="472">
        <f>需要額入力!G24</f>
        <v>0</v>
      </c>
      <c r="E24" s="473">
        <f>'１次波及計算'!M24</f>
        <v>0</v>
      </c>
      <c r="F24" s="474">
        <f>'１次波及計算'!N24</f>
        <v>0</v>
      </c>
      <c r="G24" s="475">
        <f>'１次波及計算'!S24</f>
        <v>0</v>
      </c>
      <c r="H24" s="475">
        <f>'１次波及計算'!V24</f>
        <v>0</v>
      </c>
      <c r="I24" s="475">
        <f>'１次波及計算'!P24</f>
        <v>0</v>
      </c>
      <c r="J24" s="475">
        <f>'１次波及計算'!Q24</f>
        <v>0</v>
      </c>
      <c r="K24" s="475">
        <f>'１次波及計算'!T24</f>
        <v>0</v>
      </c>
      <c r="L24" s="476">
        <f>'１次波及計算'!W24</f>
        <v>0</v>
      </c>
      <c r="M24" s="473">
        <f>'２次波及計算'!H24</f>
        <v>0</v>
      </c>
      <c r="N24" s="475">
        <f>'２次波及計算'!J24</f>
        <v>0</v>
      </c>
      <c r="O24" s="476">
        <f>'２次波及計算'!N24</f>
        <v>0</v>
      </c>
      <c r="P24" s="473">
        <f>'２次波及計算'!O24</f>
        <v>0</v>
      </c>
      <c r="Q24" s="475">
        <f>'２次波及計算'!Q24</f>
        <v>0</v>
      </c>
      <c r="R24" s="476">
        <f>'２次波及計算'!S24</f>
        <v>0</v>
      </c>
      <c r="S24" s="474">
        <f t="shared" si="0"/>
        <v>0</v>
      </c>
      <c r="T24" s="475">
        <f t="shared" si="1"/>
        <v>0</v>
      </c>
      <c r="U24" s="477">
        <f t="shared" si="2"/>
        <v>0</v>
      </c>
      <c r="V24" s="473">
        <f>総合波及計算!I24</f>
        <v>0</v>
      </c>
      <c r="W24" s="476">
        <f>総合波及計算!K24</f>
        <v>0</v>
      </c>
    </row>
    <row r="25" spans="1:23" ht="18" customHeight="1" x14ac:dyDescent="0.2">
      <c r="A25" s="314">
        <v>19</v>
      </c>
      <c r="B25" s="470" t="s">
        <v>202</v>
      </c>
      <c r="C25" s="471" t="s">
        <v>5</v>
      </c>
      <c r="D25" s="472">
        <f>需要額入力!G25</f>
        <v>0</v>
      </c>
      <c r="E25" s="473">
        <f>'１次波及計算'!M25</f>
        <v>0</v>
      </c>
      <c r="F25" s="474">
        <f>'１次波及計算'!N25</f>
        <v>0</v>
      </c>
      <c r="G25" s="475">
        <f>'１次波及計算'!S25</f>
        <v>0</v>
      </c>
      <c r="H25" s="475">
        <f>'１次波及計算'!V25</f>
        <v>0</v>
      </c>
      <c r="I25" s="475">
        <f>'１次波及計算'!P25</f>
        <v>0</v>
      </c>
      <c r="J25" s="475">
        <f>'１次波及計算'!Q25</f>
        <v>0</v>
      </c>
      <c r="K25" s="475">
        <f>'１次波及計算'!T25</f>
        <v>0</v>
      </c>
      <c r="L25" s="476">
        <f>'１次波及計算'!W25</f>
        <v>0</v>
      </c>
      <c r="M25" s="473">
        <f>'２次波及計算'!H25</f>
        <v>0</v>
      </c>
      <c r="N25" s="475">
        <f>'２次波及計算'!J25</f>
        <v>0</v>
      </c>
      <c r="O25" s="476">
        <f>'２次波及計算'!N25</f>
        <v>0</v>
      </c>
      <c r="P25" s="473">
        <f>'２次波及計算'!O25</f>
        <v>0</v>
      </c>
      <c r="Q25" s="475">
        <f>'２次波及計算'!Q25</f>
        <v>0</v>
      </c>
      <c r="R25" s="476">
        <f>'２次波及計算'!S25</f>
        <v>0</v>
      </c>
      <c r="S25" s="474">
        <f t="shared" si="0"/>
        <v>0</v>
      </c>
      <c r="T25" s="475">
        <f t="shared" si="1"/>
        <v>0</v>
      </c>
      <c r="U25" s="477">
        <f t="shared" si="2"/>
        <v>0</v>
      </c>
      <c r="V25" s="473">
        <f>総合波及計算!I25</f>
        <v>0</v>
      </c>
      <c r="W25" s="476">
        <f>総合波及計算!K25</f>
        <v>0</v>
      </c>
    </row>
    <row r="26" spans="1:23" ht="18" customHeight="1" x14ac:dyDescent="0.2">
      <c r="A26" s="314">
        <v>20</v>
      </c>
      <c r="B26" s="470" t="s">
        <v>203</v>
      </c>
      <c r="C26" s="471" t="s">
        <v>256</v>
      </c>
      <c r="D26" s="472">
        <f>需要額入力!G26</f>
        <v>0</v>
      </c>
      <c r="E26" s="473">
        <f>'１次波及計算'!M26</f>
        <v>0</v>
      </c>
      <c r="F26" s="474">
        <f>'１次波及計算'!N26</f>
        <v>0</v>
      </c>
      <c r="G26" s="475">
        <f>'１次波及計算'!S26</f>
        <v>0</v>
      </c>
      <c r="H26" s="475">
        <f>'１次波及計算'!V26</f>
        <v>0</v>
      </c>
      <c r="I26" s="475">
        <f>'１次波及計算'!P26</f>
        <v>0</v>
      </c>
      <c r="J26" s="475">
        <f>'１次波及計算'!Q26</f>
        <v>0</v>
      </c>
      <c r="K26" s="475">
        <f>'１次波及計算'!T26</f>
        <v>0</v>
      </c>
      <c r="L26" s="476">
        <f>'１次波及計算'!W26</f>
        <v>0</v>
      </c>
      <c r="M26" s="473">
        <f>'２次波及計算'!H26</f>
        <v>0</v>
      </c>
      <c r="N26" s="475">
        <f>'２次波及計算'!J26</f>
        <v>0</v>
      </c>
      <c r="O26" s="476">
        <f>'２次波及計算'!N26</f>
        <v>0</v>
      </c>
      <c r="P26" s="473">
        <f>'２次波及計算'!O26</f>
        <v>0</v>
      </c>
      <c r="Q26" s="475">
        <f>'２次波及計算'!Q26</f>
        <v>0</v>
      </c>
      <c r="R26" s="476">
        <f>'２次波及計算'!S26</f>
        <v>0</v>
      </c>
      <c r="S26" s="474">
        <f t="shared" si="0"/>
        <v>0</v>
      </c>
      <c r="T26" s="475">
        <f t="shared" si="1"/>
        <v>0</v>
      </c>
      <c r="U26" s="477">
        <f t="shared" si="2"/>
        <v>0</v>
      </c>
      <c r="V26" s="473">
        <f>総合波及計算!I26</f>
        <v>0</v>
      </c>
      <c r="W26" s="476">
        <f>総合波及計算!K26</f>
        <v>0</v>
      </c>
    </row>
    <row r="27" spans="1:23" ht="18" customHeight="1" x14ac:dyDescent="0.2">
      <c r="A27" s="314">
        <v>21</v>
      </c>
      <c r="B27" s="470" t="s">
        <v>204</v>
      </c>
      <c r="C27" s="471" t="s">
        <v>257</v>
      </c>
      <c r="D27" s="472">
        <f>需要額入力!G27</f>
        <v>0</v>
      </c>
      <c r="E27" s="473">
        <f>'１次波及計算'!M27</f>
        <v>0</v>
      </c>
      <c r="F27" s="474">
        <f>'１次波及計算'!N27</f>
        <v>0</v>
      </c>
      <c r="G27" s="475">
        <f>'１次波及計算'!S27</f>
        <v>0</v>
      </c>
      <c r="H27" s="475">
        <f>'１次波及計算'!V27</f>
        <v>0</v>
      </c>
      <c r="I27" s="475">
        <f>'１次波及計算'!P27</f>
        <v>0</v>
      </c>
      <c r="J27" s="475">
        <f>'１次波及計算'!Q27</f>
        <v>0</v>
      </c>
      <c r="K27" s="475">
        <f>'１次波及計算'!T27</f>
        <v>0</v>
      </c>
      <c r="L27" s="476">
        <f>'１次波及計算'!W27</f>
        <v>0</v>
      </c>
      <c r="M27" s="473">
        <f>'２次波及計算'!H27</f>
        <v>0</v>
      </c>
      <c r="N27" s="475">
        <f>'２次波及計算'!J27</f>
        <v>0</v>
      </c>
      <c r="O27" s="476">
        <f>'２次波及計算'!N27</f>
        <v>0</v>
      </c>
      <c r="P27" s="473">
        <f>'２次波及計算'!O27</f>
        <v>0</v>
      </c>
      <c r="Q27" s="475">
        <f>'２次波及計算'!Q27</f>
        <v>0</v>
      </c>
      <c r="R27" s="476">
        <f>'２次波及計算'!S27</f>
        <v>0</v>
      </c>
      <c r="S27" s="474">
        <f t="shared" si="0"/>
        <v>0</v>
      </c>
      <c r="T27" s="475">
        <f t="shared" si="1"/>
        <v>0</v>
      </c>
      <c r="U27" s="477">
        <f t="shared" si="2"/>
        <v>0</v>
      </c>
      <c r="V27" s="473">
        <f>総合波及計算!I27</f>
        <v>0</v>
      </c>
      <c r="W27" s="476">
        <f>総合波及計算!K27</f>
        <v>0</v>
      </c>
    </row>
    <row r="28" spans="1:23" ht="18" customHeight="1" x14ac:dyDescent="0.2">
      <c r="A28" s="314">
        <v>22</v>
      </c>
      <c r="B28" s="470" t="s">
        <v>205</v>
      </c>
      <c r="C28" s="471" t="s">
        <v>297</v>
      </c>
      <c r="D28" s="472">
        <f>需要額入力!G28</f>
        <v>0</v>
      </c>
      <c r="E28" s="473">
        <f>'１次波及計算'!M28</f>
        <v>0</v>
      </c>
      <c r="F28" s="474">
        <f>'１次波及計算'!N28</f>
        <v>0</v>
      </c>
      <c r="G28" s="475">
        <f>'１次波及計算'!S28</f>
        <v>0</v>
      </c>
      <c r="H28" s="475">
        <f>'１次波及計算'!V28</f>
        <v>0</v>
      </c>
      <c r="I28" s="475">
        <f>'１次波及計算'!P28</f>
        <v>0</v>
      </c>
      <c r="J28" s="475">
        <f>'１次波及計算'!Q28</f>
        <v>0</v>
      </c>
      <c r="K28" s="475">
        <f>'１次波及計算'!T28</f>
        <v>0</v>
      </c>
      <c r="L28" s="476">
        <f>'１次波及計算'!W28</f>
        <v>0</v>
      </c>
      <c r="M28" s="473">
        <f>'２次波及計算'!H28</f>
        <v>0</v>
      </c>
      <c r="N28" s="475">
        <f>'２次波及計算'!J28</f>
        <v>0</v>
      </c>
      <c r="O28" s="476">
        <f>'２次波及計算'!N28</f>
        <v>0</v>
      </c>
      <c r="P28" s="473">
        <f>'２次波及計算'!O28</f>
        <v>0</v>
      </c>
      <c r="Q28" s="475">
        <f>'２次波及計算'!Q28</f>
        <v>0</v>
      </c>
      <c r="R28" s="476">
        <f>'２次波及計算'!S28</f>
        <v>0</v>
      </c>
      <c r="S28" s="474">
        <f t="shared" si="0"/>
        <v>0</v>
      </c>
      <c r="T28" s="475">
        <f t="shared" si="1"/>
        <v>0</v>
      </c>
      <c r="U28" s="477">
        <f t="shared" si="2"/>
        <v>0</v>
      </c>
      <c r="V28" s="473">
        <f>総合波及計算!I28</f>
        <v>0</v>
      </c>
      <c r="W28" s="476">
        <f>総合波及計算!K28</f>
        <v>0</v>
      </c>
    </row>
    <row r="29" spans="1:23" ht="18" customHeight="1" x14ac:dyDescent="0.2">
      <c r="A29" s="314">
        <v>23</v>
      </c>
      <c r="B29" s="470" t="s">
        <v>206</v>
      </c>
      <c r="C29" s="471" t="s">
        <v>298</v>
      </c>
      <c r="D29" s="472">
        <f>需要額入力!G29</f>
        <v>0</v>
      </c>
      <c r="E29" s="473">
        <f>'１次波及計算'!M29</f>
        <v>0</v>
      </c>
      <c r="F29" s="474">
        <f>'１次波及計算'!N29</f>
        <v>0</v>
      </c>
      <c r="G29" s="475">
        <f>'１次波及計算'!S29</f>
        <v>0</v>
      </c>
      <c r="H29" s="475">
        <f>'１次波及計算'!V29</f>
        <v>0</v>
      </c>
      <c r="I29" s="475">
        <f>'１次波及計算'!P29</f>
        <v>0</v>
      </c>
      <c r="J29" s="475">
        <f>'１次波及計算'!Q29</f>
        <v>0</v>
      </c>
      <c r="K29" s="475">
        <f>'１次波及計算'!T29</f>
        <v>0</v>
      </c>
      <c r="L29" s="476">
        <f>'１次波及計算'!W29</f>
        <v>0</v>
      </c>
      <c r="M29" s="473">
        <f>'２次波及計算'!H29</f>
        <v>0</v>
      </c>
      <c r="N29" s="475">
        <f>'２次波及計算'!J29</f>
        <v>0</v>
      </c>
      <c r="O29" s="476">
        <f>'２次波及計算'!N29</f>
        <v>0</v>
      </c>
      <c r="P29" s="473">
        <f>'２次波及計算'!O29</f>
        <v>0</v>
      </c>
      <c r="Q29" s="475">
        <f>'２次波及計算'!Q29</f>
        <v>0</v>
      </c>
      <c r="R29" s="476">
        <f>'２次波及計算'!S29</f>
        <v>0</v>
      </c>
      <c r="S29" s="474">
        <f t="shared" si="0"/>
        <v>0</v>
      </c>
      <c r="T29" s="475">
        <f t="shared" si="1"/>
        <v>0</v>
      </c>
      <c r="U29" s="477">
        <f t="shared" si="2"/>
        <v>0</v>
      </c>
      <c r="V29" s="473">
        <f>総合波及計算!I29</f>
        <v>0</v>
      </c>
      <c r="W29" s="476">
        <f>総合波及計算!K29</f>
        <v>0</v>
      </c>
    </row>
    <row r="30" spans="1:23" ht="18" customHeight="1" x14ac:dyDescent="0.2">
      <c r="A30" s="314">
        <v>24</v>
      </c>
      <c r="B30" s="470" t="s">
        <v>207</v>
      </c>
      <c r="C30" s="471" t="s">
        <v>290</v>
      </c>
      <c r="D30" s="472">
        <f>需要額入力!G30</f>
        <v>0</v>
      </c>
      <c r="E30" s="473">
        <f>'１次波及計算'!M30</f>
        <v>0</v>
      </c>
      <c r="F30" s="474">
        <f>'１次波及計算'!N30</f>
        <v>0</v>
      </c>
      <c r="G30" s="475">
        <f>'１次波及計算'!S30</f>
        <v>0</v>
      </c>
      <c r="H30" s="475">
        <f>'１次波及計算'!V30</f>
        <v>0</v>
      </c>
      <c r="I30" s="475">
        <f>'１次波及計算'!P30</f>
        <v>0</v>
      </c>
      <c r="J30" s="475">
        <f>'１次波及計算'!Q30</f>
        <v>0</v>
      </c>
      <c r="K30" s="475">
        <f>'１次波及計算'!T30</f>
        <v>0</v>
      </c>
      <c r="L30" s="476">
        <f>'１次波及計算'!W30</f>
        <v>0</v>
      </c>
      <c r="M30" s="473">
        <f>'２次波及計算'!H30</f>
        <v>0</v>
      </c>
      <c r="N30" s="475">
        <f>'２次波及計算'!J30</f>
        <v>0</v>
      </c>
      <c r="O30" s="476">
        <f>'２次波及計算'!N30</f>
        <v>0</v>
      </c>
      <c r="P30" s="473">
        <f>'２次波及計算'!O30</f>
        <v>0</v>
      </c>
      <c r="Q30" s="475">
        <f>'２次波及計算'!Q30</f>
        <v>0</v>
      </c>
      <c r="R30" s="476">
        <f>'２次波及計算'!S30</f>
        <v>0</v>
      </c>
      <c r="S30" s="474">
        <f t="shared" si="0"/>
        <v>0</v>
      </c>
      <c r="T30" s="475">
        <f t="shared" si="1"/>
        <v>0</v>
      </c>
      <c r="U30" s="477">
        <f t="shared" si="2"/>
        <v>0</v>
      </c>
      <c r="V30" s="473">
        <f>総合波及計算!I30</f>
        <v>0</v>
      </c>
      <c r="W30" s="476">
        <f>総合波及計算!K30</f>
        <v>0</v>
      </c>
    </row>
    <row r="31" spans="1:23" ht="18" customHeight="1" x14ac:dyDescent="0.2">
      <c r="A31" s="314">
        <v>25</v>
      </c>
      <c r="B31" s="470" t="s">
        <v>208</v>
      </c>
      <c r="C31" s="471" t="s">
        <v>291</v>
      </c>
      <c r="D31" s="472">
        <f>需要額入力!G31</f>
        <v>0</v>
      </c>
      <c r="E31" s="473">
        <f>'１次波及計算'!M31</f>
        <v>0</v>
      </c>
      <c r="F31" s="474">
        <f>'１次波及計算'!N31</f>
        <v>0</v>
      </c>
      <c r="G31" s="475">
        <f>'１次波及計算'!S31</f>
        <v>0</v>
      </c>
      <c r="H31" s="475">
        <f>'１次波及計算'!V31</f>
        <v>0</v>
      </c>
      <c r="I31" s="475">
        <f>'１次波及計算'!P31</f>
        <v>0</v>
      </c>
      <c r="J31" s="475">
        <f>'１次波及計算'!Q31</f>
        <v>0</v>
      </c>
      <c r="K31" s="475">
        <f>'１次波及計算'!T31</f>
        <v>0</v>
      </c>
      <c r="L31" s="476">
        <f>'１次波及計算'!W31</f>
        <v>0</v>
      </c>
      <c r="M31" s="473">
        <f>'２次波及計算'!H31</f>
        <v>0</v>
      </c>
      <c r="N31" s="475">
        <f>'２次波及計算'!J31</f>
        <v>0</v>
      </c>
      <c r="O31" s="476">
        <f>'２次波及計算'!N31</f>
        <v>0</v>
      </c>
      <c r="P31" s="473">
        <f>'２次波及計算'!O31</f>
        <v>0</v>
      </c>
      <c r="Q31" s="475">
        <f>'２次波及計算'!Q31</f>
        <v>0</v>
      </c>
      <c r="R31" s="476">
        <f>'２次波及計算'!S31</f>
        <v>0</v>
      </c>
      <c r="S31" s="474">
        <f t="shared" si="0"/>
        <v>0</v>
      </c>
      <c r="T31" s="475">
        <f t="shared" si="1"/>
        <v>0</v>
      </c>
      <c r="U31" s="477">
        <f t="shared" si="2"/>
        <v>0</v>
      </c>
      <c r="V31" s="473">
        <f>総合波及計算!I31</f>
        <v>0</v>
      </c>
      <c r="W31" s="476">
        <f>総合波及計算!K31</f>
        <v>0</v>
      </c>
    </row>
    <row r="32" spans="1:23" ht="18" customHeight="1" x14ac:dyDescent="0.2">
      <c r="A32" s="314">
        <v>26</v>
      </c>
      <c r="B32" s="470" t="s">
        <v>209</v>
      </c>
      <c r="C32" s="471" t="s">
        <v>6</v>
      </c>
      <c r="D32" s="472">
        <f>需要額入力!G32</f>
        <v>0</v>
      </c>
      <c r="E32" s="473">
        <f>'１次波及計算'!M32</f>
        <v>0</v>
      </c>
      <c r="F32" s="474">
        <f>'１次波及計算'!N32</f>
        <v>0</v>
      </c>
      <c r="G32" s="475">
        <f>'１次波及計算'!S32</f>
        <v>0</v>
      </c>
      <c r="H32" s="475">
        <f>'１次波及計算'!V32</f>
        <v>0</v>
      </c>
      <c r="I32" s="475">
        <f>'１次波及計算'!P32</f>
        <v>0</v>
      </c>
      <c r="J32" s="475">
        <f>'１次波及計算'!Q32</f>
        <v>0</v>
      </c>
      <c r="K32" s="475">
        <f>'１次波及計算'!T32</f>
        <v>0</v>
      </c>
      <c r="L32" s="476">
        <f>'１次波及計算'!W32</f>
        <v>0</v>
      </c>
      <c r="M32" s="473">
        <f>'２次波及計算'!H32</f>
        <v>0</v>
      </c>
      <c r="N32" s="475">
        <f>'２次波及計算'!J32</f>
        <v>0</v>
      </c>
      <c r="O32" s="476">
        <f>'２次波及計算'!N32</f>
        <v>0</v>
      </c>
      <c r="P32" s="473">
        <f>'２次波及計算'!O32</f>
        <v>0</v>
      </c>
      <c r="Q32" s="475">
        <f>'２次波及計算'!Q32</f>
        <v>0</v>
      </c>
      <c r="R32" s="476">
        <f>'２次波及計算'!S32</f>
        <v>0</v>
      </c>
      <c r="S32" s="474">
        <f t="shared" si="0"/>
        <v>0</v>
      </c>
      <c r="T32" s="475">
        <f t="shared" si="1"/>
        <v>0</v>
      </c>
      <c r="U32" s="477">
        <f t="shared" si="2"/>
        <v>0</v>
      </c>
      <c r="V32" s="473">
        <f>総合波及計算!I32</f>
        <v>0</v>
      </c>
      <c r="W32" s="476">
        <f>総合波及計算!K32</f>
        <v>0</v>
      </c>
    </row>
    <row r="33" spans="1:23" ht="18" customHeight="1" x14ac:dyDescent="0.2">
      <c r="A33" s="314">
        <v>27</v>
      </c>
      <c r="B33" s="470" t="s">
        <v>210</v>
      </c>
      <c r="C33" s="471" t="s">
        <v>258</v>
      </c>
      <c r="D33" s="472">
        <f>需要額入力!G33</f>
        <v>0</v>
      </c>
      <c r="E33" s="473">
        <f>'１次波及計算'!M33</f>
        <v>0</v>
      </c>
      <c r="F33" s="474">
        <f>'１次波及計算'!N33</f>
        <v>0</v>
      </c>
      <c r="G33" s="475">
        <f>'１次波及計算'!S33</f>
        <v>0</v>
      </c>
      <c r="H33" s="475">
        <f>'１次波及計算'!V33</f>
        <v>0</v>
      </c>
      <c r="I33" s="475">
        <f>'１次波及計算'!P33</f>
        <v>0</v>
      </c>
      <c r="J33" s="475">
        <f>'１次波及計算'!Q33</f>
        <v>0</v>
      </c>
      <c r="K33" s="475">
        <f>'１次波及計算'!T33</f>
        <v>0</v>
      </c>
      <c r="L33" s="476">
        <f>'１次波及計算'!W33</f>
        <v>0</v>
      </c>
      <c r="M33" s="473">
        <f>'２次波及計算'!H33</f>
        <v>0</v>
      </c>
      <c r="N33" s="475">
        <f>'２次波及計算'!J33</f>
        <v>0</v>
      </c>
      <c r="O33" s="476">
        <f>'２次波及計算'!N33</f>
        <v>0</v>
      </c>
      <c r="P33" s="473">
        <f>'２次波及計算'!O33</f>
        <v>0</v>
      </c>
      <c r="Q33" s="475">
        <f>'２次波及計算'!Q33</f>
        <v>0</v>
      </c>
      <c r="R33" s="476">
        <f>'２次波及計算'!S33</f>
        <v>0</v>
      </c>
      <c r="S33" s="474">
        <f t="shared" si="0"/>
        <v>0</v>
      </c>
      <c r="T33" s="475">
        <f t="shared" si="1"/>
        <v>0</v>
      </c>
      <c r="U33" s="477">
        <f t="shared" si="2"/>
        <v>0</v>
      </c>
      <c r="V33" s="473">
        <f>総合波及計算!I33</f>
        <v>0</v>
      </c>
      <c r="W33" s="476">
        <f>総合波及計算!K33</f>
        <v>0</v>
      </c>
    </row>
    <row r="34" spans="1:23" ht="18" customHeight="1" x14ac:dyDescent="0.2">
      <c r="A34" s="314">
        <v>28</v>
      </c>
      <c r="B34" s="470" t="s">
        <v>211</v>
      </c>
      <c r="C34" s="471" t="s">
        <v>259</v>
      </c>
      <c r="D34" s="472">
        <f>需要額入力!G34</f>
        <v>0</v>
      </c>
      <c r="E34" s="473">
        <f>'１次波及計算'!M34</f>
        <v>0</v>
      </c>
      <c r="F34" s="474">
        <f>'１次波及計算'!N34</f>
        <v>0</v>
      </c>
      <c r="G34" s="475">
        <f>'１次波及計算'!S34</f>
        <v>0</v>
      </c>
      <c r="H34" s="475">
        <f>'１次波及計算'!V34</f>
        <v>0</v>
      </c>
      <c r="I34" s="475">
        <f>'１次波及計算'!P34</f>
        <v>0</v>
      </c>
      <c r="J34" s="475">
        <f>'１次波及計算'!Q34</f>
        <v>0</v>
      </c>
      <c r="K34" s="475">
        <f>'１次波及計算'!T34</f>
        <v>0</v>
      </c>
      <c r="L34" s="476">
        <f>'１次波及計算'!W34</f>
        <v>0</v>
      </c>
      <c r="M34" s="473">
        <f>'２次波及計算'!H34</f>
        <v>0</v>
      </c>
      <c r="N34" s="475">
        <f>'２次波及計算'!J34</f>
        <v>0</v>
      </c>
      <c r="O34" s="476">
        <f>'２次波及計算'!N34</f>
        <v>0</v>
      </c>
      <c r="P34" s="473">
        <f>'２次波及計算'!O34</f>
        <v>0</v>
      </c>
      <c r="Q34" s="475">
        <f>'２次波及計算'!Q34</f>
        <v>0</v>
      </c>
      <c r="R34" s="476">
        <f>'２次波及計算'!S34</f>
        <v>0</v>
      </c>
      <c r="S34" s="474">
        <f t="shared" si="0"/>
        <v>0</v>
      </c>
      <c r="T34" s="475">
        <f t="shared" si="1"/>
        <v>0</v>
      </c>
      <c r="U34" s="477">
        <f t="shared" si="2"/>
        <v>0</v>
      </c>
      <c r="V34" s="473">
        <f>総合波及計算!I34</f>
        <v>0</v>
      </c>
      <c r="W34" s="476">
        <f>総合波及計算!K34</f>
        <v>0</v>
      </c>
    </row>
    <row r="35" spans="1:23" ht="18" customHeight="1" x14ac:dyDescent="0.2">
      <c r="A35" s="314">
        <v>29</v>
      </c>
      <c r="B35" s="470" t="s">
        <v>212</v>
      </c>
      <c r="C35" s="471" t="s">
        <v>7</v>
      </c>
      <c r="D35" s="472">
        <f>需要額入力!G35</f>
        <v>0</v>
      </c>
      <c r="E35" s="473">
        <f>'１次波及計算'!M35</f>
        <v>0</v>
      </c>
      <c r="F35" s="474">
        <f>'１次波及計算'!N35</f>
        <v>0</v>
      </c>
      <c r="G35" s="475">
        <f>'１次波及計算'!S35</f>
        <v>0</v>
      </c>
      <c r="H35" s="475">
        <f>'１次波及計算'!V35</f>
        <v>0</v>
      </c>
      <c r="I35" s="475">
        <f>'１次波及計算'!P35</f>
        <v>0</v>
      </c>
      <c r="J35" s="475">
        <f>'１次波及計算'!Q35</f>
        <v>0</v>
      </c>
      <c r="K35" s="475">
        <f>'１次波及計算'!T35</f>
        <v>0</v>
      </c>
      <c r="L35" s="476">
        <f>'１次波及計算'!W35</f>
        <v>0</v>
      </c>
      <c r="M35" s="473">
        <f>'２次波及計算'!H35</f>
        <v>0</v>
      </c>
      <c r="N35" s="475">
        <f>'２次波及計算'!J35</f>
        <v>0</v>
      </c>
      <c r="O35" s="476">
        <f>'２次波及計算'!N35</f>
        <v>0</v>
      </c>
      <c r="P35" s="473">
        <f>'２次波及計算'!O35</f>
        <v>0</v>
      </c>
      <c r="Q35" s="475">
        <f>'２次波及計算'!Q35</f>
        <v>0</v>
      </c>
      <c r="R35" s="476">
        <f>'２次波及計算'!S35</f>
        <v>0</v>
      </c>
      <c r="S35" s="474">
        <f t="shared" si="0"/>
        <v>0</v>
      </c>
      <c r="T35" s="475">
        <f t="shared" si="1"/>
        <v>0</v>
      </c>
      <c r="U35" s="477">
        <f t="shared" si="2"/>
        <v>0</v>
      </c>
      <c r="V35" s="473">
        <f>総合波及計算!I35</f>
        <v>0</v>
      </c>
      <c r="W35" s="476">
        <f>総合波及計算!K35</f>
        <v>0</v>
      </c>
    </row>
    <row r="36" spans="1:23" ht="18" customHeight="1" x14ac:dyDescent="0.2">
      <c r="A36" s="314">
        <v>30</v>
      </c>
      <c r="B36" s="470" t="s">
        <v>213</v>
      </c>
      <c r="C36" s="471" t="s">
        <v>8</v>
      </c>
      <c r="D36" s="472">
        <f>需要額入力!G36</f>
        <v>0</v>
      </c>
      <c r="E36" s="473">
        <f>'１次波及計算'!M36</f>
        <v>0</v>
      </c>
      <c r="F36" s="474">
        <f>'１次波及計算'!N36</f>
        <v>0</v>
      </c>
      <c r="G36" s="475">
        <f>'１次波及計算'!S36</f>
        <v>0</v>
      </c>
      <c r="H36" s="475">
        <f>'１次波及計算'!V36</f>
        <v>0</v>
      </c>
      <c r="I36" s="475">
        <f>'１次波及計算'!P36</f>
        <v>0</v>
      </c>
      <c r="J36" s="475">
        <f>'１次波及計算'!Q36</f>
        <v>0</v>
      </c>
      <c r="K36" s="475">
        <f>'１次波及計算'!T36</f>
        <v>0</v>
      </c>
      <c r="L36" s="476">
        <f>'１次波及計算'!W36</f>
        <v>0</v>
      </c>
      <c r="M36" s="473">
        <f>'２次波及計算'!H36</f>
        <v>0</v>
      </c>
      <c r="N36" s="475">
        <f>'２次波及計算'!J36</f>
        <v>0</v>
      </c>
      <c r="O36" s="476">
        <f>'２次波及計算'!N36</f>
        <v>0</v>
      </c>
      <c r="P36" s="473">
        <f>'２次波及計算'!O36</f>
        <v>0</v>
      </c>
      <c r="Q36" s="475">
        <f>'２次波及計算'!Q36</f>
        <v>0</v>
      </c>
      <c r="R36" s="476">
        <f>'２次波及計算'!S36</f>
        <v>0</v>
      </c>
      <c r="S36" s="474">
        <f t="shared" si="0"/>
        <v>0</v>
      </c>
      <c r="T36" s="475">
        <f t="shared" si="1"/>
        <v>0</v>
      </c>
      <c r="U36" s="477">
        <f t="shared" si="2"/>
        <v>0</v>
      </c>
      <c r="V36" s="473">
        <f>総合波及計算!I36</f>
        <v>0</v>
      </c>
      <c r="W36" s="476">
        <f>総合波及計算!K36</f>
        <v>0</v>
      </c>
    </row>
    <row r="37" spans="1:23" ht="18" customHeight="1" x14ac:dyDescent="0.2">
      <c r="A37" s="314">
        <v>31</v>
      </c>
      <c r="B37" s="470" t="s">
        <v>214</v>
      </c>
      <c r="C37" s="471" t="s">
        <v>260</v>
      </c>
      <c r="D37" s="472">
        <f>需要額入力!G37</f>
        <v>0</v>
      </c>
      <c r="E37" s="473">
        <f>'１次波及計算'!M37</f>
        <v>0</v>
      </c>
      <c r="F37" s="474">
        <f>'１次波及計算'!N37</f>
        <v>0</v>
      </c>
      <c r="G37" s="475">
        <f>'１次波及計算'!S37</f>
        <v>0</v>
      </c>
      <c r="H37" s="475">
        <f>'１次波及計算'!V37</f>
        <v>0</v>
      </c>
      <c r="I37" s="475">
        <f>'１次波及計算'!P37</f>
        <v>0</v>
      </c>
      <c r="J37" s="475">
        <f>'１次波及計算'!Q37</f>
        <v>0</v>
      </c>
      <c r="K37" s="475">
        <f>'１次波及計算'!T37</f>
        <v>0</v>
      </c>
      <c r="L37" s="476">
        <f>'１次波及計算'!W37</f>
        <v>0</v>
      </c>
      <c r="M37" s="473">
        <f>'２次波及計算'!H37</f>
        <v>0</v>
      </c>
      <c r="N37" s="475">
        <f>'２次波及計算'!J37</f>
        <v>0</v>
      </c>
      <c r="O37" s="476">
        <f>'２次波及計算'!N37</f>
        <v>0</v>
      </c>
      <c r="P37" s="473">
        <f>'２次波及計算'!O37</f>
        <v>0</v>
      </c>
      <c r="Q37" s="475">
        <f>'２次波及計算'!Q37</f>
        <v>0</v>
      </c>
      <c r="R37" s="476">
        <f>'２次波及計算'!S37</f>
        <v>0</v>
      </c>
      <c r="S37" s="474">
        <f t="shared" si="0"/>
        <v>0</v>
      </c>
      <c r="T37" s="475">
        <f t="shared" si="1"/>
        <v>0</v>
      </c>
      <c r="U37" s="477">
        <f t="shared" si="2"/>
        <v>0</v>
      </c>
      <c r="V37" s="473">
        <f>総合波及計算!I37</f>
        <v>0</v>
      </c>
      <c r="W37" s="476">
        <f>総合波及計算!K37</f>
        <v>0</v>
      </c>
    </row>
    <row r="38" spans="1:23" ht="18" customHeight="1" x14ac:dyDescent="0.2">
      <c r="A38" s="314">
        <v>32</v>
      </c>
      <c r="B38" s="470" t="s">
        <v>215</v>
      </c>
      <c r="C38" s="471" t="s">
        <v>9</v>
      </c>
      <c r="D38" s="472">
        <f>需要額入力!G38</f>
        <v>0</v>
      </c>
      <c r="E38" s="473">
        <f>'１次波及計算'!M38</f>
        <v>0</v>
      </c>
      <c r="F38" s="474">
        <f>'１次波及計算'!N38</f>
        <v>0</v>
      </c>
      <c r="G38" s="475">
        <f>'１次波及計算'!S38</f>
        <v>0</v>
      </c>
      <c r="H38" s="475">
        <f>'１次波及計算'!V38</f>
        <v>0</v>
      </c>
      <c r="I38" s="475">
        <f>'１次波及計算'!P38</f>
        <v>0</v>
      </c>
      <c r="J38" s="475">
        <f>'１次波及計算'!Q38</f>
        <v>0</v>
      </c>
      <c r="K38" s="475">
        <f>'１次波及計算'!T38</f>
        <v>0</v>
      </c>
      <c r="L38" s="476">
        <f>'１次波及計算'!W38</f>
        <v>0</v>
      </c>
      <c r="M38" s="473">
        <f>'２次波及計算'!H38</f>
        <v>0</v>
      </c>
      <c r="N38" s="475">
        <f>'２次波及計算'!J38</f>
        <v>0</v>
      </c>
      <c r="O38" s="476">
        <f>'２次波及計算'!N38</f>
        <v>0</v>
      </c>
      <c r="P38" s="473">
        <f>'２次波及計算'!O38</f>
        <v>0</v>
      </c>
      <c r="Q38" s="475">
        <f>'２次波及計算'!Q38</f>
        <v>0</v>
      </c>
      <c r="R38" s="476">
        <f>'２次波及計算'!S38</f>
        <v>0</v>
      </c>
      <c r="S38" s="474">
        <f t="shared" si="0"/>
        <v>0</v>
      </c>
      <c r="T38" s="475">
        <f t="shared" si="1"/>
        <v>0</v>
      </c>
      <c r="U38" s="477">
        <f t="shared" si="2"/>
        <v>0</v>
      </c>
      <c r="V38" s="473">
        <f>総合波及計算!I38</f>
        <v>0</v>
      </c>
      <c r="W38" s="476">
        <f>総合波及計算!K38</f>
        <v>0</v>
      </c>
    </row>
    <row r="39" spans="1:23" ht="18" customHeight="1" x14ac:dyDescent="0.2">
      <c r="A39" s="314">
        <v>33</v>
      </c>
      <c r="B39" s="470" t="s">
        <v>216</v>
      </c>
      <c r="C39" s="471" t="s">
        <v>261</v>
      </c>
      <c r="D39" s="472">
        <f>需要額入力!G39</f>
        <v>0</v>
      </c>
      <c r="E39" s="473">
        <f>'１次波及計算'!M39</f>
        <v>0</v>
      </c>
      <c r="F39" s="474">
        <f>'１次波及計算'!N39</f>
        <v>0</v>
      </c>
      <c r="G39" s="475">
        <f>'１次波及計算'!S39</f>
        <v>0</v>
      </c>
      <c r="H39" s="475">
        <f>'１次波及計算'!V39</f>
        <v>0</v>
      </c>
      <c r="I39" s="475">
        <f>'１次波及計算'!P39</f>
        <v>0</v>
      </c>
      <c r="J39" s="475">
        <f>'１次波及計算'!Q39</f>
        <v>0</v>
      </c>
      <c r="K39" s="475">
        <f>'１次波及計算'!T39</f>
        <v>0</v>
      </c>
      <c r="L39" s="476">
        <f>'１次波及計算'!W39</f>
        <v>0</v>
      </c>
      <c r="M39" s="473">
        <f>'２次波及計算'!H39</f>
        <v>0</v>
      </c>
      <c r="N39" s="475">
        <f>'２次波及計算'!J39</f>
        <v>0</v>
      </c>
      <c r="O39" s="476">
        <f>'２次波及計算'!N39</f>
        <v>0</v>
      </c>
      <c r="P39" s="473">
        <f>'２次波及計算'!O39</f>
        <v>0</v>
      </c>
      <c r="Q39" s="475">
        <f>'２次波及計算'!Q39</f>
        <v>0</v>
      </c>
      <c r="R39" s="476">
        <f>'２次波及計算'!S39</f>
        <v>0</v>
      </c>
      <c r="S39" s="474">
        <f t="shared" si="0"/>
        <v>0</v>
      </c>
      <c r="T39" s="475">
        <f t="shared" si="1"/>
        <v>0</v>
      </c>
      <c r="U39" s="477">
        <f t="shared" si="2"/>
        <v>0</v>
      </c>
      <c r="V39" s="473">
        <f>総合波及計算!I39</f>
        <v>0</v>
      </c>
      <c r="W39" s="476">
        <f>総合波及計算!K39</f>
        <v>0</v>
      </c>
    </row>
    <row r="40" spans="1:23" ht="18" customHeight="1" x14ac:dyDescent="0.2">
      <c r="A40" s="314">
        <v>34</v>
      </c>
      <c r="B40" s="470" t="s">
        <v>217</v>
      </c>
      <c r="C40" s="471" t="s">
        <v>262</v>
      </c>
      <c r="D40" s="472">
        <f>需要額入力!G40</f>
        <v>0</v>
      </c>
      <c r="E40" s="473">
        <f>'１次波及計算'!M40</f>
        <v>0</v>
      </c>
      <c r="F40" s="474">
        <f>'１次波及計算'!N40</f>
        <v>0</v>
      </c>
      <c r="G40" s="475">
        <f>'１次波及計算'!S40</f>
        <v>0</v>
      </c>
      <c r="H40" s="475">
        <f>'１次波及計算'!V40</f>
        <v>0</v>
      </c>
      <c r="I40" s="475">
        <f>'１次波及計算'!P40</f>
        <v>0</v>
      </c>
      <c r="J40" s="475">
        <f>'１次波及計算'!Q40</f>
        <v>0</v>
      </c>
      <c r="K40" s="475">
        <f>'１次波及計算'!T40</f>
        <v>0</v>
      </c>
      <c r="L40" s="476">
        <f>'１次波及計算'!W40</f>
        <v>0</v>
      </c>
      <c r="M40" s="473">
        <f>'２次波及計算'!H40</f>
        <v>0</v>
      </c>
      <c r="N40" s="475">
        <f>'２次波及計算'!J40</f>
        <v>0</v>
      </c>
      <c r="O40" s="476">
        <f>'２次波及計算'!N40</f>
        <v>0</v>
      </c>
      <c r="P40" s="473">
        <f>'２次波及計算'!O40</f>
        <v>0</v>
      </c>
      <c r="Q40" s="475">
        <f>'２次波及計算'!Q40</f>
        <v>0</v>
      </c>
      <c r="R40" s="476">
        <f>'２次波及計算'!S40</f>
        <v>0</v>
      </c>
      <c r="S40" s="474">
        <f t="shared" si="0"/>
        <v>0</v>
      </c>
      <c r="T40" s="475">
        <f t="shared" si="1"/>
        <v>0</v>
      </c>
      <c r="U40" s="477">
        <f t="shared" si="2"/>
        <v>0</v>
      </c>
      <c r="V40" s="473">
        <f>総合波及計算!I40</f>
        <v>0</v>
      </c>
      <c r="W40" s="476">
        <f>総合波及計算!K40</f>
        <v>0</v>
      </c>
    </row>
    <row r="41" spans="1:23" ht="18" customHeight="1" x14ac:dyDescent="0.2">
      <c r="A41" s="314">
        <v>35</v>
      </c>
      <c r="B41" s="470" t="s">
        <v>218</v>
      </c>
      <c r="C41" s="471" t="s">
        <v>263</v>
      </c>
      <c r="D41" s="472">
        <f>需要額入力!G41</f>
        <v>0</v>
      </c>
      <c r="E41" s="473">
        <f>'１次波及計算'!M41</f>
        <v>0</v>
      </c>
      <c r="F41" s="474">
        <f>'１次波及計算'!N41</f>
        <v>0</v>
      </c>
      <c r="G41" s="475">
        <f>'１次波及計算'!S41</f>
        <v>0</v>
      </c>
      <c r="H41" s="475">
        <f>'１次波及計算'!V41</f>
        <v>0</v>
      </c>
      <c r="I41" s="475">
        <f>'１次波及計算'!P41</f>
        <v>0</v>
      </c>
      <c r="J41" s="475">
        <f>'１次波及計算'!Q41</f>
        <v>0</v>
      </c>
      <c r="K41" s="475">
        <f>'１次波及計算'!T41</f>
        <v>0</v>
      </c>
      <c r="L41" s="476">
        <f>'１次波及計算'!W41</f>
        <v>0</v>
      </c>
      <c r="M41" s="473">
        <f>'２次波及計算'!H41</f>
        <v>0</v>
      </c>
      <c r="N41" s="475">
        <f>'２次波及計算'!J41</f>
        <v>0</v>
      </c>
      <c r="O41" s="476">
        <f>'２次波及計算'!N41</f>
        <v>0</v>
      </c>
      <c r="P41" s="473">
        <f>'２次波及計算'!O41</f>
        <v>0</v>
      </c>
      <c r="Q41" s="475">
        <f>'２次波及計算'!Q41</f>
        <v>0</v>
      </c>
      <c r="R41" s="476">
        <f>'２次波及計算'!S41</f>
        <v>0</v>
      </c>
      <c r="S41" s="474">
        <f t="shared" si="0"/>
        <v>0</v>
      </c>
      <c r="T41" s="475">
        <f t="shared" si="1"/>
        <v>0</v>
      </c>
      <c r="U41" s="477">
        <f t="shared" si="2"/>
        <v>0</v>
      </c>
      <c r="V41" s="473">
        <f>総合波及計算!I41</f>
        <v>0</v>
      </c>
      <c r="W41" s="476">
        <f>総合波及計算!K41</f>
        <v>0</v>
      </c>
    </row>
    <row r="42" spans="1:23" ht="18" customHeight="1" x14ac:dyDescent="0.2">
      <c r="A42" s="314">
        <v>36</v>
      </c>
      <c r="B42" s="470" t="s">
        <v>219</v>
      </c>
      <c r="C42" s="471" t="s">
        <v>10</v>
      </c>
      <c r="D42" s="472">
        <f>需要額入力!G42</f>
        <v>0</v>
      </c>
      <c r="E42" s="473">
        <f>'１次波及計算'!M42</f>
        <v>0</v>
      </c>
      <c r="F42" s="474">
        <f>'１次波及計算'!N42</f>
        <v>0</v>
      </c>
      <c r="G42" s="475">
        <f>'１次波及計算'!S42</f>
        <v>0</v>
      </c>
      <c r="H42" s="475">
        <f>'１次波及計算'!V42</f>
        <v>0</v>
      </c>
      <c r="I42" s="475">
        <f>'１次波及計算'!P42</f>
        <v>0</v>
      </c>
      <c r="J42" s="475">
        <f>'１次波及計算'!Q42</f>
        <v>0</v>
      </c>
      <c r="K42" s="475">
        <f>'１次波及計算'!T42</f>
        <v>0</v>
      </c>
      <c r="L42" s="476">
        <f>'１次波及計算'!W42</f>
        <v>0</v>
      </c>
      <c r="M42" s="473">
        <f>'２次波及計算'!H42</f>
        <v>0</v>
      </c>
      <c r="N42" s="475">
        <f>'２次波及計算'!J42</f>
        <v>0</v>
      </c>
      <c r="O42" s="476">
        <f>'２次波及計算'!N42</f>
        <v>0</v>
      </c>
      <c r="P42" s="473">
        <f>'２次波及計算'!O42</f>
        <v>0</v>
      </c>
      <c r="Q42" s="475">
        <f>'２次波及計算'!Q42</f>
        <v>0</v>
      </c>
      <c r="R42" s="476">
        <f>'２次波及計算'!S42</f>
        <v>0</v>
      </c>
      <c r="S42" s="474">
        <f t="shared" si="0"/>
        <v>0</v>
      </c>
      <c r="T42" s="475">
        <f t="shared" si="1"/>
        <v>0</v>
      </c>
      <c r="U42" s="477">
        <f t="shared" si="2"/>
        <v>0</v>
      </c>
      <c r="V42" s="473">
        <f>総合波及計算!I42</f>
        <v>0</v>
      </c>
      <c r="W42" s="476">
        <f>総合波及計算!K42</f>
        <v>0</v>
      </c>
    </row>
    <row r="43" spans="1:23" ht="18" customHeight="1" x14ac:dyDescent="0.2">
      <c r="A43" s="314">
        <v>37</v>
      </c>
      <c r="B43" s="470" t="s">
        <v>220</v>
      </c>
      <c r="C43" s="471" t="s">
        <v>264</v>
      </c>
      <c r="D43" s="472">
        <f>需要額入力!G43</f>
        <v>0</v>
      </c>
      <c r="E43" s="473">
        <f>'１次波及計算'!M43</f>
        <v>0</v>
      </c>
      <c r="F43" s="474">
        <f>'１次波及計算'!N43</f>
        <v>0</v>
      </c>
      <c r="G43" s="475">
        <f>'１次波及計算'!S43</f>
        <v>0</v>
      </c>
      <c r="H43" s="475">
        <f>'１次波及計算'!V43</f>
        <v>0</v>
      </c>
      <c r="I43" s="475">
        <f>'１次波及計算'!P43</f>
        <v>0</v>
      </c>
      <c r="J43" s="475">
        <f>'１次波及計算'!Q43</f>
        <v>0</v>
      </c>
      <c r="K43" s="475">
        <f>'１次波及計算'!T43</f>
        <v>0</v>
      </c>
      <c r="L43" s="476">
        <f>'１次波及計算'!W43</f>
        <v>0</v>
      </c>
      <c r="M43" s="473">
        <f>'２次波及計算'!H43</f>
        <v>0</v>
      </c>
      <c r="N43" s="475">
        <f>'２次波及計算'!J43</f>
        <v>0</v>
      </c>
      <c r="O43" s="476">
        <f>'２次波及計算'!N43</f>
        <v>0</v>
      </c>
      <c r="P43" s="473">
        <f>'２次波及計算'!O43</f>
        <v>0</v>
      </c>
      <c r="Q43" s="475">
        <f>'２次波及計算'!Q43</f>
        <v>0</v>
      </c>
      <c r="R43" s="476">
        <f>'２次波及計算'!S43</f>
        <v>0</v>
      </c>
      <c r="S43" s="474">
        <f t="shared" si="0"/>
        <v>0</v>
      </c>
      <c r="T43" s="475">
        <f t="shared" si="1"/>
        <v>0</v>
      </c>
      <c r="U43" s="477">
        <f t="shared" si="2"/>
        <v>0</v>
      </c>
      <c r="V43" s="473">
        <f>総合波及計算!I43</f>
        <v>0</v>
      </c>
      <c r="W43" s="476">
        <f>総合波及計算!K43</f>
        <v>0</v>
      </c>
    </row>
    <row r="44" spans="1:23" ht="18" customHeight="1" x14ac:dyDescent="0.2">
      <c r="A44" s="314">
        <v>38</v>
      </c>
      <c r="B44" s="470" t="s">
        <v>221</v>
      </c>
      <c r="C44" s="471" t="s">
        <v>265</v>
      </c>
      <c r="D44" s="472">
        <f>需要額入力!G44</f>
        <v>0</v>
      </c>
      <c r="E44" s="473">
        <f>'１次波及計算'!M44</f>
        <v>0</v>
      </c>
      <c r="F44" s="474">
        <f>'１次波及計算'!N44</f>
        <v>0</v>
      </c>
      <c r="G44" s="475">
        <f>'１次波及計算'!S44</f>
        <v>0</v>
      </c>
      <c r="H44" s="475">
        <f>'１次波及計算'!V44</f>
        <v>0</v>
      </c>
      <c r="I44" s="475">
        <f>'１次波及計算'!P44</f>
        <v>0</v>
      </c>
      <c r="J44" s="475">
        <f>'１次波及計算'!Q44</f>
        <v>0</v>
      </c>
      <c r="K44" s="475">
        <f>'１次波及計算'!T44</f>
        <v>0</v>
      </c>
      <c r="L44" s="476">
        <f>'１次波及計算'!W44</f>
        <v>0</v>
      </c>
      <c r="M44" s="473">
        <f>'２次波及計算'!H44</f>
        <v>0</v>
      </c>
      <c r="N44" s="475">
        <f>'２次波及計算'!J44</f>
        <v>0</v>
      </c>
      <c r="O44" s="476">
        <f>'２次波及計算'!N44</f>
        <v>0</v>
      </c>
      <c r="P44" s="473">
        <f>'２次波及計算'!O44</f>
        <v>0</v>
      </c>
      <c r="Q44" s="475">
        <f>'２次波及計算'!Q44</f>
        <v>0</v>
      </c>
      <c r="R44" s="476">
        <f>'２次波及計算'!S44</f>
        <v>0</v>
      </c>
      <c r="S44" s="474">
        <f t="shared" si="0"/>
        <v>0</v>
      </c>
      <c r="T44" s="475">
        <f t="shared" si="1"/>
        <v>0</v>
      </c>
      <c r="U44" s="477">
        <f t="shared" si="2"/>
        <v>0</v>
      </c>
      <c r="V44" s="473">
        <f>総合波及計算!I44</f>
        <v>0</v>
      </c>
      <c r="W44" s="476">
        <f>総合波及計算!K44</f>
        <v>0</v>
      </c>
    </row>
    <row r="45" spans="1:23" ht="18" customHeight="1" x14ac:dyDescent="0.2">
      <c r="A45" s="314">
        <v>39</v>
      </c>
      <c r="B45" s="470" t="s">
        <v>222</v>
      </c>
      <c r="C45" s="471" t="s">
        <v>299</v>
      </c>
      <c r="D45" s="472">
        <f>需要額入力!G45</f>
        <v>0</v>
      </c>
      <c r="E45" s="473">
        <f>'１次波及計算'!M45</f>
        <v>0</v>
      </c>
      <c r="F45" s="474">
        <f>'１次波及計算'!N45</f>
        <v>0</v>
      </c>
      <c r="G45" s="475">
        <f>'１次波及計算'!S45</f>
        <v>0</v>
      </c>
      <c r="H45" s="475">
        <f>'１次波及計算'!V45</f>
        <v>0</v>
      </c>
      <c r="I45" s="475">
        <f>'１次波及計算'!P45</f>
        <v>0</v>
      </c>
      <c r="J45" s="475">
        <f>'１次波及計算'!Q45</f>
        <v>0</v>
      </c>
      <c r="K45" s="475">
        <f>'１次波及計算'!T45</f>
        <v>0</v>
      </c>
      <c r="L45" s="476">
        <f>'１次波及計算'!W45</f>
        <v>0</v>
      </c>
      <c r="M45" s="473">
        <f>'２次波及計算'!H45</f>
        <v>0</v>
      </c>
      <c r="N45" s="475">
        <f>'２次波及計算'!J45</f>
        <v>0</v>
      </c>
      <c r="O45" s="476">
        <f>'２次波及計算'!N45</f>
        <v>0</v>
      </c>
      <c r="P45" s="473">
        <f>'２次波及計算'!O45</f>
        <v>0</v>
      </c>
      <c r="Q45" s="475">
        <f>'２次波及計算'!Q45</f>
        <v>0</v>
      </c>
      <c r="R45" s="476">
        <f>'２次波及計算'!S45</f>
        <v>0</v>
      </c>
      <c r="S45" s="474">
        <f t="shared" si="0"/>
        <v>0</v>
      </c>
      <c r="T45" s="475">
        <f t="shared" si="1"/>
        <v>0</v>
      </c>
      <c r="U45" s="477">
        <f t="shared" si="2"/>
        <v>0</v>
      </c>
      <c r="V45" s="473">
        <f>総合波及計算!I45</f>
        <v>0</v>
      </c>
      <c r="W45" s="476">
        <f>総合波及計算!K45</f>
        <v>0</v>
      </c>
    </row>
    <row r="46" spans="1:23" ht="18" customHeight="1" x14ac:dyDescent="0.2">
      <c r="A46" s="314">
        <v>40</v>
      </c>
      <c r="B46" s="470" t="s">
        <v>223</v>
      </c>
      <c r="C46" s="471" t="s">
        <v>266</v>
      </c>
      <c r="D46" s="472">
        <f>需要額入力!G46</f>
        <v>0</v>
      </c>
      <c r="E46" s="473">
        <f>'１次波及計算'!M46</f>
        <v>0</v>
      </c>
      <c r="F46" s="474">
        <f>'１次波及計算'!N46</f>
        <v>0</v>
      </c>
      <c r="G46" s="475">
        <f>'１次波及計算'!S46</f>
        <v>0</v>
      </c>
      <c r="H46" s="475">
        <f>'１次波及計算'!V46</f>
        <v>0</v>
      </c>
      <c r="I46" s="475">
        <f>'１次波及計算'!P46</f>
        <v>0</v>
      </c>
      <c r="J46" s="475">
        <f>'１次波及計算'!Q46</f>
        <v>0</v>
      </c>
      <c r="K46" s="475">
        <f>'１次波及計算'!T46</f>
        <v>0</v>
      </c>
      <c r="L46" s="476">
        <f>'１次波及計算'!W46</f>
        <v>0</v>
      </c>
      <c r="M46" s="473">
        <f>'２次波及計算'!H46</f>
        <v>0</v>
      </c>
      <c r="N46" s="475">
        <f>'２次波及計算'!J46</f>
        <v>0</v>
      </c>
      <c r="O46" s="476">
        <f>'２次波及計算'!N46</f>
        <v>0</v>
      </c>
      <c r="P46" s="473">
        <f>'２次波及計算'!O46</f>
        <v>0</v>
      </c>
      <c r="Q46" s="475">
        <f>'２次波及計算'!Q46</f>
        <v>0</v>
      </c>
      <c r="R46" s="476">
        <f>'２次波及計算'!S46</f>
        <v>0</v>
      </c>
      <c r="S46" s="474">
        <f t="shared" si="0"/>
        <v>0</v>
      </c>
      <c r="T46" s="475">
        <f t="shared" si="1"/>
        <v>0</v>
      </c>
      <c r="U46" s="477">
        <f t="shared" si="2"/>
        <v>0</v>
      </c>
      <c r="V46" s="473">
        <f>総合波及計算!I46</f>
        <v>0</v>
      </c>
      <c r="W46" s="476">
        <f>総合波及計算!K46</f>
        <v>0</v>
      </c>
    </row>
    <row r="47" spans="1:23" ht="18" customHeight="1" x14ac:dyDescent="0.2">
      <c r="A47" s="314">
        <v>41</v>
      </c>
      <c r="B47" s="470" t="s">
        <v>224</v>
      </c>
      <c r="C47" s="471" t="s">
        <v>267</v>
      </c>
      <c r="D47" s="472">
        <f>需要額入力!G47</f>
        <v>0</v>
      </c>
      <c r="E47" s="473">
        <f>'１次波及計算'!M47</f>
        <v>0</v>
      </c>
      <c r="F47" s="474">
        <f>'１次波及計算'!N47</f>
        <v>0</v>
      </c>
      <c r="G47" s="475">
        <f>'１次波及計算'!S47</f>
        <v>0</v>
      </c>
      <c r="H47" s="475">
        <f>'１次波及計算'!V47</f>
        <v>0</v>
      </c>
      <c r="I47" s="475">
        <f>'１次波及計算'!P47</f>
        <v>0</v>
      </c>
      <c r="J47" s="475">
        <f>'１次波及計算'!Q47</f>
        <v>0</v>
      </c>
      <c r="K47" s="475">
        <f>'１次波及計算'!T47</f>
        <v>0</v>
      </c>
      <c r="L47" s="476">
        <f>'１次波及計算'!W47</f>
        <v>0</v>
      </c>
      <c r="M47" s="473">
        <f>'２次波及計算'!H47</f>
        <v>0</v>
      </c>
      <c r="N47" s="475">
        <f>'２次波及計算'!J47</f>
        <v>0</v>
      </c>
      <c r="O47" s="476">
        <f>'２次波及計算'!N47</f>
        <v>0</v>
      </c>
      <c r="P47" s="473">
        <f>'２次波及計算'!O47</f>
        <v>0</v>
      </c>
      <c r="Q47" s="475">
        <f>'２次波及計算'!Q47</f>
        <v>0</v>
      </c>
      <c r="R47" s="476">
        <f>'２次波及計算'!S47</f>
        <v>0</v>
      </c>
      <c r="S47" s="474">
        <f t="shared" si="0"/>
        <v>0</v>
      </c>
      <c r="T47" s="475">
        <f t="shared" si="1"/>
        <v>0</v>
      </c>
      <c r="U47" s="477">
        <f t="shared" si="2"/>
        <v>0</v>
      </c>
      <c r="V47" s="473">
        <f>総合波及計算!I47</f>
        <v>0</v>
      </c>
      <c r="W47" s="476">
        <f>総合波及計算!K47</f>
        <v>0</v>
      </c>
    </row>
    <row r="48" spans="1:23" ht="18" customHeight="1" x14ac:dyDescent="0.2">
      <c r="A48" s="314">
        <v>42</v>
      </c>
      <c r="B48" s="470" t="s">
        <v>225</v>
      </c>
      <c r="C48" s="471" t="s">
        <v>300</v>
      </c>
      <c r="D48" s="472">
        <f>需要額入力!G48</f>
        <v>0</v>
      </c>
      <c r="E48" s="473">
        <f>'１次波及計算'!M48</f>
        <v>0</v>
      </c>
      <c r="F48" s="474">
        <f>'１次波及計算'!N48</f>
        <v>0</v>
      </c>
      <c r="G48" s="475">
        <f>'１次波及計算'!S48</f>
        <v>0</v>
      </c>
      <c r="H48" s="475">
        <f>'１次波及計算'!V48</f>
        <v>0</v>
      </c>
      <c r="I48" s="475">
        <f>'１次波及計算'!P48</f>
        <v>0</v>
      </c>
      <c r="J48" s="475">
        <f>'１次波及計算'!Q48</f>
        <v>0</v>
      </c>
      <c r="K48" s="475">
        <f>'１次波及計算'!T48</f>
        <v>0</v>
      </c>
      <c r="L48" s="476">
        <f>'１次波及計算'!W48</f>
        <v>0</v>
      </c>
      <c r="M48" s="473">
        <f>'２次波及計算'!H48</f>
        <v>0</v>
      </c>
      <c r="N48" s="475">
        <f>'２次波及計算'!J48</f>
        <v>0</v>
      </c>
      <c r="O48" s="476">
        <f>'２次波及計算'!N48</f>
        <v>0</v>
      </c>
      <c r="P48" s="473">
        <f>'２次波及計算'!O48</f>
        <v>0</v>
      </c>
      <c r="Q48" s="475">
        <f>'２次波及計算'!Q48</f>
        <v>0</v>
      </c>
      <c r="R48" s="476">
        <f>'２次波及計算'!S48</f>
        <v>0</v>
      </c>
      <c r="S48" s="474">
        <f t="shared" si="0"/>
        <v>0</v>
      </c>
      <c r="T48" s="475">
        <f t="shared" si="1"/>
        <v>0</v>
      </c>
      <c r="U48" s="477">
        <f t="shared" si="2"/>
        <v>0</v>
      </c>
      <c r="V48" s="473">
        <f>総合波及計算!I48</f>
        <v>0</v>
      </c>
      <c r="W48" s="476">
        <f>総合波及計算!K48</f>
        <v>0</v>
      </c>
    </row>
    <row r="49" spans="1:23" ht="18" customHeight="1" x14ac:dyDescent="0.2">
      <c r="A49" s="314">
        <v>43</v>
      </c>
      <c r="B49" s="478" t="s">
        <v>226</v>
      </c>
      <c r="C49" s="479" t="s">
        <v>301</v>
      </c>
      <c r="D49" s="480">
        <f>需要額入力!G49</f>
        <v>0</v>
      </c>
      <c r="E49" s="481">
        <f>'１次波及計算'!M49</f>
        <v>0</v>
      </c>
      <c r="F49" s="482">
        <f>'１次波及計算'!N49</f>
        <v>0</v>
      </c>
      <c r="G49" s="483">
        <f>'１次波及計算'!S49</f>
        <v>0</v>
      </c>
      <c r="H49" s="483">
        <f>'１次波及計算'!V49</f>
        <v>0</v>
      </c>
      <c r="I49" s="483">
        <f>'１次波及計算'!P49</f>
        <v>0</v>
      </c>
      <c r="J49" s="483">
        <f>'１次波及計算'!Q49</f>
        <v>0</v>
      </c>
      <c r="K49" s="483">
        <f>'１次波及計算'!T49</f>
        <v>0</v>
      </c>
      <c r="L49" s="484">
        <f>'１次波及計算'!W49</f>
        <v>0</v>
      </c>
      <c r="M49" s="481">
        <f>'２次波及計算'!H49</f>
        <v>0</v>
      </c>
      <c r="N49" s="483">
        <f>'２次波及計算'!J49</f>
        <v>0</v>
      </c>
      <c r="O49" s="484">
        <f>'２次波及計算'!N49</f>
        <v>0</v>
      </c>
      <c r="P49" s="481">
        <f>'２次波及計算'!O49</f>
        <v>0</v>
      </c>
      <c r="Q49" s="483">
        <f>'２次波及計算'!Q49</f>
        <v>0</v>
      </c>
      <c r="R49" s="484">
        <f>'２次波及計算'!S49</f>
        <v>0</v>
      </c>
      <c r="S49" s="482">
        <f t="shared" si="0"/>
        <v>0</v>
      </c>
      <c r="T49" s="483">
        <f t="shared" si="1"/>
        <v>0</v>
      </c>
      <c r="U49" s="485">
        <f t="shared" si="2"/>
        <v>0</v>
      </c>
      <c r="V49" s="481">
        <f>総合波及計算!I49</f>
        <v>0</v>
      </c>
      <c r="W49" s="484">
        <f>総合波及計算!K49</f>
        <v>0</v>
      </c>
    </row>
    <row r="50" spans="1:23" ht="27" customHeight="1" x14ac:dyDescent="0.2">
      <c r="B50" s="719" t="s">
        <v>58</v>
      </c>
      <c r="C50" s="720"/>
      <c r="D50" s="582">
        <f t="shared" ref="D50:W50" si="3">SUM(D7:D49)</f>
        <v>0</v>
      </c>
      <c r="E50" s="583">
        <f t="shared" si="3"/>
        <v>0</v>
      </c>
      <c r="F50" s="488">
        <f t="shared" si="3"/>
        <v>0</v>
      </c>
      <c r="G50" s="488">
        <f t="shared" si="3"/>
        <v>0</v>
      </c>
      <c r="H50" s="488">
        <f t="shared" si="3"/>
        <v>0</v>
      </c>
      <c r="I50" s="488">
        <f t="shared" si="3"/>
        <v>0</v>
      </c>
      <c r="J50" s="584">
        <f t="shared" si="3"/>
        <v>0</v>
      </c>
      <c r="K50" s="488">
        <f t="shared" si="3"/>
        <v>0</v>
      </c>
      <c r="L50" s="489">
        <f t="shared" si="3"/>
        <v>0</v>
      </c>
      <c r="M50" s="487">
        <f t="shared" si="3"/>
        <v>0</v>
      </c>
      <c r="N50" s="488">
        <f t="shared" si="3"/>
        <v>0</v>
      </c>
      <c r="O50" s="489">
        <f t="shared" si="3"/>
        <v>0</v>
      </c>
      <c r="P50" s="583">
        <f t="shared" si="3"/>
        <v>0</v>
      </c>
      <c r="Q50" s="487">
        <f t="shared" si="3"/>
        <v>0</v>
      </c>
      <c r="R50" s="486">
        <f t="shared" si="3"/>
        <v>0</v>
      </c>
      <c r="S50" s="583">
        <f t="shared" si="3"/>
        <v>0</v>
      </c>
      <c r="T50" s="488">
        <f t="shared" si="3"/>
        <v>0</v>
      </c>
      <c r="U50" s="489">
        <f t="shared" si="3"/>
        <v>0</v>
      </c>
      <c r="V50" s="487">
        <f t="shared" si="3"/>
        <v>0</v>
      </c>
      <c r="W50" s="489">
        <f t="shared" si="3"/>
        <v>0</v>
      </c>
    </row>
  </sheetData>
  <mergeCells count="7">
    <mergeCell ref="V3:W3"/>
    <mergeCell ref="V4:V6"/>
    <mergeCell ref="W4:W6"/>
    <mergeCell ref="B50:C50"/>
    <mergeCell ref="J4:L4"/>
    <mergeCell ref="E3:L3"/>
    <mergeCell ref="E4:I4"/>
  </mergeCells>
  <phoneticPr fontId="7"/>
  <pageMargins left="0.25" right="0.25" top="0.75" bottom="0.75" header="0.3" footer="0.3"/>
  <pageSetup paperSize="9" scale="51" orientation="landscape" r:id="rId1"/>
  <headerFooter>
    <oddHeader>&amp;L&amp;F&amp;R&amp;A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B1:W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2.1796875" style="496" customWidth="1"/>
    <col min="2" max="2" width="5.26953125" style="496" customWidth="1"/>
    <col min="3" max="3" width="25" style="496" customWidth="1"/>
    <col min="4" max="4" width="16.81640625" style="496" bestFit="1" customWidth="1"/>
    <col min="5" max="5" width="10.36328125" style="496" customWidth="1"/>
    <col min="6" max="6" width="10.6328125" style="496" customWidth="1"/>
    <col min="7" max="8" width="10.7265625" style="496" customWidth="1"/>
    <col min="9" max="9" width="21.453125" style="496" bestFit="1" customWidth="1"/>
    <col min="10" max="10" width="16.81640625" style="496" bestFit="1" customWidth="1"/>
    <col min="11" max="11" width="17.6328125" style="496" bestFit="1" customWidth="1"/>
    <col min="12" max="12" width="12.7265625" style="496" bestFit="1" customWidth="1"/>
    <col min="13" max="13" width="16.7265625" style="496" customWidth="1"/>
    <col min="14" max="14" width="13.453125" style="496" customWidth="1"/>
    <col min="15" max="15" width="11.7265625" style="496" customWidth="1"/>
    <col min="16" max="16" width="15.7265625" style="496" customWidth="1"/>
    <col min="17" max="17" width="13.81640625" style="496" customWidth="1"/>
    <col min="18" max="18" width="13.453125" style="496" customWidth="1"/>
    <col min="19" max="20" width="17.6328125" style="496" customWidth="1"/>
    <col min="21" max="21" width="12.1796875" style="496" customWidth="1"/>
    <col min="22" max="23" width="17.6328125" style="496" customWidth="1"/>
    <col min="24" max="24" width="2.81640625" style="496" customWidth="1"/>
    <col min="25" max="16384" width="9" style="496"/>
  </cols>
  <sheetData>
    <row r="1" spans="2:23" ht="20" customHeight="1" x14ac:dyDescent="0.2">
      <c r="B1" s="493"/>
      <c r="C1" s="494" t="s">
        <v>70</v>
      </c>
      <c r="D1" s="495"/>
      <c r="E1" s="495"/>
      <c r="F1" s="495"/>
      <c r="G1" s="495"/>
      <c r="H1" s="495"/>
      <c r="I1" s="495"/>
      <c r="J1" s="495"/>
      <c r="K1" s="495"/>
      <c r="L1" s="495"/>
      <c r="M1" s="495"/>
      <c r="N1" s="495"/>
      <c r="O1" s="495"/>
      <c r="P1" s="495"/>
      <c r="Q1" s="495"/>
      <c r="R1" s="495"/>
      <c r="S1" s="495"/>
      <c r="T1" s="495"/>
      <c r="U1" s="495"/>
      <c r="V1" s="495"/>
      <c r="W1" s="495"/>
    </row>
    <row r="2" spans="2:23" ht="20" customHeight="1" x14ac:dyDescent="0.2">
      <c r="B2" s="497"/>
      <c r="C2" s="498"/>
      <c r="D2" s="499"/>
      <c r="E2" s="499"/>
      <c r="F2" s="495"/>
      <c r="G2" s="495"/>
      <c r="H2" s="495"/>
      <c r="I2" s="561" t="s">
        <v>293</v>
      </c>
      <c r="J2" s="562"/>
      <c r="K2" s="495"/>
      <c r="L2" s="495"/>
      <c r="M2" s="495"/>
      <c r="N2" s="495"/>
      <c r="O2" s="495"/>
      <c r="P2" s="495"/>
      <c r="Q2" s="495"/>
      <c r="R2" s="495"/>
      <c r="S2" s="495"/>
      <c r="T2" s="495"/>
      <c r="U2" s="495"/>
      <c r="V2" s="495"/>
      <c r="W2" s="500" t="s">
        <v>427</v>
      </c>
    </row>
    <row r="3" spans="2:23" ht="20" customHeight="1" x14ac:dyDescent="0.2">
      <c r="B3" s="501"/>
      <c r="C3" s="502"/>
      <c r="D3" s="503"/>
      <c r="E3" s="731" t="s">
        <v>450</v>
      </c>
      <c r="F3" s="732"/>
      <c r="G3" s="732"/>
      <c r="H3" s="733"/>
      <c r="I3" s="504"/>
      <c r="J3" s="504"/>
      <c r="K3" s="727" t="s">
        <v>63</v>
      </c>
      <c r="L3" s="735" t="s">
        <v>292</v>
      </c>
      <c r="M3" s="504"/>
      <c r="N3" s="572"/>
      <c r="O3" s="727" t="s">
        <v>36</v>
      </c>
      <c r="P3" s="505"/>
      <c r="Q3" s="571"/>
      <c r="R3" s="729" t="s">
        <v>144</v>
      </c>
      <c r="S3" s="504"/>
      <c r="T3" s="504"/>
      <c r="U3" s="727" t="s">
        <v>75</v>
      </c>
      <c r="V3" s="504"/>
      <c r="W3" s="504"/>
    </row>
    <row r="4" spans="2:23" ht="20" customHeight="1" x14ac:dyDescent="0.2">
      <c r="B4" s="506"/>
      <c r="C4" s="507" t="s">
        <v>381</v>
      </c>
      <c r="D4" s="508" t="s">
        <v>11</v>
      </c>
      <c r="E4" s="727" t="s">
        <v>0</v>
      </c>
      <c r="F4" s="727" t="s">
        <v>277</v>
      </c>
      <c r="G4" s="727" t="s">
        <v>1</v>
      </c>
      <c r="H4" s="727" t="s">
        <v>278</v>
      </c>
      <c r="I4" s="509" t="s">
        <v>59</v>
      </c>
      <c r="J4" s="509" t="s">
        <v>12</v>
      </c>
      <c r="K4" s="728"/>
      <c r="L4" s="736"/>
      <c r="M4" s="509" t="s">
        <v>61</v>
      </c>
      <c r="N4" s="510" t="s">
        <v>60</v>
      </c>
      <c r="O4" s="737"/>
      <c r="P4" s="511" t="s">
        <v>60</v>
      </c>
      <c r="Q4" s="512" t="s">
        <v>66</v>
      </c>
      <c r="R4" s="730"/>
      <c r="S4" s="513" t="s">
        <v>143</v>
      </c>
      <c r="T4" s="509" t="s">
        <v>143</v>
      </c>
      <c r="U4" s="728"/>
      <c r="V4" s="513" t="s">
        <v>146</v>
      </c>
      <c r="W4" s="509" t="s">
        <v>146</v>
      </c>
    </row>
    <row r="5" spans="2:23" ht="20" customHeight="1" x14ac:dyDescent="0.2">
      <c r="B5" s="506"/>
      <c r="C5" s="514"/>
      <c r="D5" s="511" t="s">
        <v>60</v>
      </c>
      <c r="E5" s="737"/>
      <c r="F5" s="737"/>
      <c r="G5" s="737"/>
      <c r="H5" s="737"/>
      <c r="I5" s="509" t="s">
        <v>60</v>
      </c>
      <c r="J5" s="509" t="s">
        <v>57</v>
      </c>
      <c r="K5" s="728"/>
      <c r="L5" s="736"/>
      <c r="M5" s="509" t="s">
        <v>62</v>
      </c>
      <c r="N5" s="510" t="s">
        <v>64</v>
      </c>
      <c r="O5" s="737"/>
      <c r="P5" s="511" t="s">
        <v>65</v>
      </c>
      <c r="Q5" s="512" t="s">
        <v>91</v>
      </c>
      <c r="R5" s="730"/>
      <c r="S5" s="511" t="s">
        <v>62</v>
      </c>
      <c r="T5" s="509" t="s">
        <v>91</v>
      </c>
      <c r="U5" s="728"/>
      <c r="V5" s="511" t="s">
        <v>62</v>
      </c>
      <c r="W5" s="509" t="s">
        <v>91</v>
      </c>
    </row>
    <row r="6" spans="2:23" ht="20" customHeight="1" thickBot="1" x14ac:dyDescent="0.25">
      <c r="B6" s="515"/>
      <c r="C6" s="516"/>
      <c r="D6" s="517" t="s">
        <v>360</v>
      </c>
      <c r="E6" s="518" t="s">
        <v>361</v>
      </c>
      <c r="F6" s="518" t="s">
        <v>362</v>
      </c>
      <c r="G6" s="519" t="s">
        <v>376</v>
      </c>
      <c r="H6" s="519" t="s">
        <v>377</v>
      </c>
      <c r="I6" s="518" t="s">
        <v>363</v>
      </c>
      <c r="J6" s="518" t="s">
        <v>364</v>
      </c>
      <c r="K6" s="518" t="s">
        <v>365</v>
      </c>
      <c r="L6" s="520" t="s">
        <v>429</v>
      </c>
      <c r="M6" s="509" t="s">
        <v>366</v>
      </c>
      <c r="N6" s="517" t="s">
        <v>367</v>
      </c>
      <c r="O6" s="519" t="s">
        <v>368</v>
      </c>
      <c r="P6" s="511" t="s">
        <v>369</v>
      </c>
      <c r="Q6" s="512" t="s">
        <v>370</v>
      </c>
      <c r="R6" s="517" t="s">
        <v>371</v>
      </c>
      <c r="S6" s="518" t="s">
        <v>372</v>
      </c>
      <c r="T6" s="518" t="s">
        <v>373</v>
      </c>
      <c r="U6" s="518" t="s">
        <v>76</v>
      </c>
      <c r="V6" s="518" t="s">
        <v>374</v>
      </c>
      <c r="W6" s="518" t="s">
        <v>375</v>
      </c>
    </row>
    <row r="7" spans="2:23" ht="15.65" customHeight="1" x14ac:dyDescent="0.2">
      <c r="B7" s="521" t="s">
        <v>184</v>
      </c>
      <c r="C7" s="463" t="s">
        <v>246</v>
      </c>
      <c r="D7" s="522">
        <f>需要額入力!D7</f>
        <v>0</v>
      </c>
      <c r="E7" s="523">
        <f>各種係数表!D7</f>
        <v>0.26082787370824906</v>
      </c>
      <c r="F7" s="523">
        <f>各種係数表!E7</f>
        <v>4.0829104752855346E-2</v>
      </c>
      <c r="G7" s="522">
        <f t="shared" ref="G7:G49" si="0">E7*$D7</f>
        <v>0</v>
      </c>
      <c r="H7" s="522">
        <f t="shared" ref="H7:H49" si="1">F7*$D7</f>
        <v>0</v>
      </c>
      <c r="I7" s="522">
        <f>D7-SUM(G7:H7)</f>
        <v>0</v>
      </c>
      <c r="J7" s="522">
        <f>需要額入力!F7</f>
        <v>0</v>
      </c>
      <c r="K7" s="522">
        <f t="shared" ref="K7:K49" si="2">I7+J7</f>
        <v>0</v>
      </c>
      <c r="L7" s="524">
        <f>IF(OR(自給率入力!E7="",ISNUMBER(自給率入力!E7)=FALSE,自給率入力!E7&gt;1,自給率入力!E7&lt;0),自給率入力!D7,自給率入力!E7)</f>
        <v>0.41117900000000002</v>
      </c>
      <c r="M7" s="525">
        <f t="shared" ref="M7:M49" si="3">K7*L7</f>
        <v>0</v>
      </c>
      <c r="N7" s="526">
        <f t="array" ref="N7:N49">MMULT(投入係数表!D7:AT49,'１次波及計算'!M7:M49)</f>
        <v>0</v>
      </c>
      <c r="O7" s="524">
        <f>各種係数表!F7</f>
        <v>0.41117900000000002</v>
      </c>
      <c r="P7" s="525">
        <f t="shared" ref="P7:P49" si="4">O7*N7</f>
        <v>0</v>
      </c>
      <c r="Q7" s="527">
        <f t="array" ref="Q7:Q49">MMULT(逆行列係数表!D7:AT49,'１次波及計算'!P7:P49)</f>
        <v>0</v>
      </c>
      <c r="R7" s="528">
        <f>各種係数表!I7</f>
        <v>0.49042765000471406</v>
      </c>
      <c r="S7" s="529">
        <f>R7*M7</f>
        <v>0</v>
      </c>
      <c r="T7" s="529">
        <f>R7*Q7</f>
        <v>0</v>
      </c>
      <c r="U7" s="530">
        <f>各種係数表!J7</f>
        <v>0.11853963429851756</v>
      </c>
      <c r="V7" s="529">
        <f>U7*M7</f>
        <v>0</v>
      </c>
      <c r="W7" s="522">
        <f>U7*Q7</f>
        <v>0</v>
      </c>
    </row>
    <row r="8" spans="2:23" ht="15.65" customHeight="1" x14ac:dyDescent="0.2">
      <c r="B8" s="531" t="s">
        <v>185</v>
      </c>
      <c r="C8" s="471" t="s">
        <v>294</v>
      </c>
      <c r="D8" s="532">
        <f>需要額入力!D8</f>
        <v>0</v>
      </c>
      <c r="E8" s="533">
        <f>各種係数表!D8</f>
        <v>0.21797701872036809</v>
      </c>
      <c r="F8" s="533">
        <f>各種係数表!E8</f>
        <v>3.1804802074933601E-2</v>
      </c>
      <c r="G8" s="532">
        <f t="shared" si="0"/>
        <v>0</v>
      </c>
      <c r="H8" s="532">
        <f t="shared" si="1"/>
        <v>0</v>
      </c>
      <c r="I8" s="532">
        <f t="shared" ref="I8:I36" si="5">D8-SUM(G8:H8)</f>
        <v>0</v>
      </c>
      <c r="J8" s="532">
        <f>需要額入力!F8</f>
        <v>0</v>
      </c>
      <c r="K8" s="532">
        <f t="shared" si="2"/>
        <v>0</v>
      </c>
      <c r="L8" s="534">
        <f>IF(OR(自給率入力!E8="",ISNUMBER(自給率入力!E8)=FALSE,自給率入力!E8&gt;1,自給率入力!E8&lt;0),自給率入力!D8,自給率入力!E8)</f>
        <v>0.103105</v>
      </c>
      <c r="M8" s="535">
        <f t="shared" si="3"/>
        <v>0</v>
      </c>
      <c r="N8" s="536">
        <v>0</v>
      </c>
      <c r="O8" s="534">
        <f>各種係数表!F8</f>
        <v>0.103105</v>
      </c>
      <c r="P8" s="535">
        <f t="shared" si="4"/>
        <v>0</v>
      </c>
      <c r="Q8" s="536">
        <v>0</v>
      </c>
      <c r="R8" s="537">
        <f>各種係数表!I8</f>
        <v>0.68167086784299602</v>
      </c>
      <c r="S8" s="538">
        <f t="shared" ref="S8:S35" si="6">R8*M8</f>
        <v>0</v>
      </c>
      <c r="T8" s="538">
        <f t="shared" ref="T8:T35" si="7">R8*Q8</f>
        <v>0</v>
      </c>
      <c r="U8" s="539">
        <f>各種係数表!J8</f>
        <v>0.26053294922578324</v>
      </c>
      <c r="V8" s="538">
        <f t="shared" ref="V8:V35" si="8">U8*M8</f>
        <v>0</v>
      </c>
      <c r="W8" s="532">
        <f t="shared" ref="W8:W35" si="9">U8*Q8</f>
        <v>0</v>
      </c>
    </row>
    <row r="9" spans="2:23" ht="15.65" customHeight="1" x14ac:dyDescent="0.2">
      <c r="B9" s="531" t="s">
        <v>186</v>
      </c>
      <c r="C9" s="471" t="s">
        <v>295</v>
      </c>
      <c r="D9" s="532">
        <f>需要額入力!D9</f>
        <v>0</v>
      </c>
      <c r="E9" s="533">
        <f>各種係数表!D9</f>
        <v>0.24930029364152415</v>
      </c>
      <c r="F9" s="533">
        <f>各種係数表!E9</f>
        <v>3.3308393561263416E-2</v>
      </c>
      <c r="G9" s="532">
        <f t="shared" si="0"/>
        <v>0</v>
      </c>
      <c r="H9" s="532">
        <f t="shared" si="1"/>
        <v>0</v>
      </c>
      <c r="I9" s="532">
        <f t="shared" si="5"/>
        <v>0</v>
      </c>
      <c r="J9" s="532">
        <f>需要額入力!F9</f>
        <v>0</v>
      </c>
      <c r="K9" s="532">
        <f t="shared" si="2"/>
        <v>0</v>
      </c>
      <c r="L9" s="534">
        <f>IF(OR(自給率入力!E9="",ISNUMBER(自給率入力!E9)=FALSE,自給率入力!E9&gt;1,自給率入力!E9&lt;0),自給率入力!D9,自給率入力!E9)</f>
        <v>0.30082900000000001</v>
      </c>
      <c r="M9" s="535">
        <f t="shared" si="3"/>
        <v>0</v>
      </c>
      <c r="N9" s="536">
        <v>0</v>
      </c>
      <c r="O9" s="534">
        <f>各種係数表!F9</f>
        <v>0.30082900000000001</v>
      </c>
      <c r="P9" s="535">
        <f t="shared" si="4"/>
        <v>0</v>
      </c>
      <c r="Q9" s="536">
        <v>0</v>
      </c>
      <c r="R9" s="537">
        <f>各種係数表!I9</f>
        <v>0.44584869675778765</v>
      </c>
      <c r="S9" s="538">
        <f t="shared" si="6"/>
        <v>0</v>
      </c>
      <c r="T9" s="538">
        <f t="shared" si="7"/>
        <v>0</v>
      </c>
      <c r="U9" s="539">
        <f>各種係数表!J9</f>
        <v>0.15491417673235855</v>
      </c>
      <c r="V9" s="538">
        <f t="shared" si="8"/>
        <v>0</v>
      </c>
      <c r="W9" s="532">
        <f t="shared" si="9"/>
        <v>0</v>
      </c>
    </row>
    <row r="10" spans="2:23" ht="15.65" customHeight="1" x14ac:dyDescent="0.2">
      <c r="B10" s="531" t="s">
        <v>187</v>
      </c>
      <c r="C10" s="471" t="s">
        <v>247</v>
      </c>
      <c r="D10" s="532">
        <f>需要額入力!D10</f>
        <v>0</v>
      </c>
      <c r="E10" s="533">
        <f>各種係数表!D10</f>
        <v>2.2528180695691236E-2</v>
      </c>
      <c r="F10" s="533">
        <f>各種係数表!E10</f>
        <v>6.6403067077407646E-2</v>
      </c>
      <c r="G10" s="532">
        <f t="shared" si="0"/>
        <v>0</v>
      </c>
      <c r="H10" s="532">
        <f t="shared" si="1"/>
        <v>0</v>
      </c>
      <c r="I10" s="532">
        <f t="shared" si="5"/>
        <v>0</v>
      </c>
      <c r="J10" s="532">
        <f>需要額入力!F10</f>
        <v>0</v>
      </c>
      <c r="K10" s="532">
        <f t="shared" si="2"/>
        <v>0</v>
      </c>
      <c r="L10" s="534">
        <f>IF(OR(自給率入力!E10="",ISNUMBER(自給率入力!E10)=FALSE,自給率入力!E10&gt;1,自給率入力!E10&lt;0),自給率入力!D10,自給率入力!E10)</f>
        <v>7.868E-3</v>
      </c>
      <c r="M10" s="535">
        <f t="shared" si="3"/>
        <v>0</v>
      </c>
      <c r="N10" s="536">
        <v>0</v>
      </c>
      <c r="O10" s="534">
        <f>各種係数表!F10</f>
        <v>7.868E-3</v>
      </c>
      <c r="P10" s="535">
        <f t="shared" si="4"/>
        <v>0</v>
      </c>
      <c r="Q10" s="536">
        <v>0</v>
      </c>
      <c r="R10" s="537">
        <f>各種係数表!I10</f>
        <v>0.49325192802056556</v>
      </c>
      <c r="S10" s="538">
        <f t="shared" si="6"/>
        <v>0</v>
      </c>
      <c r="T10" s="538">
        <f t="shared" si="7"/>
        <v>0</v>
      </c>
      <c r="U10" s="539">
        <f>各種係数表!J10</f>
        <v>0.22660668380462726</v>
      </c>
      <c r="V10" s="538">
        <f t="shared" si="8"/>
        <v>0</v>
      </c>
      <c r="W10" s="532">
        <f t="shared" si="9"/>
        <v>0</v>
      </c>
    </row>
    <row r="11" spans="2:23" ht="15.65" customHeight="1" x14ac:dyDescent="0.2">
      <c r="B11" s="531" t="s">
        <v>188</v>
      </c>
      <c r="C11" s="471" t="s">
        <v>248</v>
      </c>
      <c r="D11" s="532">
        <f>需要額入力!D11</f>
        <v>0</v>
      </c>
      <c r="E11" s="533">
        <f>各種係数表!D11</f>
        <v>0.32257496101304423</v>
      </c>
      <c r="F11" s="533">
        <f>各種係数表!E11</f>
        <v>3.2171338179978581E-2</v>
      </c>
      <c r="G11" s="532">
        <f t="shared" si="0"/>
        <v>0</v>
      </c>
      <c r="H11" s="532">
        <f t="shared" si="1"/>
        <v>0</v>
      </c>
      <c r="I11" s="532">
        <f t="shared" si="5"/>
        <v>0</v>
      </c>
      <c r="J11" s="532">
        <f>需要額入力!F11</f>
        <v>0</v>
      </c>
      <c r="K11" s="532">
        <f t="shared" si="2"/>
        <v>0</v>
      </c>
      <c r="L11" s="534">
        <f>IF(OR(自給率入力!E11="",ISNUMBER(自給率入力!E11)=FALSE,自給率入力!E11&gt;1,自給率入力!E11&lt;0),自給率入力!D11,自給率入力!E11)</f>
        <v>0.320882</v>
      </c>
      <c r="M11" s="535">
        <f t="shared" si="3"/>
        <v>0</v>
      </c>
      <c r="N11" s="536">
        <v>0</v>
      </c>
      <c r="O11" s="534">
        <f>各種係数表!F11</f>
        <v>0.320882</v>
      </c>
      <c r="P11" s="535">
        <f t="shared" si="4"/>
        <v>0</v>
      </c>
      <c r="Q11" s="536">
        <v>0</v>
      </c>
      <c r="R11" s="537">
        <f>各種係数表!I11</f>
        <v>0.37283866622216477</v>
      </c>
      <c r="S11" s="538">
        <f t="shared" si="6"/>
        <v>0</v>
      </c>
      <c r="T11" s="538">
        <f t="shared" si="7"/>
        <v>0</v>
      </c>
      <c r="U11" s="539">
        <f>各種係数表!J11</f>
        <v>0.13756925498307038</v>
      </c>
      <c r="V11" s="538">
        <f t="shared" si="8"/>
        <v>0</v>
      </c>
      <c r="W11" s="532">
        <f t="shared" si="9"/>
        <v>0</v>
      </c>
    </row>
    <row r="12" spans="2:23" ht="15.65" customHeight="1" x14ac:dyDescent="0.2">
      <c r="B12" s="531" t="s">
        <v>189</v>
      </c>
      <c r="C12" s="471" t="s">
        <v>249</v>
      </c>
      <c r="D12" s="532">
        <f>需要額入力!D12</f>
        <v>0</v>
      </c>
      <c r="E12" s="533">
        <f>各種係数表!D12</f>
        <v>0.43944914757410253</v>
      </c>
      <c r="F12" s="533">
        <f>各種係数表!E12</f>
        <v>2.4548546158944525E-2</v>
      </c>
      <c r="G12" s="532">
        <f t="shared" si="0"/>
        <v>0</v>
      </c>
      <c r="H12" s="532">
        <f t="shared" si="1"/>
        <v>0</v>
      </c>
      <c r="I12" s="532">
        <f t="shared" si="5"/>
        <v>0</v>
      </c>
      <c r="J12" s="532">
        <f>需要額入力!F12</f>
        <v>0</v>
      </c>
      <c r="K12" s="532">
        <f t="shared" si="2"/>
        <v>0</v>
      </c>
      <c r="L12" s="534">
        <f>IF(OR(自給率入力!E12="",ISNUMBER(自給率入力!E12)=FALSE,自給率入力!E12&gt;1,自給率入力!E12&lt;0),自給率入力!D12,自給率入力!E12)</f>
        <v>0.11379400000000001</v>
      </c>
      <c r="M12" s="535">
        <f t="shared" si="3"/>
        <v>0</v>
      </c>
      <c r="N12" s="536">
        <v>0</v>
      </c>
      <c r="O12" s="534">
        <f>各種係数表!F12</f>
        <v>0.11379400000000001</v>
      </c>
      <c r="P12" s="535">
        <f t="shared" si="4"/>
        <v>0</v>
      </c>
      <c r="Q12" s="536">
        <v>0</v>
      </c>
      <c r="R12" s="537">
        <f>各種係数表!I12</f>
        <v>0.40315502144705589</v>
      </c>
      <c r="S12" s="538">
        <f t="shared" si="6"/>
        <v>0</v>
      </c>
      <c r="T12" s="538">
        <f t="shared" si="7"/>
        <v>0</v>
      </c>
      <c r="U12" s="539">
        <f>各種係数表!J12</f>
        <v>0.24543939877344109</v>
      </c>
      <c r="V12" s="538">
        <f t="shared" si="8"/>
        <v>0</v>
      </c>
      <c r="W12" s="532">
        <f t="shared" si="9"/>
        <v>0</v>
      </c>
    </row>
    <row r="13" spans="2:23" ht="15.65" customHeight="1" x14ac:dyDescent="0.2">
      <c r="B13" s="531" t="s">
        <v>190</v>
      </c>
      <c r="C13" s="471" t="s">
        <v>250</v>
      </c>
      <c r="D13" s="532">
        <f>需要額入力!D13</f>
        <v>0</v>
      </c>
      <c r="E13" s="533">
        <f>各種係数表!D13</f>
        <v>0.23349686800485506</v>
      </c>
      <c r="F13" s="533">
        <f>各種係数表!E13</f>
        <v>5.8003940153580597E-2</v>
      </c>
      <c r="G13" s="532">
        <f t="shared" si="0"/>
        <v>0</v>
      </c>
      <c r="H13" s="532">
        <f t="shared" si="1"/>
        <v>0</v>
      </c>
      <c r="I13" s="532">
        <f t="shared" si="5"/>
        <v>0</v>
      </c>
      <c r="J13" s="532">
        <f>需要額入力!F13</f>
        <v>0</v>
      </c>
      <c r="K13" s="532">
        <f t="shared" si="2"/>
        <v>0</v>
      </c>
      <c r="L13" s="534">
        <f>IF(OR(自給率入力!E13="",ISNUMBER(自給率入力!E13)=FALSE,自給率入力!E13&gt;1,自給率入力!E13&lt;0),自給率入力!D13,自給率入力!E13)</f>
        <v>0.26925700000000002</v>
      </c>
      <c r="M13" s="535">
        <f t="shared" si="3"/>
        <v>0</v>
      </c>
      <c r="N13" s="536">
        <v>0</v>
      </c>
      <c r="O13" s="534">
        <f>各種係数表!F13</f>
        <v>0.26925700000000002</v>
      </c>
      <c r="P13" s="535">
        <f t="shared" si="4"/>
        <v>0</v>
      </c>
      <c r="Q13" s="536">
        <v>0</v>
      </c>
      <c r="R13" s="537">
        <f>各種係数表!I13</f>
        <v>0.3660533516929127</v>
      </c>
      <c r="S13" s="538">
        <f t="shared" si="6"/>
        <v>0</v>
      </c>
      <c r="T13" s="538">
        <f t="shared" si="7"/>
        <v>0</v>
      </c>
      <c r="U13" s="539">
        <f>各種係数表!J13</f>
        <v>0.17808257143023845</v>
      </c>
      <c r="V13" s="538">
        <f t="shared" si="8"/>
        <v>0</v>
      </c>
      <c r="W13" s="532">
        <f t="shared" si="9"/>
        <v>0</v>
      </c>
    </row>
    <row r="14" spans="2:23" ht="15.65" customHeight="1" x14ac:dyDescent="0.2">
      <c r="B14" s="531" t="s">
        <v>191</v>
      </c>
      <c r="C14" s="471" t="s">
        <v>251</v>
      </c>
      <c r="D14" s="532">
        <f>需要額入力!D14</f>
        <v>0</v>
      </c>
      <c r="E14" s="533">
        <f>各種係数表!D14</f>
        <v>0.20029497135644653</v>
      </c>
      <c r="F14" s="533">
        <f>各種係数表!E14</f>
        <v>2.6939157259421205E-2</v>
      </c>
      <c r="G14" s="532">
        <f t="shared" si="0"/>
        <v>0</v>
      </c>
      <c r="H14" s="532">
        <f t="shared" si="1"/>
        <v>0</v>
      </c>
      <c r="I14" s="532">
        <f t="shared" si="5"/>
        <v>0</v>
      </c>
      <c r="J14" s="532">
        <f>需要額入力!F14</f>
        <v>0</v>
      </c>
      <c r="K14" s="532">
        <f t="shared" si="2"/>
        <v>0</v>
      </c>
      <c r="L14" s="534">
        <f>IF(OR(自給率入力!E14="",ISNUMBER(自給率入力!E14)=FALSE,自給率入力!E14&gt;1,自給率入力!E14&lt;0),自給率入力!D14,自給率入力!E14)</f>
        <v>0.13361400000000001</v>
      </c>
      <c r="M14" s="535">
        <f t="shared" si="3"/>
        <v>0</v>
      </c>
      <c r="N14" s="536">
        <v>0</v>
      </c>
      <c r="O14" s="534">
        <f>各種係数表!F14</f>
        <v>0.13361400000000001</v>
      </c>
      <c r="P14" s="535">
        <f t="shared" si="4"/>
        <v>0</v>
      </c>
      <c r="Q14" s="536">
        <v>0</v>
      </c>
      <c r="R14" s="537">
        <f>各種係数表!I14</f>
        <v>0.3336341477518649</v>
      </c>
      <c r="S14" s="538">
        <f t="shared" si="6"/>
        <v>0</v>
      </c>
      <c r="T14" s="538">
        <f t="shared" si="7"/>
        <v>0</v>
      </c>
      <c r="U14" s="539">
        <f>各種係数表!J14</f>
        <v>9.8052650116616694E-2</v>
      </c>
      <c r="V14" s="538">
        <f t="shared" si="8"/>
        <v>0</v>
      </c>
      <c r="W14" s="532">
        <f t="shared" si="9"/>
        <v>0</v>
      </c>
    </row>
    <row r="15" spans="2:23" ht="15.65" customHeight="1" x14ac:dyDescent="0.2">
      <c r="B15" s="531" t="s">
        <v>192</v>
      </c>
      <c r="C15" s="471" t="s">
        <v>252</v>
      </c>
      <c r="D15" s="532">
        <f>需要額入力!D15</f>
        <v>0</v>
      </c>
      <c r="E15" s="533">
        <f>各種係数表!D15</f>
        <v>0.19636393192438267</v>
      </c>
      <c r="F15" s="533">
        <f>各種係数表!E15</f>
        <v>2.1219492730162302E-2</v>
      </c>
      <c r="G15" s="532">
        <f t="shared" si="0"/>
        <v>0</v>
      </c>
      <c r="H15" s="532">
        <f t="shared" si="1"/>
        <v>0</v>
      </c>
      <c r="I15" s="532">
        <f t="shared" si="5"/>
        <v>0</v>
      </c>
      <c r="J15" s="532">
        <f>需要額入力!F15</f>
        <v>0</v>
      </c>
      <c r="K15" s="532">
        <f t="shared" si="2"/>
        <v>0</v>
      </c>
      <c r="L15" s="534">
        <f>IF(OR(自給率入力!E15="",ISNUMBER(自給率入力!E15)=FALSE,自給率入力!E15&gt;1,自給率入力!E15&lt;0),自給率入力!D15,自給率入力!E15)</f>
        <v>0.37847599999999998</v>
      </c>
      <c r="M15" s="535">
        <f t="shared" si="3"/>
        <v>0</v>
      </c>
      <c r="N15" s="536">
        <v>0</v>
      </c>
      <c r="O15" s="534">
        <f>各種係数表!F15</f>
        <v>0.37847599999999998</v>
      </c>
      <c r="P15" s="535">
        <f t="shared" si="4"/>
        <v>0</v>
      </c>
      <c r="Q15" s="536">
        <v>0</v>
      </c>
      <c r="R15" s="537">
        <f>各種係数表!I15</f>
        <v>0.30670414752735486</v>
      </c>
      <c r="S15" s="538">
        <f t="shared" si="6"/>
        <v>0</v>
      </c>
      <c r="T15" s="538">
        <f t="shared" si="7"/>
        <v>0</v>
      </c>
      <c r="U15" s="539">
        <f>各種係数表!J15</f>
        <v>1.1659934667416844E-2</v>
      </c>
      <c r="V15" s="538">
        <f t="shared" si="8"/>
        <v>0</v>
      </c>
      <c r="W15" s="532">
        <f t="shared" si="9"/>
        <v>0</v>
      </c>
    </row>
    <row r="16" spans="2:23" ht="15.65" customHeight="1" x14ac:dyDescent="0.2">
      <c r="B16" s="531" t="s">
        <v>193</v>
      </c>
      <c r="C16" s="471" t="s">
        <v>287</v>
      </c>
      <c r="D16" s="532">
        <f>需要額入力!D16</f>
        <v>0</v>
      </c>
      <c r="E16" s="533">
        <f>各種係数表!D16</f>
        <v>0.17252148642986123</v>
      </c>
      <c r="F16" s="533">
        <f>各種係数表!E16</f>
        <v>3.0991639895507905E-2</v>
      </c>
      <c r="G16" s="532">
        <f t="shared" si="0"/>
        <v>0</v>
      </c>
      <c r="H16" s="532">
        <f t="shared" si="1"/>
        <v>0</v>
      </c>
      <c r="I16" s="532">
        <f t="shared" si="5"/>
        <v>0</v>
      </c>
      <c r="J16" s="532">
        <f>需要額入力!F16</f>
        <v>0</v>
      </c>
      <c r="K16" s="532">
        <f t="shared" si="2"/>
        <v>0</v>
      </c>
      <c r="L16" s="534">
        <f>IF(OR(自給率入力!E16="",ISNUMBER(自給率入力!E16)=FALSE,自給率入力!E16&gt;1,自給率入力!E16&lt;0),自給率入力!D16,自給率入力!E16)</f>
        <v>0.46200400000000003</v>
      </c>
      <c r="M16" s="535">
        <f t="shared" si="3"/>
        <v>0</v>
      </c>
      <c r="N16" s="536">
        <v>0</v>
      </c>
      <c r="O16" s="534">
        <f>各種係数表!F16</f>
        <v>0.46200400000000003</v>
      </c>
      <c r="P16" s="535">
        <f t="shared" si="4"/>
        <v>0</v>
      </c>
      <c r="Q16" s="536">
        <v>0</v>
      </c>
      <c r="R16" s="537">
        <f>各種係数表!I16</f>
        <v>0.35777226815765439</v>
      </c>
      <c r="S16" s="538">
        <f t="shared" si="6"/>
        <v>0</v>
      </c>
      <c r="T16" s="538">
        <f t="shared" si="7"/>
        <v>0</v>
      </c>
      <c r="U16" s="539">
        <f>各種係数表!J16</f>
        <v>0.22355968676439547</v>
      </c>
      <c r="V16" s="538">
        <f t="shared" si="8"/>
        <v>0</v>
      </c>
      <c r="W16" s="532">
        <f t="shared" si="9"/>
        <v>0</v>
      </c>
    </row>
    <row r="17" spans="2:23" ht="15.65" customHeight="1" x14ac:dyDescent="0.2">
      <c r="B17" s="531" t="s">
        <v>194</v>
      </c>
      <c r="C17" s="471" t="s">
        <v>296</v>
      </c>
      <c r="D17" s="532">
        <f>需要額入力!D17</f>
        <v>0</v>
      </c>
      <c r="E17" s="533">
        <f>各種係数表!D17</f>
        <v>0.20865009614368171</v>
      </c>
      <c r="F17" s="533">
        <f>各種係数表!E17</f>
        <v>2.8758235958243918E-2</v>
      </c>
      <c r="G17" s="532">
        <f t="shared" si="0"/>
        <v>0</v>
      </c>
      <c r="H17" s="532">
        <f t="shared" si="1"/>
        <v>0</v>
      </c>
      <c r="I17" s="532">
        <f t="shared" si="5"/>
        <v>0</v>
      </c>
      <c r="J17" s="532">
        <f>需要額入力!F17</f>
        <v>0</v>
      </c>
      <c r="K17" s="532">
        <f t="shared" si="2"/>
        <v>0</v>
      </c>
      <c r="L17" s="534">
        <f>IF(OR(自給率入力!E17="",ISNUMBER(自給率入力!E17)=FALSE,自給率入力!E17&gt;1,自給率入力!E17&lt;0),自給率入力!D17,自給率入力!E17)</f>
        <v>0.44388100000000003</v>
      </c>
      <c r="M17" s="535">
        <f t="shared" si="3"/>
        <v>0</v>
      </c>
      <c r="N17" s="536">
        <v>0</v>
      </c>
      <c r="O17" s="534">
        <f>各種係数表!F17</f>
        <v>0.44388100000000003</v>
      </c>
      <c r="P17" s="535">
        <f t="shared" si="4"/>
        <v>0</v>
      </c>
      <c r="Q17" s="536">
        <v>0</v>
      </c>
      <c r="R17" s="537">
        <f>各種係数表!I17</f>
        <v>0.46889631012015848</v>
      </c>
      <c r="S17" s="538">
        <f t="shared" si="6"/>
        <v>0</v>
      </c>
      <c r="T17" s="538">
        <f t="shared" si="7"/>
        <v>0</v>
      </c>
      <c r="U17" s="539">
        <f>各種係数表!J17</f>
        <v>0.23205691273661022</v>
      </c>
      <c r="V17" s="538">
        <f t="shared" si="8"/>
        <v>0</v>
      </c>
      <c r="W17" s="532">
        <f t="shared" si="9"/>
        <v>0</v>
      </c>
    </row>
    <row r="18" spans="2:23" ht="15.65" customHeight="1" x14ac:dyDescent="0.2">
      <c r="B18" s="531" t="s">
        <v>195</v>
      </c>
      <c r="C18" s="471" t="s">
        <v>288</v>
      </c>
      <c r="D18" s="532">
        <f>需要額入力!D18</f>
        <v>0</v>
      </c>
      <c r="E18" s="533">
        <f>各種係数表!D18</f>
        <v>0.18243827307546082</v>
      </c>
      <c r="F18" s="533">
        <f>各種係数表!E18</f>
        <v>3.2556072735334354E-2</v>
      </c>
      <c r="G18" s="532">
        <f t="shared" si="0"/>
        <v>0</v>
      </c>
      <c r="H18" s="532">
        <f t="shared" si="1"/>
        <v>0</v>
      </c>
      <c r="I18" s="532">
        <f t="shared" si="5"/>
        <v>0</v>
      </c>
      <c r="J18" s="532">
        <f>需要額入力!F18</f>
        <v>0</v>
      </c>
      <c r="K18" s="532">
        <f t="shared" si="2"/>
        <v>0</v>
      </c>
      <c r="L18" s="534">
        <f>IF(OR(自給率入力!E18="",ISNUMBER(自給率入力!E18)=FALSE,自給率入力!E18&gt;1,自給率入力!E18&lt;0),自給率入力!D18,自給率入力!E18)</f>
        <v>8.6198999999999998E-2</v>
      </c>
      <c r="M18" s="535">
        <f t="shared" si="3"/>
        <v>0</v>
      </c>
      <c r="N18" s="536">
        <v>0</v>
      </c>
      <c r="O18" s="534">
        <f>各種係数表!F18</f>
        <v>8.6198999999999998E-2</v>
      </c>
      <c r="P18" s="535">
        <f t="shared" si="4"/>
        <v>0</v>
      </c>
      <c r="Q18" s="536">
        <v>0</v>
      </c>
      <c r="R18" s="537">
        <f>各種係数表!I18</f>
        <v>0.47597342519170555</v>
      </c>
      <c r="S18" s="538">
        <f t="shared" si="6"/>
        <v>0</v>
      </c>
      <c r="T18" s="538">
        <f t="shared" si="7"/>
        <v>0</v>
      </c>
      <c r="U18" s="539">
        <f>各種係数表!J18</f>
        <v>0.29342581896303888</v>
      </c>
      <c r="V18" s="538">
        <f t="shared" si="8"/>
        <v>0</v>
      </c>
      <c r="W18" s="532">
        <f t="shared" si="9"/>
        <v>0</v>
      </c>
    </row>
    <row r="19" spans="2:23" ht="15.65" customHeight="1" x14ac:dyDescent="0.2">
      <c r="B19" s="531" t="s">
        <v>196</v>
      </c>
      <c r="C19" s="471" t="s">
        <v>289</v>
      </c>
      <c r="D19" s="532">
        <f>需要額入力!D19</f>
        <v>0</v>
      </c>
      <c r="E19" s="533">
        <f>各種係数表!D19</f>
        <v>0.17338318082224383</v>
      </c>
      <c r="F19" s="533">
        <f>各種係数表!E19</f>
        <v>5.5096888852860647E-2</v>
      </c>
      <c r="G19" s="532">
        <f t="shared" si="0"/>
        <v>0</v>
      </c>
      <c r="H19" s="532">
        <f t="shared" si="1"/>
        <v>0</v>
      </c>
      <c r="I19" s="532">
        <f t="shared" si="5"/>
        <v>0</v>
      </c>
      <c r="J19" s="532">
        <f>需要額入力!F19</f>
        <v>0</v>
      </c>
      <c r="K19" s="532">
        <f t="shared" si="2"/>
        <v>0</v>
      </c>
      <c r="L19" s="534">
        <f>IF(OR(自給率入力!E19="",ISNUMBER(自給率入力!E19)=FALSE,自給率入力!E19&gt;1,自給率入力!E19&lt;0),自給率入力!D19,自給率入力!E19)</f>
        <v>0.28897899999999999</v>
      </c>
      <c r="M19" s="535">
        <f t="shared" si="3"/>
        <v>0</v>
      </c>
      <c r="N19" s="536">
        <v>0</v>
      </c>
      <c r="O19" s="534">
        <f>各種係数表!F19</f>
        <v>0.28897899999999999</v>
      </c>
      <c r="P19" s="535">
        <f t="shared" si="4"/>
        <v>0</v>
      </c>
      <c r="Q19" s="536">
        <v>0</v>
      </c>
      <c r="R19" s="537">
        <f>各種係数表!I19</f>
        <v>0.49883117874063265</v>
      </c>
      <c r="S19" s="538">
        <f t="shared" si="6"/>
        <v>0</v>
      </c>
      <c r="T19" s="538">
        <f t="shared" si="7"/>
        <v>0</v>
      </c>
      <c r="U19" s="539">
        <f>各種係数表!J19</f>
        <v>0.22037887844027682</v>
      </c>
      <c r="V19" s="538">
        <f t="shared" si="8"/>
        <v>0</v>
      </c>
      <c r="W19" s="532">
        <f t="shared" si="9"/>
        <v>0</v>
      </c>
    </row>
    <row r="20" spans="2:23" ht="15.65" customHeight="1" x14ac:dyDescent="0.2">
      <c r="B20" s="531" t="s">
        <v>197</v>
      </c>
      <c r="C20" s="471" t="s">
        <v>253</v>
      </c>
      <c r="D20" s="532">
        <f>需要額入力!D20</f>
        <v>0</v>
      </c>
      <c r="E20" s="533">
        <f>各種係数表!D20</f>
        <v>5.915135091480242E-2</v>
      </c>
      <c r="F20" s="533">
        <f>各種係数表!E20</f>
        <v>2.707816710740028E-2</v>
      </c>
      <c r="G20" s="532">
        <f t="shared" si="0"/>
        <v>0</v>
      </c>
      <c r="H20" s="532">
        <f t="shared" si="1"/>
        <v>0</v>
      </c>
      <c r="I20" s="532">
        <f t="shared" si="5"/>
        <v>0</v>
      </c>
      <c r="J20" s="532">
        <f>需要額入力!F20</f>
        <v>0</v>
      </c>
      <c r="K20" s="532">
        <f t="shared" si="2"/>
        <v>0</v>
      </c>
      <c r="L20" s="534">
        <f>IF(OR(自給率入力!E20="",ISNUMBER(自給率入力!E20)=FALSE,自給率入力!E20&gt;1,自給率入力!E20&lt;0),自給率入力!D20,自給率入力!E20)</f>
        <v>0.52580800000000005</v>
      </c>
      <c r="M20" s="535">
        <f t="shared" si="3"/>
        <v>0</v>
      </c>
      <c r="N20" s="536">
        <v>0</v>
      </c>
      <c r="O20" s="534">
        <f>各種係数表!F20</f>
        <v>0.52580800000000005</v>
      </c>
      <c r="P20" s="535">
        <f t="shared" si="4"/>
        <v>0</v>
      </c>
      <c r="Q20" s="536">
        <v>0</v>
      </c>
      <c r="R20" s="537">
        <f>各種係数表!I20</f>
        <v>0.27292149063523513</v>
      </c>
      <c r="S20" s="538">
        <f t="shared" si="6"/>
        <v>0</v>
      </c>
      <c r="T20" s="538">
        <f t="shared" si="7"/>
        <v>0</v>
      </c>
      <c r="U20" s="539">
        <f>各種係数表!J20</f>
        <v>7.2452233733790519E-2</v>
      </c>
      <c r="V20" s="538">
        <f t="shared" si="8"/>
        <v>0</v>
      </c>
      <c r="W20" s="532">
        <f t="shared" si="9"/>
        <v>0</v>
      </c>
    </row>
    <row r="21" spans="2:23" ht="15.65" customHeight="1" x14ac:dyDescent="0.2">
      <c r="B21" s="531" t="s">
        <v>198</v>
      </c>
      <c r="C21" s="471" t="s">
        <v>254</v>
      </c>
      <c r="D21" s="532">
        <f>需要額入力!D21</f>
        <v>0</v>
      </c>
      <c r="E21" s="533">
        <f>各種係数表!D21</f>
        <v>0.10162141323543349</v>
      </c>
      <c r="F21" s="533">
        <f>各種係数表!E21</f>
        <v>2.9411655995861995E-2</v>
      </c>
      <c r="G21" s="532">
        <f t="shared" si="0"/>
        <v>0</v>
      </c>
      <c r="H21" s="532">
        <f t="shared" si="1"/>
        <v>0</v>
      </c>
      <c r="I21" s="532">
        <f t="shared" si="5"/>
        <v>0</v>
      </c>
      <c r="J21" s="532">
        <f>需要額入力!F21</f>
        <v>0</v>
      </c>
      <c r="K21" s="532">
        <f t="shared" si="2"/>
        <v>0</v>
      </c>
      <c r="L21" s="534">
        <f>IF(OR(自給率入力!E21="",ISNUMBER(自給率入力!E21)=FALSE,自給率入力!E21&gt;1,自給率入力!E21&lt;0),自給率入力!D21,自給率入力!E21)</f>
        <v>0.20856</v>
      </c>
      <c r="M21" s="535">
        <f t="shared" si="3"/>
        <v>0</v>
      </c>
      <c r="N21" s="536">
        <v>0</v>
      </c>
      <c r="O21" s="534">
        <f>各種係数表!F21</f>
        <v>0.20856</v>
      </c>
      <c r="P21" s="535">
        <f t="shared" si="4"/>
        <v>0</v>
      </c>
      <c r="Q21" s="536">
        <v>0</v>
      </c>
      <c r="R21" s="537">
        <f>各種係数表!I21</f>
        <v>0.16249052942555176</v>
      </c>
      <c r="S21" s="538">
        <f t="shared" si="6"/>
        <v>0</v>
      </c>
      <c r="T21" s="538">
        <f t="shared" si="7"/>
        <v>0</v>
      </c>
      <c r="U21" s="539">
        <f>各種係数表!J21</f>
        <v>0.15120623777001357</v>
      </c>
      <c r="V21" s="538">
        <f t="shared" si="8"/>
        <v>0</v>
      </c>
      <c r="W21" s="532">
        <f t="shared" si="9"/>
        <v>0</v>
      </c>
    </row>
    <row r="22" spans="2:23" ht="15.65" customHeight="1" x14ac:dyDescent="0.2">
      <c r="B22" s="531" t="s">
        <v>199</v>
      </c>
      <c r="C22" s="471" t="s">
        <v>255</v>
      </c>
      <c r="D22" s="532">
        <f>需要額入力!D22</f>
        <v>0</v>
      </c>
      <c r="E22" s="533">
        <f>各種係数表!D22</f>
        <v>0.13281570784749258</v>
      </c>
      <c r="F22" s="533">
        <f>各種係数表!E22</f>
        <v>4.3831298767209842E-2</v>
      </c>
      <c r="G22" s="532">
        <f t="shared" si="0"/>
        <v>0</v>
      </c>
      <c r="H22" s="532">
        <f t="shared" si="1"/>
        <v>0</v>
      </c>
      <c r="I22" s="532">
        <f t="shared" si="5"/>
        <v>0</v>
      </c>
      <c r="J22" s="532">
        <f>需要額入力!F22</f>
        <v>0</v>
      </c>
      <c r="K22" s="532">
        <f t="shared" si="2"/>
        <v>0</v>
      </c>
      <c r="L22" s="534">
        <f>IF(OR(自給率入力!E22="",ISNUMBER(自給率入力!E22)=FALSE,自給率入力!E22&gt;1,自給率入力!E22&lt;0),自給率入力!D22,自給率入力!E22)</f>
        <v>0.59300799999999998</v>
      </c>
      <c r="M22" s="535">
        <f t="shared" si="3"/>
        <v>0</v>
      </c>
      <c r="N22" s="536">
        <v>0</v>
      </c>
      <c r="O22" s="534">
        <f>各種係数表!F22</f>
        <v>0.59300799999999998</v>
      </c>
      <c r="P22" s="535">
        <f t="shared" si="4"/>
        <v>0</v>
      </c>
      <c r="Q22" s="536">
        <v>0</v>
      </c>
      <c r="R22" s="537">
        <f>各種係数表!I22</f>
        <v>0.42626264802407166</v>
      </c>
      <c r="S22" s="538">
        <f t="shared" si="6"/>
        <v>0</v>
      </c>
      <c r="T22" s="538">
        <f t="shared" si="7"/>
        <v>0</v>
      </c>
      <c r="U22" s="539">
        <f>各種係数表!J22</f>
        <v>0.27219553180946637</v>
      </c>
      <c r="V22" s="538">
        <f t="shared" si="8"/>
        <v>0</v>
      </c>
      <c r="W22" s="532">
        <f t="shared" si="9"/>
        <v>0</v>
      </c>
    </row>
    <row r="23" spans="2:23" ht="15.65" customHeight="1" x14ac:dyDescent="0.2">
      <c r="B23" s="531" t="s">
        <v>200</v>
      </c>
      <c r="C23" s="471" t="s">
        <v>3</v>
      </c>
      <c r="D23" s="532">
        <f>需要額入力!D23</f>
        <v>0</v>
      </c>
      <c r="E23" s="533">
        <f>各種係数表!D23</f>
        <v>0.1028494212078634</v>
      </c>
      <c r="F23" s="533">
        <f>各種係数表!E23</f>
        <v>1.3194883965273208E-2</v>
      </c>
      <c r="G23" s="532">
        <f t="shared" si="0"/>
        <v>0</v>
      </c>
      <c r="H23" s="532">
        <f t="shared" si="1"/>
        <v>0</v>
      </c>
      <c r="I23" s="532">
        <f t="shared" si="5"/>
        <v>0</v>
      </c>
      <c r="J23" s="532">
        <f>需要額入力!F23</f>
        <v>0</v>
      </c>
      <c r="K23" s="532">
        <f t="shared" si="2"/>
        <v>0</v>
      </c>
      <c r="L23" s="534">
        <f>IF(OR(自給率入力!E23="",ISNUMBER(自給率入力!E23)=FALSE,自給率入力!E23&gt;1,自給率入力!E23&lt;0),自給率入力!D23,自給率入力!E23)</f>
        <v>0.24419099999999999</v>
      </c>
      <c r="M23" s="535">
        <f t="shared" si="3"/>
        <v>0</v>
      </c>
      <c r="N23" s="536">
        <v>0</v>
      </c>
      <c r="O23" s="534">
        <f>各種係数表!F23</f>
        <v>0.24419099999999999</v>
      </c>
      <c r="P23" s="535">
        <f t="shared" si="4"/>
        <v>0</v>
      </c>
      <c r="Q23" s="536">
        <v>0</v>
      </c>
      <c r="R23" s="537">
        <f>各種係数表!I23</f>
        <v>0.4287860351687845</v>
      </c>
      <c r="S23" s="538">
        <f t="shared" si="6"/>
        <v>0</v>
      </c>
      <c r="T23" s="538">
        <f t="shared" si="7"/>
        <v>0</v>
      </c>
      <c r="U23" s="539">
        <f>各種係数表!J23</f>
        <v>0.23035502502887947</v>
      </c>
      <c r="V23" s="538">
        <f t="shared" si="8"/>
        <v>0</v>
      </c>
      <c r="W23" s="532">
        <f t="shared" si="9"/>
        <v>0</v>
      </c>
    </row>
    <row r="24" spans="2:23" ht="15.65" customHeight="1" x14ac:dyDescent="0.2">
      <c r="B24" s="531" t="s">
        <v>201</v>
      </c>
      <c r="C24" s="471" t="s">
        <v>4</v>
      </c>
      <c r="D24" s="532">
        <f>需要額入力!D24</f>
        <v>0</v>
      </c>
      <c r="E24" s="533">
        <f>各種係数表!D24</f>
        <v>0.12245219012281004</v>
      </c>
      <c r="F24" s="533">
        <f>各種係数表!E24</f>
        <v>1.1635144444581075E-2</v>
      </c>
      <c r="G24" s="532">
        <f t="shared" si="0"/>
        <v>0</v>
      </c>
      <c r="H24" s="532">
        <f t="shared" si="1"/>
        <v>0</v>
      </c>
      <c r="I24" s="532">
        <f t="shared" si="5"/>
        <v>0</v>
      </c>
      <c r="J24" s="532">
        <f>需要額入力!F24</f>
        <v>0</v>
      </c>
      <c r="K24" s="532">
        <f t="shared" si="2"/>
        <v>0</v>
      </c>
      <c r="L24" s="534">
        <f>IF(OR(自給率入力!E24="",ISNUMBER(自給率入力!E24)=FALSE,自給率入力!E24&gt;1,自給率入力!E24&lt;0),自給率入力!D24,自給率入力!E24)</f>
        <v>0.33463900000000002</v>
      </c>
      <c r="M24" s="535">
        <f t="shared" si="3"/>
        <v>0</v>
      </c>
      <c r="N24" s="536">
        <v>0</v>
      </c>
      <c r="O24" s="534">
        <f>各種係数表!F24</f>
        <v>0.33463900000000002</v>
      </c>
      <c r="P24" s="535">
        <f t="shared" si="4"/>
        <v>0</v>
      </c>
      <c r="Q24" s="536">
        <v>0</v>
      </c>
      <c r="R24" s="537">
        <f>各種係数表!I24</f>
        <v>0.47101108940023206</v>
      </c>
      <c r="S24" s="538">
        <f t="shared" si="6"/>
        <v>0</v>
      </c>
      <c r="T24" s="538">
        <f t="shared" si="7"/>
        <v>0</v>
      </c>
      <c r="U24" s="539">
        <f>各種係数表!J24</f>
        <v>0.26115120461674962</v>
      </c>
      <c r="V24" s="538">
        <f t="shared" si="8"/>
        <v>0</v>
      </c>
      <c r="W24" s="532">
        <f t="shared" si="9"/>
        <v>0</v>
      </c>
    </row>
    <row r="25" spans="2:23" ht="15.65" customHeight="1" x14ac:dyDescent="0.2">
      <c r="B25" s="531" t="s">
        <v>202</v>
      </c>
      <c r="C25" s="471" t="s">
        <v>5</v>
      </c>
      <c r="D25" s="532">
        <f>需要額入力!D25</f>
        <v>0</v>
      </c>
      <c r="E25" s="533">
        <f>各種係数表!D25</f>
        <v>0.17571592604245978</v>
      </c>
      <c r="F25" s="533">
        <f>各種係数表!E25</f>
        <v>1.3860496878000344E-2</v>
      </c>
      <c r="G25" s="532">
        <f t="shared" si="0"/>
        <v>0</v>
      </c>
      <c r="H25" s="532">
        <f t="shared" si="1"/>
        <v>0</v>
      </c>
      <c r="I25" s="532">
        <f t="shared" si="5"/>
        <v>0</v>
      </c>
      <c r="J25" s="532">
        <f>需要額入力!F25</f>
        <v>0</v>
      </c>
      <c r="K25" s="532">
        <f t="shared" si="2"/>
        <v>0</v>
      </c>
      <c r="L25" s="534">
        <f>IF(OR(自給率入力!E25="",ISNUMBER(自給率入力!E25)=FALSE,自給率入力!E25&gt;1,自給率入力!E25&lt;0),自給率入力!D25,自給率入力!E25)</f>
        <v>0.31837900000000002</v>
      </c>
      <c r="M25" s="535">
        <f t="shared" si="3"/>
        <v>0</v>
      </c>
      <c r="N25" s="536">
        <v>0</v>
      </c>
      <c r="O25" s="534">
        <f>各種係数表!F25</f>
        <v>0.31837900000000002</v>
      </c>
      <c r="P25" s="535">
        <f t="shared" si="4"/>
        <v>0</v>
      </c>
      <c r="Q25" s="536">
        <v>0</v>
      </c>
      <c r="R25" s="537">
        <f>各種係数表!I25</f>
        <v>0.37463269371919888</v>
      </c>
      <c r="S25" s="538">
        <f t="shared" si="6"/>
        <v>0</v>
      </c>
      <c r="T25" s="538">
        <f t="shared" si="7"/>
        <v>0</v>
      </c>
      <c r="U25" s="539">
        <f>各種係数表!J25</f>
        <v>0.15906637307329349</v>
      </c>
      <c r="V25" s="538">
        <f t="shared" si="8"/>
        <v>0</v>
      </c>
      <c r="W25" s="532">
        <f t="shared" si="9"/>
        <v>0</v>
      </c>
    </row>
    <row r="26" spans="2:23" ht="15.65" customHeight="1" x14ac:dyDescent="0.2">
      <c r="B26" s="531" t="s">
        <v>203</v>
      </c>
      <c r="C26" s="471" t="s">
        <v>256</v>
      </c>
      <c r="D26" s="532">
        <f>需要額入力!D26</f>
        <v>0</v>
      </c>
      <c r="E26" s="533">
        <f>各種係数表!D26</f>
        <v>5.8936764006462181E-2</v>
      </c>
      <c r="F26" s="533">
        <f>各種係数表!E26</f>
        <v>9.511640978592693E-3</v>
      </c>
      <c r="G26" s="532">
        <f t="shared" si="0"/>
        <v>0</v>
      </c>
      <c r="H26" s="532">
        <f t="shared" si="1"/>
        <v>0</v>
      </c>
      <c r="I26" s="532">
        <f t="shared" si="5"/>
        <v>0</v>
      </c>
      <c r="J26" s="532">
        <f>需要額入力!F26</f>
        <v>0</v>
      </c>
      <c r="K26" s="532">
        <f t="shared" si="2"/>
        <v>0</v>
      </c>
      <c r="L26" s="534">
        <f>IF(OR(自給率入力!E26="",ISNUMBER(自給率入力!E26)=FALSE,自給率入力!E26&gt;1,自給率入力!E26&lt;0),自給率入力!D26,自給率入力!E26)</f>
        <v>0.222609</v>
      </c>
      <c r="M26" s="535">
        <f t="shared" si="3"/>
        <v>0</v>
      </c>
      <c r="N26" s="536">
        <v>0</v>
      </c>
      <c r="O26" s="534">
        <f>各種係数表!F26</f>
        <v>0.222609</v>
      </c>
      <c r="P26" s="535">
        <f t="shared" si="4"/>
        <v>0</v>
      </c>
      <c r="Q26" s="536">
        <v>0</v>
      </c>
      <c r="R26" s="537">
        <f>各種係数表!I26</f>
        <v>0.39363194119798006</v>
      </c>
      <c r="S26" s="538">
        <f t="shared" si="6"/>
        <v>0</v>
      </c>
      <c r="T26" s="538">
        <f t="shared" si="7"/>
        <v>0</v>
      </c>
      <c r="U26" s="539">
        <f>各種係数表!J26</f>
        <v>0.18037741787666572</v>
      </c>
      <c r="V26" s="538">
        <f t="shared" si="8"/>
        <v>0</v>
      </c>
      <c r="W26" s="532">
        <f t="shared" si="9"/>
        <v>0</v>
      </c>
    </row>
    <row r="27" spans="2:23" ht="15.65" customHeight="1" x14ac:dyDescent="0.2">
      <c r="B27" s="531" t="s">
        <v>204</v>
      </c>
      <c r="C27" s="471" t="s">
        <v>257</v>
      </c>
      <c r="D27" s="532">
        <f>需要額入力!D27</f>
        <v>0</v>
      </c>
      <c r="E27" s="533">
        <f>各種係数表!D27</f>
        <v>0.17344672221905641</v>
      </c>
      <c r="F27" s="533">
        <f>各種係数表!E27</f>
        <v>9.1142445996991728E-3</v>
      </c>
      <c r="G27" s="532">
        <f t="shared" si="0"/>
        <v>0</v>
      </c>
      <c r="H27" s="532">
        <f t="shared" si="1"/>
        <v>0</v>
      </c>
      <c r="I27" s="532">
        <f t="shared" si="5"/>
        <v>0</v>
      </c>
      <c r="J27" s="532">
        <f>需要額入力!F27</f>
        <v>0</v>
      </c>
      <c r="K27" s="532">
        <f t="shared" si="2"/>
        <v>0</v>
      </c>
      <c r="L27" s="534">
        <f>IF(OR(自給率入力!E27="",ISNUMBER(自給率入力!E27)=FALSE,自給率入力!E27&gt;1,自給率入力!E27&lt;0),自給率入力!D27,自給率入力!E27)</f>
        <v>0.30338700000000002</v>
      </c>
      <c r="M27" s="535">
        <f t="shared" si="3"/>
        <v>0</v>
      </c>
      <c r="N27" s="536">
        <v>0</v>
      </c>
      <c r="O27" s="534">
        <f>各種係数表!F27</f>
        <v>0.30338700000000002</v>
      </c>
      <c r="P27" s="535">
        <f t="shared" si="4"/>
        <v>0</v>
      </c>
      <c r="Q27" s="536">
        <v>0</v>
      </c>
      <c r="R27" s="537">
        <f>各種係数表!I27</f>
        <v>0.36092871909465341</v>
      </c>
      <c r="S27" s="538">
        <f t="shared" si="6"/>
        <v>0</v>
      </c>
      <c r="T27" s="538">
        <f t="shared" si="7"/>
        <v>0</v>
      </c>
      <c r="U27" s="539">
        <f>各種係数表!J27</f>
        <v>0.2046699530750006</v>
      </c>
      <c r="V27" s="538">
        <f t="shared" si="8"/>
        <v>0</v>
      </c>
      <c r="W27" s="532">
        <f t="shared" si="9"/>
        <v>0</v>
      </c>
    </row>
    <row r="28" spans="2:23" ht="15.65" customHeight="1" x14ac:dyDescent="0.2">
      <c r="B28" s="531" t="s">
        <v>205</v>
      </c>
      <c r="C28" s="471" t="s">
        <v>297</v>
      </c>
      <c r="D28" s="532">
        <f>需要額入力!D28</f>
        <v>0</v>
      </c>
      <c r="E28" s="533">
        <f>各種係数表!D28</f>
        <v>0.17793432092939027</v>
      </c>
      <c r="F28" s="533">
        <f>各種係数表!E28</f>
        <v>7.9091600037316089E-3</v>
      </c>
      <c r="G28" s="532">
        <f t="shared" si="0"/>
        <v>0</v>
      </c>
      <c r="H28" s="532">
        <f t="shared" si="1"/>
        <v>0</v>
      </c>
      <c r="I28" s="532">
        <f t="shared" si="5"/>
        <v>0</v>
      </c>
      <c r="J28" s="532">
        <f>需要額入力!F28</f>
        <v>0</v>
      </c>
      <c r="K28" s="532">
        <f t="shared" si="2"/>
        <v>0</v>
      </c>
      <c r="L28" s="534">
        <f>IF(OR(自給率入力!E28="",ISNUMBER(自給率入力!E28)=FALSE,自給率入力!E28&gt;1,自給率入力!E28&lt;0),自給率入力!D28,自給率入力!E28)</f>
        <v>6.1781000000000003E-2</v>
      </c>
      <c r="M28" s="535">
        <f t="shared" si="3"/>
        <v>0</v>
      </c>
      <c r="N28" s="536">
        <v>0</v>
      </c>
      <c r="O28" s="534">
        <f>各種係数表!F28</f>
        <v>6.1781000000000003E-2</v>
      </c>
      <c r="P28" s="535">
        <f t="shared" si="4"/>
        <v>0</v>
      </c>
      <c r="Q28" s="536">
        <v>0</v>
      </c>
      <c r="R28" s="537">
        <f>各種係数表!I28</f>
        <v>0.35654655914582378</v>
      </c>
      <c r="S28" s="538">
        <f t="shared" si="6"/>
        <v>0</v>
      </c>
      <c r="T28" s="538">
        <f t="shared" si="7"/>
        <v>0</v>
      </c>
      <c r="U28" s="539">
        <f>各種係数表!J28</f>
        <v>0.20510008225939128</v>
      </c>
      <c r="V28" s="538">
        <f t="shared" si="8"/>
        <v>0</v>
      </c>
      <c r="W28" s="532">
        <f t="shared" si="9"/>
        <v>0</v>
      </c>
    </row>
    <row r="29" spans="2:23" ht="15.65" customHeight="1" x14ac:dyDescent="0.2">
      <c r="B29" s="531" t="s">
        <v>206</v>
      </c>
      <c r="C29" s="471" t="s">
        <v>298</v>
      </c>
      <c r="D29" s="532">
        <f>需要額入力!D29</f>
        <v>0</v>
      </c>
      <c r="E29" s="533">
        <f>各種係数表!D29</f>
        <v>8.4549673490673549E-2</v>
      </c>
      <c r="F29" s="533">
        <f>各種係数表!E29</f>
        <v>1.6949442414430676E-2</v>
      </c>
      <c r="G29" s="532">
        <f t="shared" si="0"/>
        <v>0</v>
      </c>
      <c r="H29" s="532">
        <f t="shared" si="1"/>
        <v>0</v>
      </c>
      <c r="I29" s="532">
        <f t="shared" si="5"/>
        <v>0</v>
      </c>
      <c r="J29" s="532">
        <f>需要額入力!F29</f>
        <v>0</v>
      </c>
      <c r="K29" s="532">
        <f t="shared" si="2"/>
        <v>0</v>
      </c>
      <c r="L29" s="534">
        <f>IF(OR(自給率入力!E29="",ISNUMBER(自給率入力!E29)=FALSE,自給率入力!E29&gt;1,自給率入力!E29&lt;0),自給率入力!D29,自給率入力!E29)</f>
        <v>0.62306099999999998</v>
      </c>
      <c r="M29" s="535">
        <f t="shared" si="3"/>
        <v>0</v>
      </c>
      <c r="N29" s="536">
        <v>0</v>
      </c>
      <c r="O29" s="534">
        <f>各種係数表!F29</f>
        <v>0.62306099999999998</v>
      </c>
      <c r="P29" s="535">
        <f t="shared" si="4"/>
        <v>0</v>
      </c>
      <c r="Q29" s="536">
        <v>0</v>
      </c>
      <c r="R29" s="537">
        <f>各種係数表!I29</f>
        <v>0.22948713108412902</v>
      </c>
      <c r="S29" s="538">
        <f t="shared" si="6"/>
        <v>0</v>
      </c>
      <c r="T29" s="538">
        <f t="shared" si="7"/>
        <v>0</v>
      </c>
      <c r="U29" s="539">
        <f>各種係数表!J29</f>
        <v>0.12503911704762971</v>
      </c>
      <c r="V29" s="538">
        <f t="shared" si="8"/>
        <v>0</v>
      </c>
      <c r="W29" s="532">
        <f t="shared" si="9"/>
        <v>0</v>
      </c>
    </row>
    <row r="30" spans="2:23" ht="15.65" customHeight="1" x14ac:dyDescent="0.2">
      <c r="B30" s="531" t="s">
        <v>207</v>
      </c>
      <c r="C30" s="471" t="s">
        <v>290</v>
      </c>
      <c r="D30" s="532">
        <f>需要額入力!D30</f>
        <v>0</v>
      </c>
      <c r="E30" s="533">
        <f>各種係数表!D30</f>
        <v>8.5657568186782024E-2</v>
      </c>
      <c r="F30" s="533">
        <f>各種係数表!E30</f>
        <v>1.1586046585135899E-2</v>
      </c>
      <c r="G30" s="532">
        <f t="shared" si="0"/>
        <v>0</v>
      </c>
      <c r="H30" s="532">
        <f t="shared" si="1"/>
        <v>0</v>
      </c>
      <c r="I30" s="532">
        <f t="shared" si="5"/>
        <v>0</v>
      </c>
      <c r="J30" s="532">
        <f>需要額入力!F30</f>
        <v>0</v>
      </c>
      <c r="K30" s="532">
        <f t="shared" si="2"/>
        <v>0</v>
      </c>
      <c r="L30" s="534">
        <f>IF(OR(自給率入力!E30="",ISNUMBER(自給率入力!E30)=FALSE,自給率入力!E30&gt;1,自給率入力!E30&lt;0),自給率入力!D30,自給率入力!E30)</f>
        <v>0.21640899999999999</v>
      </c>
      <c r="M30" s="535">
        <f t="shared" si="3"/>
        <v>0</v>
      </c>
      <c r="N30" s="536">
        <v>0</v>
      </c>
      <c r="O30" s="534">
        <f>各種係数表!F30</f>
        <v>0.21640899999999999</v>
      </c>
      <c r="P30" s="535">
        <f t="shared" si="4"/>
        <v>0</v>
      </c>
      <c r="Q30" s="536">
        <v>0</v>
      </c>
      <c r="R30" s="537">
        <f>各種係数表!I30</f>
        <v>0.4390949489041947</v>
      </c>
      <c r="S30" s="538">
        <f t="shared" si="6"/>
        <v>0</v>
      </c>
      <c r="T30" s="538">
        <f t="shared" si="7"/>
        <v>0</v>
      </c>
      <c r="U30" s="539">
        <f>各種係数表!J30</f>
        <v>0.21699921150060311</v>
      </c>
      <c r="V30" s="538">
        <f t="shared" si="8"/>
        <v>0</v>
      </c>
      <c r="W30" s="532">
        <f t="shared" si="9"/>
        <v>0</v>
      </c>
    </row>
    <row r="31" spans="2:23" ht="15.65" customHeight="1" x14ac:dyDescent="0.2">
      <c r="B31" s="531" t="s">
        <v>208</v>
      </c>
      <c r="C31" s="471" t="s">
        <v>291</v>
      </c>
      <c r="D31" s="532">
        <f>需要額入力!D31</f>
        <v>0</v>
      </c>
      <c r="E31" s="533">
        <f>各種係数表!D31</f>
        <v>0.10716895322164997</v>
      </c>
      <c r="F31" s="533">
        <f>各種係数表!E31</f>
        <v>6.9719954347289836E-3</v>
      </c>
      <c r="G31" s="532">
        <f t="shared" si="0"/>
        <v>0</v>
      </c>
      <c r="H31" s="532">
        <f t="shared" si="1"/>
        <v>0</v>
      </c>
      <c r="I31" s="532">
        <f t="shared" si="5"/>
        <v>0</v>
      </c>
      <c r="J31" s="532">
        <f>需要額入力!F31</f>
        <v>0</v>
      </c>
      <c r="K31" s="532">
        <f t="shared" si="2"/>
        <v>0</v>
      </c>
      <c r="L31" s="534">
        <f>IF(OR(自給率入力!E31="",ISNUMBER(自給率入力!E31)=FALSE,自給率入力!E31&gt;1,自給率入力!E31&lt;0),自給率入力!D31,自給率入力!E31)</f>
        <v>0.503718</v>
      </c>
      <c r="M31" s="535">
        <f t="shared" si="3"/>
        <v>0</v>
      </c>
      <c r="N31" s="536">
        <v>0</v>
      </c>
      <c r="O31" s="534">
        <f>各種係数表!F31</f>
        <v>0.503718</v>
      </c>
      <c r="P31" s="535">
        <f t="shared" si="4"/>
        <v>0</v>
      </c>
      <c r="Q31" s="536">
        <v>0</v>
      </c>
      <c r="R31" s="537">
        <f>各種係数表!I31</f>
        <v>0.32753425971654238</v>
      </c>
      <c r="S31" s="538">
        <f t="shared" si="6"/>
        <v>0</v>
      </c>
      <c r="T31" s="538">
        <f t="shared" si="7"/>
        <v>0</v>
      </c>
      <c r="U31" s="539">
        <f>各種係数表!J31</f>
        <v>0.19160215027020497</v>
      </c>
      <c r="V31" s="538">
        <f t="shared" si="8"/>
        <v>0</v>
      </c>
      <c r="W31" s="532">
        <f t="shared" si="9"/>
        <v>0</v>
      </c>
    </row>
    <row r="32" spans="2:23" ht="15.65" customHeight="1" x14ac:dyDescent="0.2">
      <c r="B32" s="531" t="s">
        <v>209</v>
      </c>
      <c r="C32" s="471" t="s">
        <v>6</v>
      </c>
      <c r="D32" s="532">
        <f>需要額入力!D32</f>
        <v>0</v>
      </c>
      <c r="E32" s="533">
        <f>各種係数表!D32</f>
        <v>0.31630659187034799</v>
      </c>
      <c r="F32" s="533">
        <f>各種係数表!E32</f>
        <v>3.5669638098325747E-2</v>
      </c>
      <c r="G32" s="532">
        <f t="shared" si="0"/>
        <v>0</v>
      </c>
      <c r="H32" s="532">
        <f t="shared" si="1"/>
        <v>0</v>
      </c>
      <c r="I32" s="532">
        <f t="shared" si="5"/>
        <v>0</v>
      </c>
      <c r="J32" s="532">
        <f>需要額入力!F32</f>
        <v>0</v>
      </c>
      <c r="K32" s="532">
        <f t="shared" si="2"/>
        <v>0</v>
      </c>
      <c r="L32" s="534">
        <f>IF(OR(自給率入力!E32="",ISNUMBER(自給率入力!E32)=FALSE,自給率入力!E32&gt;1,自給率入力!E32&lt;0),自給率入力!D32,自給率入力!E32)</f>
        <v>0.29977199999999998</v>
      </c>
      <c r="M32" s="535">
        <f t="shared" si="3"/>
        <v>0</v>
      </c>
      <c r="N32" s="536">
        <v>0</v>
      </c>
      <c r="O32" s="534">
        <f>各種係数表!F32</f>
        <v>0.29977199999999998</v>
      </c>
      <c r="P32" s="535">
        <f t="shared" si="4"/>
        <v>0</v>
      </c>
      <c r="Q32" s="536">
        <v>0</v>
      </c>
      <c r="R32" s="537">
        <f>各種係数表!I32</f>
        <v>0.45701477673554319</v>
      </c>
      <c r="S32" s="538">
        <f t="shared" si="6"/>
        <v>0</v>
      </c>
      <c r="T32" s="538">
        <f t="shared" si="7"/>
        <v>0</v>
      </c>
      <c r="U32" s="539">
        <f>各種係数表!J32</f>
        <v>0.25495293253663587</v>
      </c>
      <c r="V32" s="538">
        <f t="shared" si="8"/>
        <v>0</v>
      </c>
      <c r="W32" s="532">
        <f t="shared" si="9"/>
        <v>0</v>
      </c>
    </row>
    <row r="33" spans="2:23" ht="15.65" customHeight="1" x14ac:dyDescent="0.2">
      <c r="B33" s="531" t="s">
        <v>210</v>
      </c>
      <c r="C33" s="471" t="s">
        <v>258</v>
      </c>
      <c r="D33" s="532">
        <f>需要額入力!D33</f>
        <v>0</v>
      </c>
      <c r="E33" s="533">
        <f>各種係数表!D33</f>
        <v>0</v>
      </c>
      <c r="F33" s="533">
        <f>各種係数表!E33</f>
        <v>0</v>
      </c>
      <c r="G33" s="532">
        <f t="shared" si="0"/>
        <v>0</v>
      </c>
      <c r="H33" s="532">
        <f t="shared" si="1"/>
        <v>0</v>
      </c>
      <c r="I33" s="532">
        <f t="shared" si="5"/>
        <v>0</v>
      </c>
      <c r="J33" s="532">
        <f>需要額入力!F33</f>
        <v>0</v>
      </c>
      <c r="K33" s="532">
        <f t="shared" si="2"/>
        <v>0</v>
      </c>
      <c r="L33" s="534">
        <f>IF(OR(自給率入力!E33="",ISNUMBER(自給率入力!E33)=FALSE,自給率入力!E33&gt;1,自給率入力!E33&lt;0),自給率入力!D33,自給率入力!E33)</f>
        <v>1</v>
      </c>
      <c r="M33" s="535">
        <f t="shared" si="3"/>
        <v>0</v>
      </c>
      <c r="N33" s="536">
        <v>0</v>
      </c>
      <c r="O33" s="534">
        <f>各種係数表!F33</f>
        <v>1</v>
      </c>
      <c r="P33" s="535">
        <f t="shared" si="4"/>
        <v>0</v>
      </c>
      <c r="Q33" s="536">
        <v>0</v>
      </c>
      <c r="R33" s="537">
        <f>各種係数表!I33</f>
        <v>0.46939977903602692</v>
      </c>
      <c r="S33" s="538">
        <f t="shared" si="6"/>
        <v>0</v>
      </c>
      <c r="T33" s="538">
        <f t="shared" si="7"/>
        <v>0</v>
      </c>
      <c r="U33" s="539">
        <f>各種係数表!J33</f>
        <v>0.35047588519418837</v>
      </c>
      <c r="V33" s="538">
        <f t="shared" si="8"/>
        <v>0</v>
      </c>
      <c r="W33" s="532">
        <f t="shared" si="9"/>
        <v>0</v>
      </c>
    </row>
    <row r="34" spans="2:23" ht="15.65" customHeight="1" x14ac:dyDescent="0.2">
      <c r="B34" s="531" t="s">
        <v>211</v>
      </c>
      <c r="C34" s="471" t="s">
        <v>259</v>
      </c>
      <c r="D34" s="532">
        <f>需要額入力!D34</f>
        <v>0</v>
      </c>
      <c r="E34" s="533">
        <f>各種係数表!D34</f>
        <v>0</v>
      </c>
      <c r="F34" s="533">
        <f>各種係数表!E34</f>
        <v>0</v>
      </c>
      <c r="G34" s="532">
        <f t="shared" si="0"/>
        <v>0</v>
      </c>
      <c r="H34" s="532">
        <f t="shared" si="1"/>
        <v>0</v>
      </c>
      <c r="I34" s="532">
        <f t="shared" si="5"/>
        <v>0</v>
      </c>
      <c r="J34" s="532">
        <f>需要額入力!F34</f>
        <v>0</v>
      </c>
      <c r="K34" s="532">
        <f t="shared" si="2"/>
        <v>0</v>
      </c>
      <c r="L34" s="534">
        <f>IF(OR(自給率入力!E34="",ISNUMBER(自給率入力!E34)=FALSE,自給率入力!E34&gt;1,自給率入力!E34&lt;0),自給率入力!D34,自給率入力!E34)</f>
        <v>0.43029499999999998</v>
      </c>
      <c r="M34" s="535">
        <f t="shared" si="3"/>
        <v>0</v>
      </c>
      <c r="N34" s="536">
        <v>0</v>
      </c>
      <c r="O34" s="534">
        <f>各種係数表!F34</f>
        <v>0.43029499999999998</v>
      </c>
      <c r="P34" s="535">
        <f t="shared" si="4"/>
        <v>0</v>
      </c>
      <c r="Q34" s="536">
        <v>0</v>
      </c>
      <c r="R34" s="537">
        <f>各種係数表!I34</f>
        <v>0.35382626577377163</v>
      </c>
      <c r="S34" s="538">
        <f t="shared" si="6"/>
        <v>0</v>
      </c>
      <c r="T34" s="538">
        <f t="shared" si="7"/>
        <v>0</v>
      </c>
      <c r="U34" s="539">
        <f>各種係数表!J34</f>
        <v>6.9310797292689949E-2</v>
      </c>
      <c r="V34" s="538">
        <f t="shared" si="8"/>
        <v>0</v>
      </c>
      <c r="W34" s="532">
        <f t="shared" si="9"/>
        <v>0</v>
      </c>
    </row>
    <row r="35" spans="2:23" ht="15.65" customHeight="1" x14ac:dyDescent="0.2">
      <c r="B35" s="531" t="s">
        <v>212</v>
      </c>
      <c r="C35" s="471" t="s">
        <v>7</v>
      </c>
      <c r="D35" s="532">
        <f>需要額入力!D35</f>
        <v>0</v>
      </c>
      <c r="E35" s="533">
        <f>各種係数表!D35</f>
        <v>0</v>
      </c>
      <c r="F35" s="533">
        <f>各種係数表!E35</f>
        <v>0</v>
      </c>
      <c r="G35" s="532">
        <f t="shared" si="0"/>
        <v>0</v>
      </c>
      <c r="H35" s="532">
        <f t="shared" si="1"/>
        <v>0</v>
      </c>
      <c r="I35" s="532">
        <f t="shared" si="5"/>
        <v>0</v>
      </c>
      <c r="J35" s="532">
        <f>需要額入力!F35</f>
        <v>0</v>
      </c>
      <c r="K35" s="532">
        <f t="shared" si="2"/>
        <v>0</v>
      </c>
      <c r="L35" s="534">
        <f>IF(OR(自給率入力!E35="",ISNUMBER(自給率入力!E35)=FALSE,自給率入力!E35&gt;1,自給率入力!E35&lt;0),自給率入力!D35,自給率入力!E35)</f>
        <v>0.989456</v>
      </c>
      <c r="M35" s="535">
        <f t="shared" si="3"/>
        <v>0</v>
      </c>
      <c r="N35" s="536">
        <v>0</v>
      </c>
      <c r="O35" s="534">
        <f>各種係数表!F35</f>
        <v>0.989456</v>
      </c>
      <c r="P35" s="535">
        <f t="shared" si="4"/>
        <v>0</v>
      </c>
      <c r="Q35" s="536">
        <v>0</v>
      </c>
      <c r="R35" s="537">
        <f>各種係数表!I35</f>
        <v>0.46589148873740166</v>
      </c>
      <c r="S35" s="538">
        <f t="shared" si="6"/>
        <v>0</v>
      </c>
      <c r="T35" s="538">
        <f t="shared" si="7"/>
        <v>0</v>
      </c>
      <c r="U35" s="539">
        <f>各種係数表!J35</f>
        <v>0.1385459954826779</v>
      </c>
      <c r="V35" s="538">
        <f t="shared" si="8"/>
        <v>0</v>
      </c>
      <c r="W35" s="532">
        <f t="shared" si="9"/>
        <v>0</v>
      </c>
    </row>
    <row r="36" spans="2:23" ht="15.65" customHeight="1" x14ac:dyDescent="0.2">
      <c r="B36" s="531" t="s">
        <v>213</v>
      </c>
      <c r="C36" s="471" t="s">
        <v>8</v>
      </c>
      <c r="D36" s="532">
        <f>需要額入力!D36</f>
        <v>0</v>
      </c>
      <c r="E36" s="533">
        <f>各種係数表!D36</f>
        <v>0</v>
      </c>
      <c r="F36" s="533">
        <f>各種係数表!E36</f>
        <v>0</v>
      </c>
      <c r="G36" s="532">
        <f t="shared" si="0"/>
        <v>0</v>
      </c>
      <c r="H36" s="532">
        <f t="shared" si="1"/>
        <v>0</v>
      </c>
      <c r="I36" s="532">
        <f t="shared" si="5"/>
        <v>0</v>
      </c>
      <c r="J36" s="532">
        <f>需要額入力!F36</f>
        <v>0</v>
      </c>
      <c r="K36" s="532">
        <f t="shared" si="2"/>
        <v>0</v>
      </c>
      <c r="L36" s="534">
        <f>IF(OR(自給率入力!E36="",ISNUMBER(自給率入力!E36)=FALSE,自給率入力!E36&gt;1,自給率入力!E36&lt;0),自給率入力!D36,自給率入力!E36)</f>
        <v>0.99993799999999999</v>
      </c>
      <c r="M36" s="535">
        <f t="shared" si="3"/>
        <v>0</v>
      </c>
      <c r="N36" s="536">
        <v>0</v>
      </c>
      <c r="O36" s="534">
        <f>各種係数表!F36</f>
        <v>0.99993799999999999</v>
      </c>
      <c r="P36" s="535">
        <f t="shared" si="4"/>
        <v>0</v>
      </c>
      <c r="Q36" s="536">
        <v>0</v>
      </c>
      <c r="R36" s="537">
        <f>各種係数表!I36</f>
        <v>0.65489309656144046</v>
      </c>
      <c r="S36" s="538">
        <f t="shared" ref="S36:S49" si="10">R36*M36</f>
        <v>0</v>
      </c>
      <c r="T36" s="538">
        <f t="shared" ref="T36:T49" si="11">R36*Q36</f>
        <v>0</v>
      </c>
      <c r="U36" s="539">
        <f>各種係数表!J36</f>
        <v>0.47395147930826276</v>
      </c>
      <c r="V36" s="538">
        <f t="shared" ref="V36:V49" si="12">U36*M36</f>
        <v>0</v>
      </c>
      <c r="W36" s="532">
        <f t="shared" ref="W36:W49" si="13">U36*Q36</f>
        <v>0</v>
      </c>
    </row>
    <row r="37" spans="2:23" ht="15.65" customHeight="1" x14ac:dyDescent="0.2">
      <c r="B37" s="557" t="s">
        <v>214</v>
      </c>
      <c r="C37" s="558" t="s">
        <v>260</v>
      </c>
      <c r="D37" s="532">
        <f>需要額入力!D37</f>
        <v>0</v>
      </c>
      <c r="E37" s="559">
        <f>各種係数表!D37</f>
        <v>-173.03459102907175</v>
      </c>
      <c r="F37" s="533">
        <f>各種係数表!E37</f>
        <v>0</v>
      </c>
      <c r="G37" s="560">
        <f>+G50</f>
        <v>0</v>
      </c>
      <c r="H37" s="532">
        <f t="shared" si="1"/>
        <v>0</v>
      </c>
      <c r="I37" s="560">
        <f>+D37+G37</f>
        <v>0</v>
      </c>
      <c r="J37" s="532">
        <f>需要額入力!F37</f>
        <v>0</v>
      </c>
      <c r="K37" s="532">
        <f t="shared" si="2"/>
        <v>0</v>
      </c>
      <c r="L37" s="534">
        <f>IF(OR(自給率入力!E37="",ISNUMBER(自給率入力!E37)=FALSE,自給率入力!E37&gt;1,自給率入力!E37&lt;0),自給率入力!D37,自給率入力!E37)</f>
        <v>0.73488299999999995</v>
      </c>
      <c r="M37" s="535">
        <f t="shared" si="3"/>
        <v>0</v>
      </c>
      <c r="N37" s="536">
        <v>0</v>
      </c>
      <c r="O37" s="534">
        <f>各種係数表!F37</f>
        <v>0.73488299999999995</v>
      </c>
      <c r="P37" s="535">
        <f t="shared" si="4"/>
        <v>0</v>
      </c>
      <c r="Q37" s="536">
        <v>0</v>
      </c>
      <c r="R37" s="537">
        <f>各種係数表!I37</f>
        <v>0.7048241573419074</v>
      </c>
      <c r="S37" s="538">
        <f t="shared" si="10"/>
        <v>0</v>
      </c>
      <c r="T37" s="538">
        <f t="shared" si="11"/>
        <v>0</v>
      </c>
      <c r="U37" s="539">
        <f>各種係数表!J37</f>
        <v>0.38100038523332086</v>
      </c>
      <c r="V37" s="538">
        <f t="shared" si="12"/>
        <v>0</v>
      </c>
      <c r="W37" s="532">
        <f t="shared" si="13"/>
        <v>0</v>
      </c>
    </row>
    <row r="38" spans="2:23" ht="15.65" customHeight="1" x14ac:dyDescent="0.2">
      <c r="B38" s="531" t="s">
        <v>215</v>
      </c>
      <c r="C38" s="471" t="s">
        <v>9</v>
      </c>
      <c r="D38" s="532">
        <f>需要額入力!D38</f>
        <v>0</v>
      </c>
      <c r="E38" s="533">
        <f>各種係数表!D38</f>
        <v>0</v>
      </c>
      <c r="F38" s="533">
        <f>各種係数表!E38</f>
        <v>0</v>
      </c>
      <c r="G38" s="532">
        <f t="shared" si="0"/>
        <v>0</v>
      </c>
      <c r="H38" s="532">
        <f t="shared" si="1"/>
        <v>0</v>
      </c>
      <c r="I38" s="532">
        <f>D38-SUM(G38:H38)</f>
        <v>0</v>
      </c>
      <c r="J38" s="532">
        <f>需要額入力!F38</f>
        <v>0</v>
      </c>
      <c r="K38" s="532">
        <f t="shared" si="2"/>
        <v>0</v>
      </c>
      <c r="L38" s="534">
        <f>IF(OR(自給率入力!E38="",ISNUMBER(自給率入力!E38)=FALSE,自給率入力!E38&gt;1,自給率入力!E38&lt;0),自給率入力!D38,自給率入力!E38)</f>
        <v>0.76700800000000002</v>
      </c>
      <c r="M38" s="535">
        <f t="shared" si="3"/>
        <v>0</v>
      </c>
      <c r="N38" s="536">
        <v>0</v>
      </c>
      <c r="O38" s="534">
        <f>各種係数表!F38</f>
        <v>0.76700800000000002</v>
      </c>
      <c r="P38" s="535">
        <f t="shared" si="4"/>
        <v>0</v>
      </c>
      <c r="Q38" s="536">
        <v>0</v>
      </c>
      <c r="R38" s="537">
        <f>各種係数表!I38</f>
        <v>0.67576256807049584</v>
      </c>
      <c r="S38" s="538">
        <f t="shared" si="10"/>
        <v>0</v>
      </c>
      <c r="T38" s="538">
        <f t="shared" si="11"/>
        <v>0</v>
      </c>
      <c r="U38" s="539">
        <f>各種係数表!J38</f>
        <v>0.3153166478798049</v>
      </c>
      <c r="V38" s="538">
        <f t="shared" si="12"/>
        <v>0</v>
      </c>
      <c r="W38" s="532">
        <f t="shared" si="13"/>
        <v>0</v>
      </c>
    </row>
    <row r="39" spans="2:23" ht="15.65" customHeight="1" x14ac:dyDescent="0.2">
      <c r="B39" s="531" t="s">
        <v>216</v>
      </c>
      <c r="C39" s="471" t="s">
        <v>261</v>
      </c>
      <c r="D39" s="532">
        <f>需要額入力!D39</f>
        <v>0</v>
      </c>
      <c r="E39" s="533">
        <f>各種係数表!D39</f>
        <v>0</v>
      </c>
      <c r="F39" s="533">
        <f>各種係数表!E39</f>
        <v>0</v>
      </c>
      <c r="G39" s="532">
        <f t="shared" si="0"/>
        <v>0</v>
      </c>
      <c r="H39" s="532">
        <f t="shared" si="1"/>
        <v>0</v>
      </c>
      <c r="I39" s="532">
        <f>D39-SUM(G39:H39)</f>
        <v>0</v>
      </c>
      <c r="J39" s="532">
        <f>需要額入力!F39</f>
        <v>0</v>
      </c>
      <c r="K39" s="532">
        <f t="shared" si="2"/>
        <v>0</v>
      </c>
      <c r="L39" s="534">
        <f>IF(OR(自給率入力!E39="",ISNUMBER(自給率入力!E39)=FALSE,自給率入力!E39&gt;1,自給率入力!E39&lt;0),自給率入力!D39,自給率入力!E39)</f>
        <v>0.97967300000000002</v>
      </c>
      <c r="M39" s="535">
        <f t="shared" si="3"/>
        <v>0</v>
      </c>
      <c r="N39" s="536">
        <v>0</v>
      </c>
      <c r="O39" s="534">
        <f>各種係数表!F39</f>
        <v>0.97967300000000002</v>
      </c>
      <c r="P39" s="535">
        <f t="shared" si="4"/>
        <v>0</v>
      </c>
      <c r="Q39" s="536">
        <v>0</v>
      </c>
      <c r="R39" s="537">
        <f>各種係数表!I39</f>
        <v>0.84260346938119124</v>
      </c>
      <c r="S39" s="538">
        <f t="shared" si="10"/>
        <v>0</v>
      </c>
      <c r="T39" s="538">
        <f t="shared" si="11"/>
        <v>0</v>
      </c>
      <c r="U39" s="539">
        <f>各種係数表!J39</f>
        <v>5.637057511827339E-2</v>
      </c>
      <c r="V39" s="538">
        <f t="shared" si="12"/>
        <v>0</v>
      </c>
      <c r="W39" s="532">
        <f t="shared" si="13"/>
        <v>0</v>
      </c>
    </row>
    <row r="40" spans="2:23" ht="15.65" customHeight="1" x14ac:dyDescent="0.2">
      <c r="B40" s="557" t="s">
        <v>217</v>
      </c>
      <c r="C40" s="558" t="s">
        <v>262</v>
      </c>
      <c r="D40" s="532">
        <f>需要額入力!D40</f>
        <v>0</v>
      </c>
      <c r="E40" s="533">
        <f>各種係数表!D40</f>
        <v>0</v>
      </c>
      <c r="F40" s="559">
        <f>各種係数表!E40</f>
        <v>-0.32657455751472891</v>
      </c>
      <c r="G40" s="532">
        <f t="shared" si="0"/>
        <v>0</v>
      </c>
      <c r="H40" s="560">
        <f>+H50</f>
        <v>0</v>
      </c>
      <c r="I40" s="560">
        <f>+D40+H40</f>
        <v>0</v>
      </c>
      <c r="J40" s="532">
        <f>需要額入力!F40</f>
        <v>0</v>
      </c>
      <c r="K40" s="532">
        <f t="shared" si="2"/>
        <v>0</v>
      </c>
      <c r="L40" s="534">
        <f>IF(OR(自給率入力!E40="",ISNUMBER(自給率入力!E40)=FALSE,自給率入力!E40&gt;1,自給率入力!E40&lt;0),自給率入力!D40,自給率入力!E40)</f>
        <v>0.67930400000000002</v>
      </c>
      <c r="M40" s="535">
        <f t="shared" si="3"/>
        <v>0</v>
      </c>
      <c r="N40" s="536">
        <v>0</v>
      </c>
      <c r="O40" s="534">
        <f>各種係数表!F40</f>
        <v>0.67930400000000002</v>
      </c>
      <c r="P40" s="535">
        <f t="shared" si="4"/>
        <v>0</v>
      </c>
      <c r="Q40" s="536">
        <v>0</v>
      </c>
      <c r="R40" s="537">
        <f>各種係数表!I40</f>
        <v>0.50901612131982243</v>
      </c>
      <c r="S40" s="538">
        <f t="shared" si="10"/>
        <v>0</v>
      </c>
      <c r="T40" s="538">
        <f t="shared" si="11"/>
        <v>0</v>
      </c>
      <c r="U40" s="539">
        <f>各種係数表!J40</f>
        <v>0.26962827414315954</v>
      </c>
      <c r="V40" s="538">
        <f t="shared" si="12"/>
        <v>0</v>
      </c>
      <c r="W40" s="532">
        <f t="shared" si="13"/>
        <v>0</v>
      </c>
    </row>
    <row r="41" spans="2:23" ht="15.65" customHeight="1" x14ac:dyDescent="0.2">
      <c r="B41" s="531" t="s">
        <v>218</v>
      </c>
      <c r="C41" s="471" t="s">
        <v>263</v>
      </c>
      <c r="D41" s="532">
        <f>需要額入力!D41</f>
        <v>0</v>
      </c>
      <c r="E41" s="533">
        <f>各種係数表!D41</f>
        <v>4.1768910156901172E-2</v>
      </c>
      <c r="F41" s="533">
        <f>各種係数表!E41</f>
        <v>4.1083551813920855E-3</v>
      </c>
      <c r="G41" s="532">
        <f t="shared" si="0"/>
        <v>0</v>
      </c>
      <c r="H41" s="532">
        <f t="shared" si="1"/>
        <v>0</v>
      </c>
      <c r="I41" s="532">
        <f t="shared" ref="I41:I49" si="14">D41-SUM(G41:H41)</f>
        <v>0</v>
      </c>
      <c r="J41" s="532">
        <f>需要額入力!F41</f>
        <v>0</v>
      </c>
      <c r="K41" s="532">
        <f t="shared" si="2"/>
        <v>0</v>
      </c>
      <c r="L41" s="534">
        <f>IF(OR(自給率入力!E41="",ISNUMBER(自給率入力!E41)=FALSE,自給率入力!E41&gt;1,自給率入力!E41&lt;0),自給率入力!D41,自給率入力!E41)</f>
        <v>0.73552099999999998</v>
      </c>
      <c r="M41" s="535">
        <f t="shared" si="3"/>
        <v>0</v>
      </c>
      <c r="N41" s="536">
        <v>0</v>
      </c>
      <c r="O41" s="534">
        <f>各種係数表!F41</f>
        <v>0.73552099999999998</v>
      </c>
      <c r="P41" s="535">
        <f t="shared" si="4"/>
        <v>0</v>
      </c>
      <c r="Q41" s="536">
        <v>0</v>
      </c>
      <c r="R41" s="537">
        <f>各種係数表!I41</f>
        <v>0.53401576042171339</v>
      </c>
      <c r="S41" s="538">
        <f t="shared" si="10"/>
        <v>0</v>
      </c>
      <c r="T41" s="538">
        <f t="shared" si="11"/>
        <v>0</v>
      </c>
      <c r="U41" s="539">
        <f>各種係数表!J41</f>
        <v>0.20660148825422064</v>
      </c>
      <c r="V41" s="538">
        <f t="shared" si="12"/>
        <v>0</v>
      </c>
      <c r="W41" s="532">
        <f t="shared" si="13"/>
        <v>0</v>
      </c>
    </row>
    <row r="42" spans="2:23" ht="15.65" customHeight="1" x14ac:dyDescent="0.2">
      <c r="B42" s="531" t="s">
        <v>219</v>
      </c>
      <c r="C42" s="471" t="s">
        <v>10</v>
      </c>
      <c r="D42" s="532">
        <f>需要額入力!D42</f>
        <v>0</v>
      </c>
      <c r="E42" s="533">
        <f>各種係数表!D42</f>
        <v>0</v>
      </c>
      <c r="F42" s="533">
        <f>各種係数表!E42</f>
        <v>0</v>
      </c>
      <c r="G42" s="532">
        <f t="shared" si="0"/>
        <v>0</v>
      </c>
      <c r="H42" s="532">
        <f t="shared" si="1"/>
        <v>0</v>
      </c>
      <c r="I42" s="532">
        <f t="shared" si="14"/>
        <v>0</v>
      </c>
      <c r="J42" s="532">
        <f>需要額入力!F42</f>
        <v>0</v>
      </c>
      <c r="K42" s="532">
        <f t="shared" si="2"/>
        <v>0</v>
      </c>
      <c r="L42" s="534">
        <f>IF(OR(自給率入力!E42="",ISNUMBER(自給率入力!E42)=FALSE,自給率入力!E42&gt;1,自給率入力!E42&lt;0),自給率入力!D42,自給率入力!E42)</f>
        <v>1</v>
      </c>
      <c r="M42" s="535">
        <f t="shared" si="3"/>
        <v>0</v>
      </c>
      <c r="N42" s="536">
        <v>0</v>
      </c>
      <c r="O42" s="534">
        <f>各種係数表!F42</f>
        <v>1</v>
      </c>
      <c r="P42" s="535">
        <f t="shared" si="4"/>
        <v>0</v>
      </c>
      <c r="Q42" s="536">
        <v>0</v>
      </c>
      <c r="R42" s="537">
        <f>各種係数表!I42</f>
        <v>0.71939734004418632</v>
      </c>
      <c r="S42" s="538">
        <f t="shared" si="10"/>
        <v>0</v>
      </c>
      <c r="T42" s="538">
        <f t="shared" si="11"/>
        <v>0</v>
      </c>
      <c r="U42" s="539">
        <f>各種係数表!J42</f>
        <v>0.36718656268746253</v>
      </c>
      <c r="V42" s="538">
        <f t="shared" si="12"/>
        <v>0</v>
      </c>
      <c r="W42" s="532">
        <f t="shared" si="13"/>
        <v>0</v>
      </c>
    </row>
    <row r="43" spans="2:23" ht="15.65" customHeight="1" x14ac:dyDescent="0.2">
      <c r="B43" s="531" t="s">
        <v>220</v>
      </c>
      <c r="C43" s="471" t="s">
        <v>264</v>
      </c>
      <c r="D43" s="532">
        <f>需要額入力!D43</f>
        <v>0</v>
      </c>
      <c r="E43" s="533">
        <f>各種係数表!D43</f>
        <v>0</v>
      </c>
      <c r="F43" s="533">
        <f>各種係数表!E43</f>
        <v>1.3798717042961616E-5</v>
      </c>
      <c r="G43" s="532">
        <f t="shared" si="0"/>
        <v>0</v>
      </c>
      <c r="H43" s="532">
        <f t="shared" si="1"/>
        <v>0</v>
      </c>
      <c r="I43" s="532">
        <f t="shared" si="14"/>
        <v>0</v>
      </c>
      <c r="J43" s="532">
        <f>需要額入力!F43</f>
        <v>0</v>
      </c>
      <c r="K43" s="532">
        <f t="shared" si="2"/>
        <v>0</v>
      </c>
      <c r="L43" s="534">
        <f>IF(OR(自給率入力!E43="",ISNUMBER(自給率入力!E43)=FALSE,自給率入力!E43&gt;1,自給率入力!E43&lt;0),自給率入力!D43,自給率入力!E43)</f>
        <v>0.80773799999999996</v>
      </c>
      <c r="M43" s="535">
        <f t="shared" si="3"/>
        <v>0</v>
      </c>
      <c r="N43" s="536">
        <v>0</v>
      </c>
      <c r="O43" s="534">
        <f>各種係数表!F43</f>
        <v>0.80773799999999996</v>
      </c>
      <c r="P43" s="535">
        <f t="shared" si="4"/>
        <v>0</v>
      </c>
      <c r="Q43" s="536">
        <v>0</v>
      </c>
      <c r="R43" s="537">
        <f>各種係数表!I43</f>
        <v>0.68793706431648882</v>
      </c>
      <c r="S43" s="538">
        <f t="shared" si="10"/>
        <v>0</v>
      </c>
      <c r="T43" s="538">
        <f t="shared" si="11"/>
        <v>0</v>
      </c>
      <c r="U43" s="539">
        <f>各種係数表!J43</f>
        <v>0.49263123409904114</v>
      </c>
      <c r="V43" s="538">
        <f t="shared" si="12"/>
        <v>0</v>
      </c>
      <c r="W43" s="532">
        <f t="shared" si="13"/>
        <v>0</v>
      </c>
    </row>
    <row r="44" spans="2:23" ht="15.65" customHeight="1" x14ac:dyDescent="0.2">
      <c r="B44" s="531" t="s">
        <v>221</v>
      </c>
      <c r="C44" s="471" t="s">
        <v>265</v>
      </c>
      <c r="D44" s="532">
        <f>需要額入力!D44</f>
        <v>0</v>
      </c>
      <c r="E44" s="533">
        <f>各種係数表!D44</f>
        <v>0</v>
      </c>
      <c r="F44" s="533">
        <f>各種係数表!E44</f>
        <v>0</v>
      </c>
      <c r="G44" s="532">
        <f t="shared" si="0"/>
        <v>0</v>
      </c>
      <c r="H44" s="532">
        <f t="shared" si="1"/>
        <v>0</v>
      </c>
      <c r="I44" s="532">
        <f>D44-SUM(G44:H44)</f>
        <v>0</v>
      </c>
      <c r="J44" s="532">
        <f>需要額入力!F44</f>
        <v>0</v>
      </c>
      <c r="K44" s="532">
        <f t="shared" si="2"/>
        <v>0</v>
      </c>
      <c r="L44" s="534">
        <f>IF(OR(自給率入力!E44="",ISNUMBER(自給率入力!E44)=FALSE,自給率入力!E44&gt;1,自給率入力!E44&lt;0),自給率入力!D44,自給率入力!E44)</f>
        <v>0.97105900000000001</v>
      </c>
      <c r="M44" s="535">
        <f t="shared" si="3"/>
        <v>0</v>
      </c>
      <c r="N44" s="536">
        <v>0</v>
      </c>
      <c r="O44" s="534">
        <f>各種係数表!F44</f>
        <v>0.97105900000000001</v>
      </c>
      <c r="P44" s="535">
        <f t="shared" si="4"/>
        <v>0</v>
      </c>
      <c r="Q44" s="536">
        <v>0</v>
      </c>
      <c r="R44" s="537">
        <f>各種係数表!I44</f>
        <v>0.62190179402366985</v>
      </c>
      <c r="S44" s="538">
        <f t="shared" si="10"/>
        <v>0</v>
      </c>
      <c r="T44" s="538">
        <f t="shared" si="11"/>
        <v>0</v>
      </c>
      <c r="U44" s="539">
        <f>各種係数表!J44</f>
        <v>0.50355944906141137</v>
      </c>
      <c r="V44" s="538">
        <f t="shared" si="12"/>
        <v>0</v>
      </c>
      <c r="W44" s="532">
        <f t="shared" si="13"/>
        <v>0</v>
      </c>
    </row>
    <row r="45" spans="2:23" ht="15.65" customHeight="1" x14ac:dyDescent="0.2">
      <c r="B45" s="531" t="s">
        <v>222</v>
      </c>
      <c r="C45" s="471" t="s">
        <v>299</v>
      </c>
      <c r="D45" s="532">
        <f>需要額入力!D45</f>
        <v>0</v>
      </c>
      <c r="E45" s="533">
        <f>各種係数表!D45</f>
        <v>0</v>
      </c>
      <c r="F45" s="533">
        <f>各種係数表!E45</f>
        <v>0</v>
      </c>
      <c r="G45" s="532">
        <f t="shared" si="0"/>
        <v>0</v>
      </c>
      <c r="H45" s="532">
        <f t="shared" si="1"/>
        <v>0</v>
      </c>
      <c r="I45" s="532">
        <f t="shared" si="14"/>
        <v>0</v>
      </c>
      <c r="J45" s="532">
        <f>需要額入力!F45</f>
        <v>0</v>
      </c>
      <c r="K45" s="532">
        <f t="shared" si="2"/>
        <v>0</v>
      </c>
      <c r="L45" s="534">
        <f>IF(OR(自給率入力!E45="",ISNUMBER(自給率入力!E45)=FALSE,自給率入力!E45&gt;1,自給率入力!E45&lt;0),自給率入力!D45,自給率入力!E45)</f>
        <v>0.766656</v>
      </c>
      <c r="M45" s="535">
        <f t="shared" si="3"/>
        <v>0</v>
      </c>
      <c r="N45" s="536">
        <v>0</v>
      </c>
      <c r="O45" s="534">
        <f>各種係数表!F45</f>
        <v>0.766656</v>
      </c>
      <c r="P45" s="535">
        <f t="shared" si="4"/>
        <v>0</v>
      </c>
      <c r="Q45" s="536">
        <v>0</v>
      </c>
      <c r="R45" s="537">
        <f>各種係数表!I45</f>
        <v>0.60708863687845505</v>
      </c>
      <c r="S45" s="538">
        <f t="shared" si="10"/>
        <v>0</v>
      </c>
      <c r="T45" s="538">
        <f t="shared" si="11"/>
        <v>0</v>
      </c>
      <c r="U45" s="539">
        <f>各種係数表!J45</f>
        <v>0.49876859755068992</v>
      </c>
      <c r="V45" s="538">
        <f t="shared" si="12"/>
        <v>0</v>
      </c>
      <c r="W45" s="532">
        <f t="shared" si="13"/>
        <v>0</v>
      </c>
    </row>
    <row r="46" spans="2:23" ht="15.65" customHeight="1" x14ac:dyDescent="0.2">
      <c r="B46" s="531" t="s">
        <v>223</v>
      </c>
      <c r="C46" s="471" t="s">
        <v>266</v>
      </c>
      <c r="D46" s="532">
        <f>需要額入力!D46</f>
        <v>0</v>
      </c>
      <c r="E46" s="533">
        <f>各種係数表!D46</f>
        <v>0</v>
      </c>
      <c r="F46" s="533">
        <f>各種係数表!E46</f>
        <v>0</v>
      </c>
      <c r="G46" s="532">
        <f t="shared" si="0"/>
        <v>0</v>
      </c>
      <c r="H46" s="532">
        <f t="shared" si="1"/>
        <v>0</v>
      </c>
      <c r="I46" s="532">
        <f t="shared" si="14"/>
        <v>0</v>
      </c>
      <c r="J46" s="532">
        <f>需要額入力!F46</f>
        <v>0</v>
      </c>
      <c r="K46" s="532">
        <f t="shared" si="2"/>
        <v>0</v>
      </c>
      <c r="L46" s="534">
        <f>IF(OR(自給率入力!E46="",ISNUMBER(自給率入力!E46)=FALSE,自給率入力!E46&gt;1,自給率入力!E46&lt;0),自給率入力!D46,自給率入力!E46)</f>
        <v>0.83152800000000004</v>
      </c>
      <c r="M46" s="535">
        <f t="shared" si="3"/>
        <v>0</v>
      </c>
      <c r="N46" s="536">
        <v>0</v>
      </c>
      <c r="O46" s="534">
        <f>各種係数表!F46</f>
        <v>0.83152800000000004</v>
      </c>
      <c r="P46" s="535">
        <f t="shared" si="4"/>
        <v>0</v>
      </c>
      <c r="Q46" s="536">
        <v>0</v>
      </c>
      <c r="R46" s="537">
        <f>各種係数表!I46</f>
        <v>0.62784194894874146</v>
      </c>
      <c r="S46" s="538">
        <f t="shared" si="10"/>
        <v>0</v>
      </c>
      <c r="T46" s="538">
        <f t="shared" si="11"/>
        <v>0</v>
      </c>
      <c r="U46" s="539">
        <f>各種係数表!J46</f>
        <v>0.36648880575485754</v>
      </c>
      <c r="V46" s="538">
        <f t="shared" si="12"/>
        <v>0</v>
      </c>
      <c r="W46" s="532">
        <f t="shared" si="13"/>
        <v>0</v>
      </c>
    </row>
    <row r="47" spans="2:23" ht="15.65" customHeight="1" x14ac:dyDescent="0.2">
      <c r="B47" s="531" t="s">
        <v>224</v>
      </c>
      <c r="C47" s="471" t="s">
        <v>267</v>
      </c>
      <c r="D47" s="532">
        <f>需要額入力!D47</f>
        <v>0</v>
      </c>
      <c r="E47" s="533">
        <f>各種係数表!D47</f>
        <v>1.7652529534375841E-5</v>
      </c>
      <c r="F47" s="533">
        <f>各種係数表!E47</f>
        <v>6.2586241076423432E-6</v>
      </c>
      <c r="G47" s="532">
        <f t="shared" si="0"/>
        <v>0</v>
      </c>
      <c r="H47" s="532">
        <f t="shared" si="1"/>
        <v>0</v>
      </c>
      <c r="I47" s="532">
        <f t="shared" si="14"/>
        <v>0</v>
      </c>
      <c r="J47" s="532">
        <f>需要額入力!F47</f>
        <v>0</v>
      </c>
      <c r="K47" s="532">
        <f t="shared" si="2"/>
        <v>0</v>
      </c>
      <c r="L47" s="534">
        <f>IF(OR(自給率入力!E47="",ISNUMBER(自給率入力!E47)=FALSE,自給率入力!E47&gt;1,自給率入力!E47&lt;0),自給率入力!D47,自給率入力!E47)</f>
        <v>0.59814199999999995</v>
      </c>
      <c r="M47" s="535">
        <f t="shared" si="3"/>
        <v>0</v>
      </c>
      <c r="N47" s="536">
        <v>0</v>
      </c>
      <c r="O47" s="534">
        <f>各種係数表!F47</f>
        <v>0.59814199999999995</v>
      </c>
      <c r="P47" s="535">
        <f t="shared" si="4"/>
        <v>0</v>
      </c>
      <c r="Q47" s="536">
        <v>0</v>
      </c>
      <c r="R47" s="537">
        <f>各種係数表!I47</f>
        <v>0.53955103431179341</v>
      </c>
      <c r="S47" s="538">
        <f t="shared" si="10"/>
        <v>0</v>
      </c>
      <c r="T47" s="538">
        <f t="shared" si="11"/>
        <v>0</v>
      </c>
      <c r="U47" s="539">
        <f>各種係数表!J47</f>
        <v>0.2663407709140716</v>
      </c>
      <c r="V47" s="538">
        <f t="shared" si="12"/>
        <v>0</v>
      </c>
      <c r="W47" s="532">
        <f t="shared" si="13"/>
        <v>0</v>
      </c>
    </row>
    <row r="48" spans="2:23" ht="15.65" customHeight="1" x14ac:dyDescent="0.2">
      <c r="B48" s="531" t="s">
        <v>225</v>
      </c>
      <c r="C48" s="471" t="s">
        <v>300</v>
      </c>
      <c r="D48" s="532">
        <f>需要額入力!D48</f>
        <v>0</v>
      </c>
      <c r="E48" s="533">
        <f>各種係数表!D48</f>
        <v>0</v>
      </c>
      <c r="F48" s="533">
        <f>各種係数表!E48</f>
        <v>0</v>
      </c>
      <c r="G48" s="532">
        <f t="shared" si="0"/>
        <v>0</v>
      </c>
      <c r="H48" s="532">
        <f t="shared" si="1"/>
        <v>0</v>
      </c>
      <c r="I48" s="532">
        <f t="shared" si="14"/>
        <v>0</v>
      </c>
      <c r="J48" s="532">
        <f>需要額入力!F48</f>
        <v>0</v>
      </c>
      <c r="K48" s="532">
        <f t="shared" si="2"/>
        <v>0</v>
      </c>
      <c r="L48" s="534">
        <f>IF(OR(自給率入力!E48="",ISNUMBER(自給率入力!E48)=FALSE,自給率入力!E48&gt;1,自給率入力!E48&lt;0),自給率入力!D48,自給率入力!E48)</f>
        <v>1</v>
      </c>
      <c r="M48" s="535">
        <f t="shared" si="3"/>
        <v>0</v>
      </c>
      <c r="N48" s="536">
        <v>0</v>
      </c>
      <c r="O48" s="534">
        <f>各種係数表!F48</f>
        <v>1</v>
      </c>
      <c r="P48" s="535">
        <f t="shared" si="4"/>
        <v>0</v>
      </c>
      <c r="Q48" s="536">
        <v>0</v>
      </c>
      <c r="R48" s="537">
        <f>各種係数表!I48</f>
        <v>-5.3539496086262839E-5</v>
      </c>
      <c r="S48" s="538">
        <f t="shared" si="10"/>
        <v>0</v>
      </c>
      <c r="T48" s="538">
        <f t="shared" si="11"/>
        <v>0</v>
      </c>
      <c r="U48" s="539">
        <f>各種係数表!J48</f>
        <v>0</v>
      </c>
      <c r="V48" s="538">
        <f t="shared" si="12"/>
        <v>0</v>
      </c>
      <c r="W48" s="532">
        <f t="shared" si="13"/>
        <v>0</v>
      </c>
    </row>
    <row r="49" spans="2:23" ht="15.65" customHeight="1" thickBot="1" x14ac:dyDescent="0.25">
      <c r="B49" s="540" t="s">
        <v>226</v>
      </c>
      <c r="C49" s="479" t="s">
        <v>301</v>
      </c>
      <c r="D49" s="541">
        <f>需要額入力!D49</f>
        <v>0</v>
      </c>
      <c r="E49" s="542">
        <f>各種係数表!D49</f>
        <v>2.3505125679551809E-2</v>
      </c>
      <c r="F49" s="542">
        <f>各種係数表!E49</f>
        <v>3.0097892967934352E-2</v>
      </c>
      <c r="G49" s="541">
        <f t="shared" si="0"/>
        <v>0</v>
      </c>
      <c r="H49" s="541">
        <f t="shared" si="1"/>
        <v>0</v>
      </c>
      <c r="I49" s="541">
        <f t="shared" si="14"/>
        <v>0</v>
      </c>
      <c r="J49" s="541">
        <f>需要額入力!F49</f>
        <v>0</v>
      </c>
      <c r="K49" s="541">
        <f t="shared" si="2"/>
        <v>0</v>
      </c>
      <c r="L49" s="543">
        <f>IF(OR(自給率入力!E49="",ISNUMBER(自給率入力!E49)=FALSE,自給率入力!E49&gt;1,自給率入力!E49&lt;0),自給率入力!D49,自給率入力!E49)</f>
        <v>0.45348899999999998</v>
      </c>
      <c r="M49" s="544">
        <f t="shared" si="3"/>
        <v>0</v>
      </c>
      <c r="N49" s="545">
        <v>0</v>
      </c>
      <c r="O49" s="543">
        <f>各種係数表!F49</f>
        <v>0.45348899999999998</v>
      </c>
      <c r="P49" s="544">
        <f t="shared" si="4"/>
        <v>0</v>
      </c>
      <c r="Q49" s="545">
        <v>0</v>
      </c>
      <c r="R49" s="546">
        <f>各種係数表!I49</f>
        <v>0.411762141583083</v>
      </c>
      <c r="S49" s="547">
        <f t="shared" si="10"/>
        <v>0</v>
      </c>
      <c r="T49" s="547">
        <f t="shared" si="11"/>
        <v>0</v>
      </c>
      <c r="U49" s="548">
        <f>各種係数表!J49</f>
        <v>1.2667424702023082E-2</v>
      </c>
      <c r="V49" s="547">
        <f t="shared" si="12"/>
        <v>0</v>
      </c>
      <c r="W49" s="541">
        <f t="shared" si="13"/>
        <v>0</v>
      </c>
    </row>
    <row r="50" spans="2:23" s="556" customFormat="1" ht="22.75" customHeight="1" x14ac:dyDescent="0.2">
      <c r="B50" s="734" t="s">
        <v>58</v>
      </c>
      <c r="C50" s="734"/>
      <c r="D50" s="579">
        <f t="shared" ref="D50:Q50" si="15">SUM(D7:D49)</f>
        <v>0</v>
      </c>
      <c r="E50" s="550" t="s">
        <v>358</v>
      </c>
      <c r="F50" s="550" t="s">
        <v>358</v>
      </c>
      <c r="G50" s="551">
        <f>SUM(G7:G36,G38:G49)</f>
        <v>0</v>
      </c>
      <c r="H50" s="549">
        <f>SUM(H7:H39,H41:H49)</f>
        <v>0</v>
      </c>
      <c r="I50" s="579">
        <f t="shared" si="15"/>
        <v>0</v>
      </c>
      <c r="J50" s="549">
        <f t="shared" si="15"/>
        <v>0</v>
      </c>
      <c r="K50" s="579">
        <f t="shared" si="15"/>
        <v>0</v>
      </c>
      <c r="L50" s="552" t="s">
        <v>359</v>
      </c>
      <c r="M50" s="580">
        <f t="shared" si="15"/>
        <v>0</v>
      </c>
      <c r="N50" s="553">
        <f t="shared" si="15"/>
        <v>0</v>
      </c>
      <c r="O50" s="550" t="s">
        <v>359</v>
      </c>
      <c r="P50" s="554">
        <f t="shared" si="15"/>
        <v>0</v>
      </c>
      <c r="Q50" s="580">
        <f t="shared" si="15"/>
        <v>0</v>
      </c>
      <c r="R50" s="555" t="s">
        <v>358</v>
      </c>
      <c r="S50" s="549">
        <f>SUM(S7:S49)</f>
        <v>0</v>
      </c>
      <c r="T50" s="549">
        <f>SUM(T7:T49)</f>
        <v>0</v>
      </c>
      <c r="U50" s="555" t="s">
        <v>358</v>
      </c>
      <c r="V50" s="549">
        <f>SUM(V7:V49)</f>
        <v>0</v>
      </c>
      <c r="W50" s="549">
        <f>SUM(W7:W49)</f>
        <v>0</v>
      </c>
    </row>
    <row r="51" spans="2:23" ht="15.65" customHeight="1" x14ac:dyDescent="0.2">
      <c r="B51" s="495"/>
      <c r="C51" s="495"/>
      <c r="D51" s="495"/>
      <c r="E51" s="495"/>
      <c r="F51" s="495"/>
      <c r="H51" s="495"/>
      <c r="I51" s="495"/>
      <c r="J51" s="495"/>
      <c r="K51" s="495"/>
      <c r="L51" s="495"/>
      <c r="M51" s="495"/>
      <c r="N51" s="495"/>
      <c r="O51" s="495"/>
      <c r="P51" s="495"/>
      <c r="Q51" s="495"/>
      <c r="R51" s="495"/>
      <c r="S51" s="495"/>
      <c r="T51" s="495"/>
      <c r="U51" s="495"/>
      <c r="V51" s="495"/>
      <c r="W51" s="495"/>
    </row>
  </sheetData>
  <mergeCells count="11">
    <mergeCell ref="U3:U5"/>
    <mergeCell ref="R3:R5"/>
    <mergeCell ref="E3:H3"/>
    <mergeCell ref="B50:C50"/>
    <mergeCell ref="L3:L5"/>
    <mergeCell ref="K3:K5"/>
    <mergeCell ref="E4:E5"/>
    <mergeCell ref="F4:F5"/>
    <mergeCell ref="O3:O5"/>
    <mergeCell ref="G4:G5"/>
    <mergeCell ref="H4:H5"/>
  </mergeCells>
  <phoneticPr fontId="2"/>
  <pageMargins left="0.25" right="0.25" top="0.75" bottom="0.75" header="0.3" footer="0.3"/>
  <pageSetup paperSize="9" scale="44" orientation="landscape" r:id="rId1"/>
  <headerFooter>
    <oddHeader>&amp;L&amp;F&amp;R&amp;A</oddHeader>
  </headerFooter>
  <ignoredErrors>
    <ignoredError sqref="E7:F4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24</vt:i4>
      </vt:variant>
    </vt:vector>
  </HeadingPairs>
  <TitlesOfParts>
    <vt:vector size="40" baseType="lpstr">
      <vt:lpstr>概要</vt:lpstr>
      <vt:lpstr>利用の手引</vt:lpstr>
      <vt:lpstr>需要額入力</vt:lpstr>
      <vt:lpstr>自給率入力</vt:lpstr>
      <vt:lpstr>消費転換率</vt:lpstr>
      <vt:lpstr>分析結果</vt:lpstr>
      <vt:lpstr>経済波及効果フロー図</vt:lpstr>
      <vt:lpstr>計算結果まとめ</vt:lpstr>
      <vt:lpstr>１次波及計算</vt:lpstr>
      <vt:lpstr>２次波及計算</vt:lpstr>
      <vt:lpstr>総合波及計算</vt:lpstr>
      <vt:lpstr>各種係数表</vt:lpstr>
      <vt:lpstr>生産者価格評価表</vt:lpstr>
      <vt:lpstr>投入係数表</vt:lpstr>
      <vt:lpstr>逆行列係数表</vt:lpstr>
      <vt:lpstr>雇用表</vt:lpstr>
      <vt:lpstr>DProduce_inc</vt:lpstr>
      <vt:lpstr>DPurchase_inc</vt:lpstr>
      <vt:lpstr>margin_D</vt:lpstr>
      <vt:lpstr>margin_set</vt:lpstr>
      <vt:lpstr>margin_title</vt:lpstr>
      <vt:lpstr>各種係数表!Print_Area</vt:lpstr>
      <vt:lpstr>経済波及効果フロー図!Print_Area</vt:lpstr>
      <vt:lpstr>自給率入力!Print_Area</vt:lpstr>
      <vt:lpstr>需要額入力!Print_Area</vt:lpstr>
      <vt:lpstr>消費転換率!Print_Area</vt:lpstr>
      <vt:lpstr>分析結果!Print_Area</vt:lpstr>
      <vt:lpstr>利用の手引!Print_Area</vt:lpstr>
      <vt:lpstr>'１次波及計算'!Print_Titles</vt:lpstr>
      <vt:lpstr>'２次波及計算'!Print_Titles</vt:lpstr>
      <vt:lpstr>各種係数表!Print_Titles</vt:lpstr>
      <vt:lpstr>逆行列係数表!Print_Titles</vt:lpstr>
      <vt:lpstr>計算結果まとめ!Print_Titles</vt:lpstr>
      <vt:lpstr>雇用表!Print_Titles</vt:lpstr>
      <vt:lpstr>自給率入力!Print_Titles</vt:lpstr>
      <vt:lpstr>需要額入力!Print_Titles</vt:lpstr>
      <vt:lpstr>生産者価格評価表!Print_Titles</vt:lpstr>
      <vt:lpstr>総合波及計算!Print_Titles</vt:lpstr>
      <vt:lpstr>投入係数表!Print_Titles</vt:lpstr>
      <vt:lpstr>ss_ratio</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2025-12-25T01:40:44Z</dcterms:modified>
</cp:coreProperties>
</file>