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FF432F5-D630-475E-A616-39CF54AAA0A0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常勤換算計算シート" sheetId="1" r:id="rId1"/>
    <sheet name="入力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 s="1"/>
  <c r="C6" i="1" s="1"/>
  <c r="D6" i="1" s="1"/>
  <c r="C4" i="2"/>
  <c r="C4" i="1"/>
  <c r="E20" i="1"/>
  <c r="E23" i="1"/>
  <c r="E26" i="1"/>
  <c r="G12" i="1"/>
  <c r="G18" i="1" s="1"/>
  <c r="E9" i="1" s="1"/>
  <c r="G12" i="2"/>
  <c r="G18" i="2" s="1"/>
  <c r="E9" i="2" s="1"/>
  <c r="E28" i="1" l="1"/>
  <c r="E28" i="2"/>
  <c r="E13" i="2"/>
  <c r="E27" i="2"/>
  <c r="E26" i="2"/>
  <c r="E25" i="2"/>
  <c r="E24" i="2"/>
  <c r="E20" i="2"/>
  <c r="E23" i="2"/>
  <c r="E22" i="2"/>
  <c r="E21" i="2"/>
  <c r="E19" i="2"/>
  <c r="E25" i="1"/>
  <c r="E24" i="1"/>
  <c r="E22" i="1"/>
  <c r="E21" i="1"/>
  <c r="E27" i="1"/>
  <c r="E19" i="1"/>
  <c r="E12" i="2"/>
  <c r="E18" i="2"/>
  <c r="E11" i="2"/>
  <c r="B5" i="2" s="1"/>
  <c r="C5" i="2" s="1"/>
  <c r="C6" i="2" s="1"/>
  <c r="D6" i="2" s="1"/>
  <c r="E14" i="2"/>
  <c r="E17" i="2"/>
  <c r="E10" i="2"/>
  <c r="E15" i="2"/>
  <c r="E16" i="2"/>
  <c r="E10" i="1"/>
  <c r="E16" i="1"/>
  <c r="E12" i="1"/>
  <c r="E15" i="1"/>
  <c r="E11" i="1"/>
  <c r="E17" i="1"/>
  <c r="E13" i="1"/>
  <c r="E18" i="1"/>
  <c r="E14" i="1"/>
</calcChain>
</file>

<file path=xl/sharedStrings.xml><?xml version="1.0" encoding="utf-8"?>
<sst xmlns="http://schemas.openxmlformats.org/spreadsheetml/2006/main" count="66" uniqueCount="30">
  <si>
    <t>時間</t>
    <rPh sb="0" eb="2">
      <t>ジカン</t>
    </rPh>
    <phoneticPr fontId="1"/>
  </si>
  <si>
    <t>↓</t>
    <phoneticPr fontId="1"/>
  </si>
  <si>
    <t>一日当たりの勤務時間</t>
    <rPh sb="0" eb="2">
      <t>イチニチ</t>
    </rPh>
    <rPh sb="2" eb="3">
      <t>ア</t>
    </rPh>
    <rPh sb="6" eb="8">
      <t>キンム</t>
    </rPh>
    <rPh sb="8" eb="10">
      <t>ジカン</t>
    </rPh>
    <phoneticPr fontId="1"/>
  </si>
  <si>
    <t>/日</t>
    <rPh sb="1" eb="2">
      <t>ニチ</t>
    </rPh>
    <phoneticPr fontId="1"/>
  </si>
  <si>
    <t>日</t>
    <rPh sb="0" eb="1">
      <t>ニチ</t>
    </rPh>
    <phoneticPr fontId="1"/>
  </si>
  <si>
    <t>名前</t>
    <rPh sb="0" eb="2">
      <t>ナマエ</t>
    </rPh>
    <phoneticPr fontId="1"/>
  </si>
  <si>
    <t>勤務形態</t>
    <rPh sb="0" eb="2">
      <t>キンム</t>
    </rPh>
    <rPh sb="2" eb="4">
      <t>ケイタイ</t>
    </rPh>
    <phoneticPr fontId="1"/>
  </si>
  <si>
    <t>常勤換算</t>
    <rPh sb="0" eb="2">
      <t>ジョウキン</t>
    </rPh>
    <rPh sb="2" eb="4">
      <t>カンサン</t>
    </rPh>
    <phoneticPr fontId="1"/>
  </si>
  <si>
    <t>連番</t>
    <rPh sb="0" eb="2">
      <t>レンバン</t>
    </rPh>
    <phoneticPr fontId="1"/>
  </si>
  <si>
    <t>常勤専従</t>
    <rPh sb="0" eb="2">
      <t>ジョウキン</t>
    </rPh>
    <rPh sb="2" eb="4">
      <t>センジュウ</t>
    </rPh>
    <phoneticPr fontId="1"/>
  </si>
  <si>
    <t>常勤専従でない</t>
    <rPh sb="0" eb="2">
      <t>ジョウキン</t>
    </rPh>
    <rPh sb="2" eb="4">
      <t>センジュウ</t>
    </rPh>
    <phoneticPr fontId="1"/>
  </si>
  <si>
    <t>常勤換算計算のための勤務時間</t>
    <rPh sb="0" eb="2">
      <t>ジョウキン</t>
    </rPh>
    <rPh sb="2" eb="4">
      <t>カンサン</t>
    </rPh>
    <rPh sb="4" eb="6">
      <t>ケイサン</t>
    </rPh>
    <rPh sb="10" eb="12">
      <t>キンム</t>
    </rPh>
    <rPh sb="12" eb="14">
      <t>ジカン</t>
    </rPh>
    <phoneticPr fontId="1"/>
  </si>
  <si>
    <t>－</t>
    <phoneticPr fontId="1"/>
  </si>
  <si>
    <t>申請可能車両数</t>
    <rPh sb="0" eb="2">
      <t>シンセイ</t>
    </rPh>
    <rPh sb="2" eb="4">
      <t>カノウ</t>
    </rPh>
    <rPh sb="4" eb="7">
      <t>シャリョウスウ</t>
    </rPh>
    <phoneticPr fontId="1"/>
  </si>
  <si>
    <t>ー</t>
    <phoneticPr fontId="1"/>
  </si>
  <si>
    <t>/週</t>
    <rPh sb="1" eb="2">
      <t>シュウ</t>
    </rPh>
    <phoneticPr fontId="1"/>
  </si>
  <si>
    <t>○○　○○</t>
    <phoneticPr fontId="1"/>
  </si>
  <si>
    <t>△△　△△</t>
    <phoneticPr fontId="1"/>
  </si>
  <si>
    <t>◇◇　◇◇</t>
    <phoneticPr fontId="1"/>
  </si>
  <si>
    <t>□□　□□</t>
    <phoneticPr fontId="1"/>
  </si>
  <si>
    <t>◎◎　◎◎</t>
    <phoneticPr fontId="1"/>
  </si>
  <si>
    <t>勤務時間</t>
    <rPh sb="0" eb="2">
      <t>キンム</t>
    </rPh>
    <rPh sb="2" eb="4">
      <t>ジカン</t>
    </rPh>
    <phoneticPr fontId="1"/>
  </si>
  <si>
    <t>就業規則等で定められた、常勤職員が１週間に勤務すべき時間及び1週間における勤務日数</t>
  </si>
  <si>
    <t>就業規則等で定められた、常勤職員が１週間に勤務すべき時間及び1週間における勤務日数</t>
    <rPh sb="0" eb="2">
      <t>シュウギョウ</t>
    </rPh>
    <rPh sb="2" eb="4">
      <t>キソク</t>
    </rPh>
    <rPh sb="4" eb="5">
      <t>トウ</t>
    </rPh>
    <rPh sb="6" eb="7">
      <t>サダ</t>
    </rPh>
    <rPh sb="12" eb="14">
      <t>ジョウキン</t>
    </rPh>
    <rPh sb="14" eb="16">
      <t>ショクイン</t>
    </rPh>
    <rPh sb="18" eb="20">
      <t>シュウカン</t>
    </rPh>
    <rPh sb="21" eb="23">
      <t>キンム</t>
    </rPh>
    <rPh sb="26" eb="28">
      <t>ジカン</t>
    </rPh>
    <rPh sb="28" eb="29">
      <t>オヨ</t>
    </rPh>
    <rPh sb="31" eb="33">
      <t>シュウカン</t>
    </rPh>
    <rPh sb="37" eb="41">
      <t>キンムニッスウ</t>
    </rPh>
    <phoneticPr fontId="1"/>
  </si>
  <si>
    <t>日</t>
    <rPh sb="0" eb="1">
      <t>ニチ</t>
    </rPh>
    <phoneticPr fontId="1"/>
  </si>
  <si>
    <t>/週</t>
    <rPh sb="1" eb="2">
      <t>シュウ</t>
    </rPh>
    <phoneticPr fontId="1"/>
  </si>
  <si>
    <t>令和7年12月の勤務時間</t>
    <rPh sb="0" eb="2">
      <t>レイワ</t>
    </rPh>
    <rPh sb="3" eb="4">
      <t>ネン</t>
    </rPh>
    <rPh sb="6" eb="7">
      <t>ガツ</t>
    </rPh>
    <rPh sb="8" eb="10">
      <t>キンム</t>
    </rPh>
    <rPh sb="10" eb="12">
      <t>ジカン</t>
    </rPh>
    <phoneticPr fontId="1"/>
  </si>
  <si>
    <t>令和7年12月における常勤職員が勤務すべき日数</t>
    <rPh sb="0" eb="2">
      <t>レイワ</t>
    </rPh>
    <rPh sb="3" eb="4">
      <t>ネン</t>
    </rPh>
    <rPh sb="6" eb="7">
      <t>ガツ</t>
    </rPh>
    <rPh sb="11" eb="13">
      <t>ジョウキン</t>
    </rPh>
    <rPh sb="13" eb="15">
      <t>ショクイン</t>
    </rPh>
    <rPh sb="16" eb="18">
      <t>キンム</t>
    </rPh>
    <rPh sb="21" eb="23">
      <t>ニッスウ</t>
    </rPh>
    <phoneticPr fontId="1"/>
  </si>
  <si>
    <t>令和7年12月における常勤職員が勤務すべき時間</t>
    <rPh sb="0" eb="2">
      <t>レイワ</t>
    </rPh>
    <rPh sb="3" eb="4">
      <t>ネン</t>
    </rPh>
    <rPh sb="6" eb="7">
      <t>ガツ</t>
    </rPh>
    <rPh sb="11" eb="13">
      <t>ジョウキン</t>
    </rPh>
    <rPh sb="13" eb="15">
      <t>ショクイン</t>
    </rPh>
    <rPh sb="16" eb="18">
      <t>キンム</t>
    </rPh>
    <rPh sb="21" eb="23">
      <t>ジカン</t>
    </rPh>
    <phoneticPr fontId="1"/>
  </si>
  <si>
    <t>令和7年12月の勤務時間</t>
    <rPh sb="0" eb="2">
      <t>レイワ</t>
    </rPh>
    <rPh sb="3" eb="4">
      <t>ネン</t>
    </rPh>
    <rPh sb="6" eb="7">
      <t>ツキ</t>
    </rPh>
    <rPh sb="8" eb="10">
      <t>キンム</t>
    </rPh>
    <rPh sb="10" eb="1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</si>
</sst>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50800</xdr:rowOff>
    </xdr:from>
    <xdr:to>
      <xdr:col>3</xdr:col>
      <xdr:colOff>908050</xdr:colOff>
      <xdr:row>1</xdr:row>
      <xdr:rowOff>165100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912FF39-9853-78B0-D488-23B399DCB261}"/>
            </a:ext>
          </a:extLst>
        </xdr:cNvPr>
        <xdr:cNvSpPr/>
      </xdr:nvSpPr>
      <xdr:spPr>
        <a:xfrm>
          <a:off x="1873250" y="50800"/>
          <a:ext cx="2559050" cy="3429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水色着色セルに入力ください。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2</xdr:row>
      <xdr:rowOff>88900</xdr:rowOff>
    </xdr:from>
    <xdr:to>
      <xdr:col>6</xdr:col>
      <xdr:colOff>438150</xdr:colOff>
      <xdr:row>5</xdr:row>
      <xdr:rowOff>165100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D625BDB-497C-4013-9B15-1876F0AB520F}"/>
            </a:ext>
          </a:extLst>
        </xdr:cNvPr>
        <xdr:cNvSpPr/>
      </xdr:nvSpPr>
      <xdr:spPr>
        <a:xfrm>
          <a:off x="5689600" y="546100"/>
          <a:ext cx="2324100" cy="762000"/>
        </a:xfrm>
        <a:prstGeom prst="wedgeRectCallout">
          <a:avLst>
            <a:gd name="adj1" fmla="val -71438"/>
            <a:gd name="adj2" fmla="val 4666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こちらに表示される数字が申請可能な車両台数の上限になります。</a:t>
          </a:r>
        </a:p>
      </xdr:txBody>
    </xdr:sp>
    <xdr:clientData/>
  </xdr:twoCellAnchor>
  <xdr:twoCellAnchor>
    <xdr:from>
      <xdr:col>2</xdr:col>
      <xdr:colOff>584200</xdr:colOff>
      <xdr:row>15</xdr:row>
      <xdr:rowOff>76200</xdr:rowOff>
    </xdr:from>
    <xdr:to>
      <xdr:col>4</xdr:col>
      <xdr:colOff>939800</xdr:colOff>
      <xdr:row>18</xdr:row>
      <xdr:rowOff>60960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4581BBC-F40C-4F03-A0F9-60B1333AE825}"/>
            </a:ext>
          </a:extLst>
        </xdr:cNvPr>
        <xdr:cNvSpPr/>
      </xdr:nvSpPr>
      <xdr:spPr>
        <a:xfrm>
          <a:off x="2961640" y="3733800"/>
          <a:ext cx="3136900" cy="670560"/>
        </a:xfrm>
        <a:prstGeom prst="wedgeRectCallout">
          <a:avLst>
            <a:gd name="adj1" fmla="val -83584"/>
            <a:gd name="adj2" fmla="val -125193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申請可能な車両台数を計算するにあたって、対象となる職種は直接処遇職員のみとなります。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596900</xdr:colOff>
      <xdr:row>0</xdr:row>
      <xdr:rowOff>57150</xdr:rowOff>
    </xdr:from>
    <xdr:to>
      <xdr:col>3</xdr:col>
      <xdr:colOff>1085850</xdr:colOff>
      <xdr:row>1</xdr:row>
      <xdr:rowOff>171450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CC17875-C051-403B-8CC4-5824B31613FC}"/>
            </a:ext>
          </a:extLst>
        </xdr:cNvPr>
        <xdr:cNvSpPr/>
      </xdr:nvSpPr>
      <xdr:spPr>
        <a:xfrm>
          <a:off x="2051050" y="57150"/>
          <a:ext cx="2559050" cy="3429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水色着色セルに入力ください。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workbookViewId="0">
      <selection activeCell="D9" sqref="D9"/>
    </sheetView>
  </sheetViews>
  <sheetFormatPr defaultRowHeight="18" x14ac:dyDescent="0.45"/>
  <cols>
    <col min="1" max="1" width="19.09765625" customWidth="1"/>
    <col min="2" max="2" width="12.09765625" customWidth="1"/>
    <col min="3" max="3" width="15.09765625" bestFit="1" customWidth="1"/>
    <col min="4" max="4" width="21.3984375" bestFit="1" customWidth="1"/>
    <col min="5" max="5" width="23.09765625" customWidth="1"/>
  </cols>
  <sheetData>
    <row r="1" spans="1:13" x14ac:dyDescent="0.45">
      <c r="A1" s="7"/>
    </row>
    <row r="3" spans="1:13" x14ac:dyDescent="0.45">
      <c r="A3" s="1"/>
      <c r="B3" s="1"/>
      <c r="C3" s="1" t="s">
        <v>7</v>
      </c>
      <c r="D3" s="1" t="s">
        <v>13</v>
      </c>
    </row>
    <row r="4" spans="1:13" x14ac:dyDescent="0.45">
      <c r="A4" s="1" t="s">
        <v>9</v>
      </c>
      <c r="B4" s="1" t="s">
        <v>12</v>
      </c>
      <c r="C4" s="1">
        <f>COUNTIF(C9:C28,A4)</f>
        <v>0</v>
      </c>
      <c r="D4" s="1" t="s">
        <v>14</v>
      </c>
    </row>
    <row r="5" spans="1:13" x14ac:dyDescent="0.45">
      <c r="A5" s="1" t="s">
        <v>10</v>
      </c>
      <c r="B5" s="1">
        <f>SUMIF(C9:C28,A5,E9:E28)</f>
        <v>0</v>
      </c>
      <c r="C5" s="2" t="str">
        <f>IFERROR(ROUNDDOWN(B5/G18,1),"")</f>
        <v/>
      </c>
      <c r="D5" s="1" t="s">
        <v>14</v>
      </c>
    </row>
    <row r="6" spans="1:13" x14ac:dyDescent="0.45">
      <c r="A6" s="1" t="s">
        <v>7</v>
      </c>
      <c r="B6" s="1"/>
      <c r="C6" s="1">
        <f>SUM(C4:C5)</f>
        <v>0</v>
      </c>
      <c r="D6" s="1">
        <f>ROUNDUP(C6,0)</f>
        <v>0</v>
      </c>
    </row>
    <row r="8" spans="1:13" ht="36" x14ac:dyDescent="0.45">
      <c r="A8" s="1" t="s">
        <v>8</v>
      </c>
      <c r="B8" s="1" t="s">
        <v>5</v>
      </c>
      <c r="C8" s="1" t="s">
        <v>6</v>
      </c>
      <c r="D8" s="3" t="s">
        <v>29</v>
      </c>
      <c r="E8" s="3" t="s">
        <v>11</v>
      </c>
      <c r="G8" t="s">
        <v>22</v>
      </c>
    </row>
    <row r="9" spans="1:13" x14ac:dyDescent="0.45">
      <c r="A9" s="1">
        <v>1</v>
      </c>
      <c r="B9" s="5"/>
      <c r="C9" s="5"/>
      <c r="D9" s="5"/>
      <c r="E9" s="1" t="e">
        <f>IF(D9&gt;$G$18,$G$18,D9)</f>
        <v>#DIV/0!</v>
      </c>
      <c r="G9" s="4"/>
      <c r="H9" t="s">
        <v>0</v>
      </c>
      <c r="I9" t="s">
        <v>15</v>
      </c>
      <c r="K9" s="4"/>
      <c r="L9" t="s">
        <v>24</v>
      </c>
      <c r="M9" t="s">
        <v>25</v>
      </c>
    </row>
    <row r="10" spans="1:13" x14ac:dyDescent="0.45">
      <c r="A10" s="1">
        <v>2</v>
      </c>
      <c r="B10" s="5"/>
      <c r="C10" s="5"/>
      <c r="D10" s="5"/>
      <c r="E10" s="1" t="e">
        <f t="shared" ref="E10:E18" si="0">IF(D10&gt;$G$18,$G$18,D10)</f>
        <v>#DIV/0!</v>
      </c>
      <c r="G10" t="s">
        <v>1</v>
      </c>
    </row>
    <row r="11" spans="1:13" x14ac:dyDescent="0.45">
      <c r="A11" s="1">
        <v>3</v>
      </c>
      <c r="B11" s="5"/>
      <c r="C11" s="5"/>
      <c r="D11" s="5"/>
      <c r="E11" s="1" t="e">
        <f t="shared" si="0"/>
        <v>#DIV/0!</v>
      </c>
      <c r="G11" t="s">
        <v>2</v>
      </c>
    </row>
    <row r="12" spans="1:13" x14ac:dyDescent="0.45">
      <c r="A12" s="1">
        <v>4</v>
      </c>
      <c r="B12" s="5"/>
      <c r="C12" s="5"/>
      <c r="D12" s="5"/>
      <c r="E12" s="1" t="e">
        <f t="shared" si="0"/>
        <v>#DIV/0!</v>
      </c>
      <c r="G12" t="e">
        <f>G9/K9</f>
        <v>#DIV/0!</v>
      </c>
      <c r="H12" t="s">
        <v>0</v>
      </c>
      <c r="I12" t="s">
        <v>3</v>
      </c>
    </row>
    <row r="13" spans="1:13" x14ac:dyDescent="0.45">
      <c r="A13" s="1">
        <v>5</v>
      </c>
      <c r="B13" s="5"/>
      <c r="C13" s="5"/>
      <c r="D13" s="5"/>
      <c r="E13" s="1" t="e">
        <f t="shared" si="0"/>
        <v>#DIV/0!</v>
      </c>
    </row>
    <row r="14" spans="1:13" x14ac:dyDescent="0.45">
      <c r="A14" s="1">
        <v>6</v>
      </c>
      <c r="B14" s="5"/>
      <c r="C14" s="5"/>
      <c r="D14" s="5"/>
      <c r="E14" s="1" t="e">
        <f t="shared" si="0"/>
        <v>#DIV/0!</v>
      </c>
      <c r="G14" t="s">
        <v>27</v>
      </c>
    </row>
    <row r="15" spans="1:13" x14ac:dyDescent="0.45">
      <c r="A15" s="1">
        <v>7</v>
      </c>
      <c r="B15" s="5"/>
      <c r="C15" s="5"/>
      <c r="D15" s="5"/>
      <c r="E15" s="1" t="e">
        <f t="shared" si="0"/>
        <v>#DIV/0!</v>
      </c>
      <c r="G15" s="4"/>
      <c r="H15" t="s">
        <v>4</v>
      </c>
    </row>
    <row r="16" spans="1:13" x14ac:dyDescent="0.45">
      <c r="A16" s="1">
        <v>8</v>
      </c>
      <c r="B16" s="5"/>
      <c r="C16" s="5"/>
      <c r="D16" s="5"/>
      <c r="E16" s="1" t="e">
        <f t="shared" si="0"/>
        <v>#DIV/0!</v>
      </c>
      <c r="G16" t="s">
        <v>1</v>
      </c>
    </row>
    <row r="17" spans="1:8" x14ac:dyDescent="0.45">
      <c r="A17" s="1">
        <v>9</v>
      </c>
      <c r="B17" s="5"/>
      <c r="C17" s="5"/>
      <c r="D17" s="5"/>
      <c r="E17" s="1" t="e">
        <f t="shared" si="0"/>
        <v>#DIV/0!</v>
      </c>
      <c r="G17" t="s">
        <v>28</v>
      </c>
    </row>
    <row r="18" spans="1:8" x14ac:dyDescent="0.45">
      <c r="A18" s="1">
        <v>10</v>
      </c>
      <c r="B18" s="5"/>
      <c r="C18" s="5"/>
      <c r="D18" s="5"/>
      <c r="E18" s="1" t="e">
        <f t="shared" si="0"/>
        <v>#DIV/0!</v>
      </c>
      <c r="G18" t="e">
        <f>G12*G15</f>
        <v>#DIV/0!</v>
      </c>
      <c r="H18" t="s">
        <v>0</v>
      </c>
    </row>
    <row r="19" spans="1:8" x14ac:dyDescent="0.45">
      <c r="A19" s="1">
        <v>11</v>
      </c>
      <c r="B19" s="5"/>
      <c r="C19" s="5"/>
      <c r="D19" s="5"/>
      <c r="E19" s="1" t="e">
        <f t="shared" ref="E19:E27" si="1">IF(D19&gt;$G$18,$G$18,D19)</f>
        <v>#DIV/0!</v>
      </c>
    </row>
    <row r="20" spans="1:8" x14ac:dyDescent="0.45">
      <c r="A20" s="1">
        <v>12</v>
      </c>
      <c r="B20" s="5"/>
      <c r="C20" s="5"/>
      <c r="D20" s="5"/>
      <c r="E20" s="1" t="e">
        <f>IF(D20&gt;$G$18,$G$18,D20)</f>
        <v>#DIV/0!</v>
      </c>
    </row>
    <row r="21" spans="1:8" x14ac:dyDescent="0.45">
      <c r="A21" s="1">
        <v>13</v>
      </c>
      <c r="B21" s="5"/>
      <c r="C21" s="5"/>
      <c r="D21" s="5"/>
      <c r="E21" s="1" t="e">
        <f t="shared" si="1"/>
        <v>#DIV/0!</v>
      </c>
    </row>
    <row r="22" spans="1:8" x14ac:dyDescent="0.45">
      <c r="A22" s="1">
        <v>14</v>
      </c>
      <c r="B22" s="5"/>
      <c r="C22" s="5"/>
      <c r="D22" s="5"/>
      <c r="E22" s="1" t="e">
        <f t="shared" si="1"/>
        <v>#DIV/0!</v>
      </c>
    </row>
    <row r="23" spans="1:8" x14ac:dyDescent="0.45">
      <c r="A23" s="1">
        <v>15</v>
      </c>
      <c r="B23" s="5"/>
      <c r="C23" s="5"/>
      <c r="D23" s="5"/>
      <c r="E23" s="1" t="e">
        <f>IF(D23&gt;$G$18,$G$18,D23)</f>
        <v>#DIV/0!</v>
      </c>
    </row>
    <row r="24" spans="1:8" x14ac:dyDescent="0.45">
      <c r="A24" s="1">
        <v>16</v>
      </c>
      <c r="B24" s="5"/>
      <c r="C24" s="5"/>
      <c r="D24" s="5"/>
      <c r="E24" s="1" t="e">
        <f t="shared" si="1"/>
        <v>#DIV/0!</v>
      </c>
    </row>
    <row r="25" spans="1:8" x14ac:dyDescent="0.45">
      <c r="A25" s="1">
        <v>17</v>
      </c>
      <c r="B25" s="5"/>
      <c r="C25" s="5"/>
      <c r="D25" s="5"/>
      <c r="E25" s="1" t="e">
        <f t="shared" si="1"/>
        <v>#DIV/0!</v>
      </c>
    </row>
    <row r="26" spans="1:8" x14ac:dyDescent="0.45">
      <c r="A26" s="1">
        <v>18</v>
      </c>
      <c r="B26" s="5"/>
      <c r="C26" s="5"/>
      <c r="D26" s="5"/>
      <c r="E26" s="1" t="e">
        <f>IF(D26&gt;$G$18,$G$18,D26)</f>
        <v>#DIV/0!</v>
      </c>
    </row>
    <row r="27" spans="1:8" x14ac:dyDescent="0.45">
      <c r="A27" s="1">
        <v>19</v>
      </c>
      <c r="B27" s="5"/>
      <c r="C27" s="5"/>
      <c r="D27" s="5"/>
      <c r="E27" s="1" t="e">
        <f t="shared" si="1"/>
        <v>#DIV/0!</v>
      </c>
    </row>
    <row r="28" spans="1:8" x14ac:dyDescent="0.45">
      <c r="A28" s="1">
        <v>20</v>
      </c>
      <c r="B28" s="5"/>
      <c r="C28" s="5"/>
      <c r="D28" s="5"/>
      <c r="E28" s="1" t="e">
        <f>IF(D28&gt;$G$18,$G$18,D28)</f>
        <v>#DIV/0!</v>
      </c>
    </row>
  </sheetData>
  <phoneticPr fontId="1"/>
  <dataValidations count="1">
    <dataValidation type="list" allowBlank="1" showInputMessage="1" showErrorMessage="1" sqref="C9:C28" xr:uid="{00000000-0002-0000-0000-000000000000}">
      <formula1>$A$4:$A$5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3:M28"/>
  <sheetViews>
    <sheetView workbookViewId="0">
      <selection activeCell="G19" sqref="G19"/>
    </sheetView>
  </sheetViews>
  <sheetFormatPr defaultRowHeight="18" x14ac:dyDescent="0.45"/>
  <cols>
    <col min="1" max="1" width="19.09765625" customWidth="1"/>
    <col min="2" max="2" width="12.09765625" customWidth="1"/>
    <col min="3" max="3" width="15.09765625" bestFit="1" customWidth="1"/>
    <col min="4" max="4" width="21.3984375" bestFit="1" customWidth="1"/>
    <col min="5" max="5" width="23.09765625" customWidth="1"/>
  </cols>
  <sheetData>
    <row r="3" spans="1:13" x14ac:dyDescent="0.45">
      <c r="A3" s="1"/>
      <c r="B3" s="1" t="s">
        <v>21</v>
      </c>
      <c r="C3" s="1" t="s">
        <v>7</v>
      </c>
      <c r="D3" s="1" t="s">
        <v>13</v>
      </c>
    </row>
    <row r="4" spans="1:13" x14ac:dyDescent="0.45">
      <c r="A4" s="1" t="s">
        <v>9</v>
      </c>
      <c r="B4" s="6" t="s">
        <v>12</v>
      </c>
      <c r="C4" s="1">
        <f>COUNTIF(C9:C28,A4)</f>
        <v>2</v>
      </c>
      <c r="D4" s="6" t="s">
        <v>14</v>
      </c>
    </row>
    <row r="5" spans="1:13" x14ac:dyDescent="0.45">
      <c r="A5" s="1" t="s">
        <v>10</v>
      </c>
      <c r="B5" s="1">
        <f>SUMIF(C9:C28,A5,E9:E28)</f>
        <v>225</v>
      </c>
      <c r="C5" s="2">
        <f>IFERROR(ROUNDDOWN(B5/G18,1),"")</f>
        <v>1.5</v>
      </c>
      <c r="D5" s="6" t="s">
        <v>14</v>
      </c>
    </row>
    <row r="6" spans="1:13" x14ac:dyDescent="0.45">
      <c r="A6" s="1" t="s">
        <v>7</v>
      </c>
      <c r="B6" s="6" t="s">
        <v>12</v>
      </c>
      <c r="C6" s="1">
        <f>SUM(C4:C5)</f>
        <v>3.5</v>
      </c>
      <c r="D6" s="1">
        <f>ROUNDUP(C6,0)</f>
        <v>4</v>
      </c>
    </row>
    <row r="8" spans="1:13" ht="36" x14ac:dyDescent="0.45">
      <c r="A8" s="1" t="s">
        <v>8</v>
      </c>
      <c r="B8" s="1" t="s">
        <v>5</v>
      </c>
      <c r="C8" s="1" t="s">
        <v>6</v>
      </c>
      <c r="D8" s="3" t="s">
        <v>26</v>
      </c>
      <c r="E8" s="3" t="s">
        <v>11</v>
      </c>
      <c r="G8" t="s">
        <v>23</v>
      </c>
    </row>
    <row r="9" spans="1:13" x14ac:dyDescent="0.45">
      <c r="A9" s="1">
        <v>1</v>
      </c>
      <c r="B9" s="5" t="s">
        <v>16</v>
      </c>
      <c r="C9" s="5" t="s">
        <v>9</v>
      </c>
      <c r="D9" s="5">
        <v>140</v>
      </c>
      <c r="E9" s="1">
        <f>IF(D9&gt;$G$18,$G$18,D9)</f>
        <v>140</v>
      </c>
      <c r="G9" s="4">
        <v>40</v>
      </c>
      <c r="H9" t="s">
        <v>0</v>
      </c>
      <c r="I9" t="s">
        <v>15</v>
      </c>
      <c r="K9" s="4">
        <v>5</v>
      </c>
      <c r="L9" t="s">
        <v>24</v>
      </c>
      <c r="M9" t="s">
        <v>25</v>
      </c>
    </row>
    <row r="10" spans="1:13" x14ac:dyDescent="0.45">
      <c r="A10" s="1">
        <v>2</v>
      </c>
      <c r="B10" s="5" t="s">
        <v>17</v>
      </c>
      <c r="C10" s="5" t="s">
        <v>9</v>
      </c>
      <c r="D10" s="5">
        <v>168</v>
      </c>
      <c r="E10" s="1">
        <f t="shared" ref="E10:E18" si="0">IF(D10&gt;$G$18,$G$18,D10)</f>
        <v>144</v>
      </c>
      <c r="G10" t="s">
        <v>1</v>
      </c>
    </row>
    <row r="11" spans="1:13" x14ac:dyDescent="0.45">
      <c r="A11" s="1">
        <v>3</v>
      </c>
      <c r="B11" s="5" t="s">
        <v>18</v>
      </c>
      <c r="C11" s="5" t="s">
        <v>10</v>
      </c>
      <c r="D11" s="5">
        <v>100</v>
      </c>
      <c r="E11" s="1">
        <f t="shared" si="0"/>
        <v>100</v>
      </c>
      <c r="G11" t="s">
        <v>2</v>
      </c>
    </row>
    <row r="12" spans="1:13" x14ac:dyDescent="0.45">
      <c r="A12" s="1">
        <v>4</v>
      </c>
      <c r="B12" s="5" t="s">
        <v>19</v>
      </c>
      <c r="C12" s="5" t="s">
        <v>10</v>
      </c>
      <c r="D12" s="5">
        <v>75</v>
      </c>
      <c r="E12" s="1">
        <f t="shared" si="0"/>
        <v>75</v>
      </c>
      <c r="G12">
        <f>G9/K9</f>
        <v>8</v>
      </c>
      <c r="H12" t="s">
        <v>0</v>
      </c>
      <c r="I12" t="s">
        <v>3</v>
      </c>
    </row>
    <row r="13" spans="1:13" x14ac:dyDescent="0.45">
      <c r="A13" s="1">
        <v>5</v>
      </c>
      <c r="B13" s="5" t="s">
        <v>20</v>
      </c>
      <c r="C13" s="5" t="s">
        <v>10</v>
      </c>
      <c r="D13" s="5">
        <v>50</v>
      </c>
      <c r="E13" s="1">
        <f>IF(D13&gt;$G$18,$G$18,D13)</f>
        <v>50</v>
      </c>
    </row>
    <row r="14" spans="1:13" x14ac:dyDescent="0.45">
      <c r="A14" s="1">
        <v>6</v>
      </c>
      <c r="B14" s="5"/>
      <c r="C14" s="5"/>
      <c r="D14" s="5"/>
      <c r="E14" s="1">
        <f t="shared" si="0"/>
        <v>0</v>
      </c>
      <c r="G14" t="s">
        <v>27</v>
      </c>
    </row>
    <row r="15" spans="1:13" x14ac:dyDescent="0.45">
      <c r="A15" s="1">
        <v>7</v>
      </c>
      <c r="B15" s="5"/>
      <c r="C15" s="5"/>
      <c r="D15" s="5"/>
      <c r="E15" s="1">
        <f t="shared" si="0"/>
        <v>0</v>
      </c>
      <c r="G15" s="4">
        <v>18</v>
      </c>
      <c r="H15" t="s">
        <v>4</v>
      </c>
    </row>
    <row r="16" spans="1:13" x14ac:dyDescent="0.45">
      <c r="A16" s="1">
        <v>8</v>
      </c>
      <c r="B16" s="5"/>
      <c r="C16" s="5"/>
      <c r="D16" s="5"/>
      <c r="E16" s="1">
        <f t="shared" si="0"/>
        <v>0</v>
      </c>
      <c r="G16" t="s">
        <v>1</v>
      </c>
    </row>
    <row r="17" spans="1:8" x14ac:dyDescent="0.45">
      <c r="A17" s="1">
        <v>9</v>
      </c>
      <c r="B17" s="5"/>
      <c r="C17" s="5"/>
      <c r="D17" s="5"/>
      <c r="E17" s="1">
        <f t="shared" si="0"/>
        <v>0</v>
      </c>
      <c r="G17" t="s">
        <v>28</v>
      </c>
    </row>
    <row r="18" spans="1:8" x14ac:dyDescent="0.45">
      <c r="A18" s="1">
        <v>10</v>
      </c>
      <c r="B18" s="5"/>
      <c r="C18" s="5"/>
      <c r="D18" s="5"/>
      <c r="E18" s="1">
        <f t="shared" si="0"/>
        <v>0</v>
      </c>
      <c r="G18">
        <f>G12*G15</f>
        <v>144</v>
      </c>
      <c r="H18" t="s">
        <v>0</v>
      </c>
    </row>
    <row r="19" spans="1:8" x14ac:dyDescent="0.45">
      <c r="A19" s="1">
        <v>11</v>
      </c>
      <c r="B19" s="5"/>
      <c r="C19" s="5"/>
      <c r="D19" s="5"/>
      <c r="E19" s="1">
        <f t="shared" ref="E19:E28" si="1">IF(D19&gt;$G$18,$G$18,D19)</f>
        <v>0</v>
      </c>
    </row>
    <row r="20" spans="1:8" x14ac:dyDescent="0.45">
      <c r="A20" s="1">
        <v>12</v>
      </c>
      <c r="B20" s="5"/>
      <c r="C20" s="5"/>
      <c r="D20" s="5"/>
      <c r="E20" s="1">
        <f t="shared" si="1"/>
        <v>0</v>
      </c>
    </row>
    <row r="21" spans="1:8" x14ac:dyDescent="0.45">
      <c r="A21" s="1">
        <v>13</v>
      </c>
      <c r="B21" s="5"/>
      <c r="C21" s="5"/>
      <c r="D21" s="5"/>
      <c r="E21" s="1">
        <f t="shared" si="1"/>
        <v>0</v>
      </c>
    </row>
    <row r="22" spans="1:8" x14ac:dyDescent="0.45">
      <c r="A22" s="1">
        <v>14</v>
      </c>
      <c r="B22" s="5"/>
      <c r="C22" s="5"/>
      <c r="D22" s="5"/>
      <c r="E22" s="1">
        <f t="shared" si="1"/>
        <v>0</v>
      </c>
    </row>
    <row r="23" spans="1:8" x14ac:dyDescent="0.45">
      <c r="A23" s="1">
        <v>15</v>
      </c>
      <c r="B23" s="5"/>
      <c r="C23" s="5"/>
      <c r="D23" s="5"/>
      <c r="E23" s="1">
        <f t="shared" si="1"/>
        <v>0</v>
      </c>
    </row>
    <row r="24" spans="1:8" x14ac:dyDescent="0.45">
      <c r="A24" s="1">
        <v>16</v>
      </c>
      <c r="B24" s="5"/>
      <c r="C24" s="5"/>
      <c r="D24" s="5"/>
      <c r="E24" s="1">
        <f t="shared" si="1"/>
        <v>0</v>
      </c>
    </row>
    <row r="25" spans="1:8" x14ac:dyDescent="0.45">
      <c r="A25" s="1">
        <v>17</v>
      </c>
      <c r="B25" s="5"/>
      <c r="C25" s="5"/>
      <c r="D25" s="5"/>
      <c r="E25" s="1">
        <f t="shared" si="1"/>
        <v>0</v>
      </c>
    </row>
    <row r="26" spans="1:8" x14ac:dyDescent="0.45">
      <c r="A26" s="1">
        <v>18</v>
      </c>
      <c r="B26" s="5"/>
      <c r="C26" s="5"/>
      <c r="D26" s="5"/>
      <c r="E26" s="1">
        <f t="shared" si="1"/>
        <v>0</v>
      </c>
    </row>
    <row r="27" spans="1:8" x14ac:dyDescent="0.45">
      <c r="A27" s="1">
        <v>19</v>
      </c>
      <c r="B27" s="5"/>
      <c r="C27" s="5"/>
      <c r="D27" s="5"/>
      <c r="E27" s="1">
        <f t="shared" si="1"/>
        <v>0</v>
      </c>
    </row>
    <row r="28" spans="1:8" x14ac:dyDescent="0.45">
      <c r="A28" s="1">
        <v>20</v>
      </c>
      <c r="B28" s="5"/>
      <c r="C28" s="5"/>
      <c r="D28" s="5"/>
      <c r="E28" s="1">
        <f t="shared" si="1"/>
        <v>0</v>
      </c>
    </row>
  </sheetData>
  <phoneticPr fontId="1"/>
  <dataValidations count="1">
    <dataValidation type="list" allowBlank="1" showInputMessage="1" showErrorMessage="1" sqref="C9:C28" xr:uid="{00000000-0002-0000-0100-000000000000}">
      <formula1>$A$4:$A$5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常勤換算計算シート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2026-02-12T22:55:27Z</dcterms:created>
  <dcterms:modified xsi:type="dcterms:W3CDTF">2026-02-12T22:55:51Z</dcterms:modified>
</cp:coreProperties>
</file>