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72C3F6F4-6328-4ABC-B2D4-E6F1F2672C11}" xr6:coauthVersionLast="47" xr6:coauthVersionMax="47" xr10:uidLastSave="{00000000-0000-0000-0000-000000000000}"/>
  <workbookProtection workbookAlgorithmName="SHA-512" workbookHashValue="F+gZ6W+e+I1JjHlgSJ3Ug6fUK56HgEPqbFD5GNyHabxW9WBahA2fNeiCqDaxyGshqlVrNTDDOe1xoSt3ZqkyKg==" workbookSaltValue="0nO/fgRNUwMS4yBcmzim0g==" workbookSpinCount="100000" lockStructure="1"/>
  <bookViews>
    <workbookView xWindow="-110" yWindow="-110" windowWidth="22780" windowHeight="145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Q6" i="5"/>
  <c r="P6" i="5"/>
  <c r="O6" i="5"/>
  <c r="I10" i="4" s="1"/>
  <c r="N6" i="5"/>
  <c r="M6" i="5"/>
  <c r="AD8" i="4" s="1"/>
  <c r="L6" i="5"/>
  <c r="W8" i="4" s="1"/>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E85" i="4"/>
  <c r="BB10" i="4"/>
  <c r="AT10" i="4"/>
  <c r="W10" i="4"/>
  <c r="P10" i="4"/>
  <c r="B10" i="4"/>
  <c r="AT8" i="4"/>
  <c r="AL8" i="4"/>
  <c r="P8" i="4"/>
  <c r="I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<sst xmlns="http://schemas.openxmlformats.org/spreadsheetml/2006/main" count="228" uniqueCount="112">
  <si>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</si>
  <si>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</si>
  <si>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</si>
  <si>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</si>
  <si>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</si>
  <si>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</si>
  <si>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</si>
  <si>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</si>
  <si>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</si>
  <si>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</si>
  <si>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</si>
  <si>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</si>
  <si>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</si>
  <si>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</si>
  <si>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</si>
  <si>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</si>
  <si>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</si>
  <si>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</si>
  <si>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</si>
  <si>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</si>
  <si>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</si>
  <si>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</si>
  <si>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</si>
  <si>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</si>
  <si>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</si>
  <si>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</si>
  <si>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</si>
  <si>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</si>
  <si>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</si>
  <si>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</si>
  <si>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</si>
  <si>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</si>
  <si>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</si>
  <si>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</si>
  <si>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</si>
  <si>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</si>
  <si>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</si>
  <si>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</si>
  <si>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</si>
  <si>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</si>
  <si>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</si>
  <si>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</si>
  <si>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</si>
  <si>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</si>
  <si>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</si>
  <si>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</si>
  <si>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</si>
  <si>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</si>
  <si>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</si>
  <si>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</si>
  <si>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</si>
  <si>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</si>
  <si>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</si>
  <si>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</si>
  <si>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</si>
  <si>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</si>
  <si>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</si>
  <si>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</si>
  <si>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</si>
  <si>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</si>
  <si>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</si>
  <si>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</si>
  <si>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</si>
  <si>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</si>
  <si>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</si>
  <si>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</si>
  <si>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</si>
  <si>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</si>
  <si>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</si>
  <si>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</si>
  <si>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</si>
  <si>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</si>
  <si>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</si>
  <si>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</si>
  <si>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</si>
  <si>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</si>
  <si>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</si>
  <si>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</si>
  <si>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</si>
  <si>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</si>
  <si>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</si>
  <si>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</si>
  <si>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</si>
  <si>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</si>
  <si>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</si>
  <si>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</si>
  <si>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</si>
  <si>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</si>
  <si>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</si>
  <si>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</si>
  <si>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</si>
  <si>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</si>
  <si>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</si>
  <si>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犬山市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</si>
  <si>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</si>
  <si>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</si>
  <si>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</si>
  <si>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</si>
  <si>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</si>
  <si>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</si>
  <si>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</si>
  <si>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</si>
  <si>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</si>
  <si>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</si>
  <si>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</si>
  <si>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</si>
  <si>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</si>
  <si>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</si>
  <si>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</si>
  <si>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有形固定資産減価償却率は、資本的収支における積極投資により概ね平均値となった。②管路経年化率は、昭和50年代の開発に伴い集中的に布設した管路が法定耐用年数を迎えて上昇しているが平均よりは低い値を維持している。①②は法定耐用年数よりも長い実耐用年数を踏まえた周期で計画的に更新する関係上、率の上昇は予定の範囲内であるが、他団体を著しく上回る経年化が進まないよう、毎年継続的に更新を行っていく。③管路更新率は、加圧ポンプ所の耐震化や前年に引き続き大口径管の布設に多額の費用がかかった影響で更新施工延長が伸び悩み、前年より減少し平均を下回った。
　前述のとおり、これらの老朽化については、一定の上昇を許容する計画で進めているものであるが、著しい老朽化を招かないよう、財源の確保を含め計画的な更新投資に努めていく。</t>
    <rPh sb="182" eb="184">
      <t>マイトシ</t>
    </rPh>
    <rPh sb="184" eb="186">
      <t>ケイゾク</t>
    </rPh>
    <rPh sb="186" eb="187">
      <t>テキ</t>
    </rPh>
    <rPh sb="188" eb="190">
      <t>コウシン</t>
    </rPh>
    <rPh sb="191" eb="192">
      <t>オコナ</t>
    </rPh>
    <rPh sb="231" eb="233">
      <t>タガク</t>
    </rPh>
    <rPh sb="234" eb="236">
      <t>ヒヨウ</t>
    </rPh>
    <rPh sb="263" eb="265">
      <t>ヘイキン</t>
    </rPh>
    <rPh sb="266" eb="268">
      <t>シタマワ</t>
    </rPh>
    <phoneticPr fontId="4"/>
  </si>
  <si>
    <t>　現状は、保有する資産を効率的に利用して経営できているが、その分施設能力の余裕は少なく、施設の老朽化が進んだ場合の影響が大きい経営状況となっている。投資財源を確保し、適切な更新投資により施設の老朽化を一定の水準に抑制することが必要である。
　また、令和６年度は県営水道料金の値上げによる受水費の上昇や動力費、工事費等の増加により費用が増大し単年度収支が赤字となった。令和２年度に策定した経営戦略の計画とも乖離が出ているため、経営戦略を改定し、今後の収支の見通しや料金のあり方について検討を進めていく。</t>
    <rPh sb="154" eb="157">
      <t>コウジヒ</t>
    </rPh>
    <rPh sb="157" eb="158">
      <t>ナド</t>
    </rPh>
    <rPh sb="164" eb="166">
      <t>ヒヨウ</t>
    </rPh>
    <rPh sb="167" eb="169">
      <t>ゾウダイ</t>
    </rPh>
    <rPh sb="170" eb="173">
      <t>タンネンド</t>
    </rPh>
    <rPh sb="173" eb="175">
      <t>シュウシ</t>
    </rPh>
    <rPh sb="176" eb="178">
      <t>アカジ</t>
    </rPh>
    <rPh sb="198" eb="200">
      <t>ケイカク</t>
    </rPh>
    <rPh sb="202" eb="204">
      <t>カイリ</t>
    </rPh>
    <rPh sb="205" eb="206">
      <t>デ</t>
    </rPh>
    <rPh sb="212" eb="216">
      <t>ケイエイセンリャク</t>
    </rPh>
    <phoneticPr fontId="4"/>
  </si>
  <si>
    <t>①経常収支比率は、有収水量の減少や、県営水道料金の値上げによる受水費の上昇及び動力費の増加、水道管の維持管理費等や減価償却費の増加により経常費用が増加したため、前年より減少し100％を下回り単年度収支は赤字を計上したが欠損金はないため、②累積欠損金比率は0％となっている。③流動比率は平均を上回る。経常利益の減少や資本的収支における積極投資により現金は減少しているが、④企業債残高対給水収益比率は企業債残高（借入金）がなく（保有する現金が自己資金）、流動資産は流動負債の４倍を超えており、現在のところは依然として財政状況は健全といえる。
　⑤料金回収率は、6.21％上昇しているが前年度は物価高騰対策として水道基本料金を８か月間減免し同額を一般会計からの繰入金とした影響で、見かけ上給水収益が減少しており、これを補正した実質の料金回収率は101.57%となり、料金回収率は5.21％の低下となっている。⑥給水原価は平均よりも安く業務の一部民間委託等の経費削減や、⑦施設利用率が平均より高く保有施設を効率的に使用できていることの効果と考えられる一方、①経常収支比率や⑤料金回収率の動向と併せて考えると、今後の水道料金のあり方について見直していく必要がある。
　⑧有収率は、漏水発生の影響により低下した。まだ発見・修理できていない漏水箇所が存在すると考えられるため、今後は新たな手法（人工衛星を利用した調査）等も取り入れつつ漏水箇所の発見と修理を進めていく。</t>
    <rPh sb="43" eb="45">
      <t>ゾウカ</t>
    </rPh>
    <rPh sb="50" eb="54">
      <t>イジカンリ</t>
    </rPh>
    <rPh sb="54" eb="55">
      <t>ヒ</t>
    </rPh>
    <rPh sb="92" eb="94">
      <t>シタマワ</t>
    </rPh>
    <rPh sb="95" eb="98">
      <t>タンネンド</t>
    </rPh>
    <rPh sb="98" eb="100">
      <t>シュウシ</t>
    </rPh>
    <rPh sb="101" eb="103">
      <t>アカジ</t>
    </rPh>
    <rPh sb="119" eb="124">
      <t>ルイセキケッソンキン</t>
    </rPh>
    <rPh sb="124" eb="126">
      <t>ヒリツ</t>
    </rPh>
    <rPh sb="185" eb="190">
      <t>キギョウサイザンダカ</t>
    </rPh>
    <rPh sb="190" eb="191">
      <t>タイ</t>
    </rPh>
    <rPh sb="191" eb="193">
      <t>キュウスイ</t>
    </rPh>
    <rPh sb="193" eb="195">
      <t>シュウエキ</t>
    </rPh>
    <rPh sb="195" eb="197">
      <t>ヒリツ</t>
    </rPh>
    <rPh sb="283" eb="285">
      <t>ジョウショウ</t>
    </rPh>
    <rPh sb="290" eb="293">
      <t>ゼンネンド</t>
    </rPh>
    <rPh sb="380" eb="382">
      <t>リョウキン</t>
    </rPh>
    <rPh sb="382" eb="384">
      <t>カイシュウ</t>
    </rPh>
    <rPh sb="384" eb="385">
      <t>リツ</t>
    </rPh>
    <rPh sb="581" eb="583">
      <t>コンゴ</t>
    </rPh>
    <rPh sb="590" eb="594">
      <t>ジンコウエイセイ</t>
    </rPh>
    <rPh sb="595" eb="597">
      <t>リヨウ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</si>
</sst>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0.94</c:v>
                </c:pt>
                <c:pt idx="1">
                  <c:v>0.55000000000000004</c:v>
                </c:pt>
                <c:pt idx="2">
                  <c:v>1.01</c:v>
                </c:pt>
                <c:pt idx="3">
                  <c:v>0.71</c:v>
                </c:pt>
                <c:pt idx="4">
                  <c:v>0.44</c:v>
                </c:pt>
              </c:numCache>
            </c:numRef>
          </c:val>
          <c:extLst>
            <c:ext xmlns:c16="http://schemas.microsoft.com/office/drawing/2014/chart" uri="{C3380CC4-5D6E-409C-BE32-E72D297353CC}">
              <c16:uniqueId val="{00000000-D848-41F7-8B50-77B410F7037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D848-41F7-8B50-77B410F7037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78.89</c:v>
                </c:pt>
                <c:pt idx="1">
                  <c:v>79.13</c:v>
                </c:pt>
                <c:pt idx="2">
                  <c:v>77.099999999999994</c:v>
                </c:pt>
                <c:pt idx="3">
                  <c:v>78.06</c:v>
                </c:pt>
                <c:pt idx="4">
                  <c:v>79.72</c:v>
                </c:pt>
              </c:numCache>
            </c:numRef>
          </c:val>
          <c:extLst>
            <c:ext xmlns:c16="http://schemas.microsoft.com/office/drawing/2014/chart" uri="{C3380CC4-5D6E-409C-BE32-E72D297353CC}">
              <c16:uniqueId val="{00000000-B909-4BCE-993B-FEB6523AEA6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B909-4BCE-993B-FEB6523AEA6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88.43</c:v>
                </c:pt>
                <c:pt idx="1">
                  <c:v>88.5</c:v>
                </c:pt>
                <c:pt idx="2">
                  <c:v>89.29</c:v>
                </c:pt>
                <c:pt idx="3">
                  <c:v>87.2</c:v>
                </c:pt>
                <c:pt idx="4">
                  <c:v>84.22</c:v>
                </c:pt>
              </c:numCache>
            </c:numRef>
          </c:val>
          <c:extLst>
            <c:ext xmlns:c16="http://schemas.microsoft.com/office/drawing/2014/chart" uri="{C3380CC4-5D6E-409C-BE32-E72D297353CC}">
              <c16:uniqueId val="{00000000-C843-4338-9C70-7F1C80DDC46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C843-4338-9C70-7F1C80DDC46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113.86</c:v>
                </c:pt>
                <c:pt idx="1">
                  <c:v>112.13</c:v>
                </c:pt>
                <c:pt idx="2">
                  <c:v>107.41</c:v>
                </c:pt>
                <c:pt idx="3">
                  <c:v>104.93</c:v>
                </c:pt>
                <c:pt idx="4">
                  <c:v>99.35</c:v>
                </c:pt>
              </c:numCache>
            </c:numRef>
          </c:val>
          <c:extLst>
            <c:ext xmlns:c16="http://schemas.microsoft.com/office/drawing/2014/chart" uri="{C3380CC4-5D6E-409C-BE32-E72D297353CC}">
              <c16:uniqueId val="{00000000-C11D-4581-AAB4-919746050C3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C11D-4581-AAB4-919746050C3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50.98</c:v>
                </c:pt>
                <c:pt idx="1">
                  <c:v>51.75</c:v>
                </c:pt>
                <c:pt idx="2">
                  <c:v>52.06</c:v>
                </c:pt>
                <c:pt idx="3">
                  <c:v>51.93</c:v>
                </c:pt>
                <c:pt idx="4">
                  <c:v>52.18</c:v>
                </c:pt>
              </c:numCache>
            </c:numRef>
          </c:val>
          <c:extLst>
            <c:ext xmlns:c16="http://schemas.microsoft.com/office/drawing/2014/chart" uri="{C3380CC4-5D6E-409C-BE32-E72D297353CC}">
              <c16:uniqueId val="{00000000-D5F3-4B57-9788-62E061FAFBD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D5F3-4B57-9788-62E061FAFBD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11.75</c:v>
                </c:pt>
                <c:pt idx="1">
                  <c:v>11.95</c:v>
                </c:pt>
                <c:pt idx="2">
                  <c:v>14.08</c:v>
                </c:pt>
                <c:pt idx="3">
                  <c:v>14.46</c:v>
                </c:pt>
                <c:pt idx="4">
                  <c:v>16.32</c:v>
                </c:pt>
              </c:numCache>
            </c:numRef>
          </c:val>
          <c:extLst>
            <c:ext xmlns:c16="http://schemas.microsoft.com/office/drawing/2014/chart" uri="{C3380CC4-5D6E-409C-BE32-E72D297353CC}">
              <c16:uniqueId val="{00000000-6648-4501-85C9-6AC8F03839A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6648-4501-85C9-6AC8F03839A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D3-4E52-B1FB-F950FE117F5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8BD3-4E52-B1FB-F950FE117F5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904.66</c:v>
                </c:pt>
                <c:pt idx="1">
                  <c:v>807.09</c:v>
                </c:pt>
                <c:pt idx="2">
                  <c:v>571.84</c:v>
                </c:pt>
                <c:pt idx="3">
                  <c:v>403.35</c:v>
                </c:pt>
                <c:pt idx="4">
                  <c:v>441.22</c:v>
                </c:pt>
              </c:numCache>
            </c:numRef>
          </c:val>
          <c:extLst>
            <c:ext xmlns:c16="http://schemas.microsoft.com/office/drawing/2014/chart" uri="{C3380CC4-5D6E-409C-BE32-E72D297353CC}">
              <c16:uniqueId val="{00000000-72F2-4B5B-967C-54F7F6BF355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72F2-4B5B-967C-54F7F6BF355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8CD-44F0-8436-569EB85B6C6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08CD-44F0-8436-569EB85B6C6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113.21</c:v>
                </c:pt>
                <c:pt idx="1">
                  <c:v>111.27</c:v>
                </c:pt>
                <c:pt idx="2">
                  <c:v>96.38</c:v>
                </c:pt>
                <c:pt idx="3">
                  <c:v>90.15</c:v>
                </c:pt>
                <c:pt idx="4">
                  <c:v>96.36</c:v>
                </c:pt>
              </c:numCache>
            </c:numRef>
          </c:val>
          <c:extLst>
            <c:ext xmlns:c16="http://schemas.microsoft.com/office/drawing/2014/chart" uri="{C3380CC4-5D6E-409C-BE32-E72D297353CC}">
              <c16:uniqueId val="{00000000-FDAC-4AA0-81EF-38973876A02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FDAC-4AA0-81EF-38973876A02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98.37</c:v>
                </c:pt>
                <c:pt idx="1">
                  <c:v>101.03</c:v>
                </c:pt>
                <c:pt idx="2">
                  <c:v>106.68</c:v>
                </c:pt>
                <c:pt idx="3">
                  <c:v>110.61</c:v>
                </c:pt>
                <c:pt idx="4">
                  <c:v>116.15</c:v>
                </c:pt>
              </c:numCache>
            </c:numRef>
          </c:val>
          <c:extLst>
            <c:ext xmlns:c16="http://schemas.microsoft.com/office/drawing/2014/chart" uri="{C3380CC4-5D6E-409C-BE32-E72D297353CC}">
              <c16:uniqueId val="{00000000-9ED3-462A-9258-8B8794A62EB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9ED3-462A-9258-8B8794A62EB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愛知県　犬山市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71334</v>
      </c>
      <c r="AM8" s="44"/>
      <c r="AN8" s="44"/>
      <c r="AO8" s="44"/>
      <c r="AP8" s="44"/>
      <c r="AQ8" s="44"/>
      <c r="AR8" s="44"/>
      <c r="AS8" s="44"/>
      <c r="AT8" s="45">
        <f>データ!$S$6</f>
        <v>74.900000000000006</v>
      </c>
      <c r="AU8" s="46"/>
      <c r="AV8" s="46"/>
      <c r="AW8" s="46"/>
      <c r="AX8" s="46"/>
      <c r="AY8" s="46"/>
      <c r="AZ8" s="46"/>
      <c r="BA8" s="46"/>
      <c r="BB8" s="47">
        <f>データ!$T$6</f>
        <v>952.39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97.07</v>
      </c>
      <c r="J10" s="46"/>
      <c r="K10" s="46"/>
      <c r="L10" s="46"/>
      <c r="M10" s="46"/>
      <c r="N10" s="46"/>
      <c r="O10" s="80"/>
      <c r="P10" s="47">
        <f>データ!$P$6</f>
        <v>99.82</v>
      </c>
      <c r="Q10" s="47"/>
      <c r="R10" s="47"/>
      <c r="S10" s="47"/>
      <c r="T10" s="47"/>
      <c r="U10" s="47"/>
      <c r="V10" s="47"/>
      <c r="W10" s="44">
        <f>データ!$Q$6</f>
        <v>1479</v>
      </c>
      <c r="X10" s="44"/>
      <c r="Y10" s="44"/>
      <c r="Z10" s="44"/>
      <c r="AA10" s="44"/>
      <c r="AB10" s="44"/>
      <c r="AC10" s="44"/>
      <c r="AD10" s="2"/>
      <c r="AE10" s="2"/>
      <c r="AF10" s="2"/>
      <c r="AG10" s="2"/>
      <c r="AH10" s="2"/>
      <c r="AI10" s="2"/>
      <c r="AJ10" s="2"/>
      <c r="AK10" s="2"/>
      <c r="AL10" s="44">
        <f>データ!$U$6</f>
        <v>70942</v>
      </c>
      <c r="AM10" s="44"/>
      <c r="AN10" s="44"/>
      <c r="AO10" s="44"/>
      <c r="AP10" s="44"/>
      <c r="AQ10" s="44"/>
      <c r="AR10" s="44"/>
      <c r="AS10" s="44"/>
      <c r="AT10" s="45">
        <f>データ!$V$6</f>
        <v>74.900000000000006</v>
      </c>
      <c r="AU10" s="46"/>
      <c r="AV10" s="46"/>
      <c r="AW10" s="46"/>
      <c r="AX10" s="46"/>
      <c r="AY10" s="46"/>
      <c r="AZ10" s="46"/>
      <c r="BA10" s="46"/>
      <c r="BB10" s="47">
        <f>データ!$W$6</f>
        <v>947.16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nW1fHBq2UBIPXhl+CTHvCsBECyf9+KbXfVMlKesjIuZf5RRVMiOHl3fQdNq1kEjL9knW0u08/l4g1Uiwes89bg==" saltValue="qT6bhuD/gpVD+bxnGPKiu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232157</v>
      </c>
      <c r="D6" s="20">
        <f t="shared" si="3"/>
        <v>46</v>
      </c>
      <c r="E6" s="20">
        <f t="shared" si="3"/>
        <v>1</v>
      </c>
      <c r="F6" s="20">
        <f t="shared" si="3"/>
        <v>0</v>
      </c>
      <c r="G6" s="20">
        <f t="shared" si="3"/>
        <v>1</v>
      </c>
      <c r="H6" s="20" t="str">
        <f t="shared" si="3"/>
        <v>愛知県　犬山市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97.07</v>
      </c>
      <c r="P6" s="21">
        <f t="shared" si="3"/>
        <v>99.82</v>
      </c>
      <c r="Q6" s="21">
        <f t="shared" si="3"/>
        <v>1479</v>
      </c>
      <c r="R6" s="21">
        <f t="shared" si="3"/>
        <v>71334</v>
      </c>
      <c r="S6" s="21">
        <f t="shared" si="3"/>
        <v>74.900000000000006</v>
      </c>
      <c r="T6" s="21">
        <f t="shared" si="3"/>
        <v>952.39</v>
      </c>
      <c r="U6" s="21">
        <f t="shared" si="3"/>
        <v>70942</v>
      </c>
      <c r="V6" s="21">
        <f t="shared" si="3"/>
        <v>74.900000000000006</v>
      </c>
      <c r="W6" s="21">
        <f t="shared" si="3"/>
        <v>947.16</v>
      </c>
      <c r="X6" s="22">
        <f>IF(X7="",NA(),X7)</f>
        <v>113.86</v>
      </c>
      <c r="Y6" s="22">
        <f t="shared" ref="Y6:AG6" si="4">IF(Y7="",NA(),Y7)</f>
        <v>112.13</v>
      </c>
      <c r="Z6" s="22">
        <f t="shared" si="4"/>
        <v>107.41</v>
      </c>
      <c r="AA6" s="22">
        <f t="shared" si="4"/>
        <v>104.93</v>
      </c>
      <c r="AB6" s="22">
        <f t="shared" si="4"/>
        <v>99.35</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904.66</v>
      </c>
      <c r="AU6" s="22">
        <f t="shared" ref="AU6:BC6" si="6">IF(AU7="",NA(),AU7)</f>
        <v>807.09</v>
      </c>
      <c r="AV6" s="22">
        <f t="shared" si="6"/>
        <v>571.84</v>
      </c>
      <c r="AW6" s="22">
        <f t="shared" si="6"/>
        <v>403.35</v>
      </c>
      <c r="AX6" s="22">
        <f t="shared" si="6"/>
        <v>441.22</v>
      </c>
      <c r="AY6" s="22">
        <f t="shared" si="6"/>
        <v>350.79</v>
      </c>
      <c r="AZ6" s="22">
        <f t="shared" si="6"/>
        <v>354.57</v>
      </c>
      <c r="BA6" s="22">
        <f t="shared" si="6"/>
        <v>357.74</v>
      </c>
      <c r="BB6" s="22">
        <f t="shared" si="6"/>
        <v>344.88</v>
      </c>
      <c r="BC6" s="22">
        <f t="shared" si="6"/>
        <v>326.02</v>
      </c>
      <c r="BD6" s="21" t="str">
        <f>IF(BD7="","",IF(BD7="-","【-】","【"&amp;SUBSTITUTE(TEXT(BD7,"#,##0.00"),"-","△")&amp;"】"))</f>
        <v>【239.69】</v>
      </c>
      <c r="BE6" s="21">
        <f>IF(BE7="",NA(),BE7)</f>
        <v>0</v>
      </c>
      <c r="BF6" s="21">
        <f t="shared" ref="BF6:BN6" si="7">IF(BF7="",NA(),BF7)</f>
        <v>0</v>
      </c>
      <c r="BG6" s="21">
        <f t="shared" si="7"/>
        <v>0</v>
      </c>
      <c r="BH6" s="21">
        <f t="shared" si="7"/>
        <v>0</v>
      </c>
      <c r="BI6" s="21">
        <f t="shared" si="7"/>
        <v>0</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113.21</v>
      </c>
      <c r="BQ6" s="22">
        <f t="shared" ref="BQ6:BY6" si="8">IF(BQ7="",NA(),BQ7)</f>
        <v>111.27</v>
      </c>
      <c r="BR6" s="22">
        <f t="shared" si="8"/>
        <v>96.38</v>
      </c>
      <c r="BS6" s="22">
        <f t="shared" si="8"/>
        <v>90.15</v>
      </c>
      <c r="BT6" s="22">
        <f t="shared" si="8"/>
        <v>96.36</v>
      </c>
      <c r="BU6" s="22">
        <f t="shared" si="8"/>
        <v>100.85</v>
      </c>
      <c r="BV6" s="22">
        <f t="shared" si="8"/>
        <v>103.79</v>
      </c>
      <c r="BW6" s="22">
        <f t="shared" si="8"/>
        <v>98.3</v>
      </c>
      <c r="BX6" s="22">
        <f t="shared" si="8"/>
        <v>98.89</v>
      </c>
      <c r="BY6" s="22">
        <f t="shared" si="8"/>
        <v>99.25</v>
      </c>
      <c r="BZ6" s="21" t="str">
        <f>IF(BZ7="","",IF(BZ7="-","【-】","【"&amp;SUBSTITUTE(TEXT(BZ7,"#,##0.00"),"-","△")&amp;"】"))</f>
        <v>【97.59】</v>
      </c>
      <c r="CA6" s="22">
        <f>IF(CA7="",NA(),CA7)</f>
        <v>98.37</v>
      </c>
      <c r="CB6" s="22">
        <f t="shared" ref="CB6:CJ6" si="9">IF(CB7="",NA(),CB7)</f>
        <v>101.03</v>
      </c>
      <c r="CC6" s="22">
        <f t="shared" si="9"/>
        <v>106.68</v>
      </c>
      <c r="CD6" s="22">
        <f t="shared" si="9"/>
        <v>110.61</v>
      </c>
      <c r="CE6" s="22">
        <f t="shared" si="9"/>
        <v>116.15</v>
      </c>
      <c r="CF6" s="22">
        <f t="shared" si="9"/>
        <v>167.1</v>
      </c>
      <c r="CG6" s="22">
        <f t="shared" si="9"/>
        <v>167.86</v>
      </c>
      <c r="CH6" s="22">
        <f t="shared" si="9"/>
        <v>173.68</v>
      </c>
      <c r="CI6" s="22">
        <f t="shared" si="9"/>
        <v>174.52</v>
      </c>
      <c r="CJ6" s="22">
        <f t="shared" si="9"/>
        <v>178.92</v>
      </c>
      <c r="CK6" s="21" t="str">
        <f>IF(CK7="","",IF(CK7="-","【-】","【"&amp;SUBSTITUTE(TEXT(CK7,"#,##0.00"),"-","△")&amp;"】"))</f>
        <v>【181.66】</v>
      </c>
      <c r="CL6" s="22">
        <f>IF(CL7="",NA(),CL7)</f>
        <v>78.89</v>
      </c>
      <c r="CM6" s="22">
        <f t="shared" ref="CM6:CU6" si="10">IF(CM7="",NA(),CM7)</f>
        <v>79.13</v>
      </c>
      <c r="CN6" s="22">
        <f t="shared" si="10"/>
        <v>77.099999999999994</v>
      </c>
      <c r="CO6" s="22">
        <f t="shared" si="10"/>
        <v>78.06</v>
      </c>
      <c r="CP6" s="22">
        <f t="shared" si="10"/>
        <v>79.72</v>
      </c>
      <c r="CQ6" s="22">
        <f t="shared" si="10"/>
        <v>59.91</v>
      </c>
      <c r="CR6" s="22">
        <f t="shared" si="10"/>
        <v>59.4</v>
      </c>
      <c r="CS6" s="22">
        <f t="shared" si="10"/>
        <v>59.24</v>
      </c>
      <c r="CT6" s="22">
        <f t="shared" si="10"/>
        <v>58.77</v>
      </c>
      <c r="CU6" s="22">
        <f t="shared" si="10"/>
        <v>59.17</v>
      </c>
      <c r="CV6" s="21" t="str">
        <f>IF(CV7="","",IF(CV7="-","【-】","【"&amp;SUBSTITUTE(TEXT(CV7,"#,##0.00"),"-","△")&amp;"】"))</f>
        <v>【60.21】</v>
      </c>
      <c r="CW6" s="22">
        <f>IF(CW7="",NA(),CW7)</f>
        <v>88.43</v>
      </c>
      <c r="CX6" s="22">
        <f t="shared" ref="CX6:DF6" si="11">IF(CX7="",NA(),CX7)</f>
        <v>88.5</v>
      </c>
      <c r="CY6" s="22">
        <f t="shared" si="11"/>
        <v>89.29</v>
      </c>
      <c r="CZ6" s="22">
        <f t="shared" si="11"/>
        <v>87.2</v>
      </c>
      <c r="DA6" s="22">
        <f t="shared" si="11"/>
        <v>84.22</v>
      </c>
      <c r="DB6" s="22">
        <f t="shared" si="11"/>
        <v>87.26</v>
      </c>
      <c r="DC6" s="22">
        <f t="shared" si="11"/>
        <v>87.57</v>
      </c>
      <c r="DD6" s="22">
        <f t="shared" si="11"/>
        <v>87.26</v>
      </c>
      <c r="DE6" s="22">
        <f t="shared" si="11"/>
        <v>86.95</v>
      </c>
      <c r="DF6" s="22">
        <f t="shared" si="11"/>
        <v>86.58</v>
      </c>
      <c r="DG6" s="21" t="str">
        <f>IF(DG7="","",IF(DG7="-","【-】","【"&amp;SUBSTITUTE(TEXT(DG7,"#,##0.00"),"-","△")&amp;"】"))</f>
        <v>【89.21】</v>
      </c>
      <c r="DH6" s="22">
        <f>IF(DH7="",NA(),DH7)</f>
        <v>50.98</v>
      </c>
      <c r="DI6" s="22">
        <f t="shared" ref="DI6:DQ6" si="12">IF(DI7="",NA(),DI7)</f>
        <v>51.75</v>
      </c>
      <c r="DJ6" s="22">
        <f t="shared" si="12"/>
        <v>52.06</v>
      </c>
      <c r="DK6" s="22">
        <f t="shared" si="12"/>
        <v>51.93</v>
      </c>
      <c r="DL6" s="22">
        <f t="shared" si="12"/>
        <v>52.18</v>
      </c>
      <c r="DM6" s="22">
        <f t="shared" si="12"/>
        <v>49.2</v>
      </c>
      <c r="DN6" s="22">
        <f t="shared" si="12"/>
        <v>50.01</v>
      </c>
      <c r="DO6" s="22">
        <f t="shared" si="12"/>
        <v>50.99</v>
      </c>
      <c r="DP6" s="22">
        <f t="shared" si="12"/>
        <v>51.79</v>
      </c>
      <c r="DQ6" s="22">
        <f t="shared" si="12"/>
        <v>52.02</v>
      </c>
      <c r="DR6" s="21" t="str">
        <f>IF(DR7="","",IF(DR7="-","【-】","【"&amp;SUBSTITUTE(TEXT(DR7,"#,##0.00"),"-","△")&amp;"】"))</f>
        <v>【52.41】</v>
      </c>
      <c r="DS6" s="22">
        <f>IF(DS7="",NA(),DS7)</f>
        <v>11.75</v>
      </c>
      <c r="DT6" s="22">
        <f t="shared" ref="DT6:EB6" si="13">IF(DT7="",NA(),DT7)</f>
        <v>11.95</v>
      </c>
      <c r="DU6" s="22">
        <f t="shared" si="13"/>
        <v>14.08</v>
      </c>
      <c r="DV6" s="22">
        <f t="shared" si="13"/>
        <v>14.46</v>
      </c>
      <c r="DW6" s="22">
        <f t="shared" si="13"/>
        <v>16.32</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0.94</v>
      </c>
      <c r="EE6" s="22">
        <f t="shared" ref="EE6:EM6" si="14">IF(EE7="",NA(),EE7)</f>
        <v>0.55000000000000004</v>
      </c>
      <c r="EF6" s="22">
        <f t="shared" si="14"/>
        <v>1.01</v>
      </c>
      <c r="EG6" s="22">
        <f t="shared" si="14"/>
        <v>0.71</v>
      </c>
      <c r="EH6" s="22">
        <f t="shared" si="14"/>
        <v>0.44</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232157</v>
      </c>
      <c r="D7" s="24">
        <v>46</v>
      </c>
      <c r="E7" s="24">
        <v>1</v>
      </c>
      <c r="F7" s="24">
        <v>0</v>
      </c>
      <c r="G7" s="24">
        <v>1</v>
      </c>
      <c r="H7" s="24" t="s">
        <v>93</v>
      </c>
      <c r="I7" s="24" t="s">
        <v>94</v>
      </c>
      <c r="J7" s="24" t="s">
        <v>95</v>
      </c>
      <c r="K7" s="24" t="s">
        <v>96</v>
      </c>
      <c r="L7" s="24" t="s">
        <v>97</v>
      </c>
      <c r="M7" s="24" t="s">
        <v>98</v>
      </c>
      <c r="N7" s="25" t="s">
        <v>99</v>
      </c>
      <c r="O7" s="25">
        <v>97.07</v>
      </c>
      <c r="P7" s="25">
        <v>99.82</v>
      </c>
      <c r="Q7" s="25">
        <v>1479</v>
      </c>
      <c r="R7" s="25">
        <v>71334</v>
      </c>
      <c r="S7" s="25">
        <v>74.900000000000006</v>
      </c>
      <c r="T7" s="25">
        <v>952.39</v>
      </c>
      <c r="U7" s="25">
        <v>70942</v>
      </c>
      <c r="V7" s="25">
        <v>74.900000000000006</v>
      </c>
      <c r="W7" s="25">
        <v>947.16</v>
      </c>
      <c r="X7" s="25">
        <v>113.86</v>
      </c>
      <c r="Y7" s="25">
        <v>112.13</v>
      </c>
      <c r="Z7" s="25">
        <v>107.41</v>
      </c>
      <c r="AA7" s="25">
        <v>104.93</v>
      </c>
      <c r="AB7" s="25">
        <v>99.35</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904.66</v>
      </c>
      <c r="AU7" s="25">
        <v>807.09</v>
      </c>
      <c r="AV7" s="25">
        <v>571.84</v>
      </c>
      <c r="AW7" s="25">
        <v>403.35</v>
      </c>
      <c r="AX7" s="25">
        <v>441.22</v>
      </c>
      <c r="AY7" s="25">
        <v>350.79</v>
      </c>
      <c r="AZ7" s="25">
        <v>354.57</v>
      </c>
      <c r="BA7" s="25">
        <v>357.74</v>
      </c>
      <c r="BB7" s="25">
        <v>344.88</v>
      </c>
      <c r="BC7" s="25">
        <v>326.02</v>
      </c>
      <c r="BD7" s="25">
        <v>239.69</v>
      </c>
      <c r="BE7" s="25">
        <v>0</v>
      </c>
      <c r="BF7" s="25">
        <v>0</v>
      </c>
      <c r="BG7" s="25">
        <v>0</v>
      </c>
      <c r="BH7" s="25">
        <v>0</v>
      </c>
      <c r="BI7" s="25">
        <v>0</v>
      </c>
      <c r="BJ7" s="25">
        <v>322.92</v>
      </c>
      <c r="BK7" s="25">
        <v>303.45999999999998</v>
      </c>
      <c r="BL7" s="25">
        <v>307.27999999999997</v>
      </c>
      <c r="BM7" s="25">
        <v>304.02</v>
      </c>
      <c r="BN7" s="25">
        <v>300.54000000000002</v>
      </c>
      <c r="BO7" s="25">
        <v>264.86</v>
      </c>
      <c r="BP7" s="25">
        <v>113.21</v>
      </c>
      <c r="BQ7" s="25">
        <v>111.27</v>
      </c>
      <c r="BR7" s="25">
        <v>96.38</v>
      </c>
      <c r="BS7" s="25">
        <v>90.15</v>
      </c>
      <c r="BT7" s="25">
        <v>96.36</v>
      </c>
      <c r="BU7" s="25">
        <v>100.85</v>
      </c>
      <c r="BV7" s="25">
        <v>103.79</v>
      </c>
      <c r="BW7" s="25">
        <v>98.3</v>
      </c>
      <c r="BX7" s="25">
        <v>98.89</v>
      </c>
      <c r="BY7" s="25">
        <v>99.25</v>
      </c>
      <c r="BZ7" s="25">
        <v>97.59</v>
      </c>
      <c r="CA7" s="25">
        <v>98.37</v>
      </c>
      <c r="CB7" s="25">
        <v>101.03</v>
      </c>
      <c r="CC7" s="25">
        <v>106.68</v>
      </c>
      <c r="CD7" s="25">
        <v>110.61</v>
      </c>
      <c r="CE7" s="25">
        <v>116.15</v>
      </c>
      <c r="CF7" s="25">
        <v>167.1</v>
      </c>
      <c r="CG7" s="25">
        <v>167.86</v>
      </c>
      <c r="CH7" s="25">
        <v>173.68</v>
      </c>
      <c r="CI7" s="25">
        <v>174.52</v>
      </c>
      <c r="CJ7" s="25">
        <v>178.92</v>
      </c>
      <c r="CK7" s="25">
        <v>181.66</v>
      </c>
      <c r="CL7" s="25">
        <v>78.89</v>
      </c>
      <c r="CM7" s="25">
        <v>79.13</v>
      </c>
      <c r="CN7" s="25">
        <v>77.099999999999994</v>
      </c>
      <c r="CO7" s="25">
        <v>78.06</v>
      </c>
      <c r="CP7" s="25">
        <v>79.72</v>
      </c>
      <c r="CQ7" s="25">
        <v>59.91</v>
      </c>
      <c r="CR7" s="25">
        <v>59.4</v>
      </c>
      <c r="CS7" s="25">
        <v>59.24</v>
      </c>
      <c r="CT7" s="25">
        <v>58.77</v>
      </c>
      <c r="CU7" s="25">
        <v>59.17</v>
      </c>
      <c r="CV7" s="25">
        <v>60.21</v>
      </c>
      <c r="CW7" s="25">
        <v>88.43</v>
      </c>
      <c r="CX7" s="25">
        <v>88.5</v>
      </c>
      <c r="CY7" s="25">
        <v>89.29</v>
      </c>
      <c r="CZ7" s="25">
        <v>87.2</v>
      </c>
      <c r="DA7" s="25">
        <v>84.22</v>
      </c>
      <c r="DB7" s="25">
        <v>87.26</v>
      </c>
      <c r="DC7" s="25">
        <v>87.57</v>
      </c>
      <c r="DD7" s="25">
        <v>87.26</v>
      </c>
      <c r="DE7" s="25">
        <v>86.95</v>
      </c>
      <c r="DF7" s="25">
        <v>86.58</v>
      </c>
      <c r="DG7" s="25">
        <v>89.21</v>
      </c>
      <c r="DH7" s="25">
        <v>50.98</v>
      </c>
      <c r="DI7" s="25">
        <v>51.75</v>
      </c>
      <c r="DJ7" s="25">
        <v>52.06</v>
      </c>
      <c r="DK7" s="25">
        <v>51.93</v>
      </c>
      <c r="DL7" s="25">
        <v>52.18</v>
      </c>
      <c r="DM7" s="25">
        <v>49.2</v>
      </c>
      <c r="DN7" s="25">
        <v>50.01</v>
      </c>
      <c r="DO7" s="25">
        <v>50.99</v>
      </c>
      <c r="DP7" s="25">
        <v>51.79</v>
      </c>
      <c r="DQ7" s="25">
        <v>52.02</v>
      </c>
      <c r="DR7" s="25">
        <v>52.41</v>
      </c>
      <c r="DS7" s="25">
        <v>11.75</v>
      </c>
      <c r="DT7" s="25">
        <v>11.95</v>
      </c>
      <c r="DU7" s="25">
        <v>14.08</v>
      </c>
      <c r="DV7" s="25">
        <v>14.46</v>
      </c>
      <c r="DW7" s="25">
        <v>16.32</v>
      </c>
      <c r="DX7" s="25">
        <v>18.329999999999998</v>
      </c>
      <c r="DY7" s="25">
        <v>20.27</v>
      </c>
      <c r="DZ7" s="25">
        <v>21.69</v>
      </c>
      <c r="EA7" s="25">
        <v>23.19</v>
      </c>
      <c r="EB7" s="25">
        <v>24.61</v>
      </c>
      <c r="EC7" s="25">
        <v>26.78</v>
      </c>
      <c r="ED7" s="25">
        <v>0.94</v>
      </c>
      <c r="EE7" s="25">
        <v>0.55000000000000004</v>
      </c>
      <c r="EF7" s="25">
        <v>1.01</v>
      </c>
      <c r="EG7" s="25">
        <v>0.71</v>
      </c>
      <c r="EH7" s="25">
        <v>0.44</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2026-02-20T01:01:08Z</cp:lastPrinted>
  <dcterms:created xsi:type="dcterms:W3CDTF">2025-12-12T09:18:24Z</dcterms:created>
  <dcterms:modified xsi:type="dcterms:W3CDTF">2026-02-24T08:21:01Z</dcterms:modified>
  <cp:category/>
</cp:coreProperties>
</file>