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666EDE2E-FDAF-44E3-B3FB-AFD36C5620BD}" xr6:coauthVersionLast="47" xr6:coauthVersionMax="47" xr10:uidLastSave="{00000000-0000-0000-0000-000000000000}"/>
  <workbookProtection workbookAlgorithmName="SHA-512" workbookHashValue="yp0OY4wHy8zofXqhezozdm3heUVRddipr/behk2iVNbfYLkM8NhdOG/oYHU4AAxQqqQJgvEN2oRnPruEg6nhaQ==" workbookSaltValue="PHOMI6ON2xUjX/bT2cn6mA=="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P6" i="5"/>
  <c r="P10" i="4" s="1"/>
  <c r="O6" i="5"/>
  <c r="N6" i="5"/>
  <c r="M6" i="5"/>
  <c r="AD8" i="4" s="1"/>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F85" i="4"/>
  <c r="BB10" i="4"/>
  <c r="AL10" i="4"/>
  <c r="W10" i="4"/>
  <c r="I10" i="4"/>
  <c r="B10" i="4"/>
  <c r="BB8" i="4"/>
  <c r="AT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<sst xmlns="http://schemas.openxmlformats.org/spreadsheetml/2006/main" count="228" uniqueCount="112">
  <si>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</si>
  <si>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</si>
  <si>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</si>
  <si>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</si>
  <si>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</si>
  <si>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</si>
  <si>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</si>
  <si>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</si>
  <si>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</si>
  <si>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</si>
  <si>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</si>
  <si>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</si>
  <si>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</si>
  <si>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</si>
  <si>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</si>
  <si>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</si>
  <si>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</si>
  <si>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</si>
  <si>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</si>
  <si>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</si>
  <si>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</si>
  <si>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</si>
  <si>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</si>
  <si>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</si>
  <si>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</si>
  <si>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</si>
  <si>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</si>
  <si>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</si>
  <si>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</si>
  <si>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</si>
  <si>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</si>
  <si>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</si>
  <si>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</si>
  <si>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</si>
  <si>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</si>
  <si>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</si>
  <si>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</si>
  <si>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</si>
  <si>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</si>
  <si>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</si>
  <si>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</si>
  <si>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</si>
  <si>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</si>
  <si>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</si>
  <si>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</si>
  <si>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</si>
  <si>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</si>
  <si>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</si>
  <si>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</si>
  <si>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</si>
  <si>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</si>
  <si>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</si>
  <si>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</si>
  <si>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</si>
  <si>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</si>
  <si>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</si>
  <si>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</si>
  <si>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</si>
  <si>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</si>
  <si>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</si>
  <si>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</si>
  <si>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</si>
  <si>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</si>
  <si>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</si>
  <si>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</si>
  <si>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</si>
  <si>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</si>
  <si>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</si>
  <si>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</si>
  <si>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</si>
  <si>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</si>
  <si>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</si>
  <si>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</si>
  <si>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</si>
  <si>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</si>
  <si>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</si>
  <si>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</si>
  <si>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</si>
  <si>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</si>
  <si>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</si>
  <si>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</si>
  <si>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</si>
  <si>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</si>
  <si>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</si>
  <si>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</si>
  <si>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</si>
  <si>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</si>
  <si>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</si>
  <si>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</si>
  <si>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</si>
  <si>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</si>
  <si>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</si>
  <si>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</si>
  <si>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新城市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</si>
  <si>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</si>
  <si>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</si>
  <si>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</si>
  <si>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</si>
  <si>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</si>
  <si>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</si>
  <si>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</si>
  <si>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</si>
  <si>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</si>
  <si>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</si>
  <si>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</si>
  <si>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</si>
  <si>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</si>
  <si>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</si>
  <si>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</si>
  <si>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効率性については、経常収支比率は100％以上であり、維持管理費等の経費に対し必要な給水収益や繰入等の財源を確保できており、健全性は保たれている。しかしながら、使用水量の減少傾向が続く一方、施設の更新需要の増大、耐震化に伴う支出が増加する状況にあります。さらに簡易水道事業との統合により厳しい経営状況が続いています。今後も、将来を見据えた適切な施設整備を行い、引続き効率的な経営により経費削減に取組み、適正な料金についての検討を行い、経営の健全化を目指します。
　</t>
    <rPh sb="1" eb="3">
      <t>ケイエイ</t>
    </rPh>
    <rPh sb="4" eb="7">
      <t>ケンゼンセイ</t>
    </rPh>
    <rPh sb="8" eb="11">
      <t>コウリツセイ</t>
    </rPh>
    <rPh sb="17" eb="19">
      <t>ケイジョウ</t>
    </rPh>
    <rPh sb="19" eb="21">
      <t>シュウシ</t>
    </rPh>
    <rPh sb="21" eb="23">
      <t>ヒリツ</t>
    </rPh>
    <rPh sb="28" eb="30">
      <t>イジョウ</t>
    </rPh>
    <phoneticPr fontId="4"/>
  </si>
  <si>
    <r>
      <t xml:space="preserve">①経常収支比率は、料金改定により料金収入が増加した結果、経常収支比率は 101.55％ となりました。維持管理費等の経費に対し、必要な給水収益や一般会計繰入金等の財源を確保できており、経営の健全性は保たれています。
②累積欠損金は発生しておらず、比率は 0％ となっています。今後も引き続き、累積欠損金を生じさせないよう、健全経営の維持に努めます。
③流動比率は、100％を超えており、短期的な債務に対する十分な支払能力を有しています。このことから、資金繰りの面においても健全性は確保されています。
④企業債残高対給水収益比率は料金改定により給水収益が増加した一方で、比率は依然として類似団体平均値を大きく上回っています。しかしながら、計画的な企業債の圧縮に努めており、当年度は 前年度から54.84ポイント減少しています。
⑤料金回収率は、料金改定の効果により、前年度から 5.34ポイント改善し90.01％ となりました。ただし、依然として 100％を下回っている ことから、さらなる経費節減による効率化と、適切な料金収入の確保が課題となっています。
⑥給水原価は、平成２８年度までは類似団体平均値前後で推移していましたが、簡易水道事業の統合に伴う費用増加により、現在は類似団体平均値を大きく上回っています。
</t>
    </r>
    <r>
      <rPr>
        <sz val="9"/>
        <rFont val="ＭＳ ゴシック"/>
        <family val="3"/>
        <charset val="128"/>
      </rPr>
      <t>⑦施設利用率については、高い水準を維持するため、共同化等に取り組んでいます。</t>
    </r>
    <r>
      <rPr>
        <sz val="9"/>
        <color theme="1"/>
        <rFont val="ＭＳ ゴシック"/>
        <family val="3"/>
        <charset val="128"/>
      </rPr>
      <t xml:space="preserve">
⑧有収率は、平成２８年度までは類似団体平均値以上を維持していましたが、簡易水道事業の統合により大きく低下し、現在は類似団体平均値を下回っています。これは、旧簡易水道地区において自主防災対策として多数の消火栓が設置されており、水質維持のための放水が多いことに加え、漏水の発生が主な要因と考えられます。今後は、老朽化した管路の計画的な更新を進めるとともに、継続的な漏水対策を実施し、有収率の向上を図る必要があります。</t>
    </r>
    <rPh sb="485" eb="487">
      <t>ヘイセイ</t>
    </rPh>
    <rPh sb="489" eb="491">
      <t>ネンド</t>
    </rPh>
    <phoneticPr fontId="4"/>
  </si>
  <si>
    <t>①有形固定資産減価償却率は、ほぼ類似団体平均値を推移していましたが、簡易水道事業統合により平均値を下回っています。これは、簡易水道事業の資産引継ぎ及び統合前の更新整備によるものと考えられます。
　②管路経年化率は、類似団体平均値を上回り今後も耐用年数を経過する管路の増加が見込まれます。
　③管路更新率は、当年度に関しては類似団体平均値を上回りましたが、財源の問題や職員のマンパワーの制限により、なかなか更新が進まない状況となっています。
　本市は施設等が多く、今後の更新費用の増加が見込まれます。施設の統廃合などにより効率的な施設運用を図り、計画的な施設更新、事業の平準化を行う必要があります。</t>
    <rPh sb="153" eb="156">
      <t>トウネンド</t>
    </rPh>
    <rPh sb="157" eb="158">
      <t>カン</t>
    </rPh>
    <rPh sb="169" eb="171">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</si>
</sst>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0.96</c:v>
                </c:pt>
                <c:pt idx="1">
                  <c:v>0.54</c:v>
                </c:pt>
                <c:pt idx="2">
                  <c:v>0.48</c:v>
                </c:pt>
                <c:pt idx="3">
                  <c:v>0.3</c:v>
                </c:pt>
                <c:pt idx="4">
                  <c:v>0.68</c:v>
                </c:pt>
              </c:numCache>
            </c:numRef>
          </c:val>
          <c:extLst>
            <c:ext xmlns:c16="http://schemas.microsoft.com/office/drawing/2014/chart" uri="{C3380CC4-5D6E-409C-BE32-E72D297353CC}">
              <c16:uniqueId val="{00000000-55B2-43B8-9B8A-F1317F2DE3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5B2-43B8-9B8A-F1317F2DE3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65.42</c:v>
                </c:pt>
                <c:pt idx="1">
                  <c:v>65.930000000000007</c:v>
                </c:pt>
                <c:pt idx="2">
                  <c:v>64.260000000000005</c:v>
                </c:pt>
                <c:pt idx="3">
                  <c:v>60.98</c:v>
                </c:pt>
                <c:pt idx="4">
                  <c:v>61.65</c:v>
                </c:pt>
              </c:numCache>
            </c:numRef>
          </c:val>
          <c:extLst>
            <c:ext xmlns:c16="http://schemas.microsoft.com/office/drawing/2014/chart" uri="{C3380CC4-5D6E-409C-BE32-E72D297353CC}">
              <c16:uniqueId val="{00000000-FDB7-445E-9D9C-6EA85E7A5D1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FDB7-445E-9D9C-6EA85E7A5D1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77.62</c:v>
                </c:pt>
                <c:pt idx="1">
                  <c:v>76.8</c:v>
                </c:pt>
                <c:pt idx="2">
                  <c:v>77.41</c:v>
                </c:pt>
                <c:pt idx="3">
                  <c:v>79.02</c:v>
                </c:pt>
                <c:pt idx="4">
                  <c:v>77.08</c:v>
                </c:pt>
              </c:numCache>
            </c:numRef>
          </c:val>
          <c:extLst>
            <c:ext xmlns:c16="http://schemas.microsoft.com/office/drawing/2014/chart" uri="{C3380CC4-5D6E-409C-BE32-E72D297353CC}">
              <c16:uniqueId val="{00000000-69DC-465B-B7EA-5AE502DE144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69DC-465B-B7EA-5AE502DE144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99.68</c:v>
                </c:pt>
                <c:pt idx="1">
                  <c:v>104.69</c:v>
                </c:pt>
                <c:pt idx="2">
                  <c:v>97.78</c:v>
                </c:pt>
                <c:pt idx="3">
                  <c:v>98.75</c:v>
                </c:pt>
                <c:pt idx="4">
                  <c:v>101.55</c:v>
                </c:pt>
              </c:numCache>
            </c:numRef>
          </c:val>
          <c:extLst>
            <c:ext xmlns:c16="http://schemas.microsoft.com/office/drawing/2014/chart" uri="{C3380CC4-5D6E-409C-BE32-E72D297353CC}">
              <c16:uniqueId val="{00000000-3AB6-4F62-9A47-515C6E87A5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3AB6-4F62-9A47-515C6E87A5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38.21</c:v>
                </c:pt>
                <c:pt idx="1">
                  <c:v>40.44</c:v>
                </c:pt>
                <c:pt idx="2">
                  <c:v>42.03</c:v>
                </c:pt>
                <c:pt idx="3">
                  <c:v>44.14</c:v>
                </c:pt>
                <c:pt idx="4">
                  <c:v>45.78</c:v>
                </c:pt>
              </c:numCache>
            </c:numRef>
          </c:val>
          <c:extLst>
            <c:ext xmlns:c16="http://schemas.microsoft.com/office/drawing/2014/chart" uri="{C3380CC4-5D6E-409C-BE32-E72D297353CC}">
              <c16:uniqueId val="{00000000-FF71-46E9-8AA1-6B94DC47AB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FF71-46E9-8AA1-6B94DC47AB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21.81</c:v>
                </c:pt>
                <c:pt idx="1">
                  <c:v>25.44</c:v>
                </c:pt>
                <c:pt idx="2">
                  <c:v>26.33</c:v>
                </c:pt>
                <c:pt idx="3">
                  <c:v>32.22</c:v>
                </c:pt>
                <c:pt idx="4">
                  <c:v>33.869999999999997</c:v>
                </c:pt>
              </c:numCache>
            </c:numRef>
          </c:val>
          <c:extLst>
            <c:ext xmlns:c16="http://schemas.microsoft.com/office/drawing/2014/chart" uri="{C3380CC4-5D6E-409C-BE32-E72D297353CC}">
              <c16:uniqueId val="{00000000-7012-4106-8C6A-E9B1C223000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7012-4106-8C6A-E9B1C223000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CB-49AF-95A8-81C2C208D3A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3CB-49AF-95A8-81C2C208D3A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109.42</c:v>
                </c:pt>
                <c:pt idx="1">
                  <c:v>130.62</c:v>
                </c:pt>
                <c:pt idx="2">
                  <c:v>120.54</c:v>
                </c:pt>
                <c:pt idx="3">
                  <c:v>116.87</c:v>
                </c:pt>
                <c:pt idx="4">
                  <c:v>131.35</c:v>
                </c:pt>
              </c:numCache>
            </c:numRef>
          </c:val>
          <c:extLst>
            <c:ext xmlns:c16="http://schemas.microsoft.com/office/drawing/2014/chart" uri="{C3380CC4-5D6E-409C-BE32-E72D297353CC}">
              <c16:uniqueId val="{00000000-97DE-44E5-90AE-AB71E484F11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97DE-44E5-90AE-AB71E484F11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673.92</c:v>
                </c:pt>
                <c:pt idx="1">
                  <c:v>632.83000000000004</c:v>
                </c:pt>
                <c:pt idx="2">
                  <c:v>619.47</c:v>
                </c:pt>
                <c:pt idx="3">
                  <c:v>577.94000000000005</c:v>
                </c:pt>
                <c:pt idx="4">
                  <c:v>523.1</c:v>
                </c:pt>
              </c:numCache>
            </c:numRef>
          </c:val>
          <c:extLst>
            <c:ext xmlns:c16="http://schemas.microsoft.com/office/drawing/2014/chart" uri="{C3380CC4-5D6E-409C-BE32-E72D297353CC}">
              <c16:uniqueId val="{00000000-D759-4B54-8189-5BA9343CF33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759-4B54-8189-5BA9343CF33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c:v>
                </c:pt>
                <c:pt idx="1">
                  <c:v>86.85</c:v>
                </c:pt>
                <c:pt idx="2">
                  <c:v>81.260000000000005</c:v>
                </c:pt>
                <c:pt idx="3">
                  <c:v>84.67</c:v>
                </c:pt>
                <c:pt idx="4">
                  <c:v>90.01</c:v>
                </c:pt>
              </c:numCache>
            </c:numRef>
          </c:val>
          <c:extLst>
            <c:ext xmlns:c16="http://schemas.microsoft.com/office/drawing/2014/chart" uri="{C3380CC4-5D6E-409C-BE32-E72D297353CC}">
              <c16:uniqueId val="{00000000-B5FB-4151-8635-56BCD14F3D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5FB-4151-8635-56BCD14F3D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233.03</c:v>
                </c:pt>
                <c:pt idx="1">
                  <c:v>222.46</c:v>
                </c:pt>
                <c:pt idx="2">
                  <c:v>239.84</c:v>
                </c:pt>
                <c:pt idx="3">
                  <c:v>242.62</c:v>
                </c:pt>
                <c:pt idx="4">
                  <c:v>252.03</c:v>
                </c:pt>
              </c:numCache>
            </c:numRef>
          </c:val>
          <c:extLst>
            <c:ext xmlns:c16="http://schemas.microsoft.com/office/drawing/2014/chart" uri="{C3380CC4-5D6E-409C-BE32-E72D297353CC}">
              <c16:uniqueId val="{00000000-DB92-4B0E-B539-BFAB91D9599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DB92-4B0E-B539-BFAB91D9599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新城市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42375</v>
      </c>
      <c r="AM8" s="44"/>
      <c r="AN8" s="44"/>
      <c r="AO8" s="44"/>
      <c r="AP8" s="44"/>
      <c r="AQ8" s="44"/>
      <c r="AR8" s="44"/>
      <c r="AS8" s="44"/>
      <c r="AT8" s="45">
        <f>データ!$S$6</f>
        <v>499.23</v>
      </c>
      <c r="AU8" s="46"/>
      <c r="AV8" s="46"/>
      <c r="AW8" s="46"/>
      <c r="AX8" s="46"/>
      <c r="AY8" s="46"/>
      <c r="AZ8" s="46"/>
      <c r="BA8" s="46"/>
      <c r="BB8" s="47">
        <f>データ!$T$6</f>
        <v>84.88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63.3</v>
      </c>
      <c r="J10" s="46"/>
      <c r="K10" s="46"/>
      <c r="L10" s="46"/>
      <c r="M10" s="46"/>
      <c r="N10" s="46"/>
      <c r="O10" s="80"/>
      <c r="P10" s="47">
        <f>データ!$P$6</f>
        <v>99.13</v>
      </c>
      <c r="Q10" s="47"/>
      <c r="R10" s="47"/>
      <c r="S10" s="47"/>
      <c r="T10" s="47"/>
      <c r="U10" s="47"/>
      <c r="V10" s="47"/>
      <c r="W10" s="44">
        <f>データ!$Q$6</f>
        <v>3619</v>
      </c>
      <c r="X10" s="44"/>
      <c r="Y10" s="44"/>
      <c r="Z10" s="44"/>
      <c r="AA10" s="44"/>
      <c r="AB10" s="44"/>
      <c r="AC10" s="44"/>
      <c r="AD10" s="2"/>
      <c r="AE10" s="2"/>
      <c r="AF10" s="2"/>
      <c r="AG10" s="2"/>
      <c r="AH10" s="2"/>
      <c r="AI10" s="2"/>
      <c r="AJ10" s="2"/>
      <c r="AK10" s="2"/>
      <c r="AL10" s="44">
        <f>データ!$U$6</f>
        <v>41640</v>
      </c>
      <c r="AM10" s="44"/>
      <c r="AN10" s="44"/>
      <c r="AO10" s="44"/>
      <c r="AP10" s="44"/>
      <c r="AQ10" s="44"/>
      <c r="AR10" s="44"/>
      <c r="AS10" s="44"/>
      <c r="AT10" s="45">
        <f>データ!$V$6</f>
        <v>211.2</v>
      </c>
      <c r="AU10" s="46"/>
      <c r="AV10" s="46"/>
      <c r="AW10" s="46"/>
      <c r="AX10" s="46"/>
      <c r="AY10" s="46"/>
      <c r="AZ10" s="46"/>
      <c r="BA10" s="46"/>
      <c r="BB10" s="47">
        <f>データ!$W$6</f>
        <v>197.16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Yzbelzk8XhJYv1V+0LbKsbz9r/gxcYMDto2X2e5xKuQcpsc0A9E8GY8cvir7pv/i0QHAwALLkcMVOFuJO60JQ==" saltValue="nN0Ihx488uap08qxbZuY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232211</v>
      </c>
      <c r="D6" s="20">
        <f t="shared" si="3"/>
        <v>46</v>
      </c>
      <c r="E6" s="20">
        <f t="shared" si="3"/>
        <v>1</v>
      </c>
      <c r="F6" s="20">
        <f t="shared" si="3"/>
        <v>0</v>
      </c>
      <c r="G6" s="20">
        <f t="shared" si="3"/>
        <v>1</v>
      </c>
      <c r="H6" s="20" t="str">
        <f t="shared" si="3"/>
        <v>愛知県　新城市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63.3</v>
      </c>
      <c r="P6" s="21">
        <f t="shared" si="3"/>
        <v>99.13</v>
      </c>
      <c r="Q6" s="21">
        <f t="shared" si="3"/>
        <v>3619</v>
      </c>
      <c r="R6" s="21">
        <f t="shared" si="3"/>
        <v>42375</v>
      </c>
      <c r="S6" s="21">
        <f t="shared" si="3"/>
        <v>499.23</v>
      </c>
      <c r="T6" s="21">
        <f t="shared" si="3"/>
        <v>84.88</v>
      </c>
      <c r="U6" s="21">
        <f t="shared" si="3"/>
        <v>41640</v>
      </c>
      <c r="V6" s="21">
        <f t="shared" si="3"/>
        <v>211.2</v>
      </c>
      <c r="W6" s="21">
        <f t="shared" si="3"/>
        <v>197.16</v>
      </c>
      <c r="X6" s="22">
        <f>IF(X7="",NA(),X7)</f>
        <v>99.68</v>
      </c>
      <c r="Y6" s="22">
        <f t="shared" ref="Y6:AG6" si="4">IF(Y7="",NA(),Y7)</f>
        <v>104.69</v>
      </c>
      <c r="Z6" s="22">
        <f t="shared" si="4"/>
        <v>97.78</v>
      </c>
      <c r="AA6" s="22">
        <f t="shared" si="4"/>
        <v>98.75</v>
      </c>
      <c r="AB6" s="22">
        <f t="shared" si="4"/>
        <v>101.55</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109.42</v>
      </c>
      <c r="AU6" s="22">
        <f t="shared" ref="AU6:BC6" si="6">IF(AU7="",NA(),AU7)</f>
        <v>130.62</v>
      </c>
      <c r="AV6" s="22">
        <f t="shared" si="6"/>
        <v>120.54</v>
      </c>
      <c r="AW6" s="22">
        <f t="shared" si="6"/>
        <v>116.87</v>
      </c>
      <c r="AX6" s="22">
        <f t="shared" si="6"/>
        <v>131.35</v>
      </c>
      <c r="AY6" s="22">
        <f t="shared" si="6"/>
        <v>327.77</v>
      </c>
      <c r="AZ6" s="22">
        <f t="shared" si="6"/>
        <v>338.02</v>
      </c>
      <c r="BA6" s="22">
        <f t="shared" si="6"/>
        <v>345.94</v>
      </c>
      <c r="BB6" s="22">
        <f t="shared" si="6"/>
        <v>329.7</v>
      </c>
      <c r="BC6" s="22">
        <f t="shared" si="6"/>
        <v>319.99</v>
      </c>
      <c r="BD6" s="21" t="str">
        <f>IF(BD7="","",IF(BD7="-","【-】","【"&amp;SUBSTITUTE(TEXT(BD7,"#,##0.00"),"-","△")&amp;"】"))</f>
        <v>【239.69】</v>
      </c>
      <c r="BE6" s="22">
        <f>IF(BE7="",NA(),BE7)</f>
        <v>673.92</v>
      </c>
      <c r="BF6" s="22">
        <f t="shared" ref="BF6:BN6" si="7">IF(BF7="",NA(),BF7)</f>
        <v>632.83000000000004</v>
      </c>
      <c r="BG6" s="22">
        <f t="shared" si="7"/>
        <v>619.47</v>
      </c>
      <c r="BH6" s="22">
        <f t="shared" si="7"/>
        <v>577.94000000000005</v>
      </c>
      <c r="BI6" s="22">
        <f t="shared" si="7"/>
        <v>523.1</v>
      </c>
      <c r="BJ6" s="22">
        <f t="shared" si="7"/>
        <v>397.1</v>
      </c>
      <c r="BK6" s="22">
        <f t="shared" si="7"/>
        <v>379.91</v>
      </c>
      <c r="BL6" s="22">
        <f t="shared" si="7"/>
        <v>386.61</v>
      </c>
      <c r="BM6" s="22">
        <f t="shared" si="7"/>
        <v>381.56</v>
      </c>
      <c r="BN6" s="22">
        <f t="shared" si="7"/>
        <v>365.55</v>
      </c>
      <c r="BO6" s="21" t="str">
        <f>IF(BO7="","",IF(BO7="-","【-】","【"&amp;SUBSTITUTE(TEXT(BO7,"#,##0.00"),"-","△")&amp;"】"))</f>
        <v>【264.86】</v>
      </c>
      <c r="BP6" s="22">
        <f>IF(BP7="",NA(),BP7)</f>
        <v>81</v>
      </c>
      <c r="BQ6" s="22">
        <f t="shared" ref="BQ6:BY6" si="8">IF(BQ7="",NA(),BQ7)</f>
        <v>86.85</v>
      </c>
      <c r="BR6" s="22">
        <f t="shared" si="8"/>
        <v>81.260000000000005</v>
      </c>
      <c r="BS6" s="22">
        <f t="shared" si="8"/>
        <v>84.67</v>
      </c>
      <c r="BT6" s="22">
        <f t="shared" si="8"/>
        <v>90.01</v>
      </c>
      <c r="BU6" s="22">
        <f t="shared" si="8"/>
        <v>95.79</v>
      </c>
      <c r="BV6" s="22">
        <f t="shared" si="8"/>
        <v>98.3</v>
      </c>
      <c r="BW6" s="22">
        <f t="shared" si="8"/>
        <v>93.82</v>
      </c>
      <c r="BX6" s="22">
        <f t="shared" si="8"/>
        <v>95.04</v>
      </c>
      <c r="BY6" s="22">
        <f t="shared" si="8"/>
        <v>95.42</v>
      </c>
      <c r="BZ6" s="21" t="str">
        <f>IF(BZ7="","",IF(BZ7="-","【-】","【"&amp;SUBSTITUTE(TEXT(BZ7,"#,##0.00"),"-","△")&amp;"】"))</f>
        <v>【97.59】</v>
      </c>
      <c r="CA6" s="22">
        <f>IF(CA7="",NA(),CA7)</f>
        <v>233.03</v>
      </c>
      <c r="CB6" s="22">
        <f t="shared" ref="CB6:CJ6" si="9">IF(CB7="",NA(),CB7)</f>
        <v>222.46</v>
      </c>
      <c r="CC6" s="22">
        <f t="shared" si="9"/>
        <v>239.84</v>
      </c>
      <c r="CD6" s="22">
        <f t="shared" si="9"/>
        <v>242.62</v>
      </c>
      <c r="CE6" s="22">
        <f t="shared" si="9"/>
        <v>252.03</v>
      </c>
      <c r="CF6" s="22">
        <f t="shared" si="9"/>
        <v>171.13</v>
      </c>
      <c r="CG6" s="22">
        <f t="shared" si="9"/>
        <v>173.7</v>
      </c>
      <c r="CH6" s="22">
        <f t="shared" si="9"/>
        <v>178.94</v>
      </c>
      <c r="CI6" s="22">
        <f t="shared" si="9"/>
        <v>180.19</v>
      </c>
      <c r="CJ6" s="22">
        <f t="shared" si="9"/>
        <v>184.25</v>
      </c>
      <c r="CK6" s="21" t="str">
        <f>IF(CK7="","",IF(CK7="-","【-】","【"&amp;SUBSTITUTE(TEXT(CK7,"#,##0.00"),"-","△")&amp;"】"))</f>
        <v>【181.66】</v>
      </c>
      <c r="CL6" s="22">
        <f>IF(CL7="",NA(),CL7)</f>
        <v>65.42</v>
      </c>
      <c r="CM6" s="22">
        <f t="shared" ref="CM6:CU6" si="10">IF(CM7="",NA(),CM7)</f>
        <v>65.930000000000007</v>
      </c>
      <c r="CN6" s="22">
        <f t="shared" si="10"/>
        <v>64.260000000000005</v>
      </c>
      <c r="CO6" s="22">
        <f t="shared" si="10"/>
        <v>60.98</v>
      </c>
      <c r="CP6" s="22">
        <f t="shared" si="10"/>
        <v>61.65</v>
      </c>
      <c r="CQ6" s="22">
        <f t="shared" si="10"/>
        <v>60.12</v>
      </c>
      <c r="CR6" s="22">
        <f t="shared" si="10"/>
        <v>60.34</v>
      </c>
      <c r="CS6" s="22">
        <f t="shared" si="10"/>
        <v>59.54</v>
      </c>
      <c r="CT6" s="22">
        <f t="shared" si="10"/>
        <v>59.26</v>
      </c>
      <c r="CU6" s="22">
        <f t="shared" si="10"/>
        <v>60.44</v>
      </c>
      <c r="CV6" s="21" t="str">
        <f>IF(CV7="","",IF(CV7="-","【-】","【"&amp;SUBSTITUTE(TEXT(CV7,"#,##0.00"),"-","△")&amp;"】"))</f>
        <v>【60.21】</v>
      </c>
      <c r="CW6" s="22">
        <f>IF(CW7="",NA(),CW7)</f>
        <v>77.62</v>
      </c>
      <c r="CX6" s="22">
        <f t="shared" ref="CX6:DF6" si="11">IF(CX7="",NA(),CX7)</f>
        <v>76.8</v>
      </c>
      <c r="CY6" s="22">
        <f t="shared" si="11"/>
        <v>77.41</v>
      </c>
      <c r="CZ6" s="22">
        <f t="shared" si="11"/>
        <v>79.02</v>
      </c>
      <c r="DA6" s="22">
        <f t="shared" si="11"/>
        <v>77.08</v>
      </c>
      <c r="DB6" s="22">
        <f t="shared" si="11"/>
        <v>84.24</v>
      </c>
      <c r="DC6" s="22">
        <f t="shared" si="11"/>
        <v>84.19</v>
      </c>
      <c r="DD6" s="22">
        <f t="shared" si="11"/>
        <v>83.93</v>
      </c>
      <c r="DE6" s="22">
        <f t="shared" si="11"/>
        <v>83.84</v>
      </c>
      <c r="DF6" s="22">
        <f t="shared" si="11"/>
        <v>83.39</v>
      </c>
      <c r="DG6" s="21" t="str">
        <f>IF(DG7="","",IF(DG7="-","【-】","【"&amp;SUBSTITUTE(TEXT(DG7,"#,##0.00"),"-","△")&amp;"】"))</f>
        <v>【89.21】</v>
      </c>
      <c r="DH6" s="22">
        <f>IF(DH7="",NA(),DH7)</f>
        <v>38.21</v>
      </c>
      <c r="DI6" s="22">
        <f t="shared" ref="DI6:DQ6" si="12">IF(DI7="",NA(),DI7)</f>
        <v>40.44</v>
      </c>
      <c r="DJ6" s="22">
        <f t="shared" si="12"/>
        <v>42.03</v>
      </c>
      <c r="DK6" s="22">
        <f t="shared" si="12"/>
        <v>44.14</v>
      </c>
      <c r="DL6" s="22">
        <f t="shared" si="12"/>
        <v>45.78</v>
      </c>
      <c r="DM6" s="22">
        <f t="shared" si="12"/>
        <v>48.83</v>
      </c>
      <c r="DN6" s="22">
        <f t="shared" si="12"/>
        <v>49.96</v>
      </c>
      <c r="DO6" s="22">
        <f t="shared" si="12"/>
        <v>50.82</v>
      </c>
      <c r="DP6" s="22">
        <f t="shared" si="12"/>
        <v>51.82</v>
      </c>
      <c r="DQ6" s="22">
        <f t="shared" si="12"/>
        <v>52.53</v>
      </c>
      <c r="DR6" s="21" t="str">
        <f>IF(DR7="","",IF(DR7="-","【-】","【"&amp;SUBSTITUTE(TEXT(DR7,"#,##0.00"),"-","△")&amp;"】"))</f>
        <v>【52.41】</v>
      </c>
      <c r="DS6" s="22">
        <f>IF(DS7="",NA(),DS7)</f>
        <v>21.81</v>
      </c>
      <c r="DT6" s="22">
        <f t="shared" ref="DT6:EB6" si="13">IF(DT7="",NA(),DT7)</f>
        <v>25.44</v>
      </c>
      <c r="DU6" s="22">
        <f t="shared" si="13"/>
        <v>26.33</v>
      </c>
      <c r="DV6" s="22">
        <f t="shared" si="13"/>
        <v>32.22</v>
      </c>
      <c r="DW6" s="22">
        <f t="shared" si="13"/>
        <v>33.869999999999997</v>
      </c>
      <c r="DX6" s="22">
        <f t="shared" si="13"/>
        <v>18.18</v>
      </c>
      <c r="DY6" s="22">
        <f t="shared" si="13"/>
        <v>19.32</v>
      </c>
      <c r="DZ6" s="22">
        <f t="shared" si="13"/>
        <v>21.16</v>
      </c>
      <c r="EA6" s="22">
        <f t="shared" si="13"/>
        <v>22.72</v>
      </c>
      <c r="EB6" s="22">
        <f t="shared" si="13"/>
        <v>24.16</v>
      </c>
      <c r="EC6" s="21" t="str">
        <f>IF(EC7="","",IF(EC7="-","【-】","【"&amp;SUBSTITUTE(TEXT(EC7,"#,##0.00"),"-","△")&amp;"】"))</f>
        <v>【26.78】</v>
      </c>
      <c r="ED6" s="22">
        <f>IF(ED7="",NA(),ED7)</f>
        <v>0.96</v>
      </c>
      <c r="EE6" s="22">
        <f t="shared" ref="EE6:EM6" si="14">IF(EE7="",NA(),EE7)</f>
        <v>0.54</v>
      </c>
      <c r="EF6" s="22">
        <f t="shared" si="14"/>
        <v>0.48</v>
      </c>
      <c r="EG6" s="22">
        <f t="shared" si="14"/>
        <v>0.3</v>
      </c>
      <c r="EH6" s="22">
        <f t="shared" si="14"/>
        <v>0.68</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232211</v>
      </c>
      <c r="D7" s="24">
        <v>46</v>
      </c>
      <c r="E7" s="24">
        <v>1</v>
      </c>
      <c r="F7" s="24">
        <v>0</v>
      </c>
      <c r="G7" s="24">
        <v>1</v>
      </c>
      <c r="H7" s="24" t="s">
        <v>93</v>
      </c>
      <c r="I7" s="24" t="s">
        <v>94</v>
      </c>
      <c r="J7" s="24" t="s">
        <v>95</v>
      </c>
      <c r="K7" s="24" t="s">
        <v>96</v>
      </c>
      <c r="L7" s="24" t="s">
        <v>97</v>
      </c>
      <c r="M7" s="24" t="s">
        <v>98</v>
      </c>
      <c r="N7" s="25" t="s">
        <v>99</v>
      </c>
      <c r="O7" s="25">
        <v>63.3</v>
      </c>
      <c r="P7" s="25">
        <v>99.13</v>
      </c>
      <c r="Q7" s="25">
        <v>3619</v>
      </c>
      <c r="R7" s="25">
        <v>42375</v>
      </c>
      <c r="S7" s="25">
        <v>499.23</v>
      </c>
      <c r="T7" s="25">
        <v>84.88</v>
      </c>
      <c r="U7" s="25">
        <v>41640</v>
      </c>
      <c r="V7" s="25">
        <v>211.2</v>
      </c>
      <c r="W7" s="25">
        <v>197.16</v>
      </c>
      <c r="X7" s="25">
        <v>99.68</v>
      </c>
      <c r="Y7" s="25">
        <v>104.69</v>
      </c>
      <c r="Z7" s="25">
        <v>97.78</v>
      </c>
      <c r="AA7" s="25">
        <v>98.75</v>
      </c>
      <c r="AB7" s="25">
        <v>101.55</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109.42</v>
      </c>
      <c r="AU7" s="25">
        <v>130.62</v>
      </c>
      <c r="AV7" s="25">
        <v>120.54</v>
      </c>
      <c r="AW7" s="25">
        <v>116.87</v>
      </c>
      <c r="AX7" s="25">
        <v>131.35</v>
      </c>
      <c r="AY7" s="25">
        <v>327.77</v>
      </c>
      <c r="AZ7" s="25">
        <v>338.02</v>
      </c>
      <c r="BA7" s="25">
        <v>345.94</v>
      </c>
      <c r="BB7" s="25">
        <v>329.7</v>
      </c>
      <c r="BC7" s="25">
        <v>319.99</v>
      </c>
      <c r="BD7" s="25">
        <v>239.69</v>
      </c>
      <c r="BE7" s="25">
        <v>673.92</v>
      </c>
      <c r="BF7" s="25">
        <v>632.83000000000004</v>
      </c>
      <c r="BG7" s="25">
        <v>619.47</v>
      </c>
      <c r="BH7" s="25">
        <v>577.94000000000005</v>
      </c>
      <c r="BI7" s="25">
        <v>523.1</v>
      </c>
      <c r="BJ7" s="25">
        <v>397.1</v>
      </c>
      <c r="BK7" s="25">
        <v>379.91</v>
      </c>
      <c r="BL7" s="25">
        <v>386.61</v>
      </c>
      <c r="BM7" s="25">
        <v>381.56</v>
      </c>
      <c r="BN7" s="25">
        <v>365.55</v>
      </c>
      <c r="BO7" s="25">
        <v>264.86</v>
      </c>
      <c r="BP7" s="25">
        <v>81</v>
      </c>
      <c r="BQ7" s="25">
        <v>86.85</v>
      </c>
      <c r="BR7" s="25">
        <v>81.260000000000005</v>
      </c>
      <c r="BS7" s="25">
        <v>84.67</v>
      </c>
      <c r="BT7" s="25">
        <v>90.01</v>
      </c>
      <c r="BU7" s="25">
        <v>95.79</v>
      </c>
      <c r="BV7" s="25">
        <v>98.3</v>
      </c>
      <c r="BW7" s="25">
        <v>93.82</v>
      </c>
      <c r="BX7" s="25">
        <v>95.04</v>
      </c>
      <c r="BY7" s="25">
        <v>95.42</v>
      </c>
      <c r="BZ7" s="25">
        <v>97.59</v>
      </c>
      <c r="CA7" s="25">
        <v>233.03</v>
      </c>
      <c r="CB7" s="25">
        <v>222.46</v>
      </c>
      <c r="CC7" s="25">
        <v>239.84</v>
      </c>
      <c r="CD7" s="25">
        <v>242.62</v>
      </c>
      <c r="CE7" s="25">
        <v>252.03</v>
      </c>
      <c r="CF7" s="25">
        <v>171.13</v>
      </c>
      <c r="CG7" s="25">
        <v>173.7</v>
      </c>
      <c r="CH7" s="25">
        <v>178.94</v>
      </c>
      <c r="CI7" s="25">
        <v>180.19</v>
      </c>
      <c r="CJ7" s="25">
        <v>184.25</v>
      </c>
      <c r="CK7" s="25">
        <v>181.66</v>
      </c>
      <c r="CL7" s="25">
        <v>65.42</v>
      </c>
      <c r="CM7" s="25">
        <v>65.930000000000007</v>
      </c>
      <c r="CN7" s="25">
        <v>64.260000000000005</v>
      </c>
      <c r="CO7" s="25">
        <v>60.98</v>
      </c>
      <c r="CP7" s="25">
        <v>61.65</v>
      </c>
      <c r="CQ7" s="25">
        <v>60.12</v>
      </c>
      <c r="CR7" s="25">
        <v>60.34</v>
      </c>
      <c r="CS7" s="25">
        <v>59.54</v>
      </c>
      <c r="CT7" s="25">
        <v>59.26</v>
      </c>
      <c r="CU7" s="25">
        <v>60.44</v>
      </c>
      <c r="CV7" s="25">
        <v>60.21</v>
      </c>
      <c r="CW7" s="25">
        <v>77.62</v>
      </c>
      <c r="CX7" s="25">
        <v>76.8</v>
      </c>
      <c r="CY7" s="25">
        <v>77.41</v>
      </c>
      <c r="CZ7" s="25">
        <v>79.02</v>
      </c>
      <c r="DA7" s="25">
        <v>77.08</v>
      </c>
      <c r="DB7" s="25">
        <v>84.24</v>
      </c>
      <c r="DC7" s="25">
        <v>84.19</v>
      </c>
      <c r="DD7" s="25">
        <v>83.93</v>
      </c>
      <c r="DE7" s="25">
        <v>83.84</v>
      </c>
      <c r="DF7" s="25">
        <v>83.39</v>
      </c>
      <c r="DG7" s="25">
        <v>89.21</v>
      </c>
      <c r="DH7" s="25">
        <v>38.21</v>
      </c>
      <c r="DI7" s="25">
        <v>40.44</v>
      </c>
      <c r="DJ7" s="25">
        <v>42.03</v>
      </c>
      <c r="DK7" s="25">
        <v>44.14</v>
      </c>
      <c r="DL7" s="25">
        <v>45.78</v>
      </c>
      <c r="DM7" s="25">
        <v>48.83</v>
      </c>
      <c r="DN7" s="25">
        <v>49.96</v>
      </c>
      <c r="DO7" s="25">
        <v>50.82</v>
      </c>
      <c r="DP7" s="25">
        <v>51.82</v>
      </c>
      <c r="DQ7" s="25">
        <v>52.53</v>
      </c>
      <c r="DR7" s="25">
        <v>52.41</v>
      </c>
      <c r="DS7" s="25">
        <v>21.81</v>
      </c>
      <c r="DT7" s="25">
        <v>25.44</v>
      </c>
      <c r="DU7" s="25">
        <v>26.33</v>
      </c>
      <c r="DV7" s="25">
        <v>32.22</v>
      </c>
      <c r="DW7" s="25">
        <v>33.869999999999997</v>
      </c>
      <c r="DX7" s="25">
        <v>18.18</v>
      </c>
      <c r="DY7" s="25">
        <v>19.32</v>
      </c>
      <c r="DZ7" s="25">
        <v>21.16</v>
      </c>
      <c r="EA7" s="25">
        <v>22.72</v>
      </c>
      <c r="EB7" s="25">
        <v>24.16</v>
      </c>
      <c r="EC7" s="25">
        <v>26.78</v>
      </c>
      <c r="ED7" s="25">
        <v>0.96</v>
      </c>
      <c r="EE7" s="25">
        <v>0.54</v>
      </c>
      <c r="EF7" s="25">
        <v>0.48</v>
      </c>
      <c r="EG7" s="25">
        <v>0.3</v>
      </c>
      <c r="EH7" s="25">
        <v>0.68</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2026-01-21T01:29:32Z</cp:lastPrinted>
  <dcterms:created xsi:type="dcterms:W3CDTF">2025-12-12T09:18:27Z</dcterms:created>
  <dcterms:modified xsi:type="dcterms:W3CDTF">2026-02-17T01:22:52Z</dcterms:modified>
  <cp:category/>
</cp:coreProperties>
</file>