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4E640D1C-4F2B-4C43-B752-4413667697B8}" xr6:coauthVersionLast="47" xr6:coauthVersionMax="47" xr10:uidLastSave="{00000000-0000-0000-0000-000000000000}"/>
  <workbookProtection workbookAlgorithmName="SHA-512" workbookHashValue="DVl2DiNczW5+cim8fp3EH0TlLqPRepIB/tGZoShWR3YgNkViZdOSTw/ZlI3QUT6zyM9DdwpYwMsIctZjRJQoPA==" workbookSaltValue="jVmJi5YivUWfOayU4URcNQ=="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BB10" i="4"/>
  <c r="AT10" i="4"/>
  <c r="AL10" i="4"/>
  <c r="W10" i="4"/>
  <c r="I10" i="4"/>
  <c r="B10" i="4"/>
  <c r="BB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<sst xmlns="http://schemas.openxmlformats.org/spreadsheetml/2006/main" count="228" uniqueCount="114">
  <si>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</si>
  <si>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</si>
  <si>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</si>
  <si>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</si>
  <si>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</si>
  <si>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</si>
  <si>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</si>
  <si>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</si>
  <si>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</si>
  <si>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</si>
  <si>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</si>
  <si>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</si>
  <si>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</si>
  <si>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</si>
  <si>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</si>
  <si>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</si>
  <si>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</si>
  <si>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</si>
  <si>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</si>
  <si>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</si>
  <si>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</si>
  <si>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</si>
  <si>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</si>
  <si>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</si>
  <si>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</si>
  <si>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</si>
  <si>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</si>
  <si>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</si>
  <si>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</si>
  <si>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</si>
  <si>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</si>
  <si>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</si>
  <si>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</si>
  <si>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</si>
  <si>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</si>
  <si>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</si>
  <si>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</si>
  <si>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</si>
  <si>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</si>
  <si>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</si>
  <si>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</si>
  <si>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</si>
  <si>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</si>
  <si>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</si>
  <si>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</si>
  <si>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</si>
  <si>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</si>
  <si>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</si>
  <si>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</si>
  <si>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</si>
  <si>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</si>
  <si>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</si>
  <si>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</si>
  <si>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</si>
  <si>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</si>
  <si>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</si>
  <si>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</si>
  <si>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</si>
  <si>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</si>
  <si>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</si>
  <si>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</si>
  <si>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</si>
  <si>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</si>
  <si>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</si>
  <si>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</si>
  <si>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</si>
  <si>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</si>
  <si>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</si>
  <si>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</si>
  <si>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</si>
  <si>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</si>
  <si>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</si>
  <si>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</si>
  <si>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</si>
  <si>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</si>
  <si>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</si>
  <si>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</si>
  <si>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</si>
  <si>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</si>
  <si>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</si>
  <si>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</si>
  <si>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</si>
  <si>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</si>
  <si>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</si>
  <si>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</si>
  <si>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</si>
  <si>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</si>
  <si>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</si>
  <si>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</si>
  <si>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</si>
  <si>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</si>
  <si>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</si>
  <si>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</si>
  <si>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</si>
  <si>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</si>
  <si>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</si>
  <si>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</si>
  <si>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</si>
  <si>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</si>
  <si>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</si>
  <si>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</si>
  <si>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</si>
  <si>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</si>
  <si>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</si>
  <si>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</si>
  <si>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</si>
  <si>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</si>
  <si>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</si>
  <si>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</si>
  <si>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</si>
  <si>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</si>
  <si>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人口減少や大口使用者の使用水量の減少が続く中、老朽化した施設の更新や災害発生時の機能喪失を軽減するための整備を、着実に進める必要があります。
令和6年4月1日の料金改定で給水収益は一時的に増加しますが、使用水量の減少傾向は今後も続くと見込まれるため、再び減少する見通しです。
今後の水道事業の安定的な経営のため平成30年4月に策定（令和7年3月見直し）した経営戦略に基づき、施設の更新及び耐震化を計画的に進めるとともに、補助金、企業債、料金改定等により、適切な財源確保を図っていきます。
また、近隣市と人材育成と技術向上を目的とした情報共有、連携強化に引き続き取り組むとともに、広域化に向けた検討を進めます。</t>
    <rPh sb="125" eb="126">
      <t>フタタ</t>
    </rPh>
    <phoneticPr fontId="4"/>
  </si>
  <si>
    <t>①経常収支比率は100％を超えており、②累積欠損金もなく、⑥給水原価は類似団体平均を下回る状態が続いています。
令和6年4月1日に料金改定し、⑤料金回収率の上昇を見込みましたが、物価高騰対策として水道料金減免を実施したことで低下しました。減免による減収分は一般会計負担金で補填したため、①経常収支比率は大きく上昇しました。仮に、この負担金を加味して①を算定すると106.05％となり、料金改定による効果はあったと考えています。
③流動比率、④企業債残高対給水収益比率、⑦施設利用率は、いずれも類似団体平均より良好な値となっています。
ただし、老朽施設の更新を計画的に進めるため、平成30年度から一定額の借入を続けており、④企業債残高対給水収益比率は今後も上昇する見込みです。
⑦施設利用率については、人口減少傾向の中、老朽化施設の更新にあわせ施設規模の最適化に取り組んでいます。
また、漏水調査や老朽管の更新などの取組をしていますが、⑧有収率の向上しづらい状況が続いており、令和6年度は類似団体平均を下回りました。有収率の向上を目指して、令和7年度に衛星画像を活用した漏水調査を実施しています。</t>
    <rPh sb="489" eb="491">
      <t>ジッシ</t>
    </rPh>
    <phoneticPr fontId="4"/>
  </si>
  <si>
    <t>①有形固定資産減価償却率、②管路経年化率ともに全国平均等を上回っています。特に令和3年度以降は、昭和40～50年代に建設された多くの施設が法定耐用年数を超過したため、②管路経年化率が大きく上昇しています。
③管路更新率は令和2年度から、基幹管路（大口径）の更新・耐震化の工事、管路の撤去のみの工事が大きな割合を占めたことに加え、撤去復旧費の増加及び人件費・材料費の上昇などで低下しており、計画どおりの進捗が実現できていないと考えられます。現在「田原市水道事業基本計画」に基づき計画的に投資を行なっていますが、今後、計画の見直しが必要となる可能性があります。令和5年度は基幹管路以外（小口径）の工事割合増により、令和6年度は前年度からの繰越等で更新距離が伸びたことにより、上昇しました。</t>
    <rPh sb="187" eb="189">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</si>
</sst>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0.28999999999999998</c:v>
                </c:pt>
                <c:pt idx="2">
                  <c:v>0.34</c:v>
                </c:pt>
                <c:pt idx="3">
                  <c:v>0.48</c:v>
                </c:pt>
                <c:pt idx="4">
                  <c:v>0.5</c:v>
                </c:pt>
              </c:numCache>
            </c:numRef>
          </c:val>
          <c:extLst>
            <c:ext xmlns:c16="http://schemas.microsoft.com/office/drawing/2014/chart" uri="{C3380CC4-5D6E-409C-BE32-E72D297353CC}">
              <c16:uniqueId val="{00000000-3777-457A-AC48-E58D3596E3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777-457A-AC48-E58D3596E3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61.96</c:v>
                </c:pt>
                <c:pt idx="1">
                  <c:v>61.86</c:v>
                </c:pt>
                <c:pt idx="2">
                  <c:v>61.03</c:v>
                </c:pt>
                <c:pt idx="3">
                  <c:v>60.66</c:v>
                </c:pt>
                <c:pt idx="4">
                  <c:v>61.42</c:v>
                </c:pt>
              </c:numCache>
            </c:numRef>
          </c:val>
          <c:extLst>
            <c:ext xmlns:c16="http://schemas.microsoft.com/office/drawing/2014/chart" uri="{C3380CC4-5D6E-409C-BE32-E72D297353CC}">
              <c16:uniqueId val="{00000000-6826-453C-8843-6DD2E2D1DA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826-453C-8843-6DD2E2D1DA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89.15</c:v>
                </c:pt>
                <c:pt idx="2">
                  <c:v>88.18</c:v>
                </c:pt>
                <c:pt idx="3">
                  <c:v>87.89</c:v>
                </c:pt>
                <c:pt idx="4">
                  <c:v>86.48</c:v>
                </c:pt>
              </c:numCache>
            </c:numRef>
          </c:val>
          <c:extLst>
            <c:ext xmlns:c16="http://schemas.microsoft.com/office/drawing/2014/chart" uri="{C3380CC4-5D6E-409C-BE32-E72D297353CC}">
              <c16:uniqueId val="{00000000-66C4-43F7-9EA3-D04F3BF947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6C4-43F7-9EA3-D04F3BF947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100.37</c:v>
                </c:pt>
                <c:pt idx="1">
                  <c:v>104.22</c:v>
                </c:pt>
                <c:pt idx="2">
                  <c:v>102.64</c:v>
                </c:pt>
                <c:pt idx="3">
                  <c:v>102.24</c:v>
                </c:pt>
                <c:pt idx="4">
                  <c:v>111.45</c:v>
                </c:pt>
              </c:numCache>
            </c:numRef>
          </c:val>
          <c:extLst>
            <c:ext xmlns:c16="http://schemas.microsoft.com/office/drawing/2014/chart" uri="{C3380CC4-5D6E-409C-BE32-E72D297353CC}">
              <c16:uniqueId val="{00000000-5553-4835-A9B0-F0D2ACF207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553-4835-A9B0-F0D2ACF207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58.41</c:v>
                </c:pt>
                <c:pt idx="1">
                  <c:v>58.45</c:v>
                </c:pt>
                <c:pt idx="2">
                  <c:v>58.83</c:v>
                </c:pt>
                <c:pt idx="3">
                  <c:v>58.83</c:v>
                </c:pt>
                <c:pt idx="4">
                  <c:v>58.34</c:v>
                </c:pt>
              </c:numCache>
            </c:numRef>
          </c:val>
          <c:extLst>
            <c:ext xmlns:c16="http://schemas.microsoft.com/office/drawing/2014/chart" uri="{C3380CC4-5D6E-409C-BE32-E72D297353CC}">
              <c16:uniqueId val="{00000000-146B-46D8-9A24-41F9405365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46B-46D8-9A24-41F9405365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29.42</c:v>
                </c:pt>
                <c:pt idx="1">
                  <c:v>56.13</c:v>
                </c:pt>
                <c:pt idx="2">
                  <c:v>56.87</c:v>
                </c:pt>
                <c:pt idx="3">
                  <c:v>56.78</c:v>
                </c:pt>
                <c:pt idx="4">
                  <c:v>56.85</c:v>
                </c:pt>
              </c:numCache>
            </c:numRef>
          </c:val>
          <c:extLst>
            <c:ext xmlns:c16="http://schemas.microsoft.com/office/drawing/2014/chart" uri="{C3380CC4-5D6E-409C-BE32-E72D297353CC}">
              <c16:uniqueId val="{00000000-17E3-42DB-901C-5A506A53F4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7E3-42DB-901C-5A506A53F4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F-4400-83D3-7B8EA737BC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00F-4400-83D3-7B8EA737BC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453.63</c:v>
                </c:pt>
                <c:pt idx="1">
                  <c:v>605.97</c:v>
                </c:pt>
                <c:pt idx="2">
                  <c:v>751.23</c:v>
                </c:pt>
                <c:pt idx="3">
                  <c:v>401.27</c:v>
                </c:pt>
                <c:pt idx="4">
                  <c:v>446.01</c:v>
                </c:pt>
              </c:numCache>
            </c:numRef>
          </c:val>
          <c:extLst>
            <c:ext xmlns:c16="http://schemas.microsoft.com/office/drawing/2014/chart" uri="{C3380CC4-5D6E-409C-BE32-E72D297353CC}">
              <c16:uniqueId val="{00000000-AEBE-4998-B8D3-FF0C74447E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EBE-4998-B8D3-FF0C74447E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29.56</c:v>
                </c:pt>
                <c:pt idx="1">
                  <c:v>38.729999999999997</c:v>
                </c:pt>
                <c:pt idx="2">
                  <c:v>48.68</c:v>
                </c:pt>
                <c:pt idx="3">
                  <c:v>58.06</c:v>
                </c:pt>
                <c:pt idx="4">
                  <c:v>66.849999999999994</c:v>
                </c:pt>
              </c:numCache>
            </c:numRef>
          </c:val>
          <c:extLst>
            <c:ext xmlns:c16="http://schemas.microsoft.com/office/drawing/2014/chart" uri="{C3380CC4-5D6E-409C-BE32-E72D297353CC}">
              <c16:uniqueId val="{00000000-45A1-4DDC-85E1-A71731DEE6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5A1-4DDC-85E1-A71731DEE6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95.96</c:v>
                </c:pt>
                <c:pt idx="1">
                  <c:v>98.53</c:v>
                </c:pt>
                <c:pt idx="2">
                  <c:v>97.76</c:v>
                </c:pt>
                <c:pt idx="3">
                  <c:v>97.42</c:v>
                </c:pt>
                <c:pt idx="4">
                  <c:v>94.88</c:v>
                </c:pt>
              </c:numCache>
            </c:numRef>
          </c:val>
          <c:extLst>
            <c:ext xmlns:c16="http://schemas.microsoft.com/office/drawing/2014/chart" uri="{C3380CC4-5D6E-409C-BE32-E72D297353CC}">
              <c16:uniqueId val="{00000000-284A-49B6-9251-B490309575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84A-49B6-9251-B490309575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151.27000000000001</c:v>
                </c:pt>
                <c:pt idx="1">
                  <c:v>148.01</c:v>
                </c:pt>
                <c:pt idx="2">
                  <c:v>150.1</c:v>
                </c:pt>
                <c:pt idx="3">
                  <c:v>150.62</c:v>
                </c:pt>
                <c:pt idx="4">
                  <c:v>155.69</c:v>
                </c:pt>
              </c:numCache>
            </c:numRef>
          </c:val>
          <c:extLst>
            <c:ext xmlns:c16="http://schemas.microsoft.com/office/drawing/2014/chart" uri="{C3380CC4-5D6E-409C-BE32-E72D297353CC}">
              <c16:uniqueId val="{00000000-491B-4152-A2F8-3D649109305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91B-4152-A2F8-3D649109305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田原市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58270</v>
      </c>
      <c r="AM8" s="65"/>
      <c r="AN8" s="65"/>
      <c r="AO8" s="65"/>
      <c r="AP8" s="65"/>
      <c r="AQ8" s="65"/>
      <c r="AR8" s="65"/>
      <c r="AS8" s="65"/>
      <c r="AT8" s="36">
        <f>データ!$S$6</f>
        <v>191.11</v>
      </c>
      <c r="AU8" s="37"/>
      <c r="AV8" s="37"/>
      <c r="AW8" s="37"/>
      <c r="AX8" s="37"/>
      <c r="AY8" s="37"/>
      <c r="AZ8" s="37"/>
      <c r="BA8" s="37"/>
      <c r="BB8" s="54">
        <f>データ!$T$6</f>
        <v>304.89999999999998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90.37</v>
      </c>
      <c r="J10" s="37"/>
      <c r="K10" s="37"/>
      <c r="L10" s="37"/>
      <c r="M10" s="37"/>
      <c r="N10" s="37"/>
      <c r="O10" s="64"/>
      <c r="P10" s="54">
        <f>データ!$P$6</f>
        <v>99.92</v>
      </c>
      <c r="Q10" s="54"/>
      <c r="R10" s="54"/>
      <c r="S10" s="54"/>
      <c r="T10" s="54"/>
      <c r="U10" s="54"/>
      <c r="V10" s="54"/>
      <c r="W10" s="65">
        <f>データ!$Q$6</f>
        <v>2794</v>
      </c>
      <c r="X10" s="65"/>
      <c r="Y10" s="65"/>
      <c r="Z10" s="65"/>
      <c r="AA10" s="65"/>
      <c r="AB10" s="65"/>
      <c r="AC10" s="65"/>
      <c r="AD10" s="2"/>
      <c r="AE10" s="2"/>
      <c r="AF10" s="2"/>
      <c r="AG10" s="2"/>
      <c r="AH10" s="2"/>
      <c r="AI10" s="2"/>
      <c r="AJ10" s="2"/>
      <c r="AK10" s="2"/>
      <c r="AL10" s="65">
        <f>データ!$U$6</f>
        <v>58160</v>
      </c>
      <c r="AM10" s="65"/>
      <c r="AN10" s="65"/>
      <c r="AO10" s="65"/>
      <c r="AP10" s="65"/>
      <c r="AQ10" s="65"/>
      <c r="AR10" s="65"/>
      <c r="AS10" s="65"/>
      <c r="AT10" s="36">
        <f>データ!$V$6</f>
        <v>191.11</v>
      </c>
      <c r="AU10" s="37"/>
      <c r="AV10" s="37"/>
      <c r="AW10" s="37"/>
      <c r="AX10" s="37"/>
      <c r="AY10" s="37"/>
      <c r="AZ10" s="37"/>
      <c r="BA10" s="37"/>
      <c r="BB10" s="54">
        <f>データ!$W$6</f>
        <v>304.33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NYYbrxFjbsPwY+slfp/AmN9+N7sQgRgy7j/yoGaMU07Bf6vKVHGg6Vdst2JVsqltyLv7PkpuueEbJ0sHzsnFw==" saltValue="qkW65x+nRFRT6hmgIyHn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232319</v>
      </c>
      <c r="D6" s="20">
        <f t="shared" si="3"/>
        <v>46</v>
      </c>
      <c r="E6" s="20">
        <f t="shared" si="3"/>
        <v>1</v>
      </c>
      <c r="F6" s="20">
        <f t="shared" si="3"/>
        <v>0</v>
      </c>
      <c r="G6" s="20">
        <f t="shared" si="3"/>
        <v>1</v>
      </c>
      <c r="H6" s="20" t="str">
        <f t="shared" si="3"/>
        <v>愛知県　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90.37</v>
      </c>
      <c r="P6" s="21">
        <f t="shared" si="3"/>
        <v>99.92</v>
      </c>
      <c r="Q6" s="21">
        <f t="shared" si="3"/>
        <v>2794</v>
      </c>
      <c r="R6" s="21">
        <f t="shared" si="3"/>
        <v>58270</v>
      </c>
      <c r="S6" s="21">
        <f t="shared" si="3"/>
        <v>191.11</v>
      </c>
      <c r="T6" s="21">
        <f t="shared" si="3"/>
        <v>304.89999999999998</v>
      </c>
      <c r="U6" s="21">
        <f t="shared" si="3"/>
        <v>58160</v>
      </c>
      <c r="V6" s="21">
        <f t="shared" si="3"/>
        <v>191.11</v>
      </c>
      <c r="W6" s="21">
        <f t="shared" si="3"/>
        <v>304.33</v>
      </c>
      <c r="X6" s="22">
        <f>IF(X7="",NA(),X7)</f>
        <v>100.37</v>
      </c>
      <c r="Y6" s="22">
        <f t="shared" ref="Y6:AG6" si="4">IF(Y7="",NA(),Y7)</f>
        <v>104.22</v>
      </c>
      <c r="Z6" s="22">
        <f t="shared" si="4"/>
        <v>102.64</v>
      </c>
      <c r="AA6" s="22">
        <f t="shared" si="4"/>
        <v>102.24</v>
      </c>
      <c r="AB6" s="22">
        <f t="shared" si="4"/>
        <v>111.45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453.63</v>
      </c>
      <c r="AU6" s="22">
        <f t="shared" ref="AU6:BC6" si="6">IF(AU7="",NA(),AU7)</f>
        <v>605.97</v>
      </c>
      <c r="AV6" s="22">
        <f t="shared" si="6"/>
        <v>751.23</v>
      </c>
      <c r="AW6" s="22">
        <f t="shared" si="6"/>
        <v>401.27</v>
      </c>
      <c r="AX6" s="22">
        <f t="shared" si="6"/>
        <v>446.01</v>
      </c>
      <c r="AY6" s="22">
        <f t="shared" si="6"/>
        <v>350.79</v>
      </c>
      <c r="AZ6" s="22">
        <f t="shared" si="6"/>
        <v>354.57</v>
      </c>
      <c r="BA6" s="22">
        <f t="shared" si="6"/>
        <v>357.74</v>
      </c>
      <c r="BB6" s="22">
        <f t="shared" si="6"/>
        <v>344.88</v>
      </c>
      <c r="BC6" s="22">
        <f t="shared" si="6"/>
        <v>326.02</v>
      </c>
      <c r="BD6" s="21" t="str">
        <f>IF(BD7="","",IF(BD7="-","【-】","【"&amp;SUBSTITUTE(TEXT(BD7,"#,##0.00"),"-","△")&amp;"】"))</f>
        <v>【239.69】</v>
      </c>
      <c r="BE6" s="22">
        <f>IF(BE7="",NA(),BE7)</f>
        <v>29.56</v>
      </c>
      <c r="BF6" s="22">
        <f t="shared" ref="BF6:BN6" si="7">IF(BF7="",NA(),BF7)</f>
        <v>38.729999999999997</v>
      </c>
      <c r="BG6" s="22">
        <f t="shared" si="7"/>
        <v>48.68</v>
      </c>
      <c r="BH6" s="22">
        <f t="shared" si="7"/>
        <v>58.06</v>
      </c>
      <c r="BI6" s="22">
        <f t="shared" si="7"/>
        <v>66.849999999999994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95.96</v>
      </c>
      <c r="BQ6" s="22">
        <f t="shared" ref="BQ6:BY6" si="8">IF(BQ7="",NA(),BQ7)</f>
        <v>98.53</v>
      </c>
      <c r="BR6" s="22">
        <f t="shared" si="8"/>
        <v>97.76</v>
      </c>
      <c r="BS6" s="22">
        <f t="shared" si="8"/>
        <v>97.42</v>
      </c>
      <c r="BT6" s="22">
        <f t="shared" si="8"/>
        <v>94.88</v>
      </c>
      <c r="BU6" s="22">
        <f t="shared" si="8"/>
        <v>100.85</v>
      </c>
      <c r="BV6" s="22">
        <f t="shared" si="8"/>
        <v>103.79</v>
      </c>
      <c r="BW6" s="22">
        <f t="shared" si="8"/>
        <v>98.3</v>
      </c>
      <c r="BX6" s="22">
        <f t="shared" si="8"/>
        <v>98.89</v>
      </c>
      <c r="BY6" s="22">
        <f t="shared" si="8"/>
        <v>99.25</v>
      </c>
      <c r="BZ6" s="21" t="str">
        <f>IF(BZ7="","",IF(BZ7="-","【-】","【"&amp;SUBSTITUTE(TEXT(BZ7,"#,##0.00"),"-","△")&amp;"】"))</f>
        <v>【97.59】</v>
      </c>
      <c r="CA6" s="22">
        <f>IF(CA7="",NA(),CA7)</f>
        <v>151.27000000000001</v>
      </c>
      <c r="CB6" s="22">
        <f t="shared" ref="CB6:CJ6" si="9">IF(CB7="",NA(),CB7)</f>
        <v>148.01</v>
      </c>
      <c r="CC6" s="22">
        <f t="shared" si="9"/>
        <v>150.1</v>
      </c>
      <c r="CD6" s="22">
        <f t="shared" si="9"/>
        <v>150.62</v>
      </c>
      <c r="CE6" s="22">
        <f t="shared" si="9"/>
        <v>155.69</v>
      </c>
      <c r="CF6" s="22">
        <f t="shared" si="9"/>
        <v>167.1</v>
      </c>
      <c r="CG6" s="22">
        <f t="shared" si="9"/>
        <v>167.86</v>
      </c>
      <c r="CH6" s="22">
        <f t="shared" si="9"/>
        <v>173.68</v>
      </c>
      <c r="CI6" s="22">
        <f t="shared" si="9"/>
        <v>174.52</v>
      </c>
      <c r="CJ6" s="22">
        <f t="shared" si="9"/>
        <v>178.92</v>
      </c>
      <c r="CK6" s="21" t="str">
        <f>IF(CK7="","",IF(CK7="-","【-】","【"&amp;SUBSTITUTE(TEXT(CK7,"#,##0.00"),"-","△")&amp;"】"))</f>
        <v>【181.66】</v>
      </c>
      <c r="CL6" s="22">
        <f>IF(CL7="",NA(),CL7)</f>
        <v>61.96</v>
      </c>
      <c r="CM6" s="22">
        <f t="shared" ref="CM6:CU6" si="10">IF(CM7="",NA(),CM7)</f>
        <v>61.86</v>
      </c>
      <c r="CN6" s="22">
        <f t="shared" si="10"/>
        <v>61.03</v>
      </c>
      <c r="CO6" s="22">
        <f t="shared" si="10"/>
        <v>60.66</v>
      </c>
      <c r="CP6" s="22">
        <f t="shared" si="10"/>
        <v>61.42</v>
      </c>
      <c r="CQ6" s="22">
        <f t="shared" si="10"/>
        <v>59.91</v>
      </c>
      <c r="CR6" s="22">
        <f t="shared" si="10"/>
        <v>59.4</v>
      </c>
      <c r="CS6" s="22">
        <f t="shared" si="10"/>
        <v>59.24</v>
      </c>
      <c r="CT6" s="22">
        <f t="shared" si="10"/>
        <v>58.77</v>
      </c>
      <c r="CU6" s="22">
        <f t="shared" si="10"/>
        <v>59.17</v>
      </c>
      <c r="CV6" s="21" t="str">
        <f>IF(CV7="","",IF(CV7="-","【-】","【"&amp;SUBSTITUTE(TEXT(CV7,"#,##0.00"),"-","△")&amp;"】"))</f>
        <v>【60.21】</v>
      </c>
      <c r="CW6" s="22">
        <f>IF(CW7="",NA(),CW7)</f>
        <v>88.97</v>
      </c>
      <c r="CX6" s="22">
        <f t="shared" ref="CX6:DF6" si="11">IF(CX7="",NA(),CX7)</f>
        <v>89.15</v>
      </c>
      <c r="CY6" s="22">
        <f t="shared" si="11"/>
        <v>88.18</v>
      </c>
      <c r="CZ6" s="22">
        <f t="shared" si="11"/>
        <v>87.89</v>
      </c>
      <c r="DA6" s="22">
        <f t="shared" si="11"/>
        <v>86.48</v>
      </c>
      <c r="DB6" s="22">
        <f t="shared" si="11"/>
        <v>87.26</v>
      </c>
      <c r="DC6" s="22">
        <f t="shared" si="11"/>
        <v>87.57</v>
      </c>
      <c r="DD6" s="22">
        <f t="shared" si="11"/>
        <v>87.26</v>
      </c>
      <c r="DE6" s="22">
        <f t="shared" si="11"/>
        <v>86.95</v>
      </c>
      <c r="DF6" s="22">
        <f t="shared" si="11"/>
        <v>86.58</v>
      </c>
      <c r="DG6" s="21" t="str">
        <f>IF(DG7="","",IF(DG7="-","【-】","【"&amp;SUBSTITUTE(TEXT(DG7,"#,##0.00"),"-","△")&amp;"】"))</f>
        <v>【89.21】</v>
      </c>
      <c r="DH6" s="22">
        <f>IF(DH7="",NA(),DH7)</f>
        <v>58.41</v>
      </c>
      <c r="DI6" s="22">
        <f t="shared" ref="DI6:DQ6" si="12">IF(DI7="",NA(),DI7)</f>
        <v>58.45</v>
      </c>
      <c r="DJ6" s="22">
        <f t="shared" si="12"/>
        <v>58.83</v>
      </c>
      <c r="DK6" s="22">
        <f t="shared" si="12"/>
        <v>58.83</v>
      </c>
      <c r="DL6" s="22">
        <f t="shared" si="12"/>
        <v>58.34</v>
      </c>
      <c r="DM6" s="22">
        <f t="shared" si="12"/>
        <v>49.2</v>
      </c>
      <c r="DN6" s="22">
        <f t="shared" si="12"/>
        <v>50.01</v>
      </c>
      <c r="DO6" s="22">
        <f t="shared" si="12"/>
        <v>50.99</v>
      </c>
      <c r="DP6" s="22">
        <f t="shared" si="12"/>
        <v>51.79</v>
      </c>
      <c r="DQ6" s="22">
        <f t="shared" si="12"/>
        <v>52.02</v>
      </c>
      <c r="DR6" s="21" t="str">
        <f>IF(DR7="","",IF(DR7="-","【-】","【"&amp;SUBSTITUTE(TEXT(DR7,"#,##0.00"),"-","△")&amp;"】"))</f>
        <v>【52.41】</v>
      </c>
      <c r="DS6" s="22">
        <f>IF(DS7="",NA(),DS7)</f>
        <v>29.42</v>
      </c>
      <c r="DT6" s="22">
        <f t="shared" ref="DT6:EB6" si="13">IF(DT7="",NA(),DT7)</f>
        <v>56.13</v>
      </c>
      <c r="DU6" s="22">
        <f t="shared" si="13"/>
        <v>56.87</v>
      </c>
      <c r="DV6" s="22">
        <f t="shared" si="13"/>
        <v>56.78</v>
      </c>
      <c r="DW6" s="22">
        <f t="shared" si="13"/>
        <v>56.85</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0.25</v>
      </c>
      <c r="EE6" s="22">
        <f t="shared" ref="EE6:EM6" si="14">IF(EE7="",NA(),EE7)</f>
        <v>0.28999999999999998</v>
      </c>
      <c r="EF6" s="22">
        <f t="shared" si="14"/>
        <v>0.34</v>
      </c>
      <c r="EG6" s="22">
        <f t="shared" si="14"/>
        <v>0.48</v>
      </c>
      <c r="EH6" s="22">
        <f t="shared" si="14"/>
        <v>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232319</v>
      </c>
      <c r="D7" s="24">
        <v>46</v>
      </c>
      <c r="E7" s="24">
        <v>1</v>
      </c>
      <c r="F7" s="24">
        <v>0</v>
      </c>
      <c r="G7" s="24">
        <v>1</v>
      </c>
      <c r="H7" s="24" t="s">
        <v>93</v>
      </c>
      <c r="I7" s="24" t="s">
        <v>94</v>
      </c>
      <c r="J7" s="24" t="s">
        <v>95</v>
      </c>
      <c r="K7" s="24" t="s">
        <v>96</v>
      </c>
      <c r="L7" s="24" t="s">
        <v>97</v>
      </c>
      <c r="M7" s="24" t="s">
        <v>98</v>
      </c>
      <c r="N7" s="25" t="s">
        <v>99</v>
      </c>
      <c r="O7" s="25">
        <v>90.37</v>
      </c>
      <c r="P7" s="25">
        <v>99.92</v>
      </c>
      <c r="Q7" s="25">
        <v>2794</v>
      </c>
      <c r="R7" s="25">
        <v>58270</v>
      </c>
      <c r="S7" s="25">
        <v>191.11</v>
      </c>
      <c r="T7" s="25">
        <v>304.89999999999998</v>
      </c>
      <c r="U7" s="25">
        <v>58160</v>
      </c>
      <c r="V7" s="25">
        <v>191.11</v>
      </c>
      <c r="W7" s="25">
        <v>304.33</v>
      </c>
      <c r="X7" s="25">
        <v>100.37</v>
      </c>
      <c r="Y7" s="25">
        <v>104.22</v>
      </c>
      <c r="Z7" s="25">
        <v>102.64</v>
      </c>
      <c r="AA7" s="25">
        <v>102.24</v>
      </c>
      <c r="AB7" s="25">
        <v>111.45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453.63</v>
      </c>
      <c r="AU7" s="25">
        <v>605.97</v>
      </c>
      <c r="AV7" s="25">
        <v>751.23</v>
      </c>
      <c r="AW7" s="25">
        <v>401.27</v>
      </c>
      <c r="AX7" s="25">
        <v>446.01</v>
      </c>
      <c r="AY7" s="25">
        <v>350.79</v>
      </c>
      <c r="AZ7" s="25">
        <v>354.57</v>
      </c>
      <c r="BA7" s="25">
        <v>357.74</v>
      </c>
      <c r="BB7" s="25">
        <v>344.88</v>
      </c>
      <c r="BC7" s="25">
        <v>326.02</v>
      </c>
      <c r="BD7" s="25">
        <v>239.69</v>
      </c>
      <c r="BE7" s="25">
        <v>29.56</v>
      </c>
      <c r="BF7" s="25">
        <v>38.729999999999997</v>
      </c>
      <c r="BG7" s="25">
        <v>48.68</v>
      </c>
      <c r="BH7" s="25">
        <v>58.06</v>
      </c>
      <c r="BI7" s="25">
        <v>66.849999999999994</v>
      </c>
      <c r="BJ7" s="25">
        <v>322.92</v>
      </c>
      <c r="BK7" s="25">
        <v>303.45999999999998</v>
      </c>
      <c r="BL7" s="25">
        <v>307.27999999999997</v>
      </c>
      <c r="BM7" s="25">
        <v>304.02</v>
      </c>
      <c r="BN7" s="25">
        <v>300.54000000000002</v>
      </c>
      <c r="BO7" s="25">
        <v>264.86</v>
      </c>
      <c r="BP7" s="25">
        <v>95.96</v>
      </c>
      <c r="BQ7" s="25">
        <v>98.53</v>
      </c>
      <c r="BR7" s="25">
        <v>97.76</v>
      </c>
      <c r="BS7" s="25">
        <v>97.42</v>
      </c>
      <c r="BT7" s="25">
        <v>94.88</v>
      </c>
      <c r="BU7" s="25">
        <v>100.85</v>
      </c>
      <c r="BV7" s="25">
        <v>103.79</v>
      </c>
      <c r="BW7" s="25">
        <v>98.3</v>
      </c>
      <c r="BX7" s="25">
        <v>98.89</v>
      </c>
      <c r="BY7" s="25">
        <v>99.25</v>
      </c>
      <c r="BZ7" s="25">
        <v>97.59</v>
      </c>
      <c r="CA7" s="25">
        <v>151.27000000000001</v>
      </c>
      <c r="CB7" s="25">
        <v>148.01</v>
      </c>
      <c r="CC7" s="25">
        <v>150.1</v>
      </c>
      <c r="CD7" s="25">
        <v>150.62</v>
      </c>
      <c r="CE7" s="25">
        <v>155.69</v>
      </c>
      <c r="CF7" s="25">
        <v>167.1</v>
      </c>
      <c r="CG7" s="25">
        <v>167.86</v>
      </c>
      <c r="CH7" s="25">
        <v>173.68</v>
      </c>
      <c r="CI7" s="25">
        <v>174.52</v>
      </c>
      <c r="CJ7" s="25">
        <v>178.92</v>
      </c>
      <c r="CK7" s="25">
        <v>181.66</v>
      </c>
      <c r="CL7" s="25">
        <v>61.96</v>
      </c>
      <c r="CM7" s="25">
        <v>61.86</v>
      </c>
      <c r="CN7" s="25">
        <v>61.03</v>
      </c>
      <c r="CO7" s="25">
        <v>60.66</v>
      </c>
      <c r="CP7" s="25">
        <v>61.42</v>
      </c>
      <c r="CQ7" s="25">
        <v>59.91</v>
      </c>
      <c r="CR7" s="25">
        <v>59.4</v>
      </c>
      <c r="CS7" s="25">
        <v>59.24</v>
      </c>
      <c r="CT7" s="25">
        <v>58.77</v>
      </c>
      <c r="CU7" s="25">
        <v>59.17</v>
      </c>
      <c r="CV7" s="25">
        <v>60.21</v>
      </c>
      <c r="CW7" s="25">
        <v>88.97</v>
      </c>
      <c r="CX7" s="25">
        <v>89.15</v>
      </c>
      <c r="CY7" s="25">
        <v>88.18</v>
      </c>
      <c r="CZ7" s="25">
        <v>87.89</v>
      </c>
      <c r="DA7" s="25">
        <v>86.48</v>
      </c>
      <c r="DB7" s="25">
        <v>87.26</v>
      </c>
      <c r="DC7" s="25">
        <v>87.57</v>
      </c>
      <c r="DD7" s="25">
        <v>87.26</v>
      </c>
      <c r="DE7" s="25">
        <v>86.95</v>
      </c>
      <c r="DF7" s="25">
        <v>86.58</v>
      </c>
      <c r="DG7" s="25">
        <v>89.21</v>
      </c>
      <c r="DH7" s="25">
        <v>58.41</v>
      </c>
      <c r="DI7" s="25">
        <v>58.45</v>
      </c>
      <c r="DJ7" s="25">
        <v>58.83</v>
      </c>
      <c r="DK7" s="25">
        <v>58.83</v>
      </c>
      <c r="DL7" s="25">
        <v>58.34</v>
      </c>
      <c r="DM7" s="25">
        <v>49.2</v>
      </c>
      <c r="DN7" s="25">
        <v>50.01</v>
      </c>
      <c r="DO7" s="25">
        <v>50.99</v>
      </c>
      <c r="DP7" s="25">
        <v>51.79</v>
      </c>
      <c r="DQ7" s="25">
        <v>52.02</v>
      </c>
      <c r="DR7" s="25">
        <v>52.41</v>
      </c>
      <c r="DS7" s="25">
        <v>29.42</v>
      </c>
      <c r="DT7" s="25">
        <v>56.13</v>
      </c>
      <c r="DU7" s="25">
        <v>56.87</v>
      </c>
      <c r="DV7" s="25">
        <v>56.78</v>
      </c>
      <c r="DW7" s="25">
        <v>56.85</v>
      </c>
      <c r="DX7" s="25">
        <v>18.329999999999998</v>
      </c>
      <c r="DY7" s="25">
        <v>20.27</v>
      </c>
      <c r="DZ7" s="25">
        <v>21.69</v>
      </c>
      <c r="EA7" s="25">
        <v>23.19</v>
      </c>
      <c r="EB7" s="25">
        <v>24.61</v>
      </c>
      <c r="EC7" s="25">
        <v>26.78</v>
      </c>
      <c r="ED7" s="25">
        <v>0.25</v>
      </c>
      <c r="EE7" s="25">
        <v>0.28999999999999998</v>
      </c>
      <c r="EF7" s="25">
        <v>0.34</v>
      </c>
      <c r="EG7" s="25">
        <v>0.48</v>
      </c>
      <c r="EH7" s="25">
        <v>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2026-02-04T07:20:41Z</cp:lastPrinted>
  <dcterms:created xsi:type="dcterms:W3CDTF">2025-12-12T09:18:31Z</dcterms:created>
  <dcterms:modified xsi:type="dcterms:W3CDTF">2026-02-17T00:44:16Z</dcterms:modified>
  <cp:category/>
</cp:coreProperties>
</file>