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C76AB1C1-460A-41A1-B371-CB73EB9953B2}" xr6:coauthVersionLast="47" xr6:coauthVersionMax="47" xr10:uidLastSave="{00000000-0000-0000-0000-000000000000}"/>
  <workbookProtection workbookAlgorithmName="SHA-512" workbookHashValue="QyJ5kLOHPCPirg4GzwoN9RElHI2RNlRxeiubg1sFZOyVUtDEfTnpVl5m6/VoPuPD7Ns5mJOSxd+81JVsafQLYg==" workbookSaltValue="cU1p+b840y7l8FfcG5izWA==" workbookSpinCount="100000" lockStructure="1"/>
  <bookViews>
    <workbookView xWindow="10" yWindow="152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<sst xmlns="http://schemas.openxmlformats.org/spreadsheetml/2006/main" count="228" uniqueCount="114">
  <si>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</si>
  <si>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</si>
  <si>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</si>
  <si>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</si>
  <si>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</si>
  <si>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</si>
  <si>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</si>
  <si>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</si>
  <si>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</si>
  <si>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</si>
  <si>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</si>
  <si>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</si>
  <si>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</si>
  <si>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</si>
  <si>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</si>
  <si>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</si>
  <si>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</si>
  <si>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</si>
  <si>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</si>
  <si>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</si>
  <si>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</si>
  <si>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</si>
  <si>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</si>
  <si>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</si>
  <si>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</si>
  <si>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</si>
  <si>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</si>
  <si>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</si>
  <si>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</si>
  <si>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</si>
  <si>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</si>
  <si>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</si>
  <si>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</si>
  <si>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</si>
  <si>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</si>
  <si>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</si>
  <si>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</si>
  <si>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</si>
  <si>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</si>
  <si>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</si>
  <si>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</si>
  <si>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</si>
  <si>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</si>
  <si>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</si>
  <si>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</si>
  <si>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</si>
  <si>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</si>
  <si>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</si>
  <si>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</si>
  <si>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</si>
  <si>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</si>
  <si>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</si>
  <si>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</si>
  <si>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</si>
  <si>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</si>
  <si>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</si>
  <si>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</si>
  <si>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</si>
  <si>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</si>
  <si>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</si>
  <si>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</si>
  <si>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</si>
  <si>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</si>
  <si>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</si>
  <si>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</si>
  <si>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</si>
  <si>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</si>
  <si>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</si>
  <si>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</si>
  <si>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</si>
  <si>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</si>
  <si>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</si>
  <si>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</si>
  <si>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</si>
  <si>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</si>
  <si>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</si>
  <si>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</si>
  <si>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</si>
  <si>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</si>
  <si>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</si>
  <si>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</si>
  <si>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</si>
  <si>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</si>
  <si>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</si>
  <si>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</si>
  <si>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</si>
  <si>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</si>
  <si>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</si>
  <si>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</si>
  <si>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</si>
  <si>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</si>
  <si>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</si>
  <si>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</si>
  <si>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</si>
  <si>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</si>
  <si>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</si>
  <si>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</si>
  <si>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</si>
  <si>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</si>
  <si>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</si>
  <si>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</si>
  <si>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</si>
  <si>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</si>
  <si>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</si>
  <si>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</si>
  <si>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</si>
  <si>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</si>
  <si>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</si>
  <si>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</si>
  <si>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</si>
  <si>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</si>
  <si>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の健全性・効率性を示す各指標は、平均値を下回ることが見込まれていたため料金改定を実施した。老朽化の状況を示す各指標からは、水道施設の経年化が進み、更新も進んでいないことを示しているため、水道施設の更新は計画的に取り組まなければならない。
　今後は、給水人口の減少等に伴う水道使用料の減収に対し、受水費の値上げや物価高騰のほか、水道施設の経年化の進行に伴う修繕・更新費用は増大することが予測されるため、令和2年度に策定した経営戦略の見直しを行い、更なる料金改定実施に向けての検討や経営基盤の強化・確立に係る取り組みと、水道施設の更新を図るため、人員配置や業務手順を見直すなど、業務改善や効率化に係る取り組みも併せて進める必要がある。</t>
    <rPh sb="149" eb="151">
      <t>ジュスイ</t>
    </rPh>
    <rPh sb="151" eb="152">
      <t>ヒ</t>
    </rPh>
    <rPh sb="153" eb="155">
      <t>ネア</t>
    </rPh>
    <rPh sb="157" eb="159">
      <t>ブッカ</t>
    </rPh>
    <rPh sb="159" eb="161">
      <t>コウトウ</t>
    </rPh>
    <rPh sb="217" eb="219">
      <t>ミナオ</t>
    </rPh>
    <rPh sb="221" eb="222">
      <t>オコナ</t>
    </rPh>
    <rPh sb="224" eb="225">
      <t>サラ</t>
    </rPh>
    <rPh sb="231" eb="233">
      <t>ジッシ</t>
    </rPh>
    <rPh sb="234" eb="235">
      <t>ム</t>
    </rPh>
    <rPh sb="238" eb="240">
      <t>ケントウ</t>
    </rPh>
    <phoneticPr fontId="4"/>
  </si>
  <si>
    <t>【①経営収支比率、③流動比率、⑤料金回収率、⑥給水原価】
　近年、給水人口の減少等により、減収傾向にあるが、令和6年度は料金改定を実施したことから、前年度よりも減少幅は小さくなっている。⑤料金回収率の増加は、料金改定と物価高騰対策で実施していた、基本料金免除事業実施期間の減によるものであり、それに比例し①経常収支比率は増加した。しかしながら流動負債が増加したため③流動比率は微減となった。⑥給水原価は、前年度より4.1円増となった。今後は経年化に伴う費用の増大と給水人口の減少が予想されるため、更なる水道料金の値上げが必要と考える。
【②累積欠損金比率】
　欠損金においては、繰越利益剰余金等で補填しているため発生していない状況である。
【④企業債残高対給水収益比率】
　令和５年度から新規の企業債を発行したため増加している。今後、計画的に進める水道施設（特に浄水場）の大規模な更新に伴い、更に上昇すると予測している。
【⑦施設利用率】
　給水人口の減少等により、当該指標は低下傾向のため、今後の施設更新時において、能力のダウンサイジング等を検討する必要がある。
【⑧有収率】
　漏水件数が増加したため、当該指標は、前年度より微減となっている。今後も、漏水の早期発見・早期修繕に努める必要がある。</t>
    <rPh sb="54" eb="56">
      <t>レイワ</t>
    </rPh>
    <rPh sb="57" eb="59">
      <t>ネンド</t>
    </rPh>
    <rPh sb="60" eb="62">
      <t>リョウキン</t>
    </rPh>
    <rPh sb="62" eb="64">
      <t>カイテイ</t>
    </rPh>
    <rPh sb="65" eb="67">
      <t>ジッシ</t>
    </rPh>
    <rPh sb="94" eb="96">
      <t>リョウキン</t>
    </rPh>
    <rPh sb="96" eb="98">
      <t>カイシュウ</t>
    </rPh>
    <rPh sb="98" eb="99">
      <t>リツ</t>
    </rPh>
    <rPh sb="100" eb="101">
      <t>ゾウ</t>
    </rPh>
    <rPh sb="101" eb="102">
      <t>カ</t>
    </rPh>
    <rPh sb="104" eb="106">
      <t>リョウキン</t>
    </rPh>
    <rPh sb="106" eb="108">
      <t>カイテイ</t>
    </rPh>
    <rPh sb="109" eb="111">
      <t>ブッカ</t>
    </rPh>
    <rPh sb="111" eb="113">
      <t>コウトウ</t>
    </rPh>
    <rPh sb="113" eb="115">
      <t>タイサク</t>
    </rPh>
    <rPh sb="116" eb="118">
      <t>ジッシ</t>
    </rPh>
    <rPh sb="123" eb="125">
      <t>キホン</t>
    </rPh>
    <rPh sb="125" eb="127">
      <t>リョウキン</t>
    </rPh>
    <rPh sb="127" eb="129">
      <t>メンジョ</t>
    </rPh>
    <rPh sb="129" eb="131">
      <t>ジギョウ</t>
    </rPh>
    <rPh sb="131" eb="133">
      <t>ジッシ</t>
    </rPh>
    <rPh sb="133" eb="135">
      <t>キカン</t>
    </rPh>
    <rPh sb="136" eb="137">
      <t>ゲン</t>
    </rPh>
    <rPh sb="149" eb="151">
      <t>ヒレイ</t>
    </rPh>
    <rPh sb="160" eb="162">
      <t>ゾウカ</t>
    </rPh>
    <rPh sb="173" eb="175">
      <t>フサイ</t>
    </rPh>
    <rPh sb="176" eb="177">
      <t>ゾウ</t>
    </rPh>
    <rPh sb="177" eb="178">
      <t>カ</t>
    </rPh>
    <rPh sb="188" eb="189">
      <t>ビ</t>
    </rPh>
    <rPh sb="248" eb="249">
      <t>サラ</t>
    </rPh>
    <rPh sb="260" eb="262">
      <t>ヒツヨウ</t>
    </rPh>
    <rPh sb="263" eb="264">
      <t>カンガ</t>
    </rPh>
    <rPh sb="276" eb="277">
      <t>リツ</t>
    </rPh>
    <rPh sb="487" eb="488">
      <t>リツ</t>
    </rPh>
    <rPh sb="514" eb="515">
      <t>ビ</t>
    </rPh>
    <phoneticPr fontId="4"/>
  </si>
  <si>
    <t>【①有形固定資産減価償却率、③管路更新率】
　近年は、管路を中心に更新を進めているものの、③管路更新率は前年度より微減であった。また、①有形固定資産減価償却率は資産の減価償却は進んでいるものの、取得資産の増加が減価償却の増加をわずかに上回ったため、微減になった。
【②管路経年化率】
　人員要因等により、下水道整備に併せ、支障箇所の布設替工事を重点的に取り組んでいることや、他の施設更新事業の必要が生じたことにより、当該指標は上昇している。今後も、実質的な耐用年数を迎える老朽化管路の布設替工事を、計画的に進める必要がある。</t>
    <rPh sb="57" eb="58">
      <t>ビ</t>
    </rPh>
    <rPh sb="58" eb="59">
      <t>ゲン</t>
    </rPh>
    <rPh sb="80" eb="82">
      <t>シサン</t>
    </rPh>
    <rPh sb="83" eb="87">
      <t>ゲンカショウキャク</t>
    </rPh>
    <rPh sb="88" eb="89">
      <t>スス</t>
    </rPh>
    <rPh sb="97" eb="99">
      <t>シュトク</t>
    </rPh>
    <rPh sb="99" eb="101">
      <t>シサン</t>
    </rPh>
    <rPh sb="102" eb="104">
      <t>ゾウカ</t>
    </rPh>
    <rPh sb="105" eb="109">
      <t>ゲンカショウキャク</t>
    </rPh>
    <rPh sb="110" eb="112">
      <t>ゾウカ</t>
    </rPh>
    <rPh sb="117" eb="119">
      <t>ウワマワ</t>
    </rPh>
    <rPh sb="124" eb="126">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</si>
</sst>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0.66</c:v>
                </c:pt>
                <c:pt idx="1">
                  <c:v>0.66</c:v>
                </c:pt>
                <c:pt idx="2">
                  <c:v>1.18</c:v>
                </c:pt>
                <c:pt idx="3">
                  <c:v>1.19</c:v>
                </c:pt>
                <c:pt idx="4">
                  <c:v>1.1000000000000001</c:v>
                </c:pt>
              </c:numCache>
            </c:numRef>
          </c:val>
          <c:extLst>
            <c:ext xmlns:c16="http://schemas.microsoft.com/office/drawing/2014/chart" uri="{C3380CC4-5D6E-409C-BE32-E72D297353CC}">
              <c16:uniqueId val="{00000000-9573-4161-BC72-830C902F21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573-4161-BC72-830C902F21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52.43</c:v>
                </c:pt>
                <c:pt idx="1">
                  <c:v>51.87</c:v>
                </c:pt>
                <c:pt idx="2">
                  <c:v>50.42</c:v>
                </c:pt>
                <c:pt idx="3">
                  <c:v>50.46</c:v>
                </c:pt>
                <c:pt idx="4">
                  <c:v>49.92</c:v>
                </c:pt>
              </c:numCache>
            </c:numRef>
          </c:val>
          <c:extLst>
            <c:ext xmlns:c16="http://schemas.microsoft.com/office/drawing/2014/chart" uri="{C3380CC4-5D6E-409C-BE32-E72D297353CC}">
              <c16:uniqueId val="{00000000-4FA6-48E6-9CDC-4107421E73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FA6-48E6-9CDC-4107421E73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90.37</c:v>
                </c:pt>
                <c:pt idx="1">
                  <c:v>90.48</c:v>
                </c:pt>
                <c:pt idx="2">
                  <c:v>90.36</c:v>
                </c:pt>
                <c:pt idx="3">
                  <c:v>89.5</c:v>
                </c:pt>
                <c:pt idx="4">
                  <c:v>89.48</c:v>
                </c:pt>
              </c:numCache>
            </c:numRef>
          </c:val>
          <c:extLst>
            <c:ext xmlns:c16="http://schemas.microsoft.com/office/drawing/2014/chart" uri="{C3380CC4-5D6E-409C-BE32-E72D297353CC}">
              <c16:uniqueId val="{00000000-EF0F-4A1B-878B-B3E2C2A168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F0F-4A1B-878B-B3E2C2A168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101.95</c:v>
                </c:pt>
                <c:pt idx="1">
                  <c:v>103.42</c:v>
                </c:pt>
                <c:pt idx="2">
                  <c:v>104.98</c:v>
                </c:pt>
                <c:pt idx="3">
                  <c:v>96.05</c:v>
                </c:pt>
                <c:pt idx="4">
                  <c:v>99.92</c:v>
                </c:pt>
              </c:numCache>
            </c:numRef>
          </c:val>
          <c:extLst>
            <c:ext xmlns:c16="http://schemas.microsoft.com/office/drawing/2014/chart" uri="{C3380CC4-5D6E-409C-BE32-E72D297353CC}">
              <c16:uniqueId val="{00000000-57EC-431B-8A90-8E53123463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7EC-431B-8A90-8E53123463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51.44</c:v>
                </c:pt>
                <c:pt idx="1">
                  <c:v>52.28</c:v>
                </c:pt>
                <c:pt idx="2">
                  <c:v>51.38</c:v>
                </c:pt>
                <c:pt idx="3">
                  <c:v>51.26</c:v>
                </c:pt>
                <c:pt idx="4">
                  <c:v>51.04</c:v>
                </c:pt>
              </c:numCache>
            </c:numRef>
          </c:val>
          <c:extLst>
            <c:ext xmlns:c16="http://schemas.microsoft.com/office/drawing/2014/chart" uri="{C3380CC4-5D6E-409C-BE32-E72D297353CC}">
              <c16:uniqueId val="{00000000-AB46-4DBE-8DDE-FD1A4926D5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B46-4DBE-8DDE-FD1A4926D5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41.74</c:v>
                </c:pt>
                <c:pt idx="1">
                  <c:v>43.7</c:v>
                </c:pt>
                <c:pt idx="2">
                  <c:v>45.06</c:v>
                </c:pt>
                <c:pt idx="3">
                  <c:v>45.95</c:v>
                </c:pt>
                <c:pt idx="4">
                  <c:v>47.25</c:v>
                </c:pt>
              </c:numCache>
            </c:numRef>
          </c:val>
          <c:extLst>
            <c:ext xmlns:c16="http://schemas.microsoft.com/office/drawing/2014/chart" uri="{C3380CC4-5D6E-409C-BE32-E72D297353CC}">
              <c16:uniqueId val="{00000000-C6FD-4050-B030-AADB7FF530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6FD-4050-B030-AADB7FF530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D1-4E53-95C8-BD3643203DB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0D1-4E53-95C8-BD3643203DB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579.49</c:v>
                </c:pt>
                <c:pt idx="1">
                  <c:v>485.48</c:v>
                </c:pt>
                <c:pt idx="2">
                  <c:v>258.93</c:v>
                </c:pt>
                <c:pt idx="3">
                  <c:v>229.56</c:v>
                </c:pt>
                <c:pt idx="4">
                  <c:v>204.64</c:v>
                </c:pt>
              </c:numCache>
            </c:numRef>
          </c:val>
          <c:extLst>
            <c:ext xmlns:c16="http://schemas.microsoft.com/office/drawing/2014/chart" uri="{C3380CC4-5D6E-409C-BE32-E72D297353CC}">
              <c16:uniqueId val="{00000000-479A-4A02-BFAF-508C864705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79A-4A02-BFAF-508C864705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58.57</c:v>
                </c:pt>
                <c:pt idx="1">
                  <c:v>44.81</c:v>
                </c:pt>
                <c:pt idx="2">
                  <c:v>46.05</c:v>
                </c:pt>
                <c:pt idx="3">
                  <c:v>75.98</c:v>
                </c:pt>
                <c:pt idx="4">
                  <c:v>114.35</c:v>
                </c:pt>
              </c:numCache>
            </c:numRef>
          </c:val>
          <c:extLst>
            <c:ext xmlns:c16="http://schemas.microsoft.com/office/drawing/2014/chart" uri="{C3380CC4-5D6E-409C-BE32-E72D297353CC}">
              <c16:uniqueId val="{00000000-1100-47C6-B4AF-CE3351716B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100-47C6-B4AF-CE3351716B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80.63</c:v>
                </c:pt>
                <c:pt idx="1">
                  <c:v>95.24</c:v>
                </c:pt>
                <c:pt idx="2">
                  <c:v>81.72</c:v>
                </c:pt>
                <c:pt idx="3">
                  <c:v>67.97</c:v>
                </c:pt>
                <c:pt idx="4">
                  <c:v>87.97</c:v>
                </c:pt>
              </c:numCache>
            </c:numRef>
          </c:val>
          <c:extLst>
            <c:ext xmlns:c16="http://schemas.microsoft.com/office/drawing/2014/chart" uri="{C3380CC4-5D6E-409C-BE32-E72D297353CC}">
              <c16:uniqueId val="{00000000-0453-4849-9C0A-D75C94CAD8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453-4849-9C0A-D75C94CAD8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159.77000000000001</c:v>
                </c:pt>
                <c:pt idx="1">
                  <c:v>156.21</c:v>
                </c:pt>
                <c:pt idx="2">
                  <c:v>156.06</c:v>
                </c:pt>
                <c:pt idx="3">
                  <c:v>172.97</c:v>
                </c:pt>
                <c:pt idx="4">
                  <c:v>177.14</c:v>
                </c:pt>
              </c:numCache>
            </c:numRef>
          </c:val>
          <c:extLst>
            <c:ext xmlns:c16="http://schemas.microsoft.com/office/drawing/2014/chart" uri="{C3380CC4-5D6E-409C-BE32-E72D297353CC}">
              <c16:uniqueId val="{00000000-9F78-4156-9799-1F57E32051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F78-4156-9799-1F57E32051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愛西市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60457</v>
      </c>
      <c r="AM8" s="44"/>
      <c r="AN8" s="44"/>
      <c r="AO8" s="44"/>
      <c r="AP8" s="44"/>
      <c r="AQ8" s="44"/>
      <c r="AR8" s="44"/>
      <c r="AS8" s="44"/>
      <c r="AT8" s="45">
        <f>データ!$S$6</f>
        <v>66.680000000000007</v>
      </c>
      <c r="AU8" s="46"/>
      <c r="AV8" s="46"/>
      <c r="AW8" s="46"/>
      <c r="AX8" s="46"/>
      <c r="AY8" s="46"/>
      <c r="AZ8" s="46"/>
      <c r="BA8" s="46"/>
      <c r="BB8" s="47">
        <f>データ!$T$6</f>
        <v>906.67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81.33</v>
      </c>
      <c r="J10" s="46"/>
      <c r="K10" s="46"/>
      <c r="L10" s="46"/>
      <c r="M10" s="46"/>
      <c r="N10" s="46"/>
      <c r="O10" s="80"/>
      <c r="P10" s="47">
        <f>データ!$P$6</f>
        <v>99.75</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25254</v>
      </c>
      <c r="AM10" s="44"/>
      <c r="AN10" s="44"/>
      <c r="AO10" s="44"/>
      <c r="AP10" s="44"/>
      <c r="AQ10" s="44"/>
      <c r="AR10" s="44"/>
      <c r="AS10" s="44"/>
      <c r="AT10" s="45">
        <f>データ!$V$6</f>
        <v>23.31</v>
      </c>
      <c r="AU10" s="46"/>
      <c r="AV10" s="46"/>
      <c r="AW10" s="46"/>
      <c r="AX10" s="46"/>
      <c r="AY10" s="46"/>
      <c r="AZ10" s="46"/>
      <c r="BA10" s="46"/>
      <c r="BB10" s="47">
        <f>データ!$W$6</f>
        <v>1083.4000000000001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iayaZuHZ3vaV9LKjn+WSSaIOXKt3vdYU3jb1PdQTe3qhlvW5d/4IH4CMT+J/+gMgFaJmWz/p+QaXrAwvqTyog==" saltValue="Wcq1IazB4djgfY7lme5O2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232327</v>
      </c>
      <c r="D6" s="20">
        <f t="shared" si="3"/>
        <v>46</v>
      </c>
      <c r="E6" s="20">
        <f t="shared" si="3"/>
        <v>1</v>
      </c>
      <c r="F6" s="20">
        <f t="shared" si="3"/>
        <v>0</v>
      </c>
      <c r="G6" s="20">
        <f t="shared" si="3"/>
        <v>1</v>
      </c>
      <c r="H6" s="20" t="str">
        <f t="shared" si="3"/>
        <v>愛知県　愛西市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81.33</v>
      </c>
      <c r="P6" s="21">
        <f t="shared" si="3"/>
        <v>99.75</v>
      </c>
      <c r="Q6" s="21">
        <f t="shared" si="3"/>
        <v>3190</v>
      </c>
      <c r="R6" s="21">
        <f t="shared" si="3"/>
        <v>60457</v>
      </c>
      <c r="S6" s="21">
        <f t="shared" si="3"/>
        <v>66.680000000000007</v>
      </c>
      <c r="T6" s="21">
        <f t="shared" si="3"/>
        <v>906.67</v>
      </c>
      <c r="U6" s="21">
        <f t="shared" si="3"/>
        <v>25254</v>
      </c>
      <c r="V6" s="21">
        <f t="shared" si="3"/>
        <v>23.31</v>
      </c>
      <c r="W6" s="21">
        <f t="shared" si="3"/>
        <v>1083.4000000000001</v>
      </c>
      <c r="X6" s="22">
        <f>IF(X7="",NA(),X7)</f>
        <v>101.95</v>
      </c>
      <c r="Y6" s="22">
        <f t="shared" ref="Y6:AG6" si="4">IF(Y7="",NA(),Y7)</f>
        <v>103.42</v>
      </c>
      <c r="Z6" s="22">
        <f t="shared" si="4"/>
        <v>104.98</v>
      </c>
      <c r="AA6" s="22">
        <f t="shared" si="4"/>
        <v>96.05</v>
      </c>
      <c r="AB6" s="22">
        <f t="shared" si="4"/>
        <v>99.92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579.49</v>
      </c>
      <c r="AU6" s="22">
        <f t="shared" ref="AU6:BC6" si="6">IF(AU7="",NA(),AU7)</f>
        <v>485.48</v>
      </c>
      <c r="AV6" s="22">
        <f t="shared" si="6"/>
        <v>258.93</v>
      </c>
      <c r="AW6" s="22">
        <f t="shared" si="6"/>
        <v>229.56</v>
      </c>
      <c r="AX6" s="22">
        <f t="shared" si="6"/>
        <v>204.64</v>
      </c>
      <c r="AY6" s="22">
        <f t="shared" si="6"/>
        <v>367.55</v>
      </c>
      <c r="AZ6" s="22">
        <f t="shared" si="6"/>
        <v>378.56</v>
      </c>
      <c r="BA6" s="22">
        <f t="shared" si="6"/>
        <v>364.46</v>
      </c>
      <c r="BB6" s="22">
        <f t="shared" si="6"/>
        <v>338.89</v>
      </c>
      <c r="BC6" s="22">
        <f t="shared" si="6"/>
        <v>352.34</v>
      </c>
      <c r="BD6" s="21" t="str">
        <f>IF(BD7="","",IF(BD7="-","【-】","【"&amp;SUBSTITUTE(TEXT(BD7,"#,##0.00"),"-","△")&amp;"】"))</f>
        <v>【239.69】</v>
      </c>
      <c r="BE6" s="22">
        <f>IF(BE7="",NA(),BE7)</f>
        <v>58.57</v>
      </c>
      <c r="BF6" s="22">
        <f t="shared" ref="BF6:BN6" si="7">IF(BF7="",NA(),BF7)</f>
        <v>44.81</v>
      </c>
      <c r="BG6" s="22">
        <f t="shared" si="7"/>
        <v>46.05</v>
      </c>
      <c r="BH6" s="22">
        <f t="shared" si="7"/>
        <v>75.98</v>
      </c>
      <c r="BI6" s="22">
        <f t="shared" si="7"/>
        <v>114.35</v>
      </c>
      <c r="BJ6" s="22">
        <f t="shared" si="7"/>
        <v>418.68</v>
      </c>
      <c r="BK6" s="22">
        <f t="shared" si="7"/>
        <v>395.68</v>
      </c>
      <c r="BL6" s="22">
        <f t="shared" si="7"/>
        <v>403.72</v>
      </c>
      <c r="BM6" s="22">
        <f t="shared" si="7"/>
        <v>400.21</v>
      </c>
      <c r="BN6" s="22">
        <f t="shared" si="7"/>
        <v>391.13</v>
      </c>
      <c r="BO6" s="21" t="str">
        <f>IF(BO7="","",IF(BO7="-","【-】","【"&amp;SUBSTITUTE(TEXT(BO7,"#,##0.00"),"-","△")&amp;"】"))</f>
        <v>【264.86】</v>
      </c>
      <c r="BP6" s="22">
        <f>IF(BP7="",NA(),BP7)</f>
        <v>80.63</v>
      </c>
      <c r="BQ6" s="22">
        <f t="shared" ref="BQ6:BY6" si="8">IF(BQ7="",NA(),BQ7)</f>
        <v>95.24</v>
      </c>
      <c r="BR6" s="22">
        <f t="shared" si="8"/>
        <v>81.72</v>
      </c>
      <c r="BS6" s="22">
        <f t="shared" si="8"/>
        <v>67.97</v>
      </c>
      <c r="BT6" s="22">
        <f t="shared" si="8"/>
        <v>87.97</v>
      </c>
      <c r="BU6" s="22">
        <f t="shared" si="8"/>
        <v>94.78</v>
      </c>
      <c r="BV6" s="22">
        <f t="shared" si="8"/>
        <v>97.59</v>
      </c>
      <c r="BW6" s="22">
        <f t="shared" si="8"/>
        <v>92.17</v>
      </c>
      <c r="BX6" s="22">
        <f t="shared" si="8"/>
        <v>92.83</v>
      </c>
      <c r="BY6" s="22">
        <f t="shared" si="8"/>
        <v>92.16</v>
      </c>
      <c r="BZ6" s="21" t="str">
        <f>IF(BZ7="","",IF(BZ7="-","【-】","【"&amp;SUBSTITUTE(TEXT(BZ7,"#,##0.00"),"-","△")&amp;"】"))</f>
        <v>【97.59】</v>
      </c>
      <c r="CA6" s="22">
        <f>IF(CA7="",NA(),CA7)</f>
        <v>159.77000000000001</v>
      </c>
      <c r="CB6" s="22">
        <f t="shared" ref="CB6:CJ6" si="9">IF(CB7="",NA(),CB7)</f>
        <v>156.21</v>
      </c>
      <c r="CC6" s="22">
        <f t="shared" si="9"/>
        <v>156.06</v>
      </c>
      <c r="CD6" s="22">
        <f t="shared" si="9"/>
        <v>172.97</v>
      </c>
      <c r="CE6" s="22">
        <f t="shared" si="9"/>
        <v>177.14</v>
      </c>
      <c r="CF6" s="22">
        <f t="shared" si="9"/>
        <v>181.3</v>
      </c>
      <c r="CG6" s="22">
        <f t="shared" si="9"/>
        <v>181.71</v>
      </c>
      <c r="CH6" s="22">
        <f t="shared" si="9"/>
        <v>188.51</v>
      </c>
      <c r="CI6" s="22">
        <f t="shared" si="9"/>
        <v>189.43</v>
      </c>
      <c r="CJ6" s="22">
        <f t="shared" si="9"/>
        <v>196.75</v>
      </c>
      <c r="CK6" s="21" t="str">
        <f>IF(CK7="","",IF(CK7="-","【-】","【"&amp;SUBSTITUTE(TEXT(CK7,"#,##0.00"),"-","△")&amp;"】"))</f>
        <v>【181.66】</v>
      </c>
      <c r="CL6" s="22">
        <f>IF(CL7="",NA(),CL7)</f>
        <v>52.43</v>
      </c>
      <c r="CM6" s="22">
        <f t="shared" ref="CM6:CU6" si="10">IF(CM7="",NA(),CM7)</f>
        <v>51.87</v>
      </c>
      <c r="CN6" s="22">
        <f t="shared" si="10"/>
        <v>50.42</v>
      </c>
      <c r="CO6" s="22">
        <f t="shared" si="10"/>
        <v>50.46</v>
      </c>
      <c r="CP6" s="22">
        <f t="shared" si="10"/>
        <v>49.92</v>
      </c>
      <c r="CQ6" s="22">
        <f t="shared" si="10"/>
        <v>55.89</v>
      </c>
      <c r="CR6" s="22">
        <f t="shared" si="10"/>
        <v>55.72</v>
      </c>
      <c r="CS6" s="22">
        <f t="shared" si="10"/>
        <v>55.31</v>
      </c>
      <c r="CT6" s="22">
        <f t="shared" si="10"/>
        <v>55.14</v>
      </c>
      <c r="CU6" s="22">
        <f t="shared" si="10"/>
        <v>54.99</v>
      </c>
      <c r="CV6" s="21" t="str">
        <f>IF(CV7="","",IF(CV7="-","【-】","【"&amp;SUBSTITUTE(TEXT(CV7,"#,##0.00"),"-","△")&amp;"】"))</f>
        <v>【60.21】</v>
      </c>
      <c r="CW6" s="22">
        <f>IF(CW7="",NA(),CW7)</f>
        <v>90.37</v>
      </c>
      <c r="CX6" s="22">
        <f t="shared" ref="CX6:DF6" si="11">IF(CX7="",NA(),CX7)</f>
        <v>90.48</v>
      </c>
      <c r="CY6" s="22">
        <f t="shared" si="11"/>
        <v>90.36</v>
      </c>
      <c r="CZ6" s="22">
        <f t="shared" si="11"/>
        <v>89.5</v>
      </c>
      <c r="DA6" s="22">
        <f t="shared" si="11"/>
        <v>89.48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51.44</v>
      </c>
      <c r="DI6" s="22">
        <f t="shared" ref="DI6:DQ6" si="12">IF(DI7="",NA(),DI7)</f>
        <v>52.28</v>
      </c>
      <c r="DJ6" s="22">
        <f t="shared" si="12"/>
        <v>51.38</v>
      </c>
      <c r="DK6" s="22">
        <f t="shared" si="12"/>
        <v>51.26</v>
      </c>
      <c r="DL6" s="22">
        <f t="shared" si="12"/>
        <v>51.04</v>
      </c>
      <c r="DM6" s="22">
        <f t="shared" si="12"/>
        <v>50.63</v>
      </c>
      <c r="DN6" s="22">
        <f t="shared" si="12"/>
        <v>51.29</v>
      </c>
      <c r="DO6" s="22">
        <f t="shared" si="12"/>
        <v>52.2</v>
      </c>
      <c r="DP6" s="22">
        <f t="shared" si="12"/>
        <v>52.7</v>
      </c>
      <c r="DQ6" s="22">
        <f t="shared" si="12"/>
        <v>53.48</v>
      </c>
      <c r="DR6" s="21" t="str">
        <f>IF(DR7="","",IF(DR7="-","【-】","【"&amp;SUBSTITUTE(TEXT(DR7,"#,##0.00"),"-","△")&amp;"】"))</f>
        <v>【52.41】</v>
      </c>
      <c r="DS6" s="22">
        <f>IF(DS7="",NA(),DS7)</f>
        <v>41.74</v>
      </c>
      <c r="DT6" s="22">
        <f t="shared" ref="DT6:EB6" si="13">IF(DT7="",NA(),DT7)</f>
        <v>43.7</v>
      </c>
      <c r="DU6" s="22">
        <f t="shared" si="13"/>
        <v>45.06</v>
      </c>
      <c r="DV6" s="22">
        <f t="shared" si="13"/>
        <v>45.95</v>
      </c>
      <c r="DW6" s="22">
        <f t="shared" si="13"/>
        <v>47.25</v>
      </c>
      <c r="DX6" s="22">
        <f t="shared" si="13"/>
        <v>18.28</v>
      </c>
      <c r="DY6" s="22">
        <f t="shared" si="13"/>
        <v>19.61</v>
      </c>
      <c r="DZ6" s="22">
        <f t="shared" si="13"/>
        <v>20.73</v>
      </c>
      <c r="EA6" s="22">
        <f t="shared" si="13"/>
        <v>22.86</v>
      </c>
      <c r="EB6" s="22">
        <f t="shared" si="13"/>
        <v>24.31</v>
      </c>
      <c r="EC6" s="21" t="str">
        <f>IF(EC7="","",IF(EC7="-","【-】","【"&amp;SUBSTITUTE(TEXT(EC7,"#,##0.00"),"-","△")&amp;"】"))</f>
        <v>【26.78】</v>
      </c>
      <c r="ED6" s="22">
        <f>IF(ED7="",NA(),ED7)</f>
        <v>0.66</v>
      </c>
      <c r="EE6" s="22">
        <f t="shared" ref="EE6:EM6" si="14">IF(EE7="",NA(),EE7)</f>
        <v>0.66</v>
      </c>
      <c r="EF6" s="22">
        <f t="shared" si="14"/>
        <v>1.18</v>
      </c>
      <c r="EG6" s="22">
        <f t="shared" si="14"/>
        <v>1.19</v>
      </c>
      <c r="EH6" s="22">
        <f t="shared" si="14"/>
        <v>1.1000000000000001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232327</v>
      </c>
      <c r="D7" s="24">
        <v>46</v>
      </c>
      <c r="E7" s="24">
        <v>1</v>
      </c>
      <c r="F7" s="24">
        <v>0</v>
      </c>
      <c r="G7" s="24">
        <v>1</v>
      </c>
      <c r="H7" s="24" t="s">
        <v>93</v>
      </c>
      <c r="I7" s="24" t="s">
        <v>94</v>
      </c>
      <c r="J7" s="24" t="s">
        <v>95</v>
      </c>
      <c r="K7" s="24" t="s">
        <v>96</v>
      </c>
      <c r="L7" s="24" t="s">
        <v>97</v>
      </c>
      <c r="M7" s="24" t="s">
        <v>98</v>
      </c>
      <c r="N7" s="25" t="s">
        <v>99</v>
      </c>
      <c r="O7" s="25">
        <v>81.33</v>
      </c>
      <c r="P7" s="25">
        <v>99.75</v>
      </c>
      <c r="Q7" s="25">
        <v>3190</v>
      </c>
      <c r="R7" s="25">
        <v>60457</v>
      </c>
      <c r="S7" s="25">
        <v>66.680000000000007</v>
      </c>
      <c r="T7" s="25">
        <v>906.67</v>
      </c>
      <c r="U7" s="25">
        <v>25254</v>
      </c>
      <c r="V7" s="25">
        <v>23.31</v>
      </c>
      <c r="W7" s="25">
        <v>1083.4000000000001</v>
      </c>
      <c r="X7" s="25">
        <v>101.95</v>
      </c>
      <c r="Y7" s="25">
        <v>103.42</v>
      </c>
      <c r="Z7" s="25">
        <v>104.98</v>
      </c>
      <c r="AA7" s="25">
        <v>96.05</v>
      </c>
      <c r="AB7" s="25">
        <v>99.92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579.49</v>
      </c>
      <c r="AU7" s="25">
        <v>485.48</v>
      </c>
      <c r="AV7" s="25">
        <v>258.93</v>
      </c>
      <c r="AW7" s="25">
        <v>229.56</v>
      </c>
      <c r="AX7" s="25">
        <v>204.64</v>
      </c>
      <c r="AY7" s="25">
        <v>367.55</v>
      </c>
      <c r="AZ7" s="25">
        <v>378.56</v>
      </c>
      <c r="BA7" s="25">
        <v>364.46</v>
      </c>
      <c r="BB7" s="25">
        <v>338.89</v>
      </c>
      <c r="BC7" s="25">
        <v>352.34</v>
      </c>
      <c r="BD7" s="25">
        <v>239.69</v>
      </c>
      <c r="BE7" s="25">
        <v>58.57</v>
      </c>
      <c r="BF7" s="25">
        <v>44.81</v>
      </c>
      <c r="BG7" s="25">
        <v>46.05</v>
      </c>
      <c r="BH7" s="25">
        <v>75.98</v>
      </c>
      <c r="BI7" s="25">
        <v>114.35</v>
      </c>
      <c r="BJ7" s="25">
        <v>418.68</v>
      </c>
      <c r="BK7" s="25">
        <v>395.68</v>
      </c>
      <c r="BL7" s="25">
        <v>403.72</v>
      </c>
      <c r="BM7" s="25">
        <v>400.21</v>
      </c>
      <c r="BN7" s="25">
        <v>391.13</v>
      </c>
      <c r="BO7" s="25">
        <v>264.86</v>
      </c>
      <c r="BP7" s="25">
        <v>80.63</v>
      </c>
      <c r="BQ7" s="25">
        <v>95.24</v>
      </c>
      <c r="BR7" s="25">
        <v>81.72</v>
      </c>
      <c r="BS7" s="25">
        <v>67.97</v>
      </c>
      <c r="BT7" s="25">
        <v>87.97</v>
      </c>
      <c r="BU7" s="25">
        <v>94.78</v>
      </c>
      <c r="BV7" s="25">
        <v>97.59</v>
      </c>
      <c r="BW7" s="25">
        <v>92.17</v>
      </c>
      <c r="BX7" s="25">
        <v>92.83</v>
      </c>
      <c r="BY7" s="25">
        <v>92.16</v>
      </c>
      <c r="BZ7" s="25">
        <v>97.59</v>
      </c>
      <c r="CA7" s="25">
        <v>159.77000000000001</v>
      </c>
      <c r="CB7" s="25">
        <v>156.21</v>
      </c>
      <c r="CC7" s="25">
        <v>156.06</v>
      </c>
      <c r="CD7" s="25">
        <v>172.97</v>
      </c>
      <c r="CE7" s="25">
        <v>177.14</v>
      </c>
      <c r="CF7" s="25">
        <v>181.3</v>
      </c>
      <c r="CG7" s="25">
        <v>181.71</v>
      </c>
      <c r="CH7" s="25">
        <v>188.51</v>
      </c>
      <c r="CI7" s="25">
        <v>189.43</v>
      </c>
      <c r="CJ7" s="25">
        <v>196.75</v>
      </c>
      <c r="CK7" s="25">
        <v>181.66</v>
      </c>
      <c r="CL7" s="25">
        <v>52.43</v>
      </c>
      <c r="CM7" s="25">
        <v>51.87</v>
      </c>
      <c r="CN7" s="25">
        <v>50.42</v>
      </c>
      <c r="CO7" s="25">
        <v>50.46</v>
      </c>
      <c r="CP7" s="25">
        <v>49.92</v>
      </c>
      <c r="CQ7" s="25">
        <v>55.89</v>
      </c>
      <c r="CR7" s="25">
        <v>55.72</v>
      </c>
      <c r="CS7" s="25">
        <v>55.31</v>
      </c>
      <c r="CT7" s="25">
        <v>55.14</v>
      </c>
      <c r="CU7" s="25">
        <v>54.99</v>
      </c>
      <c r="CV7" s="25">
        <v>60.21</v>
      </c>
      <c r="CW7" s="25">
        <v>90.37</v>
      </c>
      <c r="CX7" s="25">
        <v>90.48</v>
      </c>
      <c r="CY7" s="25">
        <v>90.36</v>
      </c>
      <c r="CZ7" s="25">
        <v>89.5</v>
      </c>
      <c r="DA7" s="25">
        <v>89.48</v>
      </c>
      <c r="DB7" s="25">
        <v>81.27</v>
      </c>
      <c r="DC7" s="25">
        <v>81.260000000000005</v>
      </c>
      <c r="DD7" s="25">
        <v>80.36</v>
      </c>
      <c r="DE7" s="25">
        <v>80.13</v>
      </c>
      <c r="DF7" s="25">
        <v>79.34</v>
      </c>
      <c r="DG7" s="25">
        <v>89.21</v>
      </c>
      <c r="DH7" s="25">
        <v>51.44</v>
      </c>
      <c r="DI7" s="25">
        <v>52.28</v>
      </c>
      <c r="DJ7" s="25">
        <v>51.38</v>
      </c>
      <c r="DK7" s="25">
        <v>51.26</v>
      </c>
      <c r="DL7" s="25">
        <v>51.04</v>
      </c>
      <c r="DM7" s="25">
        <v>50.63</v>
      </c>
      <c r="DN7" s="25">
        <v>51.29</v>
      </c>
      <c r="DO7" s="25">
        <v>52.2</v>
      </c>
      <c r="DP7" s="25">
        <v>52.7</v>
      </c>
      <c r="DQ7" s="25">
        <v>53.48</v>
      </c>
      <c r="DR7" s="25">
        <v>52.41</v>
      </c>
      <c r="DS7" s="25">
        <v>41.74</v>
      </c>
      <c r="DT7" s="25">
        <v>43.7</v>
      </c>
      <c r="DU7" s="25">
        <v>45.06</v>
      </c>
      <c r="DV7" s="25">
        <v>45.95</v>
      </c>
      <c r="DW7" s="25">
        <v>47.25</v>
      </c>
      <c r="DX7" s="25">
        <v>18.28</v>
      </c>
      <c r="DY7" s="25">
        <v>19.61</v>
      </c>
      <c r="DZ7" s="25">
        <v>20.73</v>
      </c>
      <c r="EA7" s="25">
        <v>22.86</v>
      </c>
      <c r="EB7" s="25">
        <v>24.31</v>
      </c>
      <c r="EC7" s="25">
        <v>26.78</v>
      </c>
      <c r="ED7" s="25">
        <v>0.66</v>
      </c>
      <c r="EE7" s="25">
        <v>0.66</v>
      </c>
      <c r="EF7" s="25">
        <v>1.18</v>
      </c>
      <c r="EG7" s="25">
        <v>1.19</v>
      </c>
      <c r="EH7" s="25">
        <v>1.1000000000000001</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2026-01-15T07:54:08Z</cp:lastPrinted>
  <dcterms:created xsi:type="dcterms:W3CDTF">2025-12-12T09:18:32Z</dcterms:created>
  <dcterms:modified xsi:type="dcterms:W3CDTF">2026-02-20T01:18:00Z</dcterms:modified>
  <cp:category/>
</cp:coreProperties>
</file>