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.41.49\rizai\★理財Gフォルダ（R6～）\023  経営比較分析表\R7\06_公開用データ\03_公共下水道\"/>
    </mc:Choice>
  </mc:AlternateContent>
  <xr:revisionPtr revIDLastSave="0" documentId="13_ncr:1_{BCAC2E31-04C8-40E1-A9D0-C284F8051CBB}" xr6:coauthVersionLast="47" xr6:coauthVersionMax="47" xr10:uidLastSave="{00000000-0000-0000-0000-000000000000}"/>
  <workbookProtection workbookAlgorithmName="SHA-512" workbookHashValue="m/62c/GzCfI+fZHl3Jd6e+GaKu6SzQOCvkIXGqESyqursgs2EpkCJSEcV4aDrYhwWPW2zhoUGWE0OJcH75pytg==" workbookSaltValue="ELLADRCo+c1mOe4ZQkv1hA==" workbookSpinCount="100000" lockStructure="1"/>
  <bookViews>
    <workbookView xWindow="-110" yWindow="-110" windowWidth="22780" windowHeight="1454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G85" i="4"/>
  <c r="F85" i="4"/>
  <c r="I10" i="4"/>
</calcChain>
</file>

<file path=xl/sharedStrings.xml><?xml version="1.0" encoding="utf-8"?>
<sst xmlns="http://schemas.openxmlformats.org/spreadsheetml/2006/main" count="237" uniqueCount="115">
  <si>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</si>
  <si>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</si>
  <si>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</si>
  <si>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</si>
  <si>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</si>
  <si>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</si>
  <si>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</si>
  <si>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</si>
  <si>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</si>
  <si>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</si>
  <si>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</si>
  <si>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</si>
  <si>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</si>
  <si>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</si>
  <si>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</si>
  <si>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</si>
  <si>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</si>
  <si>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</si>
  <si>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</si>
  <si>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</si>
  <si>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</si>
  <si>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</si>
  <si>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</si>
  <si>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</si>
  <si>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</si>
  <si>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</si>
  <si>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</si>
  <si>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</si>
  <si>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</si>
  <si>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</si>
  <si>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</si>
  <si>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</si>
  <si>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</si>
  <si>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</si>
  <si>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</si>
  <si>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</si>
  <si>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</si>
  <si>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</si>
  <si>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</si>
  <si>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</si>
  <si>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</si>
  <si>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</si>
  <si>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</si>
  <si>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</si>
  <si>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</si>
  <si>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</si>
  <si>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</si>
  <si>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</si>
  <si>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</si>
  <si>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</si>
  <si>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</si>
  <si>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</si>
  <si>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</si>
  <si>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</si>
  <si>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</si>
  <si>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</si>
  <si>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</si>
  <si>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</si>
  <si>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</si>
  <si>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</si>
  <si>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</si>
  <si>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</si>
  <si>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</si>
  <si>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</si>
  <si>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</si>
  <si>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</si>
  <si>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</si>
  <si>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</si>
  <si>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</si>
  <si>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</si>
  <si>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</si>
  <si>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</si>
  <si>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</si>
  <si>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</si>
  <si>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</si>
  <si>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</si>
  <si>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</si>
  <si>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</si>
  <si>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</si>
  <si>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</si>
  <si>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</si>
  <si>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</si>
  <si>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</si>
  <si>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</si>
  <si>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</si>
  <si>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</si>
  <si>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</si>
  <si>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</si>
  <si>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</si>
  <si>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</si>
  <si>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</si>
  <si>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</si>
  <si>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</si>
  <si>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</si>
  <si>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</si>
  <si>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</si>
  <si>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愛知県　半田市</t>
  </si>
  <si>
    <t>法適用</t>
  </si>
  <si>
    <t>下水道事業</t>
  </si>
  <si>
    <t>公共下水道</t>
  </si>
  <si>
    <t>Ac1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</si>
  <si>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</si>
  <si>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</si>
  <si>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</si>
  <si>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</si>
  <si>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</si>
  <si>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</si>
  <si>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</si>
  <si>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</si>
  <si>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</si>
  <si>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</si>
  <si>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</si>
  <si>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は、前年度から2.24ポイント増加している。令和6年度は汚水管の布設替えや排水ポンプ場の耐水化工事などにより、償却資産の増があったものの、大規模な更新・改良工事がなかったため、大きな変動はなかった。
②管渠老朽化率は、前年度と同じく0％と、類似団体と比較して新しい管渠が多い状況である。
③管渠改善率は、0.12％と前年度と比べて0.05ポイントの増となっているものの、管渠更新の実施時期については、ストックマネジメント計画によって平準化している。</t>
    <rPh sb="56" eb="59">
      <t>タイスイカ</t>
    </rPh>
    <rPh sb="59" eb="61">
      <t>コウジ</t>
    </rPh>
    <phoneticPr fontId="4"/>
  </si>
  <si>
    <t>①令和5年4月に使用料改定を実施したことにより、経常収益が前年度から約8,166万円増となった。対する経常費用は、流域下水道管理運営費負担金が1㎥あたり51.1円から57.2円となったこと、新病院建設に伴う受託工事の増による、前年度から約8,946万円増となった。経常収益の増を経常費用の増が上回ったたことから、経常収支比率は前年度比0.28ポイント減となった。なお、黒字決算のため、②累積欠損比率も前年度と同様0％となった。
③流動資産が現金の増などにより、前年度から約14.2億円の増となった。対して、流動負債は企業債償還元金で約2.9億円の減となったことなどにより前年度から約16.5億円の減となったため、流動比率は前年度と比較して7.7ポイント減の59.6％となった。
④企業債残高対事業規模比率は、借入額に対して償還額が上回ったことから、企業債残高が減少し、前年度から29.03ポイント改善した。企業債償還額は減少傾向であるものの、当面は償還額が借入額を上回る予定であることから、今後も着実な改善が見込まれる。
⑤経費回収率は、国の統計上、汚水処理費から150円／㎥を超える部分の費用を除いて算出されており、令和5年4月に使用料改定を実施したことにより、前年度から3.94ポイント改善した。令和8年度に再度の使用料改定を予定している。
⑥汚水処理原価は、有収水量は増えたものの、汚水処理水量が増加したため、汚水処理費が前年度から約583万円増となり、微増となった。
⑧水洗化率は、処理区域内人口は減少したものの、接続人口は増加したため、0.57ポイント増加した。</t>
    <rPh sb="34" eb="35">
      <t>ヤク</t>
    </rPh>
    <rPh sb="57" eb="59">
      <t>リュウイキ</t>
    </rPh>
    <rPh sb="59" eb="62">
      <t>ゲスイドウ</t>
    </rPh>
    <rPh sb="62" eb="64">
      <t>カンリ</t>
    </rPh>
    <rPh sb="64" eb="67">
      <t>ウンエイヒ</t>
    </rPh>
    <rPh sb="67" eb="70">
      <t>フタンキン</t>
    </rPh>
    <rPh sb="80" eb="81">
      <t>エン</t>
    </rPh>
    <rPh sb="87" eb="88">
      <t>エン</t>
    </rPh>
    <rPh sb="113" eb="116">
      <t>ゼンネンド</t>
    </rPh>
    <rPh sb="118" eb="119">
      <t>ヤク</t>
    </rPh>
    <rPh sb="126" eb="127">
      <t>ゾウ</t>
    </rPh>
    <rPh sb="132" eb="136">
      <t>ケイジョウシュウエキ</t>
    </rPh>
    <rPh sb="144" eb="145">
      <t>ゾウ</t>
    </rPh>
    <rPh sb="175" eb="176">
      <t>ゲン</t>
    </rPh>
    <rPh sb="298" eb="299">
      <t>ゲン</t>
    </rPh>
    <rPh sb="326" eb="327">
      <t>ゲン</t>
    </rPh>
    <rPh sb="354" eb="356">
      <t>カリイレ</t>
    </rPh>
    <rPh sb="356" eb="357">
      <t>ガク</t>
    </rPh>
    <rPh sb="358" eb="359">
      <t>タイ</t>
    </rPh>
    <rPh sb="361" eb="364">
      <t>ショウカンガク</t>
    </rPh>
    <rPh sb="365" eb="367">
      <t>ウワマワ</t>
    </rPh>
    <rPh sb="550" eb="552">
      <t>レイワ</t>
    </rPh>
    <rPh sb="553" eb="554">
      <t>ネン</t>
    </rPh>
    <rPh sb="554" eb="555">
      <t>ド</t>
    </rPh>
    <rPh sb="556" eb="558">
      <t>サイド</t>
    </rPh>
    <rPh sb="559" eb="562">
      <t>シヨウリョウ</t>
    </rPh>
    <rPh sb="562" eb="564">
      <t>カイテイ</t>
    </rPh>
    <rPh sb="565" eb="567">
      <t>ヨテイ</t>
    </rPh>
    <rPh sb="582" eb="584">
      <t>ユウシュウ</t>
    </rPh>
    <rPh sb="584" eb="586">
      <t>スイリョウ</t>
    </rPh>
    <rPh sb="587" eb="588">
      <t>フ</t>
    </rPh>
    <rPh sb="594" eb="596">
      <t>オスイ</t>
    </rPh>
    <rPh sb="596" eb="600">
      <t>ショリスイリョウ</t>
    </rPh>
    <rPh sb="601" eb="603">
      <t>ゾウカ</t>
    </rPh>
    <rPh sb="619" eb="620">
      <t>ヤク</t>
    </rPh>
    <rPh sb="623" eb="624">
      <t>マン</t>
    </rPh>
    <rPh sb="625" eb="626">
      <t>ゾウ</t>
    </rPh>
    <rPh sb="653" eb="655">
      <t>ゲンショウ</t>
    </rPh>
    <phoneticPr fontId="4"/>
  </si>
  <si>
    <t>令和5年4月に使用料改定を実施したものの、依然として一般会計繰入金に依存した経営状況となっており、下水道使用料の適正化及び水洗化率の向上が課題である。その中で使用料の適正化について、令和8年度に再度の使用料改定を予定しており、改定により経費回収率は100％を見込み、下水道使用料による自立経営が可能となる見込みである。
施設の改築更新については、ストックマネジメント計画に基づき、更新時期の平準化やコスト削減に努めている。
経営戦略は令和6年度に改定済みである。</t>
    <rPh sb="113" eb="115">
      <t>カイテイ</t>
    </rPh>
    <rPh sb="118" eb="120">
      <t>ケイヒ</t>
    </rPh>
    <rPh sb="120" eb="123">
      <t>カイシュウリツ</t>
    </rPh>
    <rPh sb="129" eb="131">
      <t>ミコ</t>
    </rPh>
    <rPh sb="133" eb="136">
      <t>ゲスイドウ</t>
    </rPh>
    <rPh sb="136" eb="139">
      <t>シヨウリョウ</t>
    </rPh>
    <rPh sb="142" eb="144">
      <t>ジリツ</t>
    </rPh>
    <rPh sb="144" eb="146">
      <t>ケイエイ</t>
    </rPh>
    <rPh sb="147" eb="149">
      <t>カノウ</t>
    </rPh>
    <rPh sb="152" eb="154">
      <t>ミコ</t>
    </rPh>
    <rPh sb="212" eb="216">
      <t>ケイエイセンリャク</t>
    </rPh>
    <rPh sb="217" eb="219">
      <t>レイワ</t>
    </rPh>
    <rPh sb="220" eb="222">
      <t>ネンド</t>
    </rPh>
    <rPh sb="223" eb="226">
      <t>カイテイズ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</si>
</sst>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0.22</c:v>
                </c:pt>
                <c:pt idx="1">
                  <c:v>0.08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8-4ED9-92FD-FE3B9EFE5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0.19</c:v>
                </c:pt>
                <c:pt idx="2">
                  <c:v>0.21</c:v>
                </c:pt>
                <c:pt idx="3">
                  <c:v>0.2</c:v>
                </c:pt>
                <c:pt idx="4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8-4ED9-92FD-FE3B9EFE5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D-4874-BC16-92BC69844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63.04</c:v>
                </c:pt>
                <c:pt idx="2">
                  <c:v>60.55</c:v>
                </c:pt>
                <c:pt idx="3">
                  <c:v>61.49</c:v>
                </c:pt>
                <c:pt idx="4">
                  <c:v>62.15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D-4874-BC16-92BC69844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86.95</c:v>
                </c:pt>
                <c:pt idx="1">
                  <c:v>88.84</c:v>
                </c:pt>
                <c:pt idx="2">
                  <c:v>88.13</c:v>
                </c:pt>
                <c:pt idx="3">
                  <c:v>88.6</c:v>
                </c:pt>
                <c:pt idx="4">
                  <c:v>89.17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9-42BB-87E6-85841DC8D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89.18</c:v>
                </c:pt>
                <c:pt idx="1">
                  <c:v>94.75</c:v>
                </c:pt>
                <c:pt idx="2">
                  <c:v>94.92</c:v>
                </c:pt>
                <c:pt idx="3">
                  <c:v>95.01</c:v>
                </c:pt>
                <c:pt idx="4">
                  <c:v>94.96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9-42BB-87E6-85841DC8D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102.39</c:v>
                </c:pt>
                <c:pt idx="1">
                  <c:v>101.43</c:v>
                </c:pt>
                <c:pt idx="2">
                  <c:v>100.63</c:v>
                </c:pt>
                <c:pt idx="3">
                  <c:v>101.85</c:v>
                </c:pt>
                <c:pt idx="4">
                  <c:v>101.57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8-40A7-B1CC-2EBC00BA4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105.1</c:v>
                </c:pt>
                <c:pt idx="1">
                  <c:v>106.01</c:v>
                </c:pt>
                <c:pt idx="2">
                  <c:v>105.5</c:v>
                </c:pt>
                <c:pt idx="3">
                  <c:v>105.24</c:v>
                </c:pt>
                <c:pt idx="4">
                  <c:v>105.55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8-40A7-B1CC-2EBC00BA4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16.62</c:v>
                </c:pt>
                <c:pt idx="1">
                  <c:v>19.670000000000002</c:v>
                </c:pt>
                <c:pt idx="2">
                  <c:v>22.62</c:v>
                </c:pt>
                <c:pt idx="3">
                  <c:v>25.22</c:v>
                </c:pt>
                <c:pt idx="4">
                  <c:v>27.46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8-4464-84B3-F622961FE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15.11</c:v>
                </c:pt>
                <c:pt idx="1">
                  <c:v>31.34</c:v>
                </c:pt>
                <c:pt idx="2">
                  <c:v>32.909999999999997</c:v>
                </c:pt>
                <c:pt idx="3">
                  <c:v>34.869999999999997</c:v>
                </c:pt>
                <c:pt idx="4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8-4464-84B3-F622961FE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D-420D-BA86-A53305FE8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6.43</c:v>
                </c:pt>
                <c:pt idx="2">
                  <c:v>7.75</c:v>
                </c:pt>
                <c:pt idx="3">
                  <c:v>9.44</c:v>
                </c:pt>
                <c:pt idx="4">
                  <c:v>10.69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D-420D-BA86-A53305FE8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3-48AC-9758-CD797DF6C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5.27</c:v>
                </c:pt>
                <c:pt idx="2">
                  <c:v>4.83</c:v>
                </c:pt>
                <c:pt idx="3">
                  <c:v>4.5</c:v>
                </c:pt>
                <c:pt idx="4">
                  <c:v>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3-48AC-9758-CD797DF6C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25.3</c:v>
                </c:pt>
                <c:pt idx="1">
                  <c:v>29.92</c:v>
                </c:pt>
                <c:pt idx="2">
                  <c:v>42.25</c:v>
                </c:pt>
                <c:pt idx="3">
                  <c:v>67.3</c:v>
                </c:pt>
                <c:pt idx="4">
                  <c:v>59.6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7-4352-876F-DBC1645EA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41.15</c:v>
                </c:pt>
                <c:pt idx="1">
                  <c:v>80.08</c:v>
                </c:pt>
                <c:pt idx="2">
                  <c:v>87.33</c:v>
                </c:pt>
                <c:pt idx="3">
                  <c:v>92.26</c:v>
                </c:pt>
                <c:pt idx="4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7-4352-876F-DBC1645EA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681.93</c:v>
                </c:pt>
                <c:pt idx="1">
                  <c:v>596.77</c:v>
                </c:pt>
                <c:pt idx="2">
                  <c:v>517.4</c:v>
                </c:pt>
                <c:pt idx="3">
                  <c:v>477.83</c:v>
                </c:pt>
                <c:pt idx="4">
                  <c:v>448.8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23-447C-8B4F-5BA2FE330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648.28</c:v>
                </c:pt>
                <c:pt idx="1">
                  <c:v>672.33</c:v>
                </c:pt>
                <c:pt idx="2">
                  <c:v>668.8</c:v>
                </c:pt>
                <c:pt idx="3">
                  <c:v>652.79999999999995</c:v>
                </c:pt>
                <c:pt idx="4">
                  <c:v>624.62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3-447C-8B4F-5BA2FE330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77.86</c:v>
                </c:pt>
                <c:pt idx="1">
                  <c:v>77.88</c:v>
                </c:pt>
                <c:pt idx="2">
                  <c:v>78.12</c:v>
                </c:pt>
                <c:pt idx="3">
                  <c:v>89.1</c:v>
                </c:pt>
                <c:pt idx="4">
                  <c:v>93.04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00-4658-B2C6-F84A8FA18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79.3</c:v>
                </c:pt>
                <c:pt idx="1">
                  <c:v>98.75</c:v>
                </c:pt>
                <c:pt idx="2">
                  <c:v>98.36</c:v>
                </c:pt>
                <c:pt idx="3">
                  <c:v>97.29</c:v>
                </c:pt>
                <c:pt idx="4">
                  <c:v>99.29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0-4658-B2C6-F84A8FA18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150</c:v>
                </c:pt>
                <c:pt idx="1">
                  <c:v>150.04</c:v>
                </c:pt>
                <c:pt idx="2">
                  <c:v>149.94</c:v>
                </c:pt>
                <c:pt idx="3">
                  <c:v>149.99</c:v>
                </c:pt>
                <c:pt idx="4">
                  <c:v>150.13999999999999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C-48C5-BE03-61EE927CA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157.05000000000001</c:v>
                </c:pt>
                <c:pt idx="1">
                  <c:v>142.03</c:v>
                </c:pt>
                <c:pt idx="2">
                  <c:v>142.11000000000001</c:v>
                </c:pt>
                <c:pt idx="3">
                  <c:v>145.49</c:v>
                </c:pt>
                <c:pt idx="4">
                  <c:v>144.28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C-48C5-BE03-61EE927CA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愛知県　半田市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公共下水道</v>
      </c>
      <c r="Q8" s="39"/>
      <c r="R8" s="39"/>
      <c r="S8" s="39"/>
      <c r="T8" s="39"/>
      <c r="U8" s="39"/>
      <c r="V8" s="39"/>
      <c r="W8" s="39" t="str">
        <f>データ!L6</f>
        <v>Ac1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116209</v>
      </c>
      <c r="AM8" s="41"/>
      <c r="AN8" s="41"/>
      <c r="AO8" s="41"/>
      <c r="AP8" s="41"/>
      <c r="AQ8" s="41"/>
      <c r="AR8" s="41"/>
      <c r="AS8" s="41"/>
      <c r="AT8" s="34">
        <f>データ!T6</f>
        <v>47.42</v>
      </c>
      <c r="AU8" s="34"/>
      <c r="AV8" s="34"/>
      <c r="AW8" s="34"/>
      <c r="AX8" s="34"/>
      <c r="AY8" s="34"/>
      <c r="AZ8" s="34"/>
      <c r="BA8" s="34"/>
      <c r="BB8" s="34">
        <f>データ!U6</f>
        <v>2450.63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74.849999999999994</v>
      </c>
      <c r="J10" s="34"/>
      <c r="K10" s="34"/>
      <c r="L10" s="34"/>
      <c r="M10" s="34"/>
      <c r="N10" s="34"/>
      <c r="O10" s="34"/>
      <c r="P10" s="34">
        <f>データ!P6</f>
        <v>89.48</v>
      </c>
      <c r="Q10" s="34"/>
      <c r="R10" s="34"/>
      <c r="S10" s="34"/>
      <c r="T10" s="34"/>
      <c r="U10" s="34"/>
      <c r="V10" s="34"/>
      <c r="W10" s="34">
        <f>データ!Q6</f>
        <v>89.06</v>
      </c>
      <c r="X10" s="34"/>
      <c r="Y10" s="34"/>
      <c r="Z10" s="34"/>
      <c r="AA10" s="34"/>
      <c r="AB10" s="34"/>
      <c r="AC10" s="34"/>
      <c r="AD10" s="41">
        <f>データ!R6</f>
        <v>2470</v>
      </c>
      <c r="AE10" s="41"/>
      <c r="AF10" s="41"/>
      <c r="AG10" s="41"/>
      <c r="AH10" s="41"/>
      <c r="AI10" s="41"/>
      <c r="AJ10" s="41"/>
      <c r="AK10" s="2"/>
      <c r="AL10" s="41">
        <f>データ!V6</f>
        <v>103646</v>
      </c>
      <c r="AM10" s="41"/>
      <c r="AN10" s="41"/>
      <c r="AO10" s="41"/>
      <c r="AP10" s="41"/>
      <c r="AQ10" s="41"/>
      <c r="AR10" s="41"/>
      <c r="AS10" s="41"/>
      <c r="AT10" s="34">
        <f>データ!W6</f>
        <v>18.739999999999998</v>
      </c>
      <c r="AU10" s="34"/>
      <c r="AV10" s="34"/>
      <c r="AW10" s="34"/>
      <c r="AX10" s="34"/>
      <c r="AY10" s="34"/>
      <c r="AZ10" s="34"/>
      <c r="BA10" s="34"/>
      <c r="BB10" s="34">
        <f>データ!X6</f>
        <v>5530.74</v>
      </c>
      <c r="BC10" s="34"/>
      <c r="BD10" s="34"/>
      <c r="BE10" s="34"/>
      <c r="BF10" s="34"/>
      <c r="BG10" s="34"/>
      <c r="BH10" s="34"/>
      <c r="BI10" s="34"/>
      <c r="BJ10" s="2"/>
      <c r="BK10" s="2"/>
      <c r="BL10" s="66" t="s">
        <v>22</v>
      </c>
      <c r="BM10" s="67"/>
      <c r="BN10" s="68" t="s">
        <v>23</v>
      </c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2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113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0" t="s">
        <v>112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2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2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0" t="s">
        <v>114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 x14ac:dyDescent="0.2">
      <c r="C83" s="76" t="s">
        <v>30</v>
      </c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TXUg7HweoxD09kGmJqr+ldJPLle4HRGBL5aCHMB/D0/LMDMcSkwZAsBfO8raF5wkdGWUoK2+uUeuEwVYoUYp6A==" saltValue="szmO6IZ51y2U39EfG1zdw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8" t="s">
        <v>52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53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54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56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57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58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59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60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61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62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63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64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65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66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232050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愛知県　半田市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Ac1</v>
      </c>
      <c r="M6" s="19" t="str">
        <f t="shared" si="3"/>
        <v>非設置</v>
      </c>
      <c r="N6" s="20" t="str">
        <f t="shared" si="3"/>
        <v>-</v>
      </c>
      <c r="O6" s="20">
        <f t="shared" si="3"/>
        <v>74.849999999999994</v>
      </c>
      <c r="P6" s="20">
        <f t="shared" si="3"/>
        <v>89.48</v>
      </c>
      <c r="Q6" s="20">
        <f t="shared" si="3"/>
        <v>89.06</v>
      </c>
      <c r="R6" s="20">
        <f t="shared" si="3"/>
        <v>2470</v>
      </c>
      <c r="S6" s="20">
        <f t="shared" si="3"/>
        <v>116209</v>
      </c>
      <c r="T6" s="20">
        <f t="shared" si="3"/>
        <v>47.42</v>
      </c>
      <c r="U6" s="20">
        <f t="shared" si="3"/>
        <v>2450.63</v>
      </c>
      <c r="V6" s="20">
        <f t="shared" si="3"/>
        <v>103646</v>
      </c>
      <c r="W6" s="20">
        <f t="shared" si="3"/>
        <v>18.739999999999998</v>
      </c>
      <c r="X6" s="20">
        <f t="shared" si="3"/>
        <v>5530.74</v>
      </c>
      <c r="Y6" s="21">
        <f>IF(Y7="",NA(),Y7)</f>
        <v>102.39</v>
      </c>
      <c r="Z6" s="21">
        <f t="shared" ref="Z6:AH6" si="4">IF(Z7="",NA(),Z7)</f>
        <v>101.43</v>
      </c>
      <c r="AA6" s="21">
        <f t="shared" si="4"/>
        <v>100.63</v>
      </c>
      <c r="AB6" s="21">
        <f t="shared" si="4"/>
        <v>101.85</v>
      </c>
      <c r="AC6" s="21">
        <f t="shared" si="4"/>
        <v>101.57</v>
      </c>
      <c r="AD6" s="21">
        <f t="shared" si="4"/>
        <v>105.1</v>
      </c>
      <c r="AE6" s="21">
        <f t="shared" si="4"/>
        <v>106.01</v>
      </c>
      <c r="AF6" s="21">
        <f t="shared" si="4"/>
        <v>105.5</v>
      </c>
      <c r="AG6" s="21">
        <f t="shared" si="4"/>
        <v>105.24</v>
      </c>
      <c r="AH6" s="21">
        <f t="shared" si="4"/>
        <v>105.55</v>
      </c>
      <c r="AI6" s="20" t="str">
        <f>IF(AI7="","",IF(AI7="-","【-】","【"&amp;SUBSTITUTE(TEXT(AI7,"#,##0.00"),"-","△")&amp;"】"))</f>
        <v>【105.36】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0">
        <f t="shared" si="5"/>
        <v>0</v>
      </c>
      <c r="AP6" s="21">
        <f t="shared" si="5"/>
        <v>5.27</v>
      </c>
      <c r="AQ6" s="21">
        <f t="shared" si="5"/>
        <v>4.83</v>
      </c>
      <c r="AR6" s="21">
        <f t="shared" si="5"/>
        <v>4.5</v>
      </c>
      <c r="AS6" s="21">
        <f t="shared" si="5"/>
        <v>4.38</v>
      </c>
      <c r="AT6" s="20" t="str">
        <f>IF(AT7="","",IF(AT7="-","【-】","【"&amp;SUBSTITUTE(TEXT(AT7,"#,##0.00"),"-","△")&amp;"】"))</f>
        <v>【3.12】</v>
      </c>
      <c r="AU6" s="21">
        <f>IF(AU7="",NA(),AU7)</f>
        <v>25.3</v>
      </c>
      <c r="AV6" s="21">
        <f t="shared" ref="AV6:BD6" si="6">IF(AV7="",NA(),AV7)</f>
        <v>29.92</v>
      </c>
      <c r="AW6" s="21">
        <f t="shared" si="6"/>
        <v>42.25</v>
      </c>
      <c r="AX6" s="21">
        <f t="shared" si="6"/>
        <v>67.3</v>
      </c>
      <c r="AY6" s="21">
        <f t="shared" si="6"/>
        <v>59.6</v>
      </c>
      <c r="AZ6" s="21">
        <f t="shared" si="6"/>
        <v>41.15</v>
      </c>
      <c r="BA6" s="21">
        <f t="shared" si="6"/>
        <v>80.08</v>
      </c>
      <c r="BB6" s="21">
        <f t="shared" si="6"/>
        <v>87.33</v>
      </c>
      <c r="BC6" s="21">
        <f t="shared" si="6"/>
        <v>92.26</v>
      </c>
      <c r="BD6" s="21">
        <f t="shared" si="6"/>
        <v>99.9</v>
      </c>
      <c r="BE6" s="20" t="str">
        <f>IF(BE7="","",IF(BE7="-","【-】","【"&amp;SUBSTITUTE(TEXT(BE7,"#,##0.00"),"-","△")&amp;"】"))</f>
        <v>【82.75】</v>
      </c>
      <c r="BF6" s="21">
        <f>IF(BF7="",NA(),BF7)</f>
        <v>681.93</v>
      </c>
      <c r="BG6" s="21">
        <f t="shared" ref="BG6:BO6" si="7">IF(BG7="",NA(),BG7)</f>
        <v>596.77</v>
      </c>
      <c r="BH6" s="21">
        <f t="shared" si="7"/>
        <v>517.4</v>
      </c>
      <c r="BI6" s="21">
        <f t="shared" si="7"/>
        <v>477.83</v>
      </c>
      <c r="BJ6" s="21">
        <f t="shared" si="7"/>
        <v>448.8</v>
      </c>
      <c r="BK6" s="21">
        <f t="shared" si="7"/>
        <v>648.28</v>
      </c>
      <c r="BL6" s="21">
        <f t="shared" si="7"/>
        <v>672.33</v>
      </c>
      <c r="BM6" s="21">
        <f t="shared" si="7"/>
        <v>668.8</v>
      </c>
      <c r="BN6" s="21">
        <f t="shared" si="7"/>
        <v>652.79999999999995</v>
      </c>
      <c r="BO6" s="21">
        <f t="shared" si="7"/>
        <v>624.62</v>
      </c>
      <c r="BP6" s="20" t="str">
        <f>IF(BP7="","",IF(BP7="-","【-】","【"&amp;SUBSTITUTE(TEXT(BP7,"#,##0.00"),"-","△")&amp;"】"))</f>
        <v>【602.56】</v>
      </c>
      <c r="BQ6" s="21">
        <f>IF(BQ7="",NA(),BQ7)</f>
        <v>77.86</v>
      </c>
      <c r="BR6" s="21">
        <f t="shared" ref="BR6:BZ6" si="8">IF(BR7="",NA(),BR7)</f>
        <v>77.88</v>
      </c>
      <c r="BS6" s="21">
        <f t="shared" si="8"/>
        <v>78.12</v>
      </c>
      <c r="BT6" s="21">
        <f t="shared" si="8"/>
        <v>89.1</v>
      </c>
      <c r="BU6" s="21">
        <f t="shared" si="8"/>
        <v>93.04</v>
      </c>
      <c r="BV6" s="21">
        <f t="shared" si="8"/>
        <v>79.3</v>
      </c>
      <c r="BW6" s="21">
        <f t="shared" si="8"/>
        <v>98.75</v>
      </c>
      <c r="BX6" s="21">
        <f t="shared" si="8"/>
        <v>98.36</v>
      </c>
      <c r="BY6" s="21">
        <f t="shared" si="8"/>
        <v>97.29</v>
      </c>
      <c r="BZ6" s="21">
        <f t="shared" si="8"/>
        <v>99.29</v>
      </c>
      <c r="CA6" s="20" t="str">
        <f>IF(CA7="","",IF(CA7="-","【-】","【"&amp;SUBSTITUTE(TEXT(CA7,"#,##0.00"),"-","△")&amp;"】"))</f>
        <v>【97.94】</v>
      </c>
      <c r="CB6" s="21">
        <f>IF(CB7="",NA(),CB7)</f>
        <v>150</v>
      </c>
      <c r="CC6" s="21">
        <f t="shared" ref="CC6:CK6" si="9">IF(CC7="",NA(),CC7)</f>
        <v>150.04</v>
      </c>
      <c r="CD6" s="21">
        <f t="shared" si="9"/>
        <v>149.94</v>
      </c>
      <c r="CE6" s="21">
        <f t="shared" si="9"/>
        <v>149.99</v>
      </c>
      <c r="CF6" s="21">
        <f t="shared" si="9"/>
        <v>150.13999999999999</v>
      </c>
      <c r="CG6" s="21">
        <f t="shared" si="9"/>
        <v>157.05000000000001</v>
      </c>
      <c r="CH6" s="21">
        <f t="shared" si="9"/>
        <v>142.03</v>
      </c>
      <c r="CI6" s="21">
        <f t="shared" si="9"/>
        <v>142.11000000000001</v>
      </c>
      <c r="CJ6" s="21">
        <f t="shared" si="9"/>
        <v>145.49</v>
      </c>
      <c r="CK6" s="21">
        <f t="shared" si="9"/>
        <v>144.28</v>
      </c>
      <c r="CL6" s="20" t="str">
        <f>IF(CL7="","",IF(CL7="-","【-】","【"&amp;SUBSTITUTE(TEXT(CL7,"#,##0.00"),"-","△")&amp;"】"))</f>
        <v>【140.98】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 t="str">
        <f t="shared" si="10"/>
        <v>-</v>
      </c>
      <c r="CS6" s="21">
        <f t="shared" si="10"/>
        <v>63.04</v>
      </c>
      <c r="CT6" s="21">
        <f t="shared" si="10"/>
        <v>60.55</v>
      </c>
      <c r="CU6" s="21">
        <f t="shared" si="10"/>
        <v>61.49</v>
      </c>
      <c r="CV6" s="21">
        <f t="shared" si="10"/>
        <v>62.15</v>
      </c>
      <c r="CW6" s="20" t="str">
        <f>IF(CW7="","",IF(CW7="-","【-】","【"&amp;SUBSTITUTE(TEXT(CW7,"#,##0.00"),"-","△")&amp;"】"))</f>
        <v>【60.13】</v>
      </c>
      <c r="CX6" s="21">
        <f>IF(CX7="",NA(),CX7)</f>
        <v>86.95</v>
      </c>
      <c r="CY6" s="21">
        <f t="shared" ref="CY6:DG6" si="11">IF(CY7="",NA(),CY7)</f>
        <v>88.84</v>
      </c>
      <c r="CZ6" s="21">
        <f t="shared" si="11"/>
        <v>88.13</v>
      </c>
      <c r="DA6" s="21">
        <f t="shared" si="11"/>
        <v>88.6</v>
      </c>
      <c r="DB6" s="21">
        <f t="shared" si="11"/>
        <v>89.17</v>
      </c>
      <c r="DC6" s="21">
        <f t="shared" si="11"/>
        <v>89.18</v>
      </c>
      <c r="DD6" s="21">
        <f t="shared" si="11"/>
        <v>94.75</v>
      </c>
      <c r="DE6" s="21">
        <f t="shared" si="11"/>
        <v>94.92</v>
      </c>
      <c r="DF6" s="21">
        <f t="shared" si="11"/>
        <v>95.01</v>
      </c>
      <c r="DG6" s="21">
        <f t="shared" si="11"/>
        <v>94.96</v>
      </c>
      <c r="DH6" s="20" t="str">
        <f>IF(DH7="","",IF(DH7="-","【-】","【"&amp;SUBSTITUTE(TEXT(DH7,"#,##0.00"),"-","△")&amp;"】"))</f>
        <v>【96.00】</v>
      </c>
      <c r="DI6" s="21">
        <f>IF(DI7="",NA(),DI7)</f>
        <v>16.62</v>
      </c>
      <c r="DJ6" s="21">
        <f t="shared" ref="DJ6:DR6" si="12">IF(DJ7="",NA(),DJ7)</f>
        <v>19.670000000000002</v>
      </c>
      <c r="DK6" s="21">
        <f t="shared" si="12"/>
        <v>22.62</v>
      </c>
      <c r="DL6" s="21">
        <f t="shared" si="12"/>
        <v>25.22</v>
      </c>
      <c r="DM6" s="21">
        <f t="shared" si="12"/>
        <v>27.46</v>
      </c>
      <c r="DN6" s="21">
        <f t="shared" si="12"/>
        <v>15.11</v>
      </c>
      <c r="DO6" s="21">
        <f t="shared" si="12"/>
        <v>31.34</v>
      </c>
      <c r="DP6" s="21">
        <f t="shared" si="12"/>
        <v>32.909999999999997</v>
      </c>
      <c r="DQ6" s="21">
        <f t="shared" si="12"/>
        <v>34.869999999999997</v>
      </c>
      <c r="DR6" s="21">
        <f t="shared" si="12"/>
        <v>36.700000000000003</v>
      </c>
      <c r="DS6" s="20" t="str">
        <f>IF(DS7="","",IF(DS7="-","【-】","【"&amp;SUBSTITUTE(TEXT(DS7,"#,##0.00"),"-","△")&amp;"】"))</f>
        <v>【42.20】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1">
        <f t="shared" si="13"/>
        <v>6.43</v>
      </c>
      <c r="EA6" s="21">
        <f t="shared" si="13"/>
        <v>7.75</v>
      </c>
      <c r="EB6" s="21">
        <f t="shared" si="13"/>
        <v>9.44</v>
      </c>
      <c r="EC6" s="21">
        <f t="shared" si="13"/>
        <v>10.69</v>
      </c>
      <c r="ED6" s="20" t="str">
        <f>IF(ED7="","",IF(ED7="-","【-】","【"&amp;SUBSTITUTE(TEXT(ED7,"#,##0.00"),"-","△")&amp;"】"))</f>
        <v>【9.46】</v>
      </c>
      <c r="EE6" s="21">
        <f>IF(EE7="",NA(),EE7)</f>
        <v>0.22</v>
      </c>
      <c r="EF6" s="21">
        <f t="shared" ref="EF6:EN6" si="14">IF(EF7="",NA(),EF7)</f>
        <v>0.08</v>
      </c>
      <c r="EG6" s="21">
        <f t="shared" si="14"/>
        <v>0.04</v>
      </c>
      <c r="EH6" s="21">
        <f t="shared" si="14"/>
        <v>7.0000000000000007E-2</v>
      </c>
      <c r="EI6" s="21">
        <f t="shared" si="14"/>
        <v>0.12</v>
      </c>
      <c r="EJ6" s="21">
        <f t="shared" si="14"/>
        <v>7.0000000000000007E-2</v>
      </c>
      <c r="EK6" s="21">
        <f t="shared" si="14"/>
        <v>0.19</v>
      </c>
      <c r="EL6" s="21">
        <f t="shared" si="14"/>
        <v>0.21</v>
      </c>
      <c r="EM6" s="21">
        <f t="shared" si="14"/>
        <v>0.2</v>
      </c>
      <c r="EN6" s="21">
        <f t="shared" si="14"/>
        <v>0.22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2">
      <c r="A7" s="14"/>
      <c r="B7" s="23">
        <v>2024</v>
      </c>
      <c r="C7" s="23">
        <v>232050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74.849999999999994</v>
      </c>
      <c r="P7" s="24">
        <v>89.48</v>
      </c>
      <c r="Q7" s="24">
        <v>89.06</v>
      </c>
      <c r="R7" s="24">
        <v>2470</v>
      </c>
      <c r="S7" s="24">
        <v>116209</v>
      </c>
      <c r="T7" s="24">
        <v>47.42</v>
      </c>
      <c r="U7" s="24">
        <v>2450.63</v>
      </c>
      <c r="V7" s="24">
        <v>103646</v>
      </c>
      <c r="W7" s="24">
        <v>18.739999999999998</v>
      </c>
      <c r="X7" s="24">
        <v>5530.74</v>
      </c>
      <c r="Y7" s="24">
        <v>102.39</v>
      </c>
      <c r="Z7" s="24">
        <v>101.43</v>
      </c>
      <c r="AA7" s="24">
        <v>100.63</v>
      </c>
      <c r="AB7" s="24">
        <v>101.85</v>
      </c>
      <c r="AC7" s="24">
        <v>101.57</v>
      </c>
      <c r="AD7" s="24">
        <v>105.1</v>
      </c>
      <c r="AE7" s="24">
        <v>106.01</v>
      </c>
      <c r="AF7" s="24">
        <v>105.5</v>
      </c>
      <c r="AG7" s="24">
        <v>105.24</v>
      </c>
      <c r="AH7" s="24">
        <v>105.55</v>
      </c>
      <c r="AI7" s="24">
        <v>105.36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0</v>
      </c>
      <c r="AP7" s="24">
        <v>5.27</v>
      </c>
      <c r="AQ7" s="24">
        <v>4.83</v>
      </c>
      <c r="AR7" s="24">
        <v>4.5</v>
      </c>
      <c r="AS7" s="24">
        <v>4.38</v>
      </c>
      <c r="AT7" s="24">
        <v>3.12</v>
      </c>
      <c r="AU7" s="24">
        <v>25.3</v>
      </c>
      <c r="AV7" s="24">
        <v>29.92</v>
      </c>
      <c r="AW7" s="24">
        <v>42.25</v>
      </c>
      <c r="AX7" s="24">
        <v>67.3</v>
      </c>
      <c r="AY7" s="24">
        <v>59.6</v>
      </c>
      <c r="AZ7" s="24">
        <v>41.15</v>
      </c>
      <c r="BA7" s="24">
        <v>80.08</v>
      </c>
      <c r="BB7" s="24">
        <v>87.33</v>
      </c>
      <c r="BC7" s="24">
        <v>92.26</v>
      </c>
      <c r="BD7" s="24">
        <v>99.9</v>
      </c>
      <c r="BE7" s="24">
        <v>82.75</v>
      </c>
      <c r="BF7" s="24">
        <v>681.93</v>
      </c>
      <c r="BG7" s="24">
        <v>596.77</v>
      </c>
      <c r="BH7" s="24">
        <v>517.4</v>
      </c>
      <c r="BI7" s="24">
        <v>477.83</v>
      </c>
      <c r="BJ7" s="24">
        <v>448.8</v>
      </c>
      <c r="BK7" s="24">
        <v>648.28</v>
      </c>
      <c r="BL7" s="24">
        <v>672.33</v>
      </c>
      <c r="BM7" s="24">
        <v>668.8</v>
      </c>
      <c r="BN7" s="24">
        <v>652.79999999999995</v>
      </c>
      <c r="BO7" s="24">
        <v>624.62</v>
      </c>
      <c r="BP7" s="24">
        <v>602.55999999999995</v>
      </c>
      <c r="BQ7" s="24">
        <v>77.86</v>
      </c>
      <c r="BR7" s="24">
        <v>77.88</v>
      </c>
      <c r="BS7" s="24">
        <v>78.12</v>
      </c>
      <c r="BT7" s="24">
        <v>89.1</v>
      </c>
      <c r="BU7" s="24">
        <v>93.04</v>
      </c>
      <c r="BV7" s="24">
        <v>79.3</v>
      </c>
      <c r="BW7" s="24">
        <v>98.75</v>
      </c>
      <c r="BX7" s="24">
        <v>98.36</v>
      </c>
      <c r="BY7" s="24">
        <v>97.29</v>
      </c>
      <c r="BZ7" s="24">
        <v>99.29</v>
      </c>
      <c r="CA7" s="24">
        <v>97.94</v>
      </c>
      <c r="CB7" s="24">
        <v>150</v>
      </c>
      <c r="CC7" s="24">
        <v>150.04</v>
      </c>
      <c r="CD7" s="24">
        <v>149.94</v>
      </c>
      <c r="CE7" s="24">
        <v>149.99</v>
      </c>
      <c r="CF7" s="24">
        <v>150.13999999999999</v>
      </c>
      <c r="CG7" s="24">
        <v>157.05000000000001</v>
      </c>
      <c r="CH7" s="24">
        <v>142.03</v>
      </c>
      <c r="CI7" s="24">
        <v>142.11000000000001</v>
      </c>
      <c r="CJ7" s="24">
        <v>145.49</v>
      </c>
      <c r="CK7" s="24">
        <v>144.28</v>
      </c>
      <c r="CL7" s="24">
        <v>140.97999999999999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 t="s">
        <v>102</v>
      </c>
      <c r="CS7" s="24">
        <v>63.04</v>
      </c>
      <c r="CT7" s="24">
        <v>60.55</v>
      </c>
      <c r="CU7" s="24">
        <v>61.49</v>
      </c>
      <c r="CV7" s="24">
        <v>62.15</v>
      </c>
      <c r="CW7" s="24">
        <v>60.13</v>
      </c>
      <c r="CX7" s="24">
        <v>86.95</v>
      </c>
      <c r="CY7" s="24">
        <v>88.84</v>
      </c>
      <c r="CZ7" s="24">
        <v>88.13</v>
      </c>
      <c r="DA7" s="24">
        <v>88.6</v>
      </c>
      <c r="DB7" s="24">
        <v>89.17</v>
      </c>
      <c r="DC7" s="24">
        <v>89.18</v>
      </c>
      <c r="DD7" s="24">
        <v>94.75</v>
      </c>
      <c r="DE7" s="24">
        <v>94.92</v>
      </c>
      <c r="DF7" s="24">
        <v>95.01</v>
      </c>
      <c r="DG7" s="24">
        <v>94.96</v>
      </c>
      <c r="DH7" s="24">
        <v>96</v>
      </c>
      <c r="DI7" s="24">
        <v>16.62</v>
      </c>
      <c r="DJ7" s="24">
        <v>19.670000000000002</v>
      </c>
      <c r="DK7" s="24">
        <v>22.62</v>
      </c>
      <c r="DL7" s="24">
        <v>25.22</v>
      </c>
      <c r="DM7" s="24">
        <v>27.46</v>
      </c>
      <c r="DN7" s="24">
        <v>15.11</v>
      </c>
      <c r="DO7" s="24">
        <v>31.34</v>
      </c>
      <c r="DP7" s="24">
        <v>32.909999999999997</v>
      </c>
      <c r="DQ7" s="24">
        <v>34.869999999999997</v>
      </c>
      <c r="DR7" s="24">
        <v>36.700000000000003</v>
      </c>
      <c r="DS7" s="24">
        <v>42.2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6.43</v>
      </c>
      <c r="EA7" s="24">
        <v>7.75</v>
      </c>
      <c r="EB7" s="24">
        <v>9.44</v>
      </c>
      <c r="EC7" s="24">
        <v>10.69</v>
      </c>
      <c r="ED7" s="24">
        <v>9.4600000000000009</v>
      </c>
      <c r="EE7" s="24">
        <v>0.22</v>
      </c>
      <c r="EF7" s="24">
        <v>0.08</v>
      </c>
      <c r="EG7" s="24">
        <v>0.04</v>
      </c>
      <c r="EH7" s="24">
        <v>7.0000000000000007E-2</v>
      </c>
      <c r="EI7" s="24">
        <v>0.12</v>
      </c>
      <c r="EJ7" s="24">
        <v>7.0000000000000007E-2</v>
      </c>
      <c r="EK7" s="24">
        <v>0.19</v>
      </c>
      <c r="EL7" s="24">
        <v>0.21</v>
      </c>
      <c r="EM7" s="24">
        <v>0.2</v>
      </c>
      <c r="EN7" s="24">
        <v>0.22</v>
      </c>
      <c r="EO7" s="24">
        <v>0.19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2025-12-23T06:01:53Z</dcterms:created>
  <dcterms:modified xsi:type="dcterms:W3CDTF">2026-01-19T06:45:50Z</dcterms:modified>
  <cp:category/>
</cp:coreProperties>
</file>