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5_農業集落排水\"/>
    </mc:Choice>
  </mc:AlternateContent>
  <xr:revisionPtr revIDLastSave="0" documentId="13_ncr:1_{0639C093-6325-4AF7-A1D7-4F836B2F5B61}" xr6:coauthVersionLast="47" xr6:coauthVersionMax="47" xr10:uidLastSave="{00000000-0000-0000-0000-000000000000}"/>
  <workbookProtection workbookAlgorithmName="SHA-512" workbookHashValue="Xg+0Jjy7bXotUJX8pSp8Sg2fEyMGa1Xt9ALuby6QGPsicrdx6cbRiadF0LoqzoTXX34x3mPDE+txJtre63cyWA==" workbookSaltValue="T1sIPzz1bYMAMSEQEtDjIg==" workbookSpinCount="100000" lockStructure="1"/>
  <bookViews>
    <workbookView xWindow="-110" yWindow="-110" windowWidth="22780" windowHeight="145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G85" i="4"/>
  <c r="E85" i="4"/>
  <c r="AT10" i="4"/>
  <c r="AL10" i="4"/>
  <c r="I10"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<sst xmlns="http://schemas.openxmlformats.org/spreadsheetml/2006/main" count="231" uniqueCount="115">
  <si>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</si>
  <si>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</si>
  <si>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</si>
  <si>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</si>
  <si>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</si>
  <si>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</si>
  <si>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</si>
  <si>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</si>
  <si>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</si>
  <si>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</si>
  <si>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</si>
  <si>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</si>
  <si>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</si>
  <si>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</si>
  <si>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</si>
  <si>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</si>
  <si>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</si>
  <si>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</si>
  <si>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</si>
  <si>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</si>
  <si>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</si>
  <si>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</si>
  <si>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</si>
  <si>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</si>
  <si>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</si>
  <si>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</si>
  <si>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</si>
  <si>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</si>
  <si>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</si>
  <si>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</si>
  <si>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</si>
  <si>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</si>
  <si>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</si>
  <si>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</si>
  <si>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</si>
  <si>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</si>
  <si>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</si>
  <si>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</si>
  <si>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</si>
  <si>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</si>
  <si>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</si>
  <si>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</si>
  <si>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</si>
  <si>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</si>
  <si>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</si>
  <si>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</si>
  <si>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</si>
  <si>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</si>
  <si>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</si>
  <si>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</si>
  <si>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</si>
  <si>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</si>
  <si>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</si>
  <si>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</si>
  <si>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</si>
  <si>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</si>
  <si>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</si>
  <si>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</si>
  <si>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</si>
  <si>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</si>
  <si>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</si>
  <si>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</si>
  <si>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</si>
  <si>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</si>
  <si>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</si>
  <si>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</si>
  <si>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</si>
  <si>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</si>
  <si>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</si>
  <si>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</si>
  <si>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</si>
  <si>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</si>
  <si>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</si>
  <si>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</si>
  <si>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</si>
  <si>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</si>
  <si>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</si>
  <si>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</si>
  <si>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</si>
  <si>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</si>
  <si>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</si>
  <si>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</si>
  <si>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</si>
  <si>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</si>
  <si>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</si>
  <si>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</si>
  <si>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</si>
  <si>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</si>
  <si>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</si>
  <si>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</si>
  <si>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</si>
  <si>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</si>
  <si>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</si>
  <si>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</si>
  <si>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</si>
  <si>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</si>
  <si>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新城市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</si>
  <si>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</si>
  <si>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</si>
  <si>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</si>
  <si>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</si>
  <si>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</si>
  <si>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</si>
  <si>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</si>
  <si>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</si>
  <si>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</si>
  <si>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</si>
  <si>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</si>
  <si>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</si>
  <si>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</si>
  <si>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</si>
  <si>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</si>
  <si>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経常収支比率は100％を上回っているが⑤経費回収率が100％を下回っているため、⑧水洗化率の向上を図るなどの収入増加に向けた取組が必要であるといえる。また、企業の持続性・安定性に課題があると考えられるため、今後更新投資の際には経費削減を目的としたスペックダウンやダウンサイジングの検討が必要と考えられる。経営戦略の進捗状況について、PDCAサイクルに基づいたフォローアップを行い、経営の健全化を目指していく。</t>
    <rPh sb="1" eb="3">
      <t>ケイジョウ</t>
    </rPh>
    <rPh sb="3" eb="5">
      <t>シュウシ</t>
    </rPh>
    <rPh sb="5" eb="7">
      <t>ヒリツ</t>
    </rPh>
    <rPh sb="13" eb="15">
      <t>ウワマワ</t>
    </rPh>
    <rPh sb="21" eb="23">
      <t>ケイヒ</t>
    </rPh>
    <rPh sb="23" eb="26">
      <t>カイシュウリツ</t>
    </rPh>
    <rPh sb="32" eb="34">
      <t>シタマワ</t>
    </rPh>
    <rPh sb="42" eb="45">
      <t>スイセンカ</t>
    </rPh>
    <rPh sb="45" eb="46">
      <t>リツ</t>
    </rPh>
    <rPh sb="47" eb="49">
      <t>コウジョウ</t>
    </rPh>
    <rPh sb="50" eb="51">
      <t>ハカ</t>
    </rPh>
    <rPh sb="55" eb="59">
      <t>シュウニュウゾウカ</t>
    </rPh>
    <rPh sb="60" eb="61">
      <t>ム</t>
    </rPh>
    <rPh sb="63" eb="65">
      <t>トリクミ</t>
    </rPh>
    <rPh sb="66" eb="68">
      <t>ヒツヨウ</t>
    </rPh>
    <rPh sb="79" eb="81">
      <t>キギョウ</t>
    </rPh>
    <rPh sb="82" eb="85">
      <t>ジゾクセイ</t>
    </rPh>
    <rPh sb="86" eb="89">
      <t>アンテイセイ</t>
    </rPh>
    <rPh sb="90" eb="92">
      <t>カダイ</t>
    </rPh>
    <rPh sb="96" eb="97">
      <t>カンガ</t>
    </rPh>
    <rPh sb="104" eb="106">
      <t>コンゴ</t>
    </rPh>
    <rPh sb="106" eb="108">
      <t>コウシン</t>
    </rPh>
    <rPh sb="108" eb="110">
      <t>トウシ</t>
    </rPh>
    <rPh sb="111" eb="112">
      <t>サイ</t>
    </rPh>
    <rPh sb="114" eb="116">
      <t>ケイヒ</t>
    </rPh>
    <rPh sb="116" eb="118">
      <t>サクゲン</t>
    </rPh>
    <rPh sb="119" eb="121">
      <t>モクテキ</t>
    </rPh>
    <rPh sb="141" eb="143">
      <t>ケントウ</t>
    </rPh>
    <rPh sb="144" eb="146">
      <t>ヒツヨウ</t>
    </rPh>
    <rPh sb="147" eb="148">
      <t>カンガ</t>
    </rPh>
    <rPh sb="153" eb="155">
      <t>ケイエイ</t>
    </rPh>
    <rPh sb="155" eb="157">
      <t>センリャク</t>
    </rPh>
    <rPh sb="158" eb="160">
      <t>シンチョク</t>
    </rPh>
    <rPh sb="160" eb="162">
      <t>ジョウキョウ</t>
    </rPh>
    <rPh sb="176" eb="177">
      <t>モト</t>
    </rPh>
    <rPh sb="188" eb="189">
      <t>オコナ</t>
    </rPh>
    <rPh sb="191" eb="193">
      <t>ケイエイ</t>
    </rPh>
    <rPh sb="194" eb="197">
      <t>ケンゼンカ</t>
    </rPh>
    <rPh sb="198" eb="200">
      <t>メザ</t>
    </rPh>
    <phoneticPr fontId="17"/>
  </si>
  <si>
    <t>①経常収支比率は 100％を維持しており、維持管理費等の経費に対し、必要な使用料収益や一般会計繰入金等の財源を確保できていることから、経営の健全性は保たれている。
②累積欠損金比率は、昨年度から16.48ポイント減少 したものの、依然として類似団体平均を大きく上回っている。これは、地方公営企業法の財務適用を開始した平成28年度以降に発生した累積欠損金の影響が大きいことによるものである。今後も、収入の増加および経費削減に努め、黒字体質を継続する必要がある。
③流動比率は 100％を超えており、短期的な債務に対する十分な支払能力を有していることから、資金繰りの面においても健全性は確保されている。
④企業債残高の減少により、当該比率は昨年度から 4.71ポイント低下したが、依然として類似団体平均と比較して高い水準にあり、事業の持続性・安定性の面で課題があると考えられる。
⑤経費回収率は 100％を大幅に下回っていることから、使用料収入の増加に向け、接続率の向上等による経営改善が必要である。
⑥汚水処理原価は 9.36円増加している。これは、人口減少に伴い有収水量が減少したことが主な要因である。
⑦施設利用率は、類似団体平均と比較するとやや低い水準にあるものの、全国平均を上回っており、更新時には将来需要を踏まえた規模の見直しが必要である。
⑧水洗化率は、類似団体と比較して高い水準にあるものの、今後は100％を目指し、さらなる水洗化率向上に向けた取組が必要である。</t>
    <rPh sb="503" eb="505">
      <t>シセツ</t>
    </rPh>
    <rPh sb="505" eb="508">
      <t>リヨウリツ</t>
    </rPh>
    <rPh sb="510" eb="512">
      <t>ルイジ</t>
    </rPh>
    <rPh sb="512" eb="514">
      <t>ダンタイ</t>
    </rPh>
    <rPh sb="514" eb="516">
      <t>ヘイキン</t>
    </rPh>
    <rPh sb="517" eb="519">
      <t>ヒカク</t>
    </rPh>
    <rPh sb="524" eb="525">
      <t>ヒク</t>
    </rPh>
    <rPh sb="526" eb="528">
      <t>スイジュン</t>
    </rPh>
    <rPh sb="535" eb="537">
      <t>ゼンコク</t>
    </rPh>
    <rPh sb="537" eb="539">
      <t>ヘイキン</t>
    </rPh>
    <rPh sb="540" eb="542">
      <t>ウワマワ</t>
    </rPh>
    <rPh sb="547" eb="549">
      <t>コウシン</t>
    </rPh>
    <rPh sb="549" eb="550">
      <t>トキ</t>
    </rPh>
    <rPh sb="552" eb="554">
      <t>ショウライ</t>
    </rPh>
    <rPh sb="554" eb="556">
      <t>ジュヨウ</t>
    </rPh>
    <rPh sb="557" eb="558">
      <t>フ</t>
    </rPh>
    <rPh sb="561" eb="563">
      <t>キボ</t>
    </rPh>
    <rPh sb="564" eb="566">
      <t>ミナオ</t>
    </rPh>
    <rPh sb="568" eb="570">
      <t>ヒツヨウ</t>
    </rPh>
    <rPh sb="575" eb="576">
      <t>イマシヨウリョウシュウニュウトウゾウカムセツゾクリツコウジョウトウケイエイカイゼンヒツヨウカンガオスイショリゲンカエンゾウカジンコウゲンショウユウシュウスイリョウゲンショウスイセンカリツルイジダンタイクラタカスウチコンゴメザスイセンカリツコウジョウトリクミヒツヨウカンガ</t>
    </rPh>
    <phoneticPr fontId="15"/>
  </si>
  <si>
    <r>
      <t xml:space="preserve">①有形固定資産減価償却率は類似団体と比べ低くなっている。
</t>
    </r>
    <r>
      <rPr>
        <sz val="11"/>
        <rFont val="ＭＳ ゴシック"/>
        <family val="3"/>
        <charset val="128"/>
      </rPr>
      <t>②管渠老朽化率は0％で耐用年数超えの管渠はない。</t>
    </r>
    <rPh sb="1" eb="3">
      <t>ユウケイ</t>
    </rPh>
    <rPh sb="3" eb="7">
      <t>コテイシサン</t>
    </rPh>
    <rPh sb="7" eb="9">
      <t>ゲンカ</t>
    </rPh>
    <rPh sb="9" eb="12">
      <t>ショウキャクリツ</t>
    </rPh>
    <rPh sb="13" eb="15">
      <t>ルイジ</t>
    </rPh>
    <rPh sb="15" eb="17">
      <t>ダンタイ</t>
    </rPh>
    <rPh sb="18" eb="19">
      <t>クラ</t>
    </rPh>
    <rPh sb="20" eb="21">
      <t>ヒク</t>
    </rPh>
    <rPh sb="30" eb="32">
      <t>カンキョ</t>
    </rPh>
    <rPh sb="32" eb="36">
      <t>ロウキュウカリツ</t>
    </rPh>
    <rPh sb="40" eb="44">
      <t>タイヨウネンスウ</t>
    </rPh>
    <rPh sb="44" eb="45">
      <t>コ</t>
    </rPh>
    <rPh sb="47" eb="49">
      <t>カンキョ</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</si>
</sst>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b/>
      <sz val="15"/>
      <color theme="3"/>
      <name val="Yu Gothic"/>
      <family val="2"/>
      <charset val="128"/>
    </font>
    <font>
      <sz val="11"/>
      <color theme="1"/>
      <name val="ＭＳ ゴシック"/>
      <family val="3"/>
    </font>
    <font>
      <sz val="6"/>
      <name val="ＭＳ Ｐゴシック"/>
      <family val="3"/>
    </font>
    <font>
      <sz val="10"/>
      <color theme="1"/>
      <name val="ＭＳ ゴシック"/>
      <family val="3"/>
      <charset val="128"/>
    </font>
    <font>
      <sz val="11"/>
      <name val="ＭＳ ゴシック"/>
      <family val="3"/>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8" fillId="0" borderId="6" xfId="0" applyFont="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9" fillId="0" borderId="6"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7"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4F2-4B3C-8809-E61ED7D7230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0.02</c:v>
                </c:pt>
                <c:pt idx="4">
                  <c:v>0.02</c:v>
                </c:pt>
              </c:numCache>
            </c:numRef>
          </c:val>
          <c:smooth val="0"/>
          <c:extLst>
            <c:ext xmlns:c16="http://schemas.microsoft.com/office/drawing/2014/chart" uri="{C3380CC4-5D6E-409C-BE32-E72D297353CC}">
              <c16:uniqueId val="{00000001-04F2-4B3C-8809-E61ED7D7230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52.6</c:v>
                </c:pt>
                <c:pt idx="1">
                  <c:v>52.24</c:v>
                </c:pt>
                <c:pt idx="2">
                  <c:v>52.28</c:v>
                </c:pt>
                <c:pt idx="3">
                  <c:v>51.52</c:v>
                </c:pt>
                <c:pt idx="4">
                  <c:v>51.4</c:v>
                </c:pt>
              </c:numCache>
            </c:numRef>
          </c:val>
          <c:extLst>
            <c:ext xmlns:c16="http://schemas.microsoft.com/office/drawing/2014/chart" uri="{C3380CC4-5D6E-409C-BE32-E72D297353CC}">
              <c16:uniqueId val="{00000000-B138-43D7-A9A6-7FB0D7D6257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52.63</c:v>
                </c:pt>
                <c:pt idx="4">
                  <c:v>52.34</c:v>
                </c:pt>
              </c:numCache>
            </c:numRef>
          </c:val>
          <c:smooth val="0"/>
          <c:extLst>
            <c:ext xmlns:c16="http://schemas.microsoft.com/office/drawing/2014/chart" uri="{C3380CC4-5D6E-409C-BE32-E72D297353CC}">
              <c16:uniqueId val="{00000001-B138-43D7-A9A6-7FB0D7D6257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85.7</c:v>
                </c:pt>
                <c:pt idx="1">
                  <c:v>85.8</c:v>
                </c:pt>
                <c:pt idx="2">
                  <c:v>88.73</c:v>
                </c:pt>
                <c:pt idx="3">
                  <c:v>92.18</c:v>
                </c:pt>
                <c:pt idx="4">
                  <c:v>92.53</c:v>
                </c:pt>
              </c:numCache>
            </c:numRef>
          </c:val>
          <c:extLst>
            <c:ext xmlns:c16="http://schemas.microsoft.com/office/drawing/2014/chart" uri="{C3380CC4-5D6E-409C-BE32-E72D297353CC}">
              <c16:uniqueId val="{00000000-D9F7-48AD-8A52-682023B20C7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90.32</c:v>
                </c:pt>
                <c:pt idx="4">
                  <c:v>90.05</c:v>
                </c:pt>
              </c:numCache>
            </c:numRef>
          </c:val>
          <c:smooth val="0"/>
          <c:extLst>
            <c:ext xmlns:c16="http://schemas.microsoft.com/office/drawing/2014/chart" uri="{C3380CC4-5D6E-409C-BE32-E72D297353CC}">
              <c16:uniqueId val="{00000001-D9F7-48AD-8A52-682023B20C7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94.83</c:v>
                </c:pt>
                <c:pt idx="1">
                  <c:v>98.28</c:v>
                </c:pt>
                <c:pt idx="2">
                  <c:v>101.49</c:v>
                </c:pt>
                <c:pt idx="3">
                  <c:v>103.13</c:v>
                </c:pt>
                <c:pt idx="4">
                  <c:v>103.95</c:v>
                </c:pt>
              </c:numCache>
            </c:numRef>
          </c:val>
          <c:extLst>
            <c:ext xmlns:c16="http://schemas.microsoft.com/office/drawing/2014/chart" uri="{C3380CC4-5D6E-409C-BE32-E72D297353CC}">
              <c16:uniqueId val="{00000000-360D-4BF0-83C1-3E7E0B18160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103.07</c:v>
                </c:pt>
                <c:pt idx="4">
                  <c:v>103.04</c:v>
                </c:pt>
              </c:numCache>
            </c:numRef>
          </c:val>
          <c:smooth val="0"/>
          <c:extLst>
            <c:ext xmlns:c16="http://schemas.microsoft.com/office/drawing/2014/chart" uri="{C3380CC4-5D6E-409C-BE32-E72D297353CC}">
              <c16:uniqueId val="{00000001-360D-4BF0-83C1-3E7E0B18160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15.5</c:v>
                </c:pt>
                <c:pt idx="1">
                  <c:v>18.18</c:v>
                </c:pt>
                <c:pt idx="2">
                  <c:v>20.71</c:v>
                </c:pt>
                <c:pt idx="3">
                  <c:v>22.87</c:v>
                </c:pt>
                <c:pt idx="4">
                  <c:v>24.87</c:v>
                </c:pt>
              </c:numCache>
            </c:numRef>
          </c:val>
          <c:extLst>
            <c:ext xmlns:c16="http://schemas.microsoft.com/office/drawing/2014/chart" uri="{C3380CC4-5D6E-409C-BE32-E72D297353CC}">
              <c16:uniqueId val="{00000000-5A4A-4EE7-91D5-74341B32932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30.5</c:v>
                </c:pt>
                <c:pt idx="4">
                  <c:v>30.49</c:v>
                </c:pt>
              </c:numCache>
            </c:numRef>
          </c:val>
          <c:smooth val="0"/>
          <c:extLst>
            <c:ext xmlns:c16="http://schemas.microsoft.com/office/drawing/2014/chart" uri="{C3380CC4-5D6E-409C-BE32-E72D297353CC}">
              <c16:uniqueId val="{00000001-5A4A-4EE7-91D5-74341B32932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AD4-41EA-9B5B-AE03B61E3BE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0.05</c:v>
                </c:pt>
              </c:numCache>
            </c:numRef>
          </c:val>
          <c:smooth val="0"/>
          <c:extLst>
            <c:ext xmlns:c16="http://schemas.microsoft.com/office/drawing/2014/chart" uri="{C3380CC4-5D6E-409C-BE32-E72D297353CC}">
              <c16:uniqueId val="{00000001-7AD4-41EA-9B5B-AE03B61E3BE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317.38</c:v>
                </c:pt>
                <c:pt idx="1">
                  <c:v>327.97</c:v>
                </c:pt>
                <c:pt idx="2">
                  <c:v>321.8</c:v>
                </c:pt>
                <c:pt idx="3">
                  <c:v>305.32</c:v>
                </c:pt>
                <c:pt idx="4">
                  <c:v>287.56</c:v>
                </c:pt>
              </c:numCache>
            </c:numRef>
          </c:val>
          <c:extLst>
            <c:ext xmlns:c16="http://schemas.microsoft.com/office/drawing/2014/chart" uri="{C3380CC4-5D6E-409C-BE32-E72D297353CC}">
              <c16:uniqueId val="{00000000-4830-4D17-AB86-0D2F9717033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120.64</c:v>
                </c:pt>
                <c:pt idx="4">
                  <c:v>100.31</c:v>
                </c:pt>
              </c:numCache>
            </c:numRef>
          </c:val>
          <c:smooth val="0"/>
          <c:extLst>
            <c:ext xmlns:c16="http://schemas.microsoft.com/office/drawing/2014/chart" uri="{C3380CC4-5D6E-409C-BE32-E72D297353CC}">
              <c16:uniqueId val="{00000001-4830-4D17-AB86-0D2F9717033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166.65</c:v>
                </c:pt>
                <c:pt idx="1">
                  <c:v>155.97999999999999</c:v>
                </c:pt>
                <c:pt idx="2">
                  <c:v>169.19</c:v>
                </c:pt>
                <c:pt idx="3">
                  <c:v>174.66</c:v>
                </c:pt>
                <c:pt idx="4">
                  <c:v>166.72</c:v>
                </c:pt>
              </c:numCache>
            </c:numRef>
          </c:val>
          <c:extLst>
            <c:ext xmlns:c16="http://schemas.microsoft.com/office/drawing/2014/chart" uri="{C3380CC4-5D6E-409C-BE32-E72D297353CC}">
              <c16:uniqueId val="{00000000-AA57-4643-BA4C-2CA327CE4C6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39.82</c:v>
                </c:pt>
                <c:pt idx="4">
                  <c:v>41.03</c:v>
                </c:pt>
              </c:numCache>
            </c:numRef>
          </c:val>
          <c:smooth val="0"/>
          <c:extLst>
            <c:ext xmlns:c16="http://schemas.microsoft.com/office/drawing/2014/chart" uri="{C3380CC4-5D6E-409C-BE32-E72D297353CC}">
              <c16:uniqueId val="{00000001-AA57-4643-BA4C-2CA327CE4C6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1782.02</c:v>
                </c:pt>
                <c:pt idx="1">
                  <c:v>1768.03</c:v>
                </c:pt>
                <c:pt idx="2">
                  <c:v>1740.19</c:v>
                </c:pt>
                <c:pt idx="3">
                  <c:v>1690.48</c:v>
                </c:pt>
                <c:pt idx="4">
                  <c:v>1685.77</c:v>
                </c:pt>
              </c:numCache>
            </c:numRef>
          </c:val>
          <c:extLst>
            <c:ext xmlns:c16="http://schemas.microsoft.com/office/drawing/2014/chart" uri="{C3380CC4-5D6E-409C-BE32-E72D297353CC}">
              <c16:uniqueId val="{00000000-3B41-4A7F-AF0C-B542A56A6FA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743.31</c:v>
                </c:pt>
                <c:pt idx="4">
                  <c:v>796.8</c:v>
                </c:pt>
              </c:numCache>
            </c:numRef>
          </c:val>
          <c:smooth val="0"/>
          <c:extLst>
            <c:ext xmlns:c16="http://schemas.microsoft.com/office/drawing/2014/chart" uri="{C3380CC4-5D6E-409C-BE32-E72D297353CC}">
              <c16:uniqueId val="{00000001-3B41-4A7F-AF0C-B542A56A6FA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77.319999999999993</c:v>
                </c:pt>
                <c:pt idx="1">
                  <c:v>81.19</c:v>
                </c:pt>
                <c:pt idx="2">
                  <c:v>70.33</c:v>
                </c:pt>
                <c:pt idx="3">
                  <c:v>75.84</c:v>
                </c:pt>
                <c:pt idx="4">
                  <c:v>75.540000000000006</c:v>
                </c:pt>
              </c:numCache>
            </c:numRef>
          </c:val>
          <c:extLst>
            <c:ext xmlns:c16="http://schemas.microsoft.com/office/drawing/2014/chart" uri="{C3380CC4-5D6E-409C-BE32-E72D297353CC}">
              <c16:uniqueId val="{00000000-46D0-4612-8C3D-F4115A637E8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61.15</c:v>
                </c:pt>
                <c:pt idx="4">
                  <c:v>58.41</c:v>
                </c:pt>
              </c:numCache>
            </c:numRef>
          </c:val>
          <c:smooth val="0"/>
          <c:extLst>
            <c:ext xmlns:c16="http://schemas.microsoft.com/office/drawing/2014/chart" uri="{C3380CC4-5D6E-409C-BE32-E72D297353CC}">
              <c16:uniqueId val="{00000001-46D0-4612-8C3D-F4115A637E8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190.57</c:v>
                </c:pt>
                <c:pt idx="1">
                  <c:v>179.62</c:v>
                </c:pt>
                <c:pt idx="2">
                  <c:v>221.19</c:v>
                </c:pt>
                <c:pt idx="3">
                  <c:v>207.37</c:v>
                </c:pt>
                <c:pt idx="4">
                  <c:v>216.73</c:v>
                </c:pt>
              </c:numCache>
            </c:numRef>
          </c:val>
          <c:extLst>
            <c:ext xmlns:c16="http://schemas.microsoft.com/office/drawing/2014/chart" uri="{C3380CC4-5D6E-409C-BE32-E72D297353CC}">
              <c16:uniqueId val="{00000000-0233-4AB1-91C8-462F0EF486E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250.43</c:v>
                </c:pt>
                <c:pt idx="4">
                  <c:v>267.33999999999997</c:v>
                </c:pt>
              </c:numCache>
            </c:numRef>
          </c:val>
          <c:smooth val="0"/>
          <c:extLst>
            <c:ext xmlns:c16="http://schemas.microsoft.com/office/drawing/2014/chart" uri="{C3380CC4-5D6E-409C-BE32-E72D297353CC}">
              <c16:uniqueId val="{00000001-0233-4AB1-91C8-462F0EF486E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29" t="str">
        <f>データ!H6</f>
        <v>愛知県　新城市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F1</v>
      </c>
      <c r="X8" s="39"/>
      <c r="Y8" s="39"/>
      <c r="Z8" s="39"/>
      <c r="AA8" s="39"/>
      <c r="AB8" s="39"/>
      <c r="AC8" s="39"/>
      <c r="AD8" s="40" t="str">
        <f>データ!$M$6</f>
        <v>非設置</v>
      </c>
      <c r="AE8" s="40"/>
      <c r="AF8" s="40"/>
      <c r="AG8" s="40"/>
      <c r="AH8" s="40"/>
      <c r="AI8" s="40"/>
      <c r="AJ8" s="40"/>
      <c r="AK8" s="3"/>
      <c r="AL8" s="41">
        <f>データ!S6</f>
        <v>42375</v>
      </c>
      <c r="AM8" s="41"/>
      <c r="AN8" s="41"/>
      <c r="AO8" s="41"/>
      <c r="AP8" s="41"/>
      <c r="AQ8" s="41"/>
      <c r="AR8" s="41"/>
      <c r="AS8" s="41"/>
      <c r="AT8" s="34">
        <f>データ!T6</f>
        <v>499.23</v>
      </c>
      <c r="AU8" s="34"/>
      <c r="AV8" s="34"/>
      <c r="AW8" s="34"/>
      <c r="AX8" s="34"/>
      <c r="AY8" s="34"/>
      <c r="AZ8" s="34"/>
      <c r="BA8" s="34"/>
      <c r="BB8" s="34">
        <f>データ!U6</f>
        <v>84.88</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c r="A10" s="2"/>
      <c r="B10" s="34" t="str">
        <f>データ!N6</f>
        <v>-</v>
      </c>
      <c r="C10" s="34"/>
      <c r="D10" s="34"/>
      <c r="E10" s="34"/>
      <c r="F10" s="34"/>
      <c r="G10" s="34"/>
      <c r="H10" s="34"/>
      <c r="I10" s="34">
        <f>データ!O6</f>
        <v>80.510000000000005</v>
      </c>
      <c r="J10" s="34"/>
      <c r="K10" s="34"/>
      <c r="L10" s="34"/>
      <c r="M10" s="34"/>
      <c r="N10" s="34"/>
      <c r="O10" s="34"/>
      <c r="P10" s="34">
        <f>データ!P6</f>
        <v>9.51</v>
      </c>
      <c r="Q10" s="34"/>
      <c r="R10" s="34"/>
      <c r="S10" s="34"/>
      <c r="T10" s="34"/>
      <c r="U10" s="34"/>
      <c r="V10" s="34"/>
      <c r="W10" s="34">
        <f>データ!Q6</f>
        <v>100</v>
      </c>
      <c r="X10" s="34"/>
      <c r="Y10" s="34"/>
      <c r="Z10" s="34"/>
      <c r="AA10" s="34"/>
      <c r="AB10" s="34"/>
      <c r="AC10" s="34"/>
      <c r="AD10" s="41">
        <f>データ!R6</f>
        <v>4499</v>
      </c>
      <c r="AE10" s="41"/>
      <c r="AF10" s="41"/>
      <c r="AG10" s="41"/>
      <c r="AH10" s="41"/>
      <c r="AI10" s="41"/>
      <c r="AJ10" s="41"/>
      <c r="AK10" s="2"/>
      <c r="AL10" s="41">
        <f>データ!V6</f>
        <v>4069</v>
      </c>
      <c r="AM10" s="41"/>
      <c r="AN10" s="41"/>
      <c r="AO10" s="41"/>
      <c r="AP10" s="41"/>
      <c r="AQ10" s="41"/>
      <c r="AR10" s="41"/>
      <c r="AS10" s="41"/>
      <c r="AT10" s="34">
        <f>データ!W6</f>
        <v>4.6399999999999997</v>
      </c>
      <c r="AU10" s="34"/>
      <c r="AV10" s="34"/>
      <c r="AW10" s="34"/>
      <c r="AX10" s="34"/>
      <c r="AY10" s="34"/>
      <c r="AZ10" s="34"/>
      <c r="BA10" s="34"/>
      <c r="BB10" s="34">
        <f>データ!X6</f>
        <v>876.94</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5" t="s">
        <v>114</v>
      </c>
      <c r="BM47" s="86"/>
      <c r="BN47" s="86"/>
      <c r="BO47" s="86"/>
      <c r="BP47" s="86"/>
      <c r="BQ47" s="86"/>
      <c r="BR47" s="86"/>
      <c r="BS47" s="86"/>
      <c r="BT47" s="86"/>
      <c r="BU47" s="86"/>
      <c r="BV47" s="86"/>
      <c r="BW47" s="86"/>
      <c r="BX47" s="86"/>
      <c r="BY47" s="86"/>
      <c r="BZ47" s="87"/>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5"/>
      <c r="BM48" s="86"/>
      <c r="BN48" s="86"/>
      <c r="BO48" s="86"/>
      <c r="BP48" s="86"/>
      <c r="BQ48" s="86"/>
      <c r="BR48" s="86"/>
      <c r="BS48" s="86"/>
      <c r="BT48" s="86"/>
      <c r="BU48" s="86"/>
      <c r="BV48" s="86"/>
      <c r="BW48" s="86"/>
      <c r="BX48" s="86"/>
      <c r="BY48" s="86"/>
      <c r="BZ48" s="87"/>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5"/>
      <c r="BM49" s="86"/>
      <c r="BN49" s="86"/>
      <c r="BO49" s="86"/>
      <c r="BP49" s="86"/>
      <c r="BQ49" s="86"/>
      <c r="BR49" s="86"/>
      <c r="BS49" s="86"/>
      <c r="BT49" s="86"/>
      <c r="BU49" s="86"/>
      <c r="BV49" s="86"/>
      <c r="BW49" s="86"/>
      <c r="BX49" s="86"/>
      <c r="BY49" s="86"/>
      <c r="BZ49" s="87"/>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5"/>
      <c r="BM50" s="86"/>
      <c r="BN50" s="86"/>
      <c r="BO50" s="86"/>
      <c r="BP50" s="86"/>
      <c r="BQ50" s="86"/>
      <c r="BR50" s="86"/>
      <c r="BS50" s="86"/>
      <c r="BT50" s="86"/>
      <c r="BU50" s="86"/>
      <c r="BV50" s="86"/>
      <c r="BW50" s="86"/>
      <c r="BX50" s="86"/>
      <c r="BY50" s="86"/>
      <c r="BZ50" s="87"/>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5"/>
      <c r="BM51" s="86"/>
      <c r="BN51" s="86"/>
      <c r="BO51" s="86"/>
      <c r="BP51" s="86"/>
      <c r="BQ51" s="86"/>
      <c r="BR51" s="86"/>
      <c r="BS51" s="86"/>
      <c r="BT51" s="86"/>
      <c r="BU51" s="86"/>
      <c r="BV51" s="86"/>
      <c r="BW51" s="86"/>
      <c r="BX51" s="86"/>
      <c r="BY51" s="86"/>
      <c r="BZ51" s="87"/>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5"/>
      <c r="BM52" s="86"/>
      <c r="BN52" s="86"/>
      <c r="BO52" s="86"/>
      <c r="BP52" s="86"/>
      <c r="BQ52" s="86"/>
      <c r="BR52" s="86"/>
      <c r="BS52" s="86"/>
      <c r="BT52" s="86"/>
      <c r="BU52" s="86"/>
      <c r="BV52" s="86"/>
      <c r="BW52" s="86"/>
      <c r="BX52" s="86"/>
      <c r="BY52" s="86"/>
      <c r="BZ52" s="87"/>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5"/>
      <c r="BM53" s="86"/>
      <c r="BN53" s="86"/>
      <c r="BO53" s="86"/>
      <c r="BP53" s="86"/>
      <c r="BQ53" s="86"/>
      <c r="BR53" s="86"/>
      <c r="BS53" s="86"/>
      <c r="BT53" s="86"/>
      <c r="BU53" s="86"/>
      <c r="BV53" s="86"/>
      <c r="BW53" s="86"/>
      <c r="BX53" s="86"/>
      <c r="BY53" s="86"/>
      <c r="BZ53" s="87"/>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5"/>
      <c r="BM54" s="86"/>
      <c r="BN54" s="86"/>
      <c r="BO54" s="86"/>
      <c r="BP54" s="86"/>
      <c r="BQ54" s="86"/>
      <c r="BR54" s="86"/>
      <c r="BS54" s="86"/>
      <c r="BT54" s="86"/>
      <c r="BU54" s="86"/>
      <c r="BV54" s="86"/>
      <c r="BW54" s="86"/>
      <c r="BX54" s="86"/>
      <c r="BY54" s="86"/>
      <c r="BZ54" s="87"/>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5"/>
      <c r="BM55" s="86"/>
      <c r="BN55" s="86"/>
      <c r="BO55" s="86"/>
      <c r="BP55" s="86"/>
      <c r="BQ55" s="86"/>
      <c r="BR55" s="86"/>
      <c r="BS55" s="86"/>
      <c r="BT55" s="86"/>
      <c r="BU55" s="86"/>
      <c r="BV55" s="86"/>
      <c r="BW55" s="86"/>
      <c r="BX55" s="86"/>
      <c r="BY55" s="86"/>
      <c r="BZ55" s="87"/>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5"/>
      <c r="BM56" s="86"/>
      <c r="BN56" s="86"/>
      <c r="BO56" s="86"/>
      <c r="BP56" s="86"/>
      <c r="BQ56" s="86"/>
      <c r="BR56" s="86"/>
      <c r="BS56" s="86"/>
      <c r="BT56" s="86"/>
      <c r="BU56" s="86"/>
      <c r="BV56" s="86"/>
      <c r="BW56" s="86"/>
      <c r="BX56" s="86"/>
      <c r="BY56" s="86"/>
      <c r="BZ56" s="87"/>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5"/>
      <c r="BM57" s="86"/>
      <c r="BN57" s="86"/>
      <c r="BO57" s="86"/>
      <c r="BP57" s="86"/>
      <c r="BQ57" s="86"/>
      <c r="BR57" s="86"/>
      <c r="BS57" s="86"/>
      <c r="BT57" s="86"/>
      <c r="BU57" s="86"/>
      <c r="BV57" s="86"/>
      <c r="BW57" s="86"/>
      <c r="BX57" s="86"/>
      <c r="BY57" s="86"/>
      <c r="BZ57" s="87"/>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5"/>
      <c r="BM58" s="86"/>
      <c r="BN58" s="86"/>
      <c r="BO58" s="86"/>
      <c r="BP58" s="86"/>
      <c r="BQ58" s="86"/>
      <c r="BR58" s="86"/>
      <c r="BS58" s="86"/>
      <c r="BT58" s="86"/>
      <c r="BU58" s="86"/>
      <c r="BV58" s="86"/>
      <c r="BW58" s="86"/>
      <c r="BX58" s="86"/>
      <c r="BY58" s="86"/>
      <c r="BZ58" s="87"/>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5"/>
      <c r="BM59" s="86"/>
      <c r="BN59" s="86"/>
      <c r="BO59" s="86"/>
      <c r="BP59" s="86"/>
      <c r="BQ59" s="86"/>
      <c r="BR59" s="86"/>
      <c r="BS59" s="86"/>
      <c r="BT59" s="86"/>
      <c r="BU59" s="86"/>
      <c r="BV59" s="86"/>
      <c r="BW59" s="86"/>
      <c r="BX59" s="86"/>
      <c r="BY59" s="86"/>
      <c r="BZ59" s="87"/>
    </row>
    <row r="60" spans="1:78" ht="13.5" customHeight="1">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85"/>
      <c r="BM60" s="86"/>
      <c r="BN60" s="86"/>
      <c r="BO60" s="86"/>
      <c r="BP60" s="86"/>
      <c r="BQ60" s="86"/>
      <c r="BR60" s="86"/>
      <c r="BS60" s="86"/>
      <c r="BT60" s="86"/>
      <c r="BU60" s="86"/>
      <c r="BV60" s="86"/>
      <c r="BW60" s="86"/>
      <c r="BX60" s="86"/>
      <c r="BY60" s="86"/>
      <c r="BZ60" s="87"/>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85"/>
      <c r="BM61" s="86"/>
      <c r="BN61" s="86"/>
      <c r="BO61" s="86"/>
      <c r="BP61" s="86"/>
      <c r="BQ61" s="86"/>
      <c r="BR61" s="86"/>
      <c r="BS61" s="86"/>
      <c r="BT61" s="86"/>
      <c r="BU61" s="86"/>
      <c r="BV61" s="86"/>
      <c r="BW61" s="86"/>
      <c r="BX61" s="86"/>
      <c r="BY61" s="86"/>
      <c r="BZ61" s="87"/>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5"/>
      <c r="BM62" s="86"/>
      <c r="BN62" s="86"/>
      <c r="BO62" s="86"/>
      <c r="BP62" s="86"/>
      <c r="BQ62" s="86"/>
      <c r="BR62" s="86"/>
      <c r="BS62" s="86"/>
      <c r="BT62" s="86"/>
      <c r="BU62" s="86"/>
      <c r="BV62" s="86"/>
      <c r="BW62" s="86"/>
      <c r="BX62" s="86"/>
      <c r="BY62" s="86"/>
      <c r="BZ62" s="87"/>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8"/>
      <c r="BM63" s="89"/>
      <c r="BN63" s="89"/>
      <c r="BO63" s="89"/>
      <c r="BP63" s="89"/>
      <c r="BQ63" s="89"/>
      <c r="BR63" s="89"/>
      <c r="BS63" s="89"/>
      <c r="BT63" s="89"/>
      <c r="BU63" s="89"/>
      <c r="BV63" s="89"/>
      <c r="BW63" s="89"/>
      <c r="BX63" s="89"/>
      <c r="BY63" s="89"/>
      <c r="BZ63" s="90"/>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112</v>
      </c>
      <c r="BM66" s="71"/>
      <c r="BN66" s="71"/>
      <c r="BO66" s="71"/>
      <c r="BP66" s="71"/>
      <c r="BQ66" s="71"/>
      <c r="BR66" s="71"/>
      <c r="BS66" s="71"/>
      <c r="BT66" s="71"/>
      <c r="BU66" s="71"/>
      <c r="BV66" s="71"/>
      <c r="BW66" s="71"/>
      <c r="BX66" s="71"/>
      <c r="BY66" s="71"/>
      <c r="BZ66" s="72"/>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U8XEd3fumAp+9q9v2L5Rl7CAp6K3r4WCDH0ZM/Wjzdkty5hyqNSR66FgSoyxyoGbMsLyxeCcyTZLs7C3VhApxw==" saltValue="Y6J/ogboS/8XklZdysPZD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cols>
    <col min="2" max="144" width="11.90625" customWidth="1"/>
  </cols>
  <sheetData>
    <row r="1" spans="1:148">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c r="A6" s="14" t="s">
        <v>95</v>
      </c>
      <c r="B6" s="19">
        <f>B7</f>
        <v>2024</v>
      </c>
      <c r="C6" s="19">
        <f t="shared" ref="C6:X6" si="3">C7</f>
        <v>232211</v>
      </c>
      <c r="D6" s="19">
        <f t="shared" si="3"/>
        <v>46</v>
      </c>
      <c r="E6" s="19">
        <f t="shared" si="3"/>
        <v>17</v>
      </c>
      <c r="F6" s="19">
        <f t="shared" si="3"/>
        <v>5</v>
      </c>
      <c r="G6" s="19">
        <f t="shared" si="3"/>
        <v>0</v>
      </c>
      <c r="H6" s="19" t="str">
        <f t="shared" si="3"/>
        <v>愛知県　新城市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80.510000000000005</v>
      </c>
      <c r="P6" s="20">
        <f t="shared" si="3"/>
        <v>9.51</v>
      </c>
      <c r="Q6" s="20">
        <f t="shared" si="3"/>
        <v>100</v>
      </c>
      <c r="R6" s="20">
        <f t="shared" si="3"/>
        <v>4499</v>
      </c>
      <c r="S6" s="20">
        <f t="shared" si="3"/>
        <v>42375</v>
      </c>
      <c r="T6" s="20">
        <f t="shared" si="3"/>
        <v>499.23</v>
      </c>
      <c r="U6" s="20">
        <f t="shared" si="3"/>
        <v>84.88</v>
      </c>
      <c r="V6" s="20">
        <f t="shared" si="3"/>
        <v>4069</v>
      </c>
      <c r="W6" s="20">
        <f t="shared" si="3"/>
        <v>4.6399999999999997</v>
      </c>
      <c r="X6" s="20">
        <f t="shared" si="3"/>
        <v>876.94</v>
      </c>
      <c r="Y6" s="21">
        <f>IF(Y7="",NA(),Y7)</f>
        <v>94.83</v>
      </c>
      <c r="Z6" s="21">
        <f t="shared" ref="Z6:AH6" si="4">IF(Z7="",NA(),Z7)</f>
        <v>98.28</v>
      </c>
      <c r="AA6" s="21">
        <f t="shared" si="4"/>
        <v>101.49</v>
      </c>
      <c r="AB6" s="21">
        <f t="shared" si="4"/>
        <v>103.13</v>
      </c>
      <c r="AC6" s="21">
        <f t="shared" si="4"/>
        <v>103.95</v>
      </c>
      <c r="AD6" s="21">
        <f t="shared" si="4"/>
        <v>106.37</v>
      </c>
      <c r="AE6" s="21">
        <f t="shared" si="4"/>
        <v>106.07</v>
      </c>
      <c r="AF6" s="21">
        <f t="shared" si="4"/>
        <v>105.5</v>
      </c>
      <c r="AG6" s="21">
        <f t="shared" si="4"/>
        <v>103.07</v>
      </c>
      <c r="AH6" s="21">
        <f t="shared" si="4"/>
        <v>103.04</v>
      </c>
      <c r="AI6" s="20" t="str">
        <f>IF(AI7="","",IF(AI7="-","【-】","【"&amp;SUBSTITUTE(TEXT(AI7,"#,##0.00"),"-","△")&amp;"】"))</f>
        <v>【104.30】</v>
      </c>
      <c r="AJ6" s="21">
        <f>IF(AJ7="",NA(),AJ7)</f>
        <v>317.38</v>
      </c>
      <c r="AK6" s="21">
        <f t="shared" ref="AK6:AS6" si="5">IF(AK7="",NA(),AK7)</f>
        <v>327.97</v>
      </c>
      <c r="AL6" s="21">
        <f t="shared" si="5"/>
        <v>321.8</v>
      </c>
      <c r="AM6" s="21">
        <f t="shared" si="5"/>
        <v>305.32</v>
      </c>
      <c r="AN6" s="21">
        <f t="shared" si="5"/>
        <v>287.56</v>
      </c>
      <c r="AO6" s="21">
        <f t="shared" si="5"/>
        <v>139.02000000000001</v>
      </c>
      <c r="AP6" s="21">
        <f t="shared" si="5"/>
        <v>132.04</v>
      </c>
      <c r="AQ6" s="21">
        <f t="shared" si="5"/>
        <v>145.43</v>
      </c>
      <c r="AR6" s="21">
        <f t="shared" si="5"/>
        <v>120.64</v>
      </c>
      <c r="AS6" s="21">
        <f t="shared" si="5"/>
        <v>100.31</v>
      </c>
      <c r="AT6" s="20" t="str">
        <f>IF(AT7="","",IF(AT7="-","【-】","【"&amp;SUBSTITUTE(TEXT(AT7,"#,##0.00"),"-","△")&amp;"】"))</f>
        <v>【102.74】</v>
      </c>
      <c r="AU6" s="21">
        <f>IF(AU7="",NA(),AU7)</f>
        <v>166.65</v>
      </c>
      <c r="AV6" s="21">
        <f t="shared" ref="AV6:BD6" si="6">IF(AV7="",NA(),AV7)</f>
        <v>155.97999999999999</v>
      </c>
      <c r="AW6" s="21">
        <f t="shared" si="6"/>
        <v>169.19</v>
      </c>
      <c r="AX6" s="21">
        <f t="shared" si="6"/>
        <v>174.66</v>
      </c>
      <c r="AY6" s="21">
        <f t="shared" si="6"/>
        <v>166.72</v>
      </c>
      <c r="AZ6" s="21">
        <f t="shared" si="6"/>
        <v>29.13</v>
      </c>
      <c r="BA6" s="21">
        <f t="shared" si="6"/>
        <v>35.69</v>
      </c>
      <c r="BB6" s="21">
        <f t="shared" si="6"/>
        <v>38.4</v>
      </c>
      <c r="BC6" s="21">
        <f t="shared" si="6"/>
        <v>39.82</v>
      </c>
      <c r="BD6" s="21">
        <f t="shared" si="6"/>
        <v>41.03</v>
      </c>
      <c r="BE6" s="20" t="str">
        <f>IF(BE7="","",IF(BE7="-","【-】","【"&amp;SUBSTITUTE(TEXT(BE7,"#,##0.00"),"-","△")&amp;"】"))</f>
        <v>【47.19】</v>
      </c>
      <c r="BF6" s="21">
        <f>IF(BF7="",NA(),BF7)</f>
        <v>1782.02</v>
      </c>
      <c r="BG6" s="21">
        <f t="shared" ref="BG6:BO6" si="7">IF(BG7="",NA(),BG7)</f>
        <v>1768.03</v>
      </c>
      <c r="BH6" s="21">
        <f t="shared" si="7"/>
        <v>1740.19</v>
      </c>
      <c r="BI6" s="21">
        <f t="shared" si="7"/>
        <v>1690.48</v>
      </c>
      <c r="BJ6" s="21">
        <f t="shared" si="7"/>
        <v>1685.77</v>
      </c>
      <c r="BK6" s="21">
        <f t="shared" si="7"/>
        <v>867.83</v>
      </c>
      <c r="BL6" s="21">
        <f t="shared" si="7"/>
        <v>791.76</v>
      </c>
      <c r="BM6" s="21">
        <f t="shared" si="7"/>
        <v>900.82</v>
      </c>
      <c r="BN6" s="21">
        <f t="shared" si="7"/>
        <v>743.31</v>
      </c>
      <c r="BO6" s="21">
        <f t="shared" si="7"/>
        <v>796.8</v>
      </c>
      <c r="BP6" s="20" t="str">
        <f>IF(BP7="","",IF(BP7="-","【-】","【"&amp;SUBSTITUTE(TEXT(BP7,"#,##0.00"),"-","△")&amp;"】"))</f>
        <v>【798.10】</v>
      </c>
      <c r="BQ6" s="21">
        <f>IF(BQ7="",NA(),BQ7)</f>
        <v>77.319999999999993</v>
      </c>
      <c r="BR6" s="21">
        <f t="shared" ref="BR6:BZ6" si="8">IF(BR7="",NA(),BR7)</f>
        <v>81.19</v>
      </c>
      <c r="BS6" s="21">
        <f t="shared" si="8"/>
        <v>70.33</v>
      </c>
      <c r="BT6" s="21">
        <f t="shared" si="8"/>
        <v>75.84</v>
      </c>
      <c r="BU6" s="21">
        <f t="shared" si="8"/>
        <v>75.540000000000006</v>
      </c>
      <c r="BV6" s="21">
        <f t="shared" si="8"/>
        <v>57.08</v>
      </c>
      <c r="BW6" s="21">
        <f t="shared" si="8"/>
        <v>56.26</v>
      </c>
      <c r="BX6" s="21">
        <f t="shared" si="8"/>
        <v>52.94</v>
      </c>
      <c r="BY6" s="21">
        <f t="shared" si="8"/>
        <v>61.15</v>
      </c>
      <c r="BZ6" s="21">
        <f t="shared" si="8"/>
        <v>58.41</v>
      </c>
      <c r="CA6" s="20" t="str">
        <f>IF(CA7="","",IF(CA7="-","【-】","【"&amp;SUBSTITUTE(TEXT(CA7,"#,##0.00"),"-","△")&amp;"】"))</f>
        <v>【54.51】</v>
      </c>
      <c r="CB6" s="21">
        <f>IF(CB7="",NA(),CB7)</f>
        <v>190.57</v>
      </c>
      <c r="CC6" s="21">
        <f t="shared" ref="CC6:CK6" si="9">IF(CC7="",NA(),CC7)</f>
        <v>179.62</v>
      </c>
      <c r="CD6" s="21">
        <f t="shared" si="9"/>
        <v>221.19</v>
      </c>
      <c r="CE6" s="21">
        <f t="shared" si="9"/>
        <v>207.37</v>
      </c>
      <c r="CF6" s="21">
        <f t="shared" si="9"/>
        <v>216.73</v>
      </c>
      <c r="CG6" s="21">
        <f t="shared" si="9"/>
        <v>274.99</v>
      </c>
      <c r="CH6" s="21">
        <f t="shared" si="9"/>
        <v>282.08999999999997</v>
      </c>
      <c r="CI6" s="21">
        <f t="shared" si="9"/>
        <v>303.27999999999997</v>
      </c>
      <c r="CJ6" s="21">
        <f t="shared" si="9"/>
        <v>250.43</v>
      </c>
      <c r="CK6" s="21">
        <f t="shared" si="9"/>
        <v>267.33999999999997</v>
      </c>
      <c r="CL6" s="20" t="str">
        <f>IF(CL7="","",IF(CL7="-","【-】","【"&amp;SUBSTITUTE(TEXT(CL7,"#,##0.00"),"-","△")&amp;"】"))</f>
        <v>【286.33】</v>
      </c>
      <c r="CM6" s="21">
        <f>IF(CM7="",NA(),CM7)</f>
        <v>52.6</v>
      </c>
      <c r="CN6" s="21">
        <f t="shared" ref="CN6:CV6" si="10">IF(CN7="",NA(),CN7)</f>
        <v>52.24</v>
      </c>
      <c r="CO6" s="21">
        <f t="shared" si="10"/>
        <v>52.28</v>
      </c>
      <c r="CP6" s="21">
        <f t="shared" si="10"/>
        <v>51.52</v>
      </c>
      <c r="CQ6" s="21">
        <f t="shared" si="10"/>
        <v>51.4</v>
      </c>
      <c r="CR6" s="21">
        <f t="shared" si="10"/>
        <v>54.83</v>
      </c>
      <c r="CS6" s="21">
        <f t="shared" si="10"/>
        <v>66.53</v>
      </c>
      <c r="CT6" s="21">
        <f t="shared" si="10"/>
        <v>52.35</v>
      </c>
      <c r="CU6" s="21">
        <f t="shared" si="10"/>
        <v>52.63</v>
      </c>
      <c r="CV6" s="21">
        <f t="shared" si="10"/>
        <v>52.34</v>
      </c>
      <c r="CW6" s="20" t="str">
        <f>IF(CW7="","",IF(CW7="-","【-】","【"&amp;SUBSTITUTE(TEXT(CW7,"#,##0.00"),"-","△")&amp;"】"))</f>
        <v>【49.92】</v>
      </c>
      <c r="CX6" s="21">
        <f>IF(CX7="",NA(),CX7)</f>
        <v>85.7</v>
      </c>
      <c r="CY6" s="21">
        <f t="shared" ref="CY6:DG6" si="11">IF(CY7="",NA(),CY7)</f>
        <v>85.8</v>
      </c>
      <c r="CZ6" s="21">
        <f t="shared" si="11"/>
        <v>88.73</v>
      </c>
      <c r="DA6" s="21">
        <f t="shared" si="11"/>
        <v>92.18</v>
      </c>
      <c r="DB6" s="21">
        <f t="shared" si="11"/>
        <v>92.53</v>
      </c>
      <c r="DC6" s="21">
        <f t="shared" si="11"/>
        <v>84.7</v>
      </c>
      <c r="DD6" s="21">
        <f t="shared" si="11"/>
        <v>84.67</v>
      </c>
      <c r="DE6" s="21">
        <f t="shared" si="11"/>
        <v>84.39</v>
      </c>
      <c r="DF6" s="21">
        <f t="shared" si="11"/>
        <v>90.32</v>
      </c>
      <c r="DG6" s="21">
        <f t="shared" si="11"/>
        <v>90.05</v>
      </c>
      <c r="DH6" s="20" t="str">
        <f>IF(DH7="","",IF(DH7="-","【-】","【"&amp;SUBSTITUTE(TEXT(DH7,"#,##0.00"),"-","△")&amp;"】"))</f>
        <v>【87.80】</v>
      </c>
      <c r="DI6" s="21">
        <f>IF(DI7="",NA(),DI7)</f>
        <v>15.5</v>
      </c>
      <c r="DJ6" s="21">
        <f t="shared" ref="DJ6:DR6" si="12">IF(DJ7="",NA(),DJ7)</f>
        <v>18.18</v>
      </c>
      <c r="DK6" s="21">
        <f t="shared" si="12"/>
        <v>20.71</v>
      </c>
      <c r="DL6" s="21">
        <f t="shared" si="12"/>
        <v>22.87</v>
      </c>
      <c r="DM6" s="21">
        <f t="shared" si="12"/>
        <v>24.87</v>
      </c>
      <c r="DN6" s="21">
        <f t="shared" si="12"/>
        <v>20.34</v>
      </c>
      <c r="DO6" s="21">
        <f t="shared" si="12"/>
        <v>21.85</v>
      </c>
      <c r="DP6" s="21">
        <f t="shared" si="12"/>
        <v>25.19</v>
      </c>
      <c r="DQ6" s="21">
        <f t="shared" si="12"/>
        <v>30.5</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0.05</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0.02</v>
      </c>
      <c r="EN6" s="21">
        <f t="shared" si="14"/>
        <v>0.02</v>
      </c>
      <c r="EO6" s="20" t="str">
        <f>IF(EO7="","",IF(EO7="-","【-】","【"&amp;SUBSTITUTE(TEXT(EO7,"#,##0.00"),"-","△")&amp;"】"))</f>
        <v>【0.02】</v>
      </c>
    </row>
    <row r="7" spans="1:148" s="22" customFormat="1">
      <c r="A7" s="14"/>
      <c r="B7" s="23">
        <v>2024</v>
      </c>
      <c r="C7" s="23">
        <v>232211</v>
      </c>
      <c r="D7" s="23">
        <v>46</v>
      </c>
      <c r="E7" s="23">
        <v>17</v>
      </c>
      <c r="F7" s="23">
        <v>5</v>
      </c>
      <c r="G7" s="23">
        <v>0</v>
      </c>
      <c r="H7" s="23" t="s">
        <v>96</v>
      </c>
      <c r="I7" s="23" t="s">
        <v>97</v>
      </c>
      <c r="J7" s="23" t="s">
        <v>98</v>
      </c>
      <c r="K7" s="23" t="s">
        <v>99</v>
      </c>
      <c r="L7" s="23" t="s">
        <v>100</v>
      </c>
      <c r="M7" s="23" t="s">
        <v>101</v>
      </c>
      <c r="N7" s="24" t="s">
        <v>102</v>
      </c>
      <c r="O7" s="24">
        <v>80.510000000000005</v>
      </c>
      <c r="P7" s="24">
        <v>9.51</v>
      </c>
      <c r="Q7" s="24">
        <v>100</v>
      </c>
      <c r="R7" s="24">
        <v>4499</v>
      </c>
      <c r="S7" s="24">
        <v>42375</v>
      </c>
      <c r="T7" s="24">
        <v>499.23</v>
      </c>
      <c r="U7" s="24">
        <v>84.88</v>
      </c>
      <c r="V7" s="24">
        <v>4069</v>
      </c>
      <c r="W7" s="24">
        <v>4.6399999999999997</v>
      </c>
      <c r="X7" s="24">
        <v>876.94</v>
      </c>
      <c r="Y7" s="24">
        <v>94.83</v>
      </c>
      <c r="Z7" s="24">
        <v>98.28</v>
      </c>
      <c r="AA7" s="24">
        <v>101.49</v>
      </c>
      <c r="AB7" s="24">
        <v>103.13</v>
      </c>
      <c r="AC7" s="24">
        <v>103.95</v>
      </c>
      <c r="AD7" s="24">
        <v>106.37</v>
      </c>
      <c r="AE7" s="24">
        <v>106.07</v>
      </c>
      <c r="AF7" s="24">
        <v>105.5</v>
      </c>
      <c r="AG7" s="24">
        <v>103.07</v>
      </c>
      <c r="AH7" s="24">
        <v>103.04</v>
      </c>
      <c r="AI7" s="24">
        <v>104.3</v>
      </c>
      <c r="AJ7" s="24">
        <v>317.38</v>
      </c>
      <c r="AK7" s="24">
        <v>327.97</v>
      </c>
      <c r="AL7" s="24">
        <v>321.8</v>
      </c>
      <c r="AM7" s="24">
        <v>305.32</v>
      </c>
      <c r="AN7" s="24">
        <v>287.56</v>
      </c>
      <c r="AO7" s="24">
        <v>139.02000000000001</v>
      </c>
      <c r="AP7" s="24">
        <v>132.04</v>
      </c>
      <c r="AQ7" s="24">
        <v>145.43</v>
      </c>
      <c r="AR7" s="24">
        <v>120.64</v>
      </c>
      <c r="AS7" s="24">
        <v>100.31</v>
      </c>
      <c r="AT7" s="24">
        <v>102.74</v>
      </c>
      <c r="AU7" s="24">
        <v>166.65</v>
      </c>
      <c r="AV7" s="24">
        <v>155.97999999999999</v>
      </c>
      <c r="AW7" s="24">
        <v>169.19</v>
      </c>
      <c r="AX7" s="24">
        <v>174.66</v>
      </c>
      <c r="AY7" s="24">
        <v>166.72</v>
      </c>
      <c r="AZ7" s="24">
        <v>29.13</v>
      </c>
      <c r="BA7" s="24">
        <v>35.69</v>
      </c>
      <c r="BB7" s="24">
        <v>38.4</v>
      </c>
      <c r="BC7" s="24">
        <v>39.82</v>
      </c>
      <c r="BD7" s="24">
        <v>41.03</v>
      </c>
      <c r="BE7" s="24">
        <v>47.19</v>
      </c>
      <c r="BF7" s="24">
        <v>1782.02</v>
      </c>
      <c r="BG7" s="24">
        <v>1768.03</v>
      </c>
      <c r="BH7" s="24">
        <v>1740.19</v>
      </c>
      <c r="BI7" s="24">
        <v>1690.48</v>
      </c>
      <c r="BJ7" s="24">
        <v>1685.77</v>
      </c>
      <c r="BK7" s="24">
        <v>867.83</v>
      </c>
      <c r="BL7" s="24">
        <v>791.76</v>
      </c>
      <c r="BM7" s="24">
        <v>900.82</v>
      </c>
      <c r="BN7" s="24">
        <v>743.31</v>
      </c>
      <c r="BO7" s="24">
        <v>796.8</v>
      </c>
      <c r="BP7" s="24">
        <v>798.1</v>
      </c>
      <c r="BQ7" s="24">
        <v>77.319999999999993</v>
      </c>
      <c r="BR7" s="24">
        <v>81.19</v>
      </c>
      <c r="BS7" s="24">
        <v>70.33</v>
      </c>
      <c r="BT7" s="24">
        <v>75.84</v>
      </c>
      <c r="BU7" s="24">
        <v>75.540000000000006</v>
      </c>
      <c r="BV7" s="24">
        <v>57.08</v>
      </c>
      <c r="BW7" s="24">
        <v>56.26</v>
      </c>
      <c r="BX7" s="24">
        <v>52.94</v>
      </c>
      <c r="BY7" s="24">
        <v>61.15</v>
      </c>
      <c r="BZ7" s="24">
        <v>58.41</v>
      </c>
      <c r="CA7" s="24">
        <v>54.51</v>
      </c>
      <c r="CB7" s="24">
        <v>190.57</v>
      </c>
      <c r="CC7" s="24">
        <v>179.62</v>
      </c>
      <c r="CD7" s="24">
        <v>221.19</v>
      </c>
      <c r="CE7" s="24">
        <v>207.37</v>
      </c>
      <c r="CF7" s="24">
        <v>216.73</v>
      </c>
      <c r="CG7" s="24">
        <v>274.99</v>
      </c>
      <c r="CH7" s="24">
        <v>282.08999999999997</v>
      </c>
      <c r="CI7" s="24">
        <v>303.27999999999997</v>
      </c>
      <c r="CJ7" s="24">
        <v>250.43</v>
      </c>
      <c r="CK7" s="24">
        <v>267.33999999999997</v>
      </c>
      <c r="CL7" s="24">
        <v>286.33</v>
      </c>
      <c r="CM7" s="24">
        <v>52.6</v>
      </c>
      <c r="CN7" s="24">
        <v>52.24</v>
      </c>
      <c r="CO7" s="24">
        <v>52.28</v>
      </c>
      <c r="CP7" s="24">
        <v>51.52</v>
      </c>
      <c r="CQ7" s="24">
        <v>51.4</v>
      </c>
      <c r="CR7" s="24">
        <v>54.83</v>
      </c>
      <c r="CS7" s="24">
        <v>66.53</v>
      </c>
      <c r="CT7" s="24">
        <v>52.35</v>
      </c>
      <c r="CU7" s="24">
        <v>52.63</v>
      </c>
      <c r="CV7" s="24">
        <v>52.34</v>
      </c>
      <c r="CW7" s="24">
        <v>49.92</v>
      </c>
      <c r="CX7" s="24">
        <v>85.7</v>
      </c>
      <c r="CY7" s="24">
        <v>85.8</v>
      </c>
      <c r="CZ7" s="24">
        <v>88.73</v>
      </c>
      <c r="DA7" s="24">
        <v>92.18</v>
      </c>
      <c r="DB7" s="24">
        <v>92.53</v>
      </c>
      <c r="DC7" s="24">
        <v>84.7</v>
      </c>
      <c r="DD7" s="24">
        <v>84.67</v>
      </c>
      <c r="DE7" s="24">
        <v>84.39</v>
      </c>
      <c r="DF7" s="24">
        <v>90.32</v>
      </c>
      <c r="DG7" s="24">
        <v>90.05</v>
      </c>
      <c r="DH7" s="24">
        <v>87.8</v>
      </c>
      <c r="DI7" s="24">
        <v>15.5</v>
      </c>
      <c r="DJ7" s="24">
        <v>18.18</v>
      </c>
      <c r="DK7" s="24">
        <v>20.71</v>
      </c>
      <c r="DL7" s="24">
        <v>22.87</v>
      </c>
      <c r="DM7" s="24">
        <v>24.87</v>
      </c>
      <c r="DN7" s="24">
        <v>20.34</v>
      </c>
      <c r="DO7" s="24">
        <v>21.85</v>
      </c>
      <c r="DP7" s="24">
        <v>25.19</v>
      </c>
      <c r="DQ7" s="24">
        <v>30.5</v>
      </c>
      <c r="DR7" s="24">
        <v>30.49</v>
      </c>
      <c r="DS7" s="24">
        <v>28.46</v>
      </c>
      <c r="DT7" s="24">
        <v>0</v>
      </c>
      <c r="DU7" s="24">
        <v>0</v>
      </c>
      <c r="DV7" s="24">
        <v>0</v>
      </c>
      <c r="DW7" s="24">
        <v>0</v>
      </c>
      <c r="DX7" s="24">
        <v>0</v>
      </c>
      <c r="DY7" s="24">
        <v>0</v>
      </c>
      <c r="DZ7" s="24">
        <v>0</v>
      </c>
      <c r="EA7" s="24">
        <v>0</v>
      </c>
      <c r="EB7" s="24">
        <v>0</v>
      </c>
      <c r="EC7" s="24">
        <v>0.05</v>
      </c>
      <c r="ED7" s="24">
        <v>0.03</v>
      </c>
      <c r="EE7" s="24">
        <v>0</v>
      </c>
      <c r="EF7" s="24">
        <v>0</v>
      </c>
      <c r="EG7" s="24">
        <v>0</v>
      </c>
      <c r="EH7" s="24">
        <v>0</v>
      </c>
      <c r="EI7" s="24">
        <v>0</v>
      </c>
      <c r="EJ7" s="24">
        <v>0.25</v>
      </c>
      <c r="EK7" s="24">
        <v>0.05</v>
      </c>
      <c r="EL7" s="24">
        <v>0.03</v>
      </c>
      <c r="EM7" s="24">
        <v>0.02</v>
      </c>
      <c r="EN7" s="24">
        <v>0.02</v>
      </c>
      <c r="EO7" s="24">
        <v>0.02</v>
      </c>
    </row>
    <row r="8" spans="1:148">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c r="A10" s="26" t="s">
        <v>46</v>
      </c>
      <c r="B10" s="27">
        <f>DATEVALUE($B7-B11&amp;"/1/"&amp;B12)</f>
        <v>37257</v>
      </c>
      <c r="C10" s="27">
        <f t="shared" ref="C10:F10" si="15">DATEVALUE($B7-C11&amp;"/1/"&amp;C12)</f>
        <v>37622</v>
      </c>
      <c r="D10" s="27">
        <f t="shared" si="15"/>
        <v>37988</v>
      </c>
      <c r="E10" s="27">
        <f t="shared" si="15"/>
        <v>38355</v>
      </c>
      <c r="F10" s="27">
        <f t="shared" si="15"/>
        <v>38721</v>
      </c>
    </row>
    <row r="11" spans="1:148">
      <c r="B11">
        <v>22</v>
      </c>
      <c r="C11">
        <v>21</v>
      </c>
      <c r="D11">
        <v>20</v>
      </c>
      <c r="E11">
        <v>19</v>
      </c>
      <c r="F11">
        <v>18</v>
      </c>
      <c r="G11" t="s">
        <v>108</v>
      </c>
    </row>
    <row r="12" spans="1:148">
      <c r="B12">
        <v>1</v>
      </c>
      <c r="C12">
        <v>1</v>
      </c>
      <c r="D12">
        <v>2</v>
      </c>
      <c r="E12">
        <v>3</v>
      </c>
      <c r="F12">
        <v>4</v>
      </c>
      <c r="G12" t="s">
        <v>109</v>
      </c>
    </row>
    <row r="13" spans="1:148">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2026-01-21T01:30:47Z</cp:lastPrinted>
  <dcterms:created xsi:type="dcterms:W3CDTF">2025-12-23T06:20:58Z</dcterms:created>
  <dcterms:modified xsi:type="dcterms:W3CDTF">2026-02-20T06:41:38Z</dcterms:modified>
  <cp:category/>
</cp:coreProperties>
</file>