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EFC7840A-3052-4699-A5FB-18F3E4B2B768}" xr6:coauthVersionLast="47" xr6:coauthVersionMax="47" xr10:uidLastSave="{00000000-0000-0000-0000-000000000000}"/>
  <workbookProtection workbookAlgorithmName="SHA-512" workbookHashValue="vTDdkAffYOVP0Wkbn8aVEx4PO1ZEqWNq2mkLcIkXmWP710KhSKZg/H8ExrX4dHXP3C9dUreemnGBpwnrtLaC6w==" workbookSaltValue="ra+9UDXkc1CS+jHQWcr4nw==" workbookSpinCount="100000" lockStructure="1"/>
  <bookViews>
    <workbookView xWindow="2220" yWindow="2208" windowWidth="20316"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DO7" i="5"/>
  <c r="DN7" i="5"/>
  <c r="DM7" i="5"/>
  <c r="DL7" i="5"/>
  <c r="DK7" i="5"/>
  <c r="DI7" i="5"/>
  <c r="MI78" i="4" s="1"/>
  <c r="DH7" i="5"/>
  <c r="LT78" i="4" s="1"/>
  <c r="DG7" i="5"/>
  <c r="LE78" i="4" s="1"/>
  <c r="DF7" i="5"/>
  <c r="DE7" i="5"/>
  <c r="DD7" i="5"/>
  <c r="DC7" i="5"/>
  <c r="DB7" i="5"/>
  <c r="DA7" i="5"/>
  <c r="CZ7" i="5"/>
  <c r="CN7" i="5"/>
  <c r="CM7" i="5"/>
  <c r="BZ7" i="5"/>
  <c r="BY7" i="5"/>
  <c r="BX7" i="5"/>
  <c r="KO53" i="4" s="1"/>
  <c r="BW7" i="5"/>
  <c r="JV53" i="4" s="1"/>
  <c r="BV7" i="5"/>
  <c r="BU7" i="5"/>
  <c r="MA52" i="4" s="1"/>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A7" i="5"/>
  <c r="AZ7" i="5"/>
  <c r="U53" i="4" s="1"/>
  <c r="AY7" i="5"/>
  <c r="AX7" i="5"/>
  <c r="BZ52" i="4" s="1"/>
  <c r="AW7" i="5"/>
  <c r="BG52" i="4" s="1"/>
  <c r="AV7" i="5"/>
  <c r="AU7" i="5"/>
  <c r="AS7" i="5"/>
  <c r="AR7" i="5"/>
  <c r="AQ7" i="5"/>
  <c r="AP7" i="5"/>
  <c r="FE32" i="4" s="1"/>
  <c r="AO7" i="5"/>
  <c r="EL32" i="4" s="1"/>
  <c r="AN7" i="5"/>
  <c r="HJ31" i="4" s="1"/>
  <c r="AM7" i="5"/>
  <c r="GQ31" i="4" s="1"/>
  <c r="AL7" i="5"/>
  <c r="FX31" i="4" s="1"/>
  <c r="AK7" i="5"/>
  <c r="FE31" i="4" s="1"/>
  <c r="AJ7" i="5"/>
  <c r="AH7" i="5"/>
  <c r="AG7" i="5"/>
  <c r="AF7" i="5"/>
  <c r="AE7" i="5"/>
  <c r="AD7" i="5"/>
  <c r="AC7" i="5"/>
  <c r="CS31" i="4" s="1"/>
  <c r="AB7" i="5"/>
  <c r="BZ31" i="4" s="1"/>
  <c r="AA7" i="5"/>
  <c r="BG31" i="4" s="1"/>
  <c r="Z7" i="5"/>
  <c r="AN31" i="4" s="1"/>
  <c r="Y7" i="5"/>
  <c r="U31" i="4" s="1"/>
  <c r="X7" i="5"/>
  <c r="LJ10" i="4" s="1"/>
  <c r="W7" i="5"/>
  <c r="V7" i="5"/>
  <c r="U7" i="5"/>
  <c r="T7" i="5"/>
  <c r="S7" i="5"/>
  <c r="R7" i="5"/>
  <c r="DU10" i="4" s="1"/>
  <c r="Q7" i="5"/>
  <c r="CF10" i="4" s="1"/>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JC53" i="4"/>
  <c r="CS53" i="4"/>
  <c r="BZ53" i="4"/>
  <c r="BG53" i="4"/>
  <c r="AN53" i="4"/>
  <c r="HJ52" i="4"/>
  <c r="GQ52" i="4"/>
  <c r="FX52" i="4"/>
  <c r="FE52" i="4"/>
  <c r="EL52" i="4"/>
  <c r="CS52" i="4"/>
  <c r="AN52" i="4"/>
  <c r="U52" i="4"/>
  <c r="LH32" i="4"/>
  <c r="KO32" i="4"/>
  <c r="JV32" i="4"/>
  <c r="JC32" i="4"/>
  <c r="HJ32" i="4"/>
  <c r="GQ32" i="4"/>
  <c r="FX32" i="4"/>
  <c r="CS32" i="4"/>
  <c r="BZ32" i="4"/>
  <c r="BG32" i="4"/>
  <c r="AN32" i="4"/>
  <c r="U32" i="4"/>
  <c r="MA31" i="4"/>
  <c r="LH31" i="4"/>
  <c r="KO31" i="4"/>
  <c r="JV31" i="4"/>
  <c r="JC31" i="4"/>
  <c r="EL31" i="4"/>
  <c r="JQ10" i="4"/>
  <c r="HX10" i="4"/>
  <c r="LJ8" i="4"/>
  <c r="JQ8" i="4"/>
  <c r="HX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<sst xmlns="http://schemas.openxmlformats.org/spreadsheetml/2006/main" count="278" uniqueCount="129">
  <si>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</si>
  <si>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</si>
  <si>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</si>
  <si>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</si>
  <si>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</si>
  <si>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</si>
  <si>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</si>
  <si>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</si>
  <si>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</si>
  <si>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</si>
  <si>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</si>
  <si>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</si>
  <si>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</si>
  <si>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</si>
  <si>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</si>
  <si>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</si>
  <si>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</si>
  <si>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</si>
  <si>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</si>
  <si>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</si>
  <si>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</si>
  <si>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</si>
  <si>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</si>
  <si>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</si>
  <si>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</si>
  <si>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</si>
  <si>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</si>
  <si>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</si>
  <si>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</si>
  <si>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</si>
  <si>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</si>
  <si>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</si>
  <si>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</si>
  <si>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</si>
  <si>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</si>
  <si>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</si>
  <si>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</si>
  <si>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</si>
  <si>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</si>
  <si>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</si>
  <si>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</si>
  <si>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</si>
  <si>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</si>
  <si>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</si>
  <si>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</si>
  <si>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</si>
  <si>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</si>
  <si>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</si>
  <si>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</si>
  <si>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</si>
  <si>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</si>
  <si>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</si>
  <si>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</si>
  <si>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</si>
  <si>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</si>
  <si>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</si>
  <si>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</si>
  <si>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</si>
  <si>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</si>
  <si>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</si>
  <si>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</si>
  <si>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</si>
  <si>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</si>
  <si>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</si>
  <si>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</si>
  <si>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</si>
  <si>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</si>
  <si>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</si>
  <si>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</si>
  <si>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</si>
  <si>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</si>
  <si>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</si>
  <si>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</si>
  <si>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</si>
  <si>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</si>
  <si>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</si>
  <si>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</si>
  <si>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</si>
  <si>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</si>
  <si>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</si>
  <si>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</si>
  <si>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</si>
  <si>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</si>
  <si>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</si>
  <si>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</si>
  <si>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</si>
  <si>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</si>
  <si>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</si>
  <si>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</si>
  <si>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</si>
  <si>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</si>
  <si>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</si>
  <si>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</si>
  <si>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</si>
  <si>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</si>
  <si>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</si>
  <si>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</si>
  <si>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</si>
  <si>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</si>
  <si>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</si>
  <si>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</si>
  <si>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</si>
  <si>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</si>
  <si>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</si>
  <si>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</si>
  <si>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</si>
  <si>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</si>
  <si>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</si>
  <si>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愛知県　半田市</t>
  </si>
  <si>
    <t>半田市雁宿駐車場</t>
  </si>
  <si>
    <t>法非適用</t>
  </si>
  <si>
    <t>駐車場整備事業</t>
  </si>
  <si>
    <t>-</t>
  </si>
  <si>
    <t>Ａ１Ｂ２</t>
  </si>
  <si>
    <t>非設置</t>
  </si>
  <si>
    <t>該当数値なし</t>
  </si>
  <si>
    <t>都市計画駐車場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</si>
  <si>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</si>
  <si>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</si>
  <si>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</si>
  <si>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</si>
  <si>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</si>
  <si>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</si>
  <si>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</si>
  <si>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</si>
  <si>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当該駐車場単体では黒字。令和3年度より算出方法を見直し、収益に含めていた一般会計繰入金を外した。
前年度と比較して駐車台数増などに伴う総収益は増加したが、施設維持に係る支出の増などに伴う総費用が増加したことで、①収益的収支比率、④売上高ＧＯＰ比率、及び⑤ＥＢＩＴＤＡは減少。令和5年度までは、他会計繰入金は知多半田駅前再開発ビルへ充当しているため、雁宿駐車場に他会計補助金（一般会計繰入金）は充てられていないが、上記と同じ理由により②他会計補助金比率及び③駐車台数一台当たりの他会計補助金額は増加した。
※当該駐車場は知多半田駅前再開発ビル駐車場と同一会計で運営している。</t>
    <rPh sb="87" eb="88">
      <t>ゾウ</t>
    </rPh>
    <rPh sb="97" eb="99">
      <t>ゾウカ</t>
    </rPh>
    <rPh sb="134" eb="136">
      <t>ゲンショウ</t>
    </rPh>
    <rPh sb="246" eb="248">
      <t>ゾウカ</t>
    </rPh>
    <phoneticPr fontId="5"/>
  </si>
  <si>
    <t>駐車可能台数263台に対して、定期利用が約190台を占めており、稼働率は平均値よりも低い。新型コロナウイルス感染症の影響を受けた令和2年度からの回復が進んでおり、隣接する福祉文化会館のイベント参加人数や頻度も新型コロナウイルス感染症の影響を受ける前の規模に戻りつつある。</t>
    <phoneticPr fontId="5"/>
  </si>
  <si>
    <t>供用開始から33年が経過し、施設の老朽化が進む中、故障に対応する修繕や設備更新は不可欠である。そのため、設備投資額は前年度と同規模を見込んでいるが、今後の設備点検次第では増額となる可能性がある。
地方公営企業法を適用していないため、⑥有形固定資産減価償却率および⑨累積欠損金比率については、「該当数値なし」となる。</t>
    <phoneticPr fontId="5"/>
  </si>
  <si>
    <t>これまで当該駐車場単体では、大きな改修工事が行われた年度を除いて、一般会計からの繰入金に頼ることのない経営を継続してきた。前年度と比較して、令和6年度は駐車場の利用増を図ることができたものの、施設維持に係る支出が増加したことで複数の項目で数値を下げる結果となった。
経営戦略は令和2年度に策定済み（令和7年度に改定予定）。</t>
    <rPh sb="42" eb="43">
      <t>キン</t>
    </rPh>
    <rPh sb="106" eb="108">
      <t>ゾウカ</t>
    </rPh>
    <rPh sb="122" eb="123">
      <t>サ</t>
    </rPh>
    <rPh sb="125" eb="127">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</si>
</sst>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149.9</c:v>
                </c:pt>
                <c:pt idx="1">
                  <c:v>143.4</c:v>
                </c:pt>
                <c:pt idx="2">
                  <c:v>126.2</c:v>
                </c:pt>
                <c:pt idx="3">
                  <c:v>159.69999999999999</c:v>
                </c:pt>
                <c:pt idx="4">
                  <c:v>100</c:v>
                </c:pt>
              </c:numCache>
            </c:numRef>
          </c:val>
          <c:extLst>
            <c:ext xmlns:c16="http://schemas.microsoft.com/office/drawing/2014/chart" uri="{C3380CC4-5D6E-409C-BE32-E72D297353CC}">
              <c16:uniqueId val="{00000000-B860-4CF1-B073-D1D7000E796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B860-4CF1-B073-D1D7000E796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7B2-4E29-8C7B-355F1A4F4D1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47B2-4E29-8C7B-355F1A4F4D1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E27-4353-BE83-772EAF2182D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E27-4353-BE83-772EAF2182D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6AD-4E0A-82C9-4C4135EF2DA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6AD-4E0A-82C9-4C4135EF2DA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93.2</c:v>
                </c:pt>
                <c:pt idx="1">
                  <c:v>0</c:v>
                </c:pt>
                <c:pt idx="2">
                  <c:v>0</c:v>
                </c:pt>
                <c:pt idx="3">
                  <c:v>0</c:v>
                </c:pt>
                <c:pt idx="4">
                  <c:v>33.6</c:v>
                </c:pt>
              </c:numCache>
            </c:numRef>
          </c:val>
          <c:extLst>
            <c:ext xmlns:c16="http://schemas.microsoft.com/office/drawing/2014/chart" uri="{C3380CC4-5D6E-409C-BE32-E72D297353CC}">
              <c16:uniqueId val="{00000000-2518-4984-B4A0-7609D1B1904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2518-4984-B4A0-7609D1B1904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3915</c:v>
                </c:pt>
                <c:pt idx="1">
                  <c:v>0</c:v>
                </c:pt>
                <c:pt idx="2">
                  <c:v>0</c:v>
                </c:pt>
                <c:pt idx="3">
                  <c:v>0</c:v>
                </c:pt>
                <c:pt idx="4">
                  <c:v>560</c:v>
                </c:pt>
              </c:numCache>
            </c:numRef>
          </c:val>
          <c:extLst>
            <c:ext xmlns:c16="http://schemas.microsoft.com/office/drawing/2014/chart" uri="{C3380CC4-5D6E-409C-BE32-E72D297353CC}">
              <c16:uniqueId val="{00000000-60CA-4A33-8834-007E762C78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60CA-4A33-8834-007E762C784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6.5</c:v>
                </c:pt>
                <c:pt idx="1">
                  <c:v>12.5</c:v>
                </c:pt>
                <c:pt idx="2">
                  <c:v>16.7</c:v>
                </c:pt>
                <c:pt idx="3">
                  <c:v>18.3</c:v>
                </c:pt>
                <c:pt idx="4">
                  <c:v>20.5</c:v>
                </c:pt>
              </c:numCache>
            </c:numRef>
          </c:val>
          <c:extLst>
            <c:ext xmlns:c16="http://schemas.microsoft.com/office/drawing/2014/chart" uri="{C3380CC4-5D6E-409C-BE32-E72D297353CC}">
              <c16:uniqueId val="{00000000-4545-4DAD-8B8F-AD0CEFBD23D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4545-4DAD-8B8F-AD0CEFBD23D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-76.099999999999994</c:v>
                </c:pt>
                <c:pt idx="1">
                  <c:v>30.3</c:v>
                </c:pt>
                <c:pt idx="2">
                  <c:v>20.7</c:v>
                </c:pt>
                <c:pt idx="3">
                  <c:v>37.4</c:v>
                </c:pt>
                <c:pt idx="4">
                  <c:v>-50.8</c:v>
                </c:pt>
              </c:numCache>
            </c:numRef>
          </c:val>
          <c:extLst>
            <c:ext xmlns:c16="http://schemas.microsoft.com/office/drawing/2014/chart" uri="{C3380CC4-5D6E-409C-BE32-E72D297353CC}">
              <c16:uniqueId val="{00000000-41B9-425A-8318-412C8D763B0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41B9-425A-8318-412C8D763B0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-11272</c:v>
                </c:pt>
                <c:pt idx="1">
                  <c:v>5221</c:v>
                </c:pt>
                <c:pt idx="2">
                  <c:v>3917</c:v>
                </c:pt>
                <c:pt idx="3">
                  <c:v>7584</c:v>
                </c:pt>
                <c:pt idx="4">
                  <c:v>-11035</c:v>
                </c:pt>
              </c:numCache>
            </c:numRef>
          </c:val>
          <c:extLst>
            <c:ext xmlns:c16="http://schemas.microsoft.com/office/drawing/2014/chart" uri="{C3380CC4-5D6E-409C-BE32-E72D297353CC}">
              <c16:uniqueId val="{00000000-F442-4F92-91B2-CE32B54E65B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F442-4F92-91B2-CE32B54E65B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愛知県半田市　半田市雁宿駐車場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9388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263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149.9</v>
      </c>
      <c r="V31" s="98"/>
      <c r="W31" s="98"/>
      <c r="X31" s="98"/>
      <c r="Y31" s="98"/>
      <c r="Z31" s="98"/>
      <c r="AA31" s="98"/>
      <c r="AB31" s="98"/>
      <c r="AC31" s="98"/>
      <c r="AD31" s="98"/>
      <c r="AE31" s="98"/>
      <c r="AF31" s="98"/>
      <c r="AG31" s="98"/>
      <c r="AH31" s="98"/>
      <c r="AI31" s="98"/>
      <c r="AJ31" s="98"/>
      <c r="AK31" s="98"/>
      <c r="AL31" s="98"/>
      <c r="AM31" s="98"/>
      <c r="AN31" s="98">
        <f>データ!Z7</f>
        <v>143.4</v>
      </c>
      <c r="AO31" s="98"/>
      <c r="AP31" s="98"/>
      <c r="AQ31" s="98"/>
      <c r="AR31" s="98"/>
      <c r="AS31" s="98"/>
      <c r="AT31" s="98"/>
      <c r="AU31" s="98"/>
      <c r="AV31" s="98"/>
      <c r="AW31" s="98"/>
      <c r="AX31" s="98"/>
      <c r="AY31" s="98"/>
      <c r="AZ31" s="98"/>
      <c r="BA31" s="98"/>
      <c r="BB31" s="98"/>
      <c r="BC31" s="98"/>
      <c r="BD31" s="98"/>
      <c r="BE31" s="98"/>
      <c r="BF31" s="98"/>
      <c r="BG31" s="98">
        <f>データ!AA7</f>
        <v>126.2</v>
      </c>
      <c r="BH31" s="98"/>
      <c r="BI31" s="98"/>
      <c r="BJ31" s="98"/>
      <c r="BK31" s="98"/>
      <c r="BL31" s="98"/>
      <c r="BM31" s="98"/>
      <c r="BN31" s="98"/>
      <c r="BO31" s="98"/>
      <c r="BP31" s="98"/>
      <c r="BQ31" s="98"/>
      <c r="BR31" s="98"/>
      <c r="BS31" s="98"/>
      <c r="BT31" s="98"/>
      <c r="BU31" s="98"/>
      <c r="BV31" s="98"/>
      <c r="BW31" s="98"/>
      <c r="BX31" s="98"/>
      <c r="BY31" s="98"/>
      <c r="BZ31" s="98">
        <f>データ!AB7</f>
        <v>159.69999999999999</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93.2</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33.6</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6.5</v>
      </c>
      <c r="JD31" s="67"/>
      <c r="JE31" s="67"/>
      <c r="JF31" s="67"/>
      <c r="JG31" s="67"/>
      <c r="JH31" s="67"/>
      <c r="JI31" s="67"/>
      <c r="JJ31" s="67"/>
      <c r="JK31" s="67"/>
      <c r="JL31" s="67"/>
      <c r="JM31" s="67"/>
      <c r="JN31" s="67"/>
      <c r="JO31" s="67"/>
      <c r="JP31" s="67"/>
      <c r="JQ31" s="67"/>
      <c r="JR31" s="67"/>
      <c r="JS31" s="67"/>
      <c r="JT31" s="67"/>
      <c r="JU31" s="68"/>
      <c r="JV31" s="66">
        <f>データ!DL7</f>
        <v>12.5</v>
      </c>
      <c r="JW31" s="67"/>
      <c r="JX31" s="67"/>
      <c r="JY31" s="67"/>
      <c r="JZ31" s="67"/>
      <c r="KA31" s="67"/>
      <c r="KB31" s="67"/>
      <c r="KC31" s="67"/>
      <c r="KD31" s="67"/>
      <c r="KE31" s="67"/>
      <c r="KF31" s="67"/>
      <c r="KG31" s="67"/>
      <c r="KH31" s="67"/>
      <c r="KI31" s="67"/>
      <c r="KJ31" s="67"/>
      <c r="KK31" s="67"/>
      <c r="KL31" s="67"/>
      <c r="KM31" s="67"/>
      <c r="KN31" s="68"/>
      <c r="KO31" s="66">
        <f>データ!DM7</f>
        <v>16.7</v>
      </c>
      <c r="KP31" s="67"/>
      <c r="KQ31" s="67"/>
      <c r="KR31" s="67"/>
      <c r="KS31" s="67"/>
      <c r="KT31" s="67"/>
      <c r="KU31" s="67"/>
      <c r="KV31" s="67"/>
      <c r="KW31" s="67"/>
      <c r="KX31" s="67"/>
      <c r="KY31" s="67"/>
      <c r="KZ31" s="67"/>
      <c r="LA31" s="67"/>
      <c r="LB31" s="67"/>
      <c r="LC31" s="67"/>
      <c r="LD31" s="67"/>
      <c r="LE31" s="67"/>
      <c r="LF31" s="67"/>
      <c r="LG31" s="68"/>
      <c r="LH31" s="66">
        <f>データ!DN7</f>
        <v>18.3</v>
      </c>
      <c r="LI31" s="67"/>
      <c r="LJ31" s="67"/>
      <c r="LK31" s="67"/>
      <c r="LL31" s="67"/>
      <c r="LM31" s="67"/>
      <c r="LN31" s="67"/>
      <c r="LO31" s="67"/>
      <c r="LP31" s="67"/>
      <c r="LQ31" s="67"/>
      <c r="LR31" s="67"/>
      <c r="LS31" s="67"/>
      <c r="LT31" s="67"/>
      <c r="LU31" s="67"/>
      <c r="LV31" s="67"/>
      <c r="LW31" s="67"/>
      <c r="LX31" s="67"/>
      <c r="LY31" s="67"/>
      <c r="LZ31" s="68"/>
      <c r="MA31" s="66">
        <f>データ!DO7</f>
        <v>20.5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3915</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560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-76.099999999999994</v>
      </c>
      <c r="EM52" s="98"/>
      <c r="EN52" s="98"/>
      <c r="EO52" s="98"/>
      <c r="EP52" s="98"/>
      <c r="EQ52" s="98"/>
      <c r="ER52" s="98"/>
      <c r="ES52" s="98"/>
      <c r="ET52" s="98"/>
      <c r="EU52" s="98"/>
      <c r="EV52" s="98"/>
      <c r="EW52" s="98"/>
      <c r="EX52" s="98"/>
      <c r="EY52" s="98"/>
      <c r="EZ52" s="98"/>
      <c r="FA52" s="98"/>
      <c r="FB52" s="98"/>
      <c r="FC52" s="98"/>
      <c r="FD52" s="98"/>
      <c r="FE52" s="98">
        <f>データ!BG7</f>
        <v>30.3</v>
      </c>
      <c r="FF52" s="98"/>
      <c r="FG52" s="98"/>
      <c r="FH52" s="98"/>
      <c r="FI52" s="98"/>
      <c r="FJ52" s="98"/>
      <c r="FK52" s="98"/>
      <c r="FL52" s="98"/>
      <c r="FM52" s="98"/>
      <c r="FN52" s="98"/>
      <c r="FO52" s="98"/>
      <c r="FP52" s="98"/>
      <c r="FQ52" s="98"/>
      <c r="FR52" s="98"/>
      <c r="FS52" s="98"/>
      <c r="FT52" s="98"/>
      <c r="FU52" s="98"/>
      <c r="FV52" s="98"/>
      <c r="FW52" s="98"/>
      <c r="FX52" s="98">
        <f>データ!BH7</f>
        <v>20.7</v>
      </c>
      <c r="FY52" s="98"/>
      <c r="FZ52" s="98"/>
      <c r="GA52" s="98"/>
      <c r="GB52" s="98"/>
      <c r="GC52" s="98"/>
      <c r="GD52" s="98"/>
      <c r="GE52" s="98"/>
      <c r="GF52" s="98"/>
      <c r="GG52" s="98"/>
      <c r="GH52" s="98"/>
      <c r="GI52" s="98"/>
      <c r="GJ52" s="98"/>
      <c r="GK52" s="98"/>
      <c r="GL52" s="98"/>
      <c r="GM52" s="98"/>
      <c r="GN52" s="98"/>
      <c r="GO52" s="98"/>
      <c r="GP52" s="98"/>
      <c r="GQ52" s="98">
        <f>データ!BI7</f>
        <v>37.4</v>
      </c>
      <c r="GR52" s="98"/>
      <c r="GS52" s="98"/>
      <c r="GT52" s="98"/>
      <c r="GU52" s="98"/>
      <c r="GV52" s="98"/>
      <c r="GW52" s="98"/>
      <c r="GX52" s="98"/>
      <c r="GY52" s="98"/>
      <c r="GZ52" s="98"/>
      <c r="HA52" s="98"/>
      <c r="HB52" s="98"/>
      <c r="HC52" s="98"/>
      <c r="HD52" s="98"/>
      <c r="HE52" s="98"/>
      <c r="HF52" s="98"/>
      <c r="HG52" s="98"/>
      <c r="HH52" s="98"/>
      <c r="HI52" s="98"/>
      <c r="HJ52" s="98">
        <f>データ!BJ7</f>
        <v>-50.8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-11272</v>
      </c>
      <c r="JD52" s="97"/>
      <c r="JE52" s="97"/>
      <c r="JF52" s="97"/>
      <c r="JG52" s="97"/>
      <c r="JH52" s="97"/>
      <c r="JI52" s="97"/>
      <c r="JJ52" s="97"/>
      <c r="JK52" s="97"/>
      <c r="JL52" s="97"/>
      <c r="JM52" s="97"/>
      <c r="JN52" s="97"/>
      <c r="JO52" s="97"/>
      <c r="JP52" s="97"/>
      <c r="JQ52" s="97"/>
      <c r="JR52" s="97"/>
      <c r="JS52" s="97"/>
      <c r="JT52" s="97"/>
      <c r="JU52" s="97"/>
      <c r="JV52" s="97">
        <f>データ!BR7</f>
        <v>5221</v>
      </c>
      <c r="JW52" s="97"/>
      <c r="JX52" s="97"/>
      <c r="JY52" s="97"/>
      <c r="JZ52" s="97"/>
      <c r="KA52" s="97"/>
      <c r="KB52" s="97"/>
      <c r="KC52" s="97"/>
      <c r="KD52" s="97"/>
      <c r="KE52" s="97"/>
      <c r="KF52" s="97"/>
      <c r="KG52" s="97"/>
      <c r="KH52" s="97"/>
      <c r="KI52" s="97"/>
      <c r="KJ52" s="97"/>
      <c r="KK52" s="97"/>
      <c r="KL52" s="97"/>
      <c r="KM52" s="97"/>
      <c r="KN52" s="97"/>
      <c r="KO52" s="97">
        <f>データ!BS7</f>
        <v>3917</v>
      </c>
      <c r="KP52" s="97"/>
      <c r="KQ52" s="97"/>
      <c r="KR52" s="97"/>
      <c r="KS52" s="97"/>
      <c r="KT52" s="97"/>
      <c r="KU52" s="97"/>
      <c r="KV52" s="97"/>
      <c r="KW52" s="97"/>
      <c r="KX52" s="97"/>
      <c r="KY52" s="97"/>
      <c r="KZ52" s="97"/>
      <c r="LA52" s="97"/>
      <c r="LB52" s="97"/>
      <c r="LC52" s="97"/>
      <c r="LD52" s="97"/>
      <c r="LE52" s="97"/>
      <c r="LF52" s="97"/>
      <c r="LG52" s="97"/>
      <c r="LH52" s="97">
        <f>データ!BT7</f>
        <v>7584</v>
      </c>
      <c r="LI52" s="97"/>
      <c r="LJ52" s="97"/>
      <c r="LK52" s="97"/>
      <c r="LL52" s="97"/>
      <c r="LM52" s="97"/>
      <c r="LN52" s="97"/>
      <c r="LO52" s="97"/>
      <c r="LP52" s="97"/>
      <c r="LQ52" s="97"/>
      <c r="LR52" s="97"/>
      <c r="LS52" s="97"/>
      <c r="LT52" s="97"/>
      <c r="LU52" s="97"/>
      <c r="LV52" s="97"/>
      <c r="LW52" s="97"/>
      <c r="LX52" s="97"/>
      <c r="LY52" s="97"/>
      <c r="LZ52" s="97"/>
      <c r="MA52" s="97">
        <f>データ!BU7</f>
        <v>-11035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479301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127300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9HD3TycLQbKMvWxR11uVZEQ2Yo/dnW41Nao9f/R6oe/SKw1FXa/BJhDhcSvLO4xKTeGZuXmWnGK6VHK+KzUIQ==" saltValue="GUijpvST2S0PF0wX4CeeE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89</v>
      </c>
      <c r="AV5" s="47" t="s">
        <v>101</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102</v>
      </c>
      <c r="BV5" s="47" t="s">
        <v>94</v>
      </c>
      <c r="BW5" s="47" t="s">
        <v>95</v>
      </c>
      <c r="BX5" s="47" t="s">
        <v>96</v>
      </c>
      <c r="BY5" s="47" t="s">
        <v>97</v>
      </c>
      <c r="BZ5" s="47" t="s">
        <v>98</v>
      </c>
      <c r="CA5" s="47" t="s">
        <v>99</v>
      </c>
      <c r="CB5" s="47" t="s">
        <v>89</v>
      </c>
      <c r="CC5" s="47" t="s">
        <v>101</v>
      </c>
      <c r="CD5" s="47" t="s">
        <v>91</v>
      </c>
      <c r="CE5" s="47" t="s">
        <v>92</v>
      </c>
      <c r="CF5" s="47" t="s">
        <v>93</v>
      </c>
      <c r="CG5" s="47" t="s">
        <v>94</v>
      </c>
      <c r="CH5" s="47" t="s">
        <v>95</v>
      </c>
      <c r="CI5" s="47" t="s">
        <v>96</v>
      </c>
      <c r="CJ5" s="47" t="s">
        <v>97</v>
      </c>
      <c r="CK5" s="47" t="s">
        <v>98</v>
      </c>
      <c r="CL5" s="47" t="s">
        <v>99</v>
      </c>
      <c r="CM5" s="145"/>
      <c r="CN5" s="145"/>
      <c r="CO5" s="47" t="s">
        <v>89</v>
      </c>
      <c r="CP5" s="47" t="s">
        <v>101</v>
      </c>
      <c r="CQ5" s="47" t="s">
        <v>91</v>
      </c>
      <c r="CR5" s="47" t="s">
        <v>92</v>
      </c>
      <c r="CS5" s="47" t="s">
        <v>93</v>
      </c>
      <c r="CT5" s="47" t="s">
        <v>94</v>
      </c>
      <c r="CU5" s="47" t="s">
        <v>95</v>
      </c>
      <c r="CV5" s="47" t="s">
        <v>96</v>
      </c>
      <c r="CW5" s="47" t="s">
        <v>97</v>
      </c>
      <c r="CX5" s="47" t="s">
        <v>98</v>
      </c>
      <c r="CY5" s="47" t="s">
        <v>99</v>
      </c>
      <c r="CZ5" s="47" t="s">
        <v>89</v>
      </c>
      <c r="DA5" s="47" t="s">
        <v>101</v>
      </c>
      <c r="DB5" s="47" t="s">
        <v>91</v>
      </c>
      <c r="DC5" s="47" t="s">
        <v>92</v>
      </c>
      <c r="DD5" s="47" t="s">
        <v>93</v>
      </c>
      <c r="DE5" s="47" t="s">
        <v>94</v>
      </c>
      <c r="DF5" s="47" t="s">
        <v>95</v>
      </c>
      <c r="DG5" s="47" t="s">
        <v>96</v>
      </c>
      <c r="DH5" s="47" t="s">
        <v>97</v>
      </c>
      <c r="DI5" s="47" t="s">
        <v>98</v>
      </c>
      <c r="DJ5" s="47" t="s">
        <v>35</v>
      </c>
      <c r="DK5" s="47" t="s">
        <v>89</v>
      </c>
      <c r="DL5" s="47" t="s">
        <v>101</v>
      </c>
      <c r="DM5" s="47" t="s">
        <v>91</v>
      </c>
      <c r="DN5" s="47" t="s">
        <v>92</v>
      </c>
      <c r="DO5" s="47" t="s">
        <v>93</v>
      </c>
      <c r="DP5" s="47" t="s">
        <v>94</v>
      </c>
      <c r="DQ5" s="47" t="s">
        <v>95</v>
      </c>
      <c r="DR5" s="47" t="s">
        <v>96</v>
      </c>
      <c r="DS5" s="47" t="s">
        <v>97</v>
      </c>
      <c r="DT5" s="47" t="s">
        <v>98</v>
      </c>
      <c r="DU5" s="47" t="s">
        <v>99</v>
      </c>
    </row>
    <row r="6" spans="1:125" s="54" customFormat="1" x14ac:dyDescent="0.2">
      <c r="A6" s="37" t="s">
        <v>103</v>
      </c>
      <c r="B6" s="48">
        <f>B8</f>
        <v>2024</v>
      </c>
      <c r="C6" s="48">
        <f t="shared" ref="C6:X6" si="1">C8</f>
        <v>232050</v>
      </c>
      <c r="D6" s="48">
        <f t="shared" si="1"/>
        <v>47</v>
      </c>
      <c r="E6" s="48">
        <f t="shared" si="1"/>
        <v>14</v>
      </c>
      <c r="F6" s="48">
        <f t="shared" si="1"/>
        <v>0</v>
      </c>
      <c r="G6" s="48">
        <f t="shared" si="1"/>
        <v>1</v>
      </c>
      <c r="H6" s="48" t="str">
        <f>SUBSTITUTE(H8,"　","")</f>
        <v>愛知県半田市</v>
      </c>
      <c r="I6" s="48" t="str">
        <f t="shared" si="1"/>
        <v>半田市雁宿駐車場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v>
      </c>
      <c r="Q6" s="50" t="str">
        <f t="shared" si="1"/>
        <v>立体式</v>
      </c>
      <c r="R6" s="51">
        <f t="shared" si="1"/>
        <v>33</v>
      </c>
      <c r="S6" s="50" t="str">
        <f t="shared" si="1"/>
        <v>公共施設</v>
      </c>
      <c r="T6" s="50" t="str">
        <f t="shared" si="1"/>
        <v>無</v>
      </c>
      <c r="U6" s="51">
        <f t="shared" si="1"/>
        <v>9388</v>
      </c>
      <c r="V6" s="51">
        <f t="shared" si="1"/>
        <v>263</v>
      </c>
      <c r="W6" s="51">
        <f t="shared" si="1"/>
        <v>210</v>
      </c>
      <c r="X6" s="50" t="str">
        <f t="shared" si="1"/>
        <v>無</v>
      </c>
      <c r="Y6" s="52">
        <f>IF(Y8="-",NA(),Y8)</f>
        <v>149.9</v>
      </c>
      <c r="Z6" s="52">
        <f t="shared" ref="Z6:AH6" si="2">IF(Z8="-",NA(),Z8)</f>
        <v>143.4</v>
      </c>
      <c r="AA6" s="52">
        <f t="shared" si="2"/>
        <v>126.2</v>
      </c>
      <c r="AB6" s="52">
        <f t="shared" si="2"/>
        <v>159.69999999999999</v>
      </c>
      <c r="AC6" s="52">
        <f t="shared" si="2"/>
        <v>100</v>
      </c>
      <c r="AD6" s="52">
        <f t="shared" si="2"/>
        <v>166.4</v>
      </c>
      <c r="AE6" s="52">
        <f t="shared" si="2"/>
        <v>177.9</v>
      </c>
      <c r="AF6" s="52">
        <f t="shared" si="2"/>
        <v>183.3</v>
      </c>
      <c r="AG6" s="52">
        <f t="shared" si="2"/>
        <v>186.3</v>
      </c>
      <c r="AH6" s="52">
        <f t="shared" si="2"/>
        <v>194.5</v>
      </c>
      <c r="AI6" s="49" t="str">
        <f>IF(AI8="-","",IF(AI8="-","【-】","【"&amp;SUBSTITUTE(TEXT(AI8,"#,##0.0"),"-","△")&amp;"】"))</f>
        <v>【1,604.7】</v>
      </c>
      <c r="AJ6" s="52">
        <f>IF(AJ8="-",NA(),AJ8)</f>
        <v>93.2</v>
      </c>
      <c r="AK6" s="52">
        <f t="shared" ref="AK6:AS6" si="3">IF(AK8="-",NA(),AK8)</f>
        <v>0</v>
      </c>
      <c r="AL6" s="52">
        <f t="shared" si="3"/>
        <v>0</v>
      </c>
      <c r="AM6" s="52">
        <f t="shared" si="3"/>
        <v>0</v>
      </c>
      <c r="AN6" s="52">
        <f t="shared" si="3"/>
        <v>33.6</v>
      </c>
      <c r="AO6" s="52">
        <f t="shared" si="3"/>
        <v>9.9</v>
      </c>
      <c r="AP6" s="52">
        <f t="shared" si="3"/>
        <v>5.0999999999999996</v>
      </c>
      <c r="AQ6" s="52">
        <f t="shared" si="3"/>
        <v>5.6</v>
      </c>
      <c r="AR6" s="52">
        <f t="shared" si="3"/>
        <v>7.6</v>
      </c>
      <c r="AS6" s="52">
        <f t="shared" si="3"/>
        <v>6.5</v>
      </c>
      <c r="AT6" s="49" t="str">
        <f>IF(AT8="-","",IF(AT8="-","【-】","【"&amp;SUBSTITUTE(TEXT(AT8,"#,##0.0"),"-","△")&amp;"】"))</f>
        <v>【3.8】</v>
      </c>
      <c r="AU6" s="53">
        <f>IF(AU8="-",NA(),AU8)</f>
        <v>3915</v>
      </c>
      <c r="AV6" s="53">
        <f t="shared" ref="AV6:BD6" si="4">IF(AV8="-",NA(),AV8)</f>
        <v>0</v>
      </c>
      <c r="AW6" s="53">
        <f t="shared" si="4"/>
        <v>0</v>
      </c>
      <c r="AX6" s="53">
        <f t="shared" si="4"/>
        <v>0</v>
      </c>
      <c r="AY6" s="53">
        <f t="shared" si="4"/>
        <v>560</v>
      </c>
      <c r="AZ6" s="53">
        <f t="shared" si="4"/>
        <v>260</v>
      </c>
      <c r="BA6" s="53">
        <f t="shared" si="4"/>
        <v>15564</v>
      </c>
      <c r="BB6" s="53">
        <f t="shared" si="4"/>
        <v>28</v>
      </c>
      <c r="BC6" s="53">
        <f t="shared" si="4"/>
        <v>23</v>
      </c>
      <c r="BD6" s="53">
        <f t="shared" si="4"/>
        <v>37</v>
      </c>
      <c r="BE6" s="51" t="str">
        <f>IF(BE8="-","",IF(BE8="-","【-】","【"&amp;SUBSTITUTE(TEXT(BE8,"#,##0"),"-","△")&amp;"】"))</f>
        <v>【39】</v>
      </c>
      <c r="BF6" s="52">
        <f>IF(BF8="-",NA(),BF8)</f>
        <v>-76.099999999999994</v>
      </c>
      <c r="BG6" s="52">
        <f t="shared" ref="BG6:BO6" si="5">IF(BG8="-",NA(),BG8)</f>
        <v>30.3</v>
      </c>
      <c r="BH6" s="52">
        <f t="shared" si="5"/>
        <v>20.7</v>
      </c>
      <c r="BI6" s="52">
        <f t="shared" si="5"/>
        <v>37.4</v>
      </c>
      <c r="BJ6" s="52">
        <f t="shared" si="5"/>
        <v>-50.8</v>
      </c>
      <c r="BK6" s="52">
        <f t="shared" si="5"/>
        <v>-15.8</v>
      </c>
      <c r="BL6" s="52">
        <f t="shared" si="5"/>
        <v>5</v>
      </c>
      <c r="BM6" s="52">
        <f t="shared" si="5"/>
        <v>18.399999999999999</v>
      </c>
      <c r="BN6" s="52">
        <f t="shared" si="5"/>
        <v>6.9</v>
      </c>
      <c r="BO6" s="52">
        <f t="shared" si="5"/>
        <v>12.2</v>
      </c>
      <c r="BP6" s="49" t="str">
        <f>IF(BP8="-","",IF(BP8="-","【-】","【"&amp;SUBSTITUTE(TEXT(BP8,"#,##0.0"),"-","△")&amp;"】"))</f>
        <v>【2.0】</v>
      </c>
      <c r="BQ6" s="53">
        <f>IF(BQ8="-",NA(),BQ8)</f>
        <v>-11272</v>
      </c>
      <c r="BR6" s="53">
        <f t="shared" ref="BR6:BZ6" si="6">IF(BR8="-",NA(),BR8)</f>
        <v>5221</v>
      </c>
      <c r="BS6" s="53">
        <f t="shared" si="6"/>
        <v>3917</v>
      </c>
      <c r="BT6" s="53">
        <f t="shared" si="6"/>
        <v>7584</v>
      </c>
      <c r="BU6" s="53">
        <f t="shared" si="6"/>
        <v>-11035</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104</v>
      </c>
      <c r="CM6" s="51">
        <f t="shared" ref="CM6:CN6" si="7">CM8</f>
        <v>479301</v>
      </c>
      <c r="CN6" s="51">
        <f t="shared" si="7"/>
        <v>127300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6.5</v>
      </c>
      <c r="DL6" s="52">
        <f t="shared" ref="DL6:DT6" si="9">IF(DL8="-",NA(),DL8)</f>
        <v>12.5</v>
      </c>
      <c r="DM6" s="52">
        <f t="shared" si="9"/>
        <v>16.7</v>
      </c>
      <c r="DN6" s="52">
        <f t="shared" si="9"/>
        <v>18.3</v>
      </c>
      <c r="DO6" s="52">
        <f t="shared" si="9"/>
        <v>20.5</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2">
      <c r="A7" s="37" t="s">
        <v>106</v>
      </c>
      <c r="B7" s="48">
        <f t="shared" ref="B7:X7" si="10">B8</f>
        <v>2024</v>
      </c>
      <c r="C7" s="48">
        <f t="shared" si="10"/>
        <v>232050</v>
      </c>
      <c r="D7" s="48">
        <f t="shared" si="10"/>
        <v>47</v>
      </c>
      <c r="E7" s="48">
        <f t="shared" si="10"/>
        <v>14</v>
      </c>
      <c r="F7" s="48">
        <f t="shared" si="10"/>
        <v>0</v>
      </c>
      <c r="G7" s="48">
        <f t="shared" si="10"/>
        <v>1</v>
      </c>
      <c r="H7" s="48" t="str">
        <f t="shared" si="10"/>
        <v>愛知県　半田市</v>
      </c>
      <c r="I7" s="48" t="str">
        <f t="shared" si="10"/>
        <v>半田市雁宿駐車場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v>
      </c>
      <c r="Q7" s="50" t="str">
        <f t="shared" si="10"/>
        <v>立体式</v>
      </c>
      <c r="R7" s="51">
        <f t="shared" si="10"/>
        <v>33</v>
      </c>
      <c r="S7" s="50" t="str">
        <f t="shared" si="10"/>
        <v>公共施設</v>
      </c>
      <c r="T7" s="50" t="str">
        <f t="shared" si="10"/>
        <v>無</v>
      </c>
      <c r="U7" s="51">
        <f t="shared" si="10"/>
        <v>9388</v>
      </c>
      <c r="V7" s="51">
        <f t="shared" si="10"/>
        <v>263</v>
      </c>
      <c r="W7" s="51">
        <f t="shared" si="10"/>
        <v>210</v>
      </c>
      <c r="X7" s="50" t="str">
        <f t="shared" si="10"/>
        <v>無</v>
      </c>
      <c r="Y7" s="52">
        <f>Y8</f>
        <v>149.9</v>
      </c>
      <c r="Z7" s="52">
        <f t="shared" ref="Z7:AH7" si="11">Z8</f>
        <v>143.4</v>
      </c>
      <c r="AA7" s="52">
        <f t="shared" si="11"/>
        <v>126.2</v>
      </c>
      <c r="AB7" s="52">
        <f t="shared" si="11"/>
        <v>159.69999999999999</v>
      </c>
      <c r="AC7" s="52">
        <f t="shared" si="11"/>
        <v>100</v>
      </c>
      <c r="AD7" s="52">
        <f t="shared" si="11"/>
        <v>166.4</v>
      </c>
      <c r="AE7" s="52">
        <f t="shared" si="11"/>
        <v>177.9</v>
      </c>
      <c r="AF7" s="52">
        <f t="shared" si="11"/>
        <v>183.3</v>
      </c>
      <c r="AG7" s="52">
        <f t="shared" si="11"/>
        <v>186.3</v>
      </c>
      <c r="AH7" s="52">
        <f t="shared" si="11"/>
        <v>194.5</v>
      </c>
      <c r="AI7" s="49"/>
      <c r="AJ7" s="52">
        <f>AJ8</f>
        <v>93.2</v>
      </c>
      <c r="AK7" s="52">
        <f t="shared" ref="AK7:AS7" si="12">AK8</f>
        <v>0</v>
      </c>
      <c r="AL7" s="52">
        <f t="shared" si="12"/>
        <v>0</v>
      </c>
      <c r="AM7" s="52">
        <f t="shared" si="12"/>
        <v>0</v>
      </c>
      <c r="AN7" s="52">
        <f t="shared" si="12"/>
        <v>33.6</v>
      </c>
      <c r="AO7" s="52">
        <f t="shared" si="12"/>
        <v>9.9</v>
      </c>
      <c r="AP7" s="52">
        <f t="shared" si="12"/>
        <v>5.0999999999999996</v>
      </c>
      <c r="AQ7" s="52">
        <f t="shared" si="12"/>
        <v>5.6</v>
      </c>
      <c r="AR7" s="52">
        <f t="shared" si="12"/>
        <v>7.6</v>
      </c>
      <c r="AS7" s="52">
        <f t="shared" si="12"/>
        <v>6.5</v>
      </c>
      <c r="AT7" s="49"/>
      <c r="AU7" s="53">
        <f>AU8</f>
        <v>3915</v>
      </c>
      <c r="AV7" s="53">
        <f t="shared" ref="AV7:BD7" si="13">AV8</f>
        <v>0</v>
      </c>
      <c r="AW7" s="53">
        <f t="shared" si="13"/>
        <v>0</v>
      </c>
      <c r="AX7" s="53">
        <f t="shared" si="13"/>
        <v>0</v>
      </c>
      <c r="AY7" s="53">
        <f t="shared" si="13"/>
        <v>560</v>
      </c>
      <c r="AZ7" s="53">
        <f t="shared" si="13"/>
        <v>260</v>
      </c>
      <c r="BA7" s="53">
        <f t="shared" si="13"/>
        <v>15564</v>
      </c>
      <c r="BB7" s="53">
        <f t="shared" si="13"/>
        <v>28</v>
      </c>
      <c r="BC7" s="53">
        <f t="shared" si="13"/>
        <v>23</v>
      </c>
      <c r="BD7" s="53">
        <f t="shared" si="13"/>
        <v>37</v>
      </c>
      <c r="BE7" s="51"/>
      <c r="BF7" s="52">
        <f>BF8</f>
        <v>-76.099999999999994</v>
      </c>
      <c r="BG7" s="52">
        <f t="shared" ref="BG7:BO7" si="14">BG8</f>
        <v>30.3</v>
      </c>
      <c r="BH7" s="52">
        <f t="shared" si="14"/>
        <v>20.7</v>
      </c>
      <c r="BI7" s="52">
        <f t="shared" si="14"/>
        <v>37.4</v>
      </c>
      <c r="BJ7" s="52">
        <f t="shared" si="14"/>
        <v>-50.8</v>
      </c>
      <c r="BK7" s="52">
        <f t="shared" si="14"/>
        <v>-15.8</v>
      </c>
      <c r="BL7" s="52">
        <f t="shared" si="14"/>
        <v>5</v>
      </c>
      <c r="BM7" s="52">
        <f t="shared" si="14"/>
        <v>18.399999999999999</v>
      </c>
      <c r="BN7" s="52">
        <f t="shared" si="14"/>
        <v>6.9</v>
      </c>
      <c r="BO7" s="52">
        <f t="shared" si="14"/>
        <v>12.2</v>
      </c>
      <c r="BP7" s="49"/>
      <c r="BQ7" s="53">
        <f>BQ8</f>
        <v>-11272</v>
      </c>
      <c r="BR7" s="53">
        <f t="shared" ref="BR7:BZ7" si="15">BR8</f>
        <v>5221</v>
      </c>
      <c r="BS7" s="53">
        <f t="shared" si="15"/>
        <v>3917</v>
      </c>
      <c r="BT7" s="53">
        <f t="shared" si="15"/>
        <v>7584</v>
      </c>
      <c r="BU7" s="53">
        <f t="shared" si="15"/>
        <v>-11035</v>
      </c>
      <c r="BV7" s="53">
        <f t="shared" si="15"/>
        <v>13494</v>
      </c>
      <c r="BW7" s="53">
        <f t="shared" si="15"/>
        <v>17746</v>
      </c>
      <c r="BX7" s="53">
        <f t="shared" si="15"/>
        <v>17293</v>
      </c>
      <c r="BY7" s="53">
        <f t="shared" si="15"/>
        <v>18662</v>
      </c>
      <c r="BZ7" s="53">
        <f t="shared" si="15"/>
        <v>18024</v>
      </c>
      <c r="CA7" s="51"/>
      <c r="CB7" s="52" t="s">
        <v>107</v>
      </c>
      <c r="CC7" s="52" t="s">
        <v>107</v>
      </c>
      <c r="CD7" s="52" t="s">
        <v>107</v>
      </c>
      <c r="CE7" s="52" t="s">
        <v>107</v>
      </c>
      <c r="CF7" s="52" t="s">
        <v>107</v>
      </c>
      <c r="CG7" s="52" t="s">
        <v>107</v>
      </c>
      <c r="CH7" s="52" t="s">
        <v>107</v>
      </c>
      <c r="CI7" s="52" t="s">
        <v>107</v>
      </c>
      <c r="CJ7" s="52" t="s">
        <v>107</v>
      </c>
      <c r="CK7" s="52" t="s">
        <v>105</v>
      </c>
      <c r="CL7" s="49"/>
      <c r="CM7" s="51">
        <f>CM8</f>
        <v>479301</v>
      </c>
      <c r="CN7" s="51">
        <f>CN8</f>
        <v>127300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6.5</v>
      </c>
      <c r="DL7" s="52">
        <f t="shared" ref="DL7:DT7" si="17">DL8</f>
        <v>12.5</v>
      </c>
      <c r="DM7" s="52">
        <f t="shared" si="17"/>
        <v>16.7</v>
      </c>
      <c r="DN7" s="52">
        <f t="shared" si="17"/>
        <v>18.3</v>
      </c>
      <c r="DO7" s="52">
        <f t="shared" si="17"/>
        <v>20.5</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2">
      <c r="A8" s="37"/>
      <c r="B8" s="55">
        <v>2024</v>
      </c>
      <c r="C8" s="55">
        <v>232050</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33</v>
      </c>
      <c r="S8" s="57" t="s">
        <v>118</v>
      </c>
      <c r="T8" s="57" t="s">
        <v>119</v>
      </c>
      <c r="U8" s="58">
        <v>9388</v>
      </c>
      <c r="V8" s="58">
        <v>263</v>
      </c>
      <c r="W8" s="58">
        <v>210</v>
      </c>
      <c r="X8" s="57" t="s">
        <v>119</v>
      </c>
      <c r="Y8" s="59">
        <v>149.9</v>
      </c>
      <c r="Z8" s="59">
        <v>143.4</v>
      </c>
      <c r="AA8" s="59">
        <v>126.2</v>
      </c>
      <c r="AB8" s="59">
        <v>159.69999999999999</v>
      </c>
      <c r="AC8" s="59">
        <v>100</v>
      </c>
      <c r="AD8" s="59">
        <v>166.4</v>
      </c>
      <c r="AE8" s="59">
        <v>177.9</v>
      </c>
      <c r="AF8" s="59">
        <v>183.3</v>
      </c>
      <c r="AG8" s="59">
        <v>186.3</v>
      </c>
      <c r="AH8" s="59">
        <v>194.5</v>
      </c>
      <c r="AI8" s="56">
        <v>1604.7</v>
      </c>
      <c r="AJ8" s="59">
        <v>93.2</v>
      </c>
      <c r="AK8" s="59">
        <v>0</v>
      </c>
      <c r="AL8" s="59">
        <v>0</v>
      </c>
      <c r="AM8" s="59">
        <v>0</v>
      </c>
      <c r="AN8" s="59">
        <v>33.6</v>
      </c>
      <c r="AO8" s="59">
        <v>9.9</v>
      </c>
      <c r="AP8" s="59">
        <v>5.0999999999999996</v>
      </c>
      <c r="AQ8" s="59">
        <v>5.6</v>
      </c>
      <c r="AR8" s="59">
        <v>7.6</v>
      </c>
      <c r="AS8" s="59">
        <v>6.5</v>
      </c>
      <c r="AT8" s="56">
        <v>3.8</v>
      </c>
      <c r="AU8" s="60">
        <v>3915</v>
      </c>
      <c r="AV8" s="60">
        <v>0</v>
      </c>
      <c r="AW8" s="60">
        <v>0</v>
      </c>
      <c r="AX8" s="60">
        <v>0</v>
      </c>
      <c r="AY8" s="60">
        <v>560</v>
      </c>
      <c r="AZ8" s="60">
        <v>260</v>
      </c>
      <c r="BA8" s="60">
        <v>15564</v>
      </c>
      <c r="BB8" s="60">
        <v>28</v>
      </c>
      <c r="BC8" s="60">
        <v>23</v>
      </c>
      <c r="BD8" s="60">
        <v>37</v>
      </c>
      <c r="BE8" s="60">
        <v>39</v>
      </c>
      <c r="BF8" s="59">
        <v>-76.099999999999994</v>
      </c>
      <c r="BG8" s="59">
        <v>30.3</v>
      </c>
      <c r="BH8" s="59">
        <v>20.7</v>
      </c>
      <c r="BI8" s="59">
        <v>37.4</v>
      </c>
      <c r="BJ8" s="59">
        <v>-50.8</v>
      </c>
      <c r="BK8" s="59">
        <v>-15.8</v>
      </c>
      <c r="BL8" s="59">
        <v>5</v>
      </c>
      <c r="BM8" s="59">
        <v>18.399999999999999</v>
      </c>
      <c r="BN8" s="59">
        <v>6.9</v>
      </c>
      <c r="BO8" s="59">
        <v>12.2</v>
      </c>
      <c r="BP8" s="56">
        <v>2</v>
      </c>
      <c r="BQ8" s="60">
        <v>-11272</v>
      </c>
      <c r="BR8" s="60">
        <v>5221</v>
      </c>
      <c r="BS8" s="60">
        <v>3917</v>
      </c>
      <c r="BT8" s="61">
        <v>7584</v>
      </c>
      <c r="BU8" s="61">
        <v>-11035</v>
      </c>
      <c r="BV8" s="60">
        <v>13494</v>
      </c>
      <c r="BW8" s="60">
        <v>17746</v>
      </c>
      <c r="BX8" s="60">
        <v>17293</v>
      </c>
      <c r="BY8" s="60">
        <v>18662</v>
      </c>
      <c r="BZ8" s="60">
        <v>18024</v>
      </c>
      <c r="CA8" s="58">
        <v>10905</v>
      </c>
      <c r="CB8" s="59" t="s">
        <v>112</v>
      </c>
      <c r="CC8" s="59" t="s">
        <v>112</v>
      </c>
      <c r="CD8" s="59" t="s">
        <v>112</v>
      </c>
      <c r="CE8" s="59" t="s">
        <v>112</v>
      </c>
      <c r="CF8" s="59" t="s">
        <v>112</v>
      </c>
      <c r="CG8" s="59" t="s">
        <v>112</v>
      </c>
      <c r="CH8" s="59" t="s">
        <v>112</v>
      </c>
      <c r="CI8" s="59" t="s">
        <v>112</v>
      </c>
      <c r="CJ8" s="59" t="s">
        <v>112</v>
      </c>
      <c r="CK8" s="59" t="s">
        <v>112</v>
      </c>
      <c r="CL8" s="56" t="s">
        <v>112</v>
      </c>
      <c r="CM8" s="58">
        <v>479301</v>
      </c>
      <c r="CN8" s="58">
        <v>127300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69.3</v>
      </c>
      <c r="DF8" s="59">
        <v>93</v>
      </c>
      <c r="DG8" s="59">
        <v>141.1</v>
      </c>
      <c r="DH8" s="59">
        <v>333.3</v>
      </c>
      <c r="DI8" s="59">
        <v>368.1</v>
      </c>
      <c r="DJ8" s="56">
        <v>73.400000000000006</v>
      </c>
      <c r="DK8" s="59">
        <v>6.5</v>
      </c>
      <c r="DL8" s="59">
        <v>12.5</v>
      </c>
      <c r="DM8" s="59">
        <v>16.7</v>
      </c>
      <c r="DN8" s="59">
        <v>18.3</v>
      </c>
      <c r="DO8" s="59">
        <v>20.5</v>
      </c>
      <c r="DP8" s="59">
        <v>140.30000000000001</v>
      </c>
      <c r="DQ8" s="59">
        <v>147.30000000000001</v>
      </c>
      <c r="DR8" s="59">
        <v>162.9</v>
      </c>
      <c r="DS8" s="59">
        <v>161.69999999999999</v>
      </c>
      <c r="DT8" s="59">
        <v>166.4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2026-01-23T01:09:38Z</cp:lastPrinted>
  <dcterms:created xsi:type="dcterms:W3CDTF">2025-12-12T09:29:57Z</dcterms:created>
  <dcterms:modified xsi:type="dcterms:W3CDTF">2026-02-17T04:55:21Z</dcterms:modified>
  <cp:category/>
</cp:coreProperties>
</file>