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1.41.49\rizai\★理財Gフォルダ（R6～）\023  経営比較分析表\R7\06_公開用データ★\08_駐車場事業\"/>
    </mc:Choice>
  </mc:AlternateContent>
  <xr:revisionPtr revIDLastSave="0" documentId="13_ncr:1_{51C898E0-0240-411F-A786-2D53320437B2}" xr6:coauthVersionLast="47" xr6:coauthVersionMax="47" xr10:uidLastSave="{00000000-0000-0000-0000-000000000000}"/>
  <workbookProtection workbookAlgorithmName="SHA-512" workbookHashValue="ZtBSNh6ds6A2WDkSHb2EXG85UU6T3cM6wKmWWE2key18GmGJi24QBpOQz3kluBXcNfq38wTjrq9zeAJb2mEOlA==" workbookSaltValue="IeSnj7r+/+S5lkXipMjXvw==" workbookSpinCount="100000" lockStructure="1"/>
  <bookViews>
    <workbookView xWindow="4188" yWindow="4188" windowWidth="13968" windowHeight="12696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LH32" i="4" s="1"/>
  <c r="DR7" i="5"/>
  <c r="DQ7" i="5"/>
  <c r="JV32" i="4" s="1"/>
  <c r="DP7" i="5"/>
  <c r="DO7" i="5"/>
  <c r="DN7" i="5"/>
  <c r="DM7" i="5"/>
  <c r="DL7" i="5"/>
  <c r="DK7" i="5"/>
  <c r="DI7" i="5"/>
  <c r="DH7" i="5"/>
  <c r="LT78" i="4" s="1"/>
  <c r="DG7" i="5"/>
  <c r="DF7" i="5"/>
  <c r="DE7" i="5"/>
  <c r="DD7" i="5"/>
  <c r="DC7" i="5"/>
  <c r="DB7" i="5"/>
  <c r="LE77" i="4" s="1"/>
  <c r="DA7" i="5"/>
  <c r="KP77" i="4" s="1"/>
  <c r="CZ7" i="5"/>
  <c r="KA77" i="4" s="1"/>
  <c r="CN7" i="5"/>
  <c r="CM7" i="5"/>
  <c r="CV67" i="4" s="1"/>
  <c r="BZ7" i="5"/>
  <c r="BY7" i="5"/>
  <c r="BX7" i="5"/>
  <c r="BW7" i="5"/>
  <c r="JV53" i="4" s="1"/>
  <c r="BV7" i="5"/>
  <c r="BU7" i="5"/>
  <c r="BT7" i="5"/>
  <c r="BS7" i="5"/>
  <c r="KO52" i="4" s="1"/>
  <c r="BR7" i="5"/>
  <c r="BQ7" i="5"/>
  <c r="BO7" i="5"/>
  <c r="BN7" i="5"/>
  <c r="GQ53" i="4" s="1"/>
  <c r="BM7" i="5"/>
  <c r="BL7" i="5"/>
  <c r="BK7" i="5"/>
  <c r="BJ7" i="5"/>
  <c r="BI7" i="5"/>
  <c r="BH7" i="5"/>
  <c r="BG7" i="5"/>
  <c r="BF7" i="5"/>
  <c r="BD7" i="5"/>
  <c r="BC7" i="5"/>
  <c r="BZ53" i="4" s="1"/>
  <c r="BB7" i="5"/>
  <c r="BA7" i="5"/>
  <c r="AN53" i="4" s="1"/>
  <c r="AZ7" i="5"/>
  <c r="AY7" i="5"/>
  <c r="AX7" i="5"/>
  <c r="AW7" i="5"/>
  <c r="BG52" i="4" s="1"/>
  <c r="AV7" i="5"/>
  <c r="AU7" i="5"/>
  <c r="U52" i="4" s="1"/>
  <c r="AS7" i="5"/>
  <c r="AR7" i="5"/>
  <c r="GQ32" i="4" s="1"/>
  <c r="AQ7" i="5"/>
  <c r="AP7" i="5"/>
  <c r="AO7" i="5"/>
  <c r="AN7" i="5"/>
  <c r="HJ31" i="4" s="1"/>
  <c r="AM7" i="5"/>
  <c r="AL7" i="5"/>
  <c r="AK7" i="5"/>
  <c r="AJ7" i="5"/>
  <c r="EL31" i="4" s="1"/>
  <c r="AH7" i="5"/>
  <c r="AG7" i="5"/>
  <c r="AF7" i="5"/>
  <c r="AE7" i="5"/>
  <c r="AN32" i="4" s="1"/>
  <c r="AD7" i="5"/>
  <c r="AC7" i="5"/>
  <c r="AB7" i="5"/>
  <c r="AA7" i="5"/>
  <c r="Z7" i="5"/>
  <c r="Y7" i="5"/>
  <c r="X7" i="5"/>
  <c r="W7" i="5"/>
  <c r="JQ10" i="4" s="1"/>
  <c r="V7" i="5"/>
  <c r="U7" i="5"/>
  <c r="LJ8" i="4" s="1"/>
  <c r="T7" i="5"/>
  <c r="S7" i="5"/>
  <c r="HX8" i="4" s="1"/>
  <c r="R7" i="5"/>
  <c r="Q7" i="5"/>
  <c r="P7" i="5"/>
  <c r="O7" i="5"/>
  <c r="N7" i="5"/>
  <c r="FJ8" i="4" s="1"/>
  <c r="M7" i="5"/>
  <c r="DU8" i="4" s="1"/>
  <c r="L7" i="5"/>
  <c r="K7" i="5"/>
  <c r="AQ8" i="4" s="1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F88" i="4"/>
  <c r="MI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IT77" i="4"/>
  <c r="IE77" i="4"/>
  <c r="HP77" i="4"/>
  <c r="HA77" i="4"/>
  <c r="GL77" i="4"/>
  <c r="BZ77" i="4"/>
  <c r="BK77" i="4"/>
  <c r="AV77" i="4"/>
  <c r="AG77" i="4"/>
  <c r="R77" i="4"/>
  <c r="CV76" i="4"/>
  <c r="MA53" i="4"/>
  <c r="LH53" i="4"/>
  <c r="KO53" i="4"/>
  <c r="JC53" i="4"/>
  <c r="HJ53" i="4"/>
  <c r="FX53" i="4"/>
  <c r="FE53" i="4"/>
  <c r="EL53" i="4"/>
  <c r="CS53" i="4"/>
  <c r="BG53" i="4"/>
  <c r="U53" i="4"/>
  <c r="MA52" i="4"/>
  <c r="LH52" i="4"/>
  <c r="JV52" i="4"/>
  <c r="JC52" i="4"/>
  <c r="HJ52" i="4"/>
  <c r="GQ52" i="4"/>
  <c r="FX52" i="4"/>
  <c r="FE52" i="4"/>
  <c r="EL52" i="4"/>
  <c r="CS52" i="4"/>
  <c r="BZ52" i="4"/>
  <c r="AN52" i="4"/>
  <c r="MA32" i="4"/>
  <c r="KO32" i="4"/>
  <c r="JC32" i="4"/>
  <c r="HJ32" i="4"/>
  <c r="FX32" i="4"/>
  <c r="FE32" i="4"/>
  <c r="EL32" i="4"/>
  <c r="CS32" i="4"/>
  <c r="BZ32" i="4"/>
  <c r="BG32" i="4"/>
  <c r="U32" i="4"/>
  <c r="MA31" i="4"/>
  <c r="LH31" i="4"/>
  <c r="KO31" i="4"/>
  <c r="JV31" i="4"/>
  <c r="JC31" i="4"/>
  <c r="GQ31" i="4"/>
  <c r="FX31" i="4"/>
  <c r="FE31" i="4"/>
  <c r="CS31" i="4"/>
  <c r="BZ31" i="4"/>
  <c r="BG31" i="4"/>
  <c r="AN31" i="4"/>
  <c r="U31" i="4"/>
  <c r="LJ10" i="4"/>
  <c r="HX10" i="4"/>
  <c r="DU10" i="4"/>
  <c r="CF10" i="4"/>
  <c r="B10" i="4"/>
  <c r="JQ8" i="4"/>
  <c r="CF8" i="4"/>
  <c r="B8" i="4"/>
  <c r="D11" i="5" l="1"/>
  <c r="BG30" i="4" s="1"/>
  <c r="MA51" i="4"/>
  <c r="CS30" i="4"/>
  <c r="BZ76" i="4"/>
  <c r="MI76" i="4"/>
  <c r="HJ51" i="4"/>
  <c r="MA30" i="4"/>
  <c r="IT76" i="4"/>
  <c r="CS51" i="4"/>
  <c r="HJ30" i="4"/>
  <c r="C11" i="5"/>
  <c r="E11" i="5"/>
  <c r="B11" i="5"/>
  <c r="LE76" i="4" l="1"/>
  <c r="KO30" i="4"/>
  <c r="FX51" i="4"/>
  <c r="BG51" i="4"/>
  <c r="FX30" i="4"/>
  <c r="HP76" i="4"/>
  <c r="KO51" i="4"/>
  <c r="AV76" i="4"/>
  <c r="BZ30" i="4"/>
  <c r="BK76" i="4"/>
  <c r="GQ51" i="4"/>
  <c r="LH30" i="4"/>
  <c r="IE76" i="4"/>
  <c r="BZ51" i="4"/>
  <c r="GQ30" i="4"/>
  <c r="LH51" i="4"/>
  <c r="LT76" i="4"/>
  <c r="FE51" i="4"/>
  <c r="AN30" i="4"/>
  <c r="AG76" i="4"/>
  <c r="JV51" i="4"/>
  <c r="KP76" i="4"/>
  <c r="JV30" i="4"/>
  <c r="HA76" i="4"/>
  <c r="AN51" i="4"/>
  <c r="FE30" i="4"/>
  <c r="R76" i="4"/>
  <c r="EL51" i="4"/>
  <c r="JC30" i="4"/>
  <c r="GL76" i="4"/>
  <c r="U51" i="4"/>
  <c r="U30" i="4"/>
  <c r="JC51" i="4"/>
  <c r="KA76" i="4"/>
  <c r="EL30" i="4"/>
</calcChain>
</file>

<file path=xl/sharedStrings.xml><?xml version="1.0" encoding="utf-8"?>
<sst xmlns="http://schemas.openxmlformats.org/spreadsheetml/2006/main" count="278" uniqueCount="136">
  <si>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</si>
  <si>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</si>
  <si>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</si>
  <si>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</si>
  <si>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</si>
  <si>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</si>
  <si>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</si>
  <si>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</si>
  <si>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</si>
  <si>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</si>
  <si>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</si>
  <si>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</si>
  <si>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</si>
  <si>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</si>
  <si>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</si>
  <si>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</si>
  <si>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</si>
  <si>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</si>
  <si>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</si>
  <si>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</si>
  <si>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</si>
  <si>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</si>
  <si>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</si>
  <si>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</si>
  <si>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</si>
  <si>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</si>
  <si>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</si>
  <si>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</si>
  <si>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</si>
  <si>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</si>
  <si>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</si>
  <si>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</si>
  <si>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</si>
  <si>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</si>
  <si>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</si>
  <si>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</si>
  <si>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</si>
  <si>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</si>
  <si>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</si>
  <si>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</si>
  <si>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</si>
  <si>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</si>
  <si>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</si>
  <si>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</si>
  <si>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</si>
  <si>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</si>
  <si>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</si>
  <si>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</si>
  <si>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</si>
  <si>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</si>
  <si>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</si>
  <si>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</si>
  <si>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</si>
  <si>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</si>
  <si>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</si>
  <si>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</si>
  <si>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</si>
  <si>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</si>
  <si>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</si>
  <si>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</si>
  <si>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</si>
  <si>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</si>
  <si>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</si>
  <si>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</si>
  <si>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</si>
  <si>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</si>
  <si>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</si>
  <si>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</si>
  <si>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</si>
  <si>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</si>
  <si>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</si>
  <si>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</si>
  <si>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</si>
  <si>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</si>
  <si>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</si>
  <si>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</si>
  <si>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</si>
  <si>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</si>
  <si>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</si>
  <si>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</si>
  <si>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</si>
  <si>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</si>
  <si>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</si>
  <si>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</si>
  <si>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</si>
  <si>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</si>
  <si>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</si>
  <si>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</si>
  <si>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</si>
  <si>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</si>
  <si>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</si>
  <si>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</si>
  <si>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</si>
  <si>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</si>
  <si>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</si>
  <si>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</si>
  <si>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</si>
  <si>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</si>
  <si>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</si>
  <si>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</si>
  <si>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</si>
  <si>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</si>
  <si>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</si>
  <si>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</si>
  <si>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</si>
  <si>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</si>
  <si>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当該値(N-1)</t>
    <phoneticPr fontId="5"/>
  </si>
  <si>
    <t>当該値(N-2)</t>
    <phoneticPr fontId="5"/>
  </si>
  <si>
    <t>当該値(N)</t>
    <phoneticPr fontId="5"/>
  </si>
  <si>
    <t>当該値(N-4)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</si>
  <si>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</si>
  <si>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</si>
  <si>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</si>
  <si>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</si>
  <si>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愛知県　安城市</t>
  </si>
  <si>
    <t>新安城駅北第2駐車場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</si>
  <si>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</si>
  <si>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</si>
  <si>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</si>
  <si>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</si>
  <si>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</si>
  <si>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</si>
  <si>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</si>
  <si>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</si>
  <si>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駅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</si>
  <si>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</si>
  <si>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</si>
  <si>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</si>
  <si>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</si>
  <si>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</si>
  <si>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</si>
  <si>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</si>
  <si>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収益的収支比率が100％以上で他会計補助金等に頼ることなく健全経営を続けている。④売上高GOP比率は平均値を上回り一定の水準で推移し、⑤EBITDAは平均値を下回っているが一定の水準で推移しており、収益性は安定している。</t>
    <phoneticPr fontId="5"/>
  </si>
  <si>
    <t>地方公営企業法を適用していないため、⑥有形固定資産減価償却率及び⑨累積欠損金比率について「該当なし」となっている。また、⑩企業債残高対料金収入比率については、企業債残高が無いため０となる。なお、細かな施設の更新や修繕は今後必要に応じて行っていく。</t>
    <phoneticPr fontId="5"/>
  </si>
  <si>
    <t>定期専用駐車場であるため、⑪稼働率が平均値より低くなっており、70％弱で推移している。市主要駅が周辺にあり、利用者の傾向として通勤等によるパーク＆ライドが目的であるため、駐車場としてのニーズはあると考えられる。</t>
    <phoneticPr fontId="5"/>
  </si>
  <si>
    <t>収益等は平均値より低い部分が見受けられるものの、他会計補助金等に頼ることなく概ね黒字経営を続けられている。本駐車場は定期専用駐車場であるため、平均値に比べて収益性が低いが、駅利用者の通勤等によるパーク＆ライド需要があり、安定した収入を得ているため、今後も継続して経営していく必要があ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</si>
</sst>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176.9</c:v>
                </c:pt>
                <c:pt idx="1">
                  <c:v>196.7</c:v>
                </c:pt>
                <c:pt idx="2">
                  <c:v>184</c:v>
                </c:pt>
                <c:pt idx="3">
                  <c:v>216.4</c:v>
                </c:pt>
                <c:pt idx="4">
                  <c:v>202.8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6-4A85-9B4F-652942AB8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383.4</c:v>
                </c:pt>
                <c:pt idx="1">
                  <c:v>338.4</c:v>
                </c:pt>
                <c:pt idx="2">
                  <c:v>1268.9000000000001</c:v>
                </c:pt>
                <c:pt idx="3">
                  <c:v>2075.9</c:v>
                </c:pt>
                <c:pt idx="4">
                  <c:v>1433.6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D6-4A85-9B4F-652942AB8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4B-4C6D-A80E-4F27A7C2C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70.3</c:v>
                </c:pt>
                <c:pt idx="1">
                  <c:v>70</c:v>
                </c:pt>
                <c:pt idx="2">
                  <c:v>47.6</c:v>
                </c:pt>
                <c:pt idx="3">
                  <c:v>35.9</c:v>
                </c:pt>
                <c:pt idx="4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B-4C6D-A80E-4F27A7C2C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400-4F9F-A534-ADFA79D11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00-4F9F-A534-ADFA79D11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0227-4CAE-AFA7-B52285ADF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7-4CAE-AFA7-B52285ADF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8-4115-AF97-C4A175A64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10.199999999999999</c:v>
                </c:pt>
                <c:pt idx="1">
                  <c:v>5.0999999999999996</c:v>
                </c:pt>
                <c:pt idx="2">
                  <c:v>1.9</c:v>
                </c:pt>
                <c:pt idx="3">
                  <c:v>3.3</c:v>
                </c:pt>
                <c:pt idx="4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8-4115-AF97-C4A175A64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E-4CD6-9C2C-271104820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407</c:v>
                </c:pt>
                <c:pt idx="1">
                  <c:v>166</c:v>
                </c:pt>
                <c:pt idx="2">
                  <c:v>18</c:v>
                </c:pt>
                <c:pt idx="3">
                  <c:v>22</c:v>
                </c:pt>
                <c:pt idx="4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E-4CD6-9C2C-271104820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66.7</c:v>
                </c:pt>
                <c:pt idx="1">
                  <c:v>66.7</c:v>
                </c:pt>
                <c:pt idx="2">
                  <c:v>66.7</c:v>
                </c:pt>
                <c:pt idx="3">
                  <c:v>66.7</c:v>
                </c:pt>
                <c:pt idx="4">
                  <c:v>66.7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0C-4501-AD2D-75FF22F9D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224.4</c:v>
                </c:pt>
                <c:pt idx="1">
                  <c:v>251.9</c:v>
                </c:pt>
                <c:pt idx="2">
                  <c:v>291.5</c:v>
                </c:pt>
                <c:pt idx="3">
                  <c:v>313.39999999999998</c:v>
                </c:pt>
                <c:pt idx="4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C-4501-AD2D-75FF22F9D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43.5</c:v>
                </c:pt>
                <c:pt idx="1">
                  <c:v>49.2</c:v>
                </c:pt>
                <c:pt idx="2">
                  <c:v>45.7</c:v>
                </c:pt>
                <c:pt idx="3">
                  <c:v>53.8</c:v>
                </c:pt>
                <c:pt idx="4">
                  <c:v>50.7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AF-4BCB-B38F-50916FE4D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-122.5</c:v>
                </c:pt>
                <c:pt idx="1">
                  <c:v>8.5</c:v>
                </c:pt>
                <c:pt idx="2">
                  <c:v>26.6</c:v>
                </c:pt>
                <c:pt idx="3">
                  <c:v>35.4</c:v>
                </c:pt>
                <c:pt idx="4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AF-4BCB-B38F-50916FE4D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578</c:v>
                </c:pt>
                <c:pt idx="1">
                  <c:v>663</c:v>
                </c:pt>
                <c:pt idx="2">
                  <c:v>626</c:v>
                </c:pt>
                <c:pt idx="3">
                  <c:v>765</c:v>
                </c:pt>
                <c:pt idx="4">
                  <c:v>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B4-40C2-9A34-FAC247C66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2576</c:v>
                </c:pt>
                <c:pt idx="1">
                  <c:v>4153</c:v>
                </c:pt>
                <c:pt idx="2">
                  <c:v>6140</c:v>
                </c:pt>
                <c:pt idx="3">
                  <c:v>9344</c:v>
                </c:pt>
                <c:pt idx="4">
                  <c:v>6621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B4-40C2-9A34-FAC247C66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2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2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30" t="str">
        <f>データ!H6&amp;"　"&amp;データ!I6</f>
        <v>愛知県安城市　新安城駅北第2駐車場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2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Ａ３Ｂ１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駅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316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2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2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122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26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12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14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代行制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76" t="s">
        <v>132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R02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R03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R04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R05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R06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R02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R03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R04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R05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R06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R02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R03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R04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R05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R06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176.9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196.7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184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216.4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202.8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66.7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66.7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66.7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66.7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66.7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383.4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338.4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1268.9000000000001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2075.9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1433.6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10.199999999999999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5.0999999999999996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1.9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3.3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3.8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224.4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251.9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291.5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313.39999999999998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324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6" t="s">
        <v>133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6" t="s">
        <v>134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R02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R03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R04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R05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R06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R02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R03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R04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R05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R06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R02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R03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R04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R05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R06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43.5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49.2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45.7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53.8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50.7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578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663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626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765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725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407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166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18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22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59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-122.5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8.5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26.6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35.4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27.3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2576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4153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6140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9344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6621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2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135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30656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R02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R03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R04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R05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R06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759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R02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R03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R04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R05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R06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R02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R03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R04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R05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R06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2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2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70.3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70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47.6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35.9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24.8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LO35bXsDooSQFfBKIna8vayU7ockUSz5YIKJ4QCGXPRqsDzQVMznIt1h3G6EOF+K2ZVYD2pzWKGMurxlDwPS+Q==" saltValue="hojc0KUHk30cvYUFFiP03w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9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100</v>
      </c>
      <c r="AL5" s="47" t="s">
        <v>101</v>
      </c>
      <c r="AM5" s="47" t="s">
        <v>102</v>
      </c>
      <c r="AN5" s="47" t="s">
        <v>103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104</v>
      </c>
      <c r="AV5" s="47" t="s">
        <v>105</v>
      </c>
      <c r="AW5" s="47" t="s">
        <v>101</v>
      </c>
      <c r="AX5" s="47" t="s">
        <v>106</v>
      </c>
      <c r="AY5" s="47" t="s">
        <v>103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104</v>
      </c>
      <c r="BG5" s="47" t="s">
        <v>105</v>
      </c>
      <c r="BH5" s="47" t="s">
        <v>107</v>
      </c>
      <c r="BI5" s="47" t="s">
        <v>106</v>
      </c>
      <c r="BJ5" s="47" t="s">
        <v>103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104</v>
      </c>
      <c r="BR5" s="47" t="s">
        <v>105</v>
      </c>
      <c r="BS5" s="47" t="s">
        <v>101</v>
      </c>
      <c r="BT5" s="47" t="s">
        <v>106</v>
      </c>
      <c r="BU5" s="47" t="s">
        <v>108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109</v>
      </c>
      <c r="CC5" s="47" t="s">
        <v>90</v>
      </c>
      <c r="CD5" s="47" t="s">
        <v>91</v>
      </c>
      <c r="CE5" s="47" t="s">
        <v>92</v>
      </c>
      <c r="CF5" s="47" t="s">
        <v>103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89</v>
      </c>
      <c r="CP5" s="47" t="s">
        <v>105</v>
      </c>
      <c r="CQ5" s="47" t="s">
        <v>101</v>
      </c>
      <c r="CR5" s="47" t="s">
        <v>106</v>
      </c>
      <c r="CS5" s="47" t="s">
        <v>103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104</v>
      </c>
      <c r="DA5" s="47" t="s">
        <v>90</v>
      </c>
      <c r="DB5" s="47" t="s">
        <v>91</v>
      </c>
      <c r="DC5" s="47" t="s">
        <v>106</v>
      </c>
      <c r="DD5" s="47" t="s">
        <v>108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90</v>
      </c>
      <c r="DM5" s="47" t="s">
        <v>107</v>
      </c>
      <c r="DN5" s="47" t="s">
        <v>92</v>
      </c>
      <c r="DO5" s="47" t="s">
        <v>108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2">
      <c r="A6" s="37" t="s">
        <v>110</v>
      </c>
      <c r="B6" s="48">
        <f>B8</f>
        <v>2024</v>
      </c>
      <c r="C6" s="48">
        <f t="shared" ref="C6:X6" si="1">C8</f>
        <v>232122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14</v>
      </c>
      <c r="H6" s="48" t="str">
        <f>SUBSTITUTE(H8,"　","")</f>
        <v>愛知県安城市</v>
      </c>
      <c r="I6" s="48" t="str">
        <f t="shared" si="1"/>
        <v>新安城駅北第2駐車場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26</v>
      </c>
      <c r="S6" s="50" t="str">
        <f t="shared" si="1"/>
        <v>駅</v>
      </c>
      <c r="T6" s="50" t="str">
        <f t="shared" si="1"/>
        <v>無</v>
      </c>
      <c r="U6" s="51">
        <f t="shared" si="1"/>
        <v>316</v>
      </c>
      <c r="V6" s="51">
        <f t="shared" si="1"/>
        <v>12</v>
      </c>
      <c r="W6" s="51">
        <f t="shared" si="1"/>
        <v>14</v>
      </c>
      <c r="X6" s="50" t="str">
        <f t="shared" si="1"/>
        <v>代行制</v>
      </c>
      <c r="Y6" s="52">
        <f>IF(Y8="-",NA(),Y8)</f>
        <v>176.9</v>
      </c>
      <c r="Z6" s="52">
        <f t="shared" ref="Z6:AH6" si="2">IF(Z8="-",NA(),Z8)</f>
        <v>196.7</v>
      </c>
      <c r="AA6" s="52">
        <f t="shared" si="2"/>
        <v>184</v>
      </c>
      <c r="AB6" s="52">
        <f t="shared" si="2"/>
        <v>216.4</v>
      </c>
      <c r="AC6" s="52">
        <f t="shared" si="2"/>
        <v>202.8</v>
      </c>
      <c r="AD6" s="52">
        <f t="shared" si="2"/>
        <v>383.4</v>
      </c>
      <c r="AE6" s="52">
        <f t="shared" si="2"/>
        <v>338.4</v>
      </c>
      <c r="AF6" s="52">
        <f t="shared" si="2"/>
        <v>1268.9000000000001</v>
      </c>
      <c r="AG6" s="52">
        <f t="shared" si="2"/>
        <v>2075.9</v>
      </c>
      <c r="AH6" s="52">
        <f t="shared" si="2"/>
        <v>1433.6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10.199999999999999</v>
      </c>
      <c r="AP6" s="52">
        <f t="shared" si="3"/>
        <v>5.0999999999999996</v>
      </c>
      <c r="AQ6" s="52">
        <f t="shared" si="3"/>
        <v>1.9</v>
      </c>
      <c r="AR6" s="52">
        <f t="shared" si="3"/>
        <v>3.3</v>
      </c>
      <c r="AS6" s="52">
        <f t="shared" si="3"/>
        <v>3.8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407</v>
      </c>
      <c r="BA6" s="53">
        <f t="shared" si="4"/>
        <v>166</v>
      </c>
      <c r="BB6" s="53">
        <f t="shared" si="4"/>
        <v>18</v>
      </c>
      <c r="BC6" s="53">
        <f t="shared" si="4"/>
        <v>22</v>
      </c>
      <c r="BD6" s="53">
        <f t="shared" si="4"/>
        <v>59</v>
      </c>
      <c r="BE6" s="51" t="str">
        <f>IF(BE8="-","",IF(BE8="-","【-】","【"&amp;SUBSTITUTE(TEXT(BE8,"#,##0"),"-","△")&amp;"】"))</f>
        <v>【39】</v>
      </c>
      <c r="BF6" s="52">
        <f>IF(BF8="-",NA(),BF8)</f>
        <v>43.5</v>
      </c>
      <c r="BG6" s="52">
        <f t="shared" ref="BG6:BO6" si="5">IF(BG8="-",NA(),BG8)</f>
        <v>49.2</v>
      </c>
      <c r="BH6" s="52">
        <f t="shared" si="5"/>
        <v>45.7</v>
      </c>
      <c r="BI6" s="52">
        <f t="shared" si="5"/>
        <v>53.8</v>
      </c>
      <c r="BJ6" s="52">
        <f t="shared" si="5"/>
        <v>50.7</v>
      </c>
      <c r="BK6" s="52">
        <f t="shared" si="5"/>
        <v>-122.5</v>
      </c>
      <c r="BL6" s="52">
        <f t="shared" si="5"/>
        <v>8.5</v>
      </c>
      <c r="BM6" s="52">
        <f t="shared" si="5"/>
        <v>26.6</v>
      </c>
      <c r="BN6" s="52">
        <f t="shared" si="5"/>
        <v>35.4</v>
      </c>
      <c r="BO6" s="52">
        <f t="shared" si="5"/>
        <v>27.3</v>
      </c>
      <c r="BP6" s="49" t="str">
        <f>IF(BP8="-","",IF(BP8="-","【-】","【"&amp;SUBSTITUTE(TEXT(BP8,"#,##0.0"),"-","△")&amp;"】"))</f>
        <v>【2.0】</v>
      </c>
      <c r="BQ6" s="53">
        <f>IF(BQ8="-",NA(),BQ8)</f>
        <v>578</v>
      </c>
      <c r="BR6" s="53">
        <f t="shared" ref="BR6:BZ6" si="6">IF(BR8="-",NA(),BR8)</f>
        <v>663</v>
      </c>
      <c r="BS6" s="53">
        <f t="shared" si="6"/>
        <v>626</v>
      </c>
      <c r="BT6" s="53">
        <f t="shared" si="6"/>
        <v>765</v>
      </c>
      <c r="BU6" s="53">
        <f t="shared" si="6"/>
        <v>725</v>
      </c>
      <c r="BV6" s="53">
        <f t="shared" si="6"/>
        <v>2576</v>
      </c>
      <c r="BW6" s="53">
        <f t="shared" si="6"/>
        <v>4153</v>
      </c>
      <c r="BX6" s="53">
        <f t="shared" si="6"/>
        <v>6140</v>
      </c>
      <c r="BY6" s="53">
        <f t="shared" si="6"/>
        <v>9344</v>
      </c>
      <c r="BZ6" s="53">
        <f t="shared" si="6"/>
        <v>6621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111</v>
      </c>
      <c r="CM6" s="51">
        <f t="shared" ref="CM6:CN6" si="7">CM8</f>
        <v>30656</v>
      </c>
      <c r="CN6" s="51">
        <f t="shared" si="7"/>
        <v>759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111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70.3</v>
      </c>
      <c r="DF6" s="52">
        <f t="shared" si="8"/>
        <v>70</v>
      </c>
      <c r="DG6" s="52">
        <f t="shared" si="8"/>
        <v>47.6</v>
      </c>
      <c r="DH6" s="52">
        <f t="shared" si="8"/>
        <v>35.9</v>
      </c>
      <c r="DI6" s="52">
        <f t="shared" si="8"/>
        <v>24.8</v>
      </c>
      <c r="DJ6" s="49" t="str">
        <f>IF(DJ8="-","",IF(DJ8="-","【-】","【"&amp;SUBSTITUTE(TEXT(DJ8,"#,##0.0"),"-","△")&amp;"】"))</f>
        <v>【73.4】</v>
      </c>
      <c r="DK6" s="52">
        <f>IF(DK8="-",NA(),DK8)</f>
        <v>66.7</v>
      </c>
      <c r="DL6" s="52">
        <f t="shared" ref="DL6:DT6" si="9">IF(DL8="-",NA(),DL8)</f>
        <v>66.7</v>
      </c>
      <c r="DM6" s="52">
        <f t="shared" si="9"/>
        <v>66.7</v>
      </c>
      <c r="DN6" s="52">
        <f t="shared" si="9"/>
        <v>66.7</v>
      </c>
      <c r="DO6" s="52">
        <f t="shared" si="9"/>
        <v>66.7</v>
      </c>
      <c r="DP6" s="52">
        <f t="shared" si="9"/>
        <v>224.4</v>
      </c>
      <c r="DQ6" s="52">
        <f t="shared" si="9"/>
        <v>251.9</v>
      </c>
      <c r="DR6" s="52">
        <f t="shared" si="9"/>
        <v>291.5</v>
      </c>
      <c r="DS6" s="52">
        <f t="shared" si="9"/>
        <v>313.39999999999998</v>
      </c>
      <c r="DT6" s="52">
        <f t="shared" si="9"/>
        <v>324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112</v>
      </c>
      <c r="B7" s="48">
        <f t="shared" ref="B7:X7" si="10">B8</f>
        <v>2024</v>
      </c>
      <c r="C7" s="48">
        <f t="shared" si="10"/>
        <v>232122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14</v>
      </c>
      <c r="H7" s="48" t="str">
        <f t="shared" si="10"/>
        <v>愛知県　安城市</v>
      </c>
      <c r="I7" s="48" t="str">
        <f t="shared" si="10"/>
        <v>新安城駅北第2駐車場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26</v>
      </c>
      <c r="S7" s="50" t="str">
        <f t="shared" si="10"/>
        <v>駅</v>
      </c>
      <c r="T7" s="50" t="str">
        <f t="shared" si="10"/>
        <v>無</v>
      </c>
      <c r="U7" s="51">
        <f t="shared" si="10"/>
        <v>316</v>
      </c>
      <c r="V7" s="51">
        <f t="shared" si="10"/>
        <v>12</v>
      </c>
      <c r="W7" s="51">
        <f t="shared" si="10"/>
        <v>14</v>
      </c>
      <c r="X7" s="50" t="str">
        <f t="shared" si="10"/>
        <v>代行制</v>
      </c>
      <c r="Y7" s="52">
        <f>Y8</f>
        <v>176.9</v>
      </c>
      <c r="Z7" s="52">
        <f t="shared" ref="Z7:AH7" si="11">Z8</f>
        <v>196.7</v>
      </c>
      <c r="AA7" s="52">
        <f t="shared" si="11"/>
        <v>184</v>
      </c>
      <c r="AB7" s="52">
        <f t="shared" si="11"/>
        <v>216.4</v>
      </c>
      <c r="AC7" s="52">
        <f t="shared" si="11"/>
        <v>202.8</v>
      </c>
      <c r="AD7" s="52">
        <f t="shared" si="11"/>
        <v>383.4</v>
      </c>
      <c r="AE7" s="52">
        <f t="shared" si="11"/>
        <v>338.4</v>
      </c>
      <c r="AF7" s="52">
        <f t="shared" si="11"/>
        <v>1268.9000000000001</v>
      </c>
      <c r="AG7" s="52">
        <f t="shared" si="11"/>
        <v>2075.9</v>
      </c>
      <c r="AH7" s="52">
        <f t="shared" si="11"/>
        <v>1433.6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10.199999999999999</v>
      </c>
      <c r="AP7" s="52">
        <f t="shared" si="12"/>
        <v>5.0999999999999996</v>
      </c>
      <c r="AQ7" s="52">
        <f t="shared" si="12"/>
        <v>1.9</v>
      </c>
      <c r="AR7" s="52">
        <f t="shared" si="12"/>
        <v>3.3</v>
      </c>
      <c r="AS7" s="52">
        <f t="shared" si="12"/>
        <v>3.8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407</v>
      </c>
      <c r="BA7" s="53">
        <f t="shared" si="13"/>
        <v>166</v>
      </c>
      <c r="BB7" s="53">
        <f t="shared" si="13"/>
        <v>18</v>
      </c>
      <c r="BC7" s="53">
        <f t="shared" si="13"/>
        <v>22</v>
      </c>
      <c r="BD7" s="53">
        <f t="shared" si="13"/>
        <v>59</v>
      </c>
      <c r="BE7" s="51"/>
      <c r="BF7" s="52">
        <f>BF8</f>
        <v>43.5</v>
      </c>
      <c r="BG7" s="52">
        <f t="shared" ref="BG7:BO7" si="14">BG8</f>
        <v>49.2</v>
      </c>
      <c r="BH7" s="52">
        <f t="shared" si="14"/>
        <v>45.7</v>
      </c>
      <c r="BI7" s="52">
        <f t="shared" si="14"/>
        <v>53.8</v>
      </c>
      <c r="BJ7" s="52">
        <f t="shared" si="14"/>
        <v>50.7</v>
      </c>
      <c r="BK7" s="52">
        <f t="shared" si="14"/>
        <v>-122.5</v>
      </c>
      <c r="BL7" s="52">
        <f t="shared" si="14"/>
        <v>8.5</v>
      </c>
      <c r="BM7" s="52">
        <f t="shared" si="14"/>
        <v>26.6</v>
      </c>
      <c r="BN7" s="52">
        <f t="shared" si="14"/>
        <v>35.4</v>
      </c>
      <c r="BO7" s="52">
        <f t="shared" si="14"/>
        <v>27.3</v>
      </c>
      <c r="BP7" s="49"/>
      <c r="BQ7" s="53">
        <f>BQ8</f>
        <v>578</v>
      </c>
      <c r="BR7" s="53">
        <f t="shared" ref="BR7:BZ7" si="15">BR8</f>
        <v>663</v>
      </c>
      <c r="BS7" s="53">
        <f t="shared" si="15"/>
        <v>626</v>
      </c>
      <c r="BT7" s="53">
        <f t="shared" si="15"/>
        <v>765</v>
      </c>
      <c r="BU7" s="53">
        <f t="shared" si="15"/>
        <v>725</v>
      </c>
      <c r="BV7" s="53">
        <f t="shared" si="15"/>
        <v>2576</v>
      </c>
      <c r="BW7" s="53">
        <f t="shared" si="15"/>
        <v>4153</v>
      </c>
      <c r="BX7" s="53">
        <f t="shared" si="15"/>
        <v>6140</v>
      </c>
      <c r="BY7" s="53">
        <f t="shared" si="15"/>
        <v>9344</v>
      </c>
      <c r="BZ7" s="53">
        <f t="shared" si="15"/>
        <v>6621</v>
      </c>
      <c r="CA7" s="51"/>
      <c r="CB7" s="52" t="s">
        <v>113</v>
      </c>
      <c r="CC7" s="52" t="s">
        <v>113</v>
      </c>
      <c r="CD7" s="52" t="s">
        <v>113</v>
      </c>
      <c r="CE7" s="52" t="s">
        <v>113</v>
      </c>
      <c r="CF7" s="52" t="s">
        <v>113</v>
      </c>
      <c r="CG7" s="52" t="s">
        <v>113</v>
      </c>
      <c r="CH7" s="52" t="s">
        <v>113</v>
      </c>
      <c r="CI7" s="52" t="s">
        <v>113</v>
      </c>
      <c r="CJ7" s="52" t="s">
        <v>113</v>
      </c>
      <c r="CK7" s="52" t="s">
        <v>111</v>
      </c>
      <c r="CL7" s="49"/>
      <c r="CM7" s="51">
        <f>CM8</f>
        <v>30656</v>
      </c>
      <c r="CN7" s="51">
        <f>CN8</f>
        <v>759</v>
      </c>
      <c r="CO7" s="52" t="s">
        <v>113</v>
      </c>
      <c r="CP7" s="52" t="s">
        <v>113</v>
      </c>
      <c r="CQ7" s="52" t="s">
        <v>113</v>
      </c>
      <c r="CR7" s="52" t="s">
        <v>113</v>
      </c>
      <c r="CS7" s="52" t="s">
        <v>113</v>
      </c>
      <c r="CT7" s="52" t="s">
        <v>113</v>
      </c>
      <c r="CU7" s="52" t="s">
        <v>113</v>
      </c>
      <c r="CV7" s="52" t="s">
        <v>113</v>
      </c>
      <c r="CW7" s="52" t="s">
        <v>113</v>
      </c>
      <c r="CX7" s="52" t="s">
        <v>111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70.3</v>
      </c>
      <c r="DF7" s="52">
        <f t="shared" si="16"/>
        <v>70</v>
      </c>
      <c r="DG7" s="52">
        <f t="shared" si="16"/>
        <v>47.6</v>
      </c>
      <c r="DH7" s="52">
        <f t="shared" si="16"/>
        <v>35.9</v>
      </c>
      <c r="DI7" s="52">
        <f t="shared" si="16"/>
        <v>24.8</v>
      </c>
      <c r="DJ7" s="49"/>
      <c r="DK7" s="52">
        <f>DK8</f>
        <v>66.7</v>
      </c>
      <c r="DL7" s="52">
        <f t="shared" ref="DL7:DT7" si="17">DL8</f>
        <v>66.7</v>
      </c>
      <c r="DM7" s="52">
        <f t="shared" si="17"/>
        <v>66.7</v>
      </c>
      <c r="DN7" s="52">
        <f t="shared" si="17"/>
        <v>66.7</v>
      </c>
      <c r="DO7" s="52">
        <f t="shared" si="17"/>
        <v>66.7</v>
      </c>
      <c r="DP7" s="52">
        <f t="shared" si="17"/>
        <v>224.4</v>
      </c>
      <c r="DQ7" s="52">
        <f t="shared" si="17"/>
        <v>251.9</v>
      </c>
      <c r="DR7" s="52">
        <f t="shared" si="17"/>
        <v>291.5</v>
      </c>
      <c r="DS7" s="52">
        <f t="shared" si="17"/>
        <v>313.39999999999998</v>
      </c>
      <c r="DT7" s="52">
        <f t="shared" si="17"/>
        <v>324</v>
      </c>
      <c r="DU7" s="49"/>
    </row>
    <row r="8" spans="1:125" s="54" customFormat="1" x14ac:dyDescent="0.2">
      <c r="A8" s="37"/>
      <c r="B8" s="55">
        <v>2024</v>
      </c>
      <c r="C8" s="55">
        <v>232122</v>
      </c>
      <c r="D8" s="55">
        <v>47</v>
      </c>
      <c r="E8" s="55">
        <v>14</v>
      </c>
      <c r="F8" s="55">
        <v>0</v>
      </c>
      <c r="G8" s="55">
        <v>14</v>
      </c>
      <c r="H8" s="55" t="s">
        <v>114</v>
      </c>
      <c r="I8" s="55" t="s">
        <v>115</v>
      </c>
      <c r="J8" s="55" t="s">
        <v>116</v>
      </c>
      <c r="K8" s="55" t="s">
        <v>117</v>
      </c>
      <c r="L8" s="55" t="s">
        <v>118</v>
      </c>
      <c r="M8" s="55" t="s">
        <v>119</v>
      </c>
      <c r="N8" s="55" t="s">
        <v>120</v>
      </c>
      <c r="O8" s="56" t="s">
        <v>121</v>
      </c>
      <c r="P8" s="57" t="s">
        <v>122</v>
      </c>
      <c r="Q8" s="57" t="s">
        <v>123</v>
      </c>
      <c r="R8" s="58">
        <v>26</v>
      </c>
      <c r="S8" s="57" t="s">
        <v>124</v>
      </c>
      <c r="T8" s="57" t="s">
        <v>125</v>
      </c>
      <c r="U8" s="58">
        <v>316</v>
      </c>
      <c r="V8" s="58">
        <v>12</v>
      </c>
      <c r="W8" s="58">
        <v>14</v>
      </c>
      <c r="X8" s="57" t="s">
        <v>126</v>
      </c>
      <c r="Y8" s="59">
        <v>176.9</v>
      </c>
      <c r="Z8" s="59">
        <v>196.7</v>
      </c>
      <c r="AA8" s="59">
        <v>184</v>
      </c>
      <c r="AB8" s="59">
        <v>216.4</v>
      </c>
      <c r="AC8" s="59">
        <v>202.8</v>
      </c>
      <c r="AD8" s="59">
        <v>383.4</v>
      </c>
      <c r="AE8" s="59">
        <v>338.4</v>
      </c>
      <c r="AF8" s="59">
        <v>1268.9000000000001</v>
      </c>
      <c r="AG8" s="59">
        <v>2075.9</v>
      </c>
      <c r="AH8" s="59">
        <v>1433.6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10.199999999999999</v>
      </c>
      <c r="AP8" s="59">
        <v>5.0999999999999996</v>
      </c>
      <c r="AQ8" s="59">
        <v>1.9</v>
      </c>
      <c r="AR8" s="59">
        <v>3.3</v>
      </c>
      <c r="AS8" s="59">
        <v>3.8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407</v>
      </c>
      <c r="BA8" s="60">
        <v>166</v>
      </c>
      <c r="BB8" s="60">
        <v>18</v>
      </c>
      <c r="BC8" s="60">
        <v>22</v>
      </c>
      <c r="BD8" s="60">
        <v>59</v>
      </c>
      <c r="BE8" s="60">
        <v>39</v>
      </c>
      <c r="BF8" s="59">
        <v>43.5</v>
      </c>
      <c r="BG8" s="59">
        <v>49.2</v>
      </c>
      <c r="BH8" s="59">
        <v>45.7</v>
      </c>
      <c r="BI8" s="59">
        <v>53.8</v>
      </c>
      <c r="BJ8" s="59">
        <v>50.7</v>
      </c>
      <c r="BK8" s="59">
        <v>-122.5</v>
      </c>
      <c r="BL8" s="59">
        <v>8.5</v>
      </c>
      <c r="BM8" s="59">
        <v>26.6</v>
      </c>
      <c r="BN8" s="59">
        <v>35.4</v>
      </c>
      <c r="BO8" s="59">
        <v>27.3</v>
      </c>
      <c r="BP8" s="56">
        <v>2</v>
      </c>
      <c r="BQ8" s="60">
        <v>578</v>
      </c>
      <c r="BR8" s="60">
        <v>663</v>
      </c>
      <c r="BS8" s="60">
        <v>626</v>
      </c>
      <c r="BT8" s="61">
        <v>765</v>
      </c>
      <c r="BU8" s="61">
        <v>725</v>
      </c>
      <c r="BV8" s="60">
        <v>2576</v>
      </c>
      <c r="BW8" s="60">
        <v>4153</v>
      </c>
      <c r="BX8" s="60">
        <v>6140</v>
      </c>
      <c r="BY8" s="60">
        <v>9344</v>
      </c>
      <c r="BZ8" s="60">
        <v>6621</v>
      </c>
      <c r="CA8" s="58">
        <v>10905</v>
      </c>
      <c r="CB8" s="59" t="s">
        <v>118</v>
      </c>
      <c r="CC8" s="59" t="s">
        <v>118</v>
      </c>
      <c r="CD8" s="59" t="s">
        <v>118</v>
      </c>
      <c r="CE8" s="59" t="s">
        <v>118</v>
      </c>
      <c r="CF8" s="59" t="s">
        <v>118</v>
      </c>
      <c r="CG8" s="59" t="s">
        <v>118</v>
      </c>
      <c r="CH8" s="59" t="s">
        <v>118</v>
      </c>
      <c r="CI8" s="59" t="s">
        <v>118</v>
      </c>
      <c r="CJ8" s="59" t="s">
        <v>118</v>
      </c>
      <c r="CK8" s="59" t="s">
        <v>118</v>
      </c>
      <c r="CL8" s="56" t="s">
        <v>118</v>
      </c>
      <c r="CM8" s="58">
        <v>30656</v>
      </c>
      <c r="CN8" s="58">
        <v>759</v>
      </c>
      <c r="CO8" s="59" t="s">
        <v>118</v>
      </c>
      <c r="CP8" s="59" t="s">
        <v>118</v>
      </c>
      <c r="CQ8" s="59" t="s">
        <v>118</v>
      </c>
      <c r="CR8" s="59" t="s">
        <v>118</v>
      </c>
      <c r="CS8" s="59" t="s">
        <v>118</v>
      </c>
      <c r="CT8" s="59" t="s">
        <v>118</v>
      </c>
      <c r="CU8" s="59" t="s">
        <v>118</v>
      </c>
      <c r="CV8" s="59" t="s">
        <v>118</v>
      </c>
      <c r="CW8" s="59" t="s">
        <v>118</v>
      </c>
      <c r="CX8" s="59" t="s">
        <v>118</v>
      </c>
      <c r="CY8" s="56" t="s">
        <v>118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70.3</v>
      </c>
      <c r="DF8" s="59">
        <v>70</v>
      </c>
      <c r="DG8" s="59">
        <v>47.6</v>
      </c>
      <c r="DH8" s="59">
        <v>35.9</v>
      </c>
      <c r="DI8" s="59">
        <v>24.8</v>
      </c>
      <c r="DJ8" s="56">
        <v>73.400000000000006</v>
      </c>
      <c r="DK8" s="59">
        <v>66.7</v>
      </c>
      <c r="DL8" s="59">
        <v>66.7</v>
      </c>
      <c r="DM8" s="59">
        <v>66.7</v>
      </c>
      <c r="DN8" s="59">
        <v>66.7</v>
      </c>
      <c r="DO8" s="59">
        <v>66.7</v>
      </c>
      <c r="DP8" s="59">
        <v>224.4</v>
      </c>
      <c r="DQ8" s="59">
        <v>251.9</v>
      </c>
      <c r="DR8" s="59">
        <v>291.5</v>
      </c>
      <c r="DS8" s="59">
        <v>313.39999999999998</v>
      </c>
      <c r="DT8" s="59">
        <v>324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127</v>
      </c>
      <c r="C10" s="64" t="s">
        <v>128</v>
      </c>
      <c r="D10" s="64" t="s">
        <v>129</v>
      </c>
      <c r="E10" s="64" t="s">
        <v>130</v>
      </c>
      <c r="F10" s="64" t="s">
        <v>131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Printed>2026-01-16T01:34:23Z</cp:lastPrinted>
  <dcterms:created xsi:type="dcterms:W3CDTF">2025-12-12T09:30:12Z</dcterms:created>
  <dcterms:modified xsi:type="dcterms:W3CDTF">2026-02-17T06:08:30Z</dcterms:modified>
  <cp:category/>
</cp:coreProperties>
</file>