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DDFA916A-C30F-474F-BB5B-7A219879EB7C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<sst xmlns="http://schemas.openxmlformats.org/spreadsheetml/2006/main" count="2060" uniqueCount="908">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</sst>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6" fillId="0" borderId="1" xfId="0" applyFont="1" applyBorder="1" applyAlignment="1">
      <alignment horizontal="left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4" ht="15.7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00"/>
      <c r="W4" s="100"/>
      <c r="X4" s="100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89" t="s">
        <v>904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85" t="s">
        <v>905</v>
      </c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85" t="s">
        <v>10</v>
      </c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99" t="s">
        <v>13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G16" s="1">
        <v>10</v>
      </c>
    </row>
    <row r="17" spans="1:33" ht="12" customHeight="1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01"/>
      <c r="N18" s="101"/>
      <c r="O18" s="101"/>
      <c r="P18" s="101"/>
      <c r="Q18" s="101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00"/>
      <c r="M19" s="100"/>
      <c r="N19" s="100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02" t="s">
        <v>20</v>
      </c>
      <c r="U22" s="102"/>
      <c r="V22" s="102"/>
      <c r="W22" s="102"/>
      <c r="X22" s="102"/>
      <c r="Y22" s="102"/>
      <c r="Z22" s="102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96" t="s">
        <v>91</v>
      </c>
      <c r="C27" s="96"/>
      <c r="D27" s="96"/>
      <c r="E27" s="96"/>
      <c r="F27" s="96"/>
      <c r="G27" s="96"/>
      <c r="H27" s="96" t="s">
        <v>21</v>
      </c>
      <c r="I27" s="96"/>
      <c r="J27" s="96"/>
      <c r="K27" s="96"/>
      <c r="L27" s="96"/>
      <c r="M27" s="96"/>
      <c r="N27" s="96" t="s">
        <v>92</v>
      </c>
      <c r="O27" s="96"/>
      <c r="P27" s="96"/>
      <c r="Q27" s="96"/>
      <c r="R27" s="96"/>
      <c r="S27" s="96"/>
      <c r="T27" s="96" t="s">
        <v>93</v>
      </c>
      <c r="U27" s="96"/>
      <c r="V27" s="96"/>
      <c r="W27" s="96"/>
      <c r="X27" s="86" t="s">
        <v>94</v>
      </c>
      <c r="Y27" s="87"/>
      <c r="Z27" s="87"/>
      <c r="AA27" s="87"/>
      <c r="AB27" s="87"/>
      <c r="AC27" s="88"/>
      <c r="AD27" s="58"/>
      <c r="AG27" s="1">
        <v>21</v>
      </c>
    </row>
    <row r="28" spans="1:33" ht="18" customHeight="1">
      <c r="A28" s="58"/>
      <c r="B28" s="103"/>
      <c r="C28" s="103"/>
      <c r="D28" s="103"/>
      <c r="E28" s="103"/>
      <c r="F28" s="103"/>
      <c r="G28" s="103"/>
      <c r="H28" s="91" t="str">
        <f>IFERROR(VLOOKUP(B28,チケット一覧!B$5:I$499,4,FALSE),"")</f>
        <v/>
      </c>
      <c r="I28" s="92"/>
      <c r="J28" s="92"/>
      <c r="K28" s="92"/>
      <c r="L28" s="93" t="str">
        <f>IFERROR(VLOOKUP(B28,チケット一覧!B$5:I$499,5,FALSE),"")</f>
        <v/>
      </c>
      <c r="M28" s="94"/>
      <c r="N28" s="95" t="str">
        <f>IFERROR(VLOOKUP(B28,チケット一覧!B$5:I$499,7,FALSE),"")</f>
        <v/>
      </c>
      <c r="O28" s="95"/>
      <c r="P28" s="95"/>
      <c r="Q28" s="95"/>
      <c r="R28" s="95"/>
      <c r="S28" s="95"/>
      <c r="T28" s="103"/>
      <c r="U28" s="103"/>
      <c r="V28" s="103"/>
      <c r="W28" s="103"/>
      <c r="X28" s="79" t="str">
        <f>IF(SUM(N28)*T28=0,"",SUM(N28)*T28)</f>
        <v/>
      </c>
      <c r="Y28" s="80"/>
      <c r="Z28" s="80"/>
      <c r="AA28" s="80"/>
      <c r="AB28" s="80"/>
      <c r="AC28" s="81"/>
      <c r="AD28" s="58"/>
      <c r="AG28" s="1">
        <v>22</v>
      </c>
    </row>
    <row r="29" spans="1:33" ht="18" customHeight="1">
      <c r="A29" s="58"/>
      <c r="B29" s="90"/>
      <c r="C29" s="90"/>
      <c r="D29" s="90"/>
      <c r="E29" s="90"/>
      <c r="F29" s="90"/>
      <c r="G29" s="90"/>
      <c r="H29" s="91" t="str">
        <f>IFERROR(VLOOKUP(B29,チケット一覧!B$5:I$499,4,FALSE),"")</f>
        <v/>
      </c>
      <c r="I29" s="92"/>
      <c r="J29" s="92"/>
      <c r="K29" s="92"/>
      <c r="L29" s="93" t="str">
        <f>IFERROR(VLOOKUP(B29,チケット一覧!B$5:I$499,5,FALSE),"")</f>
        <v/>
      </c>
      <c r="M29" s="94"/>
      <c r="N29" s="95" t="str">
        <f>IFERROR(VLOOKUP(B29,チケット一覧!B$5:I$499,7,FALSE),"")</f>
        <v/>
      </c>
      <c r="O29" s="95"/>
      <c r="P29" s="95"/>
      <c r="Q29" s="95"/>
      <c r="R29" s="95"/>
      <c r="S29" s="95"/>
      <c r="T29" s="90"/>
      <c r="U29" s="90"/>
      <c r="V29" s="90"/>
      <c r="W29" s="90"/>
      <c r="X29" s="79" t="str">
        <f>IF(SUM(N29)*T29=0,"",SUM(N29)*T29)</f>
        <v/>
      </c>
      <c r="Y29" s="80"/>
      <c r="Z29" s="80"/>
      <c r="AA29" s="80"/>
      <c r="AB29" s="80"/>
      <c r="AC29" s="81"/>
      <c r="AD29" s="58"/>
      <c r="AG29" s="1">
        <v>23</v>
      </c>
    </row>
    <row r="30" spans="1:33" ht="18" customHeight="1">
      <c r="A30" s="58"/>
      <c r="B30" s="90"/>
      <c r="C30" s="90"/>
      <c r="D30" s="90"/>
      <c r="E30" s="90"/>
      <c r="F30" s="90"/>
      <c r="G30" s="90"/>
      <c r="H30" s="91" t="str">
        <f>IFERROR(VLOOKUP(B30,チケット一覧!B$5:I$499,4,FALSE),"")</f>
        <v/>
      </c>
      <c r="I30" s="92"/>
      <c r="J30" s="92"/>
      <c r="K30" s="92"/>
      <c r="L30" s="93" t="str">
        <f>IFERROR(VLOOKUP(B30,チケット一覧!B$5:I$499,5,FALSE),"")</f>
        <v/>
      </c>
      <c r="M30" s="94"/>
      <c r="N30" s="95" t="str">
        <f>IFERROR(VLOOKUP(B30,チケット一覧!B$5:I$499,7,FALSE),"")</f>
        <v/>
      </c>
      <c r="O30" s="95"/>
      <c r="P30" s="95"/>
      <c r="Q30" s="95"/>
      <c r="R30" s="95"/>
      <c r="S30" s="95"/>
      <c r="T30" s="90"/>
      <c r="U30" s="90"/>
      <c r="V30" s="90"/>
      <c r="W30" s="90"/>
      <c r="X30" s="79" t="str">
        <f>IF(SUM(N30)*T30=0,"",SUM(N30)*T30)</f>
        <v/>
      </c>
      <c r="Y30" s="80"/>
      <c r="Z30" s="80"/>
      <c r="AA30" s="80"/>
      <c r="AB30" s="80"/>
      <c r="AC30" s="81"/>
      <c r="AD30" s="58"/>
      <c r="AG30" s="1">
        <v>23</v>
      </c>
    </row>
    <row r="31" spans="1:33" ht="18" customHeight="1">
      <c r="A31" s="58"/>
      <c r="B31" s="90"/>
      <c r="C31" s="90"/>
      <c r="D31" s="90"/>
      <c r="E31" s="90"/>
      <c r="F31" s="90"/>
      <c r="G31" s="90"/>
      <c r="H31" s="91" t="str">
        <f>IFERROR(VLOOKUP(B31,チケット一覧!B$5:I$499,4,FALSE),"")</f>
        <v/>
      </c>
      <c r="I31" s="92"/>
      <c r="J31" s="92"/>
      <c r="K31" s="92"/>
      <c r="L31" s="93" t="str">
        <f>IFERROR(VLOOKUP(B31,チケット一覧!B$5:I$499,5,FALSE),"")</f>
        <v/>
      </c>
      <c r="M31" s="94"/>
      <c r="N31" s="95" t="str">
        <f>IFERROR(VLOOKUP(B31,チケット一覧!B$5:I$499,7,FALSE),"")</f>
        <v/>
      </c>
      <c r="O31" s="95"/>
      <c r="P31" s="95"/>
      <c r="Q31" s="95"/>
      <c r="R31" s="95"/>
      <c r="S31" s="95"/>
      <c r="T31" s="90"/>
      <c r="U31" s="90"/>
      <c r="V31" s="90"/>
      <c r="W31" s="90"/>
      <c r="X31" s="79" t="str">
        <f>IF(SUM(N31)*T31=0,"",SUM(N31)*T31)</f>
        <v/>
      </c>
      <c r="Y31" s="80"/>
      <c r="Z31" s="80"/>
      <c r="AA31" s="80"/>
      <c r="AB31" s="80"/>
      <c r="AC31" s="81"/>
      <c r="AD31" s="58"/>
      <c r="AG31" s="1">
        <v>23</v>
      </c>
    </row>
    <row r="32" spans="1:33" ht="18" customHeight="1" thickBot="1">
      <c r="A32" s="58"/>
      <c r="B32" s="90"/>
      <c r="C32" s="90"/>
      <c r="D32" s="90"/>
      <c r="E32" s="90"/>
      <c r="F32" s="90"/>
      <c r="G32" s="90"/>
      <c r="H32" s="91" t="str">
        <f>IFERROR(VLOOKUP(B32,チケット一覧!B$5:I$499,4,FALSE),"")</f>
        <v/>
      </c>
      <c r="I32" s="92"/>
      <c r="J32" s="92"/>
      <c r="K32" s="92"/>
      <c r="L32" s="93" t="str">
        <f>IFERROR(VLOOKUP(B32,チケット一覧!B$5:I$499,5,FALSE),"")</f>
        <v/>
      </c>
      <c r="M32" s="94"/>
      <c r="N32" s="95" t="str">
        <f>IFERROR(VLOOKUP(B32,チケット一覧!B$5:I$499,7,FALSE),"")</f>
        <v/>
      </c>
      <c r="O32" s="95"/>
      <c r="P32" s="95"/>
      <c r="Q32" s="95"/>
      <c r="R32" s="95"/>
      <c r="S32" s="95"/>
      <c r="T32" s="90"/>
      <c r="U32" s="90"/>
      <c r="V32" s="90"/>
      <c r="W32" s="90"/>
      <c r="X32" s="128" t="str">
        <f>IF(SUM(N32)*T32=0,"",SUM(N32)*T32)</f>
        <v/>
      </c>
      <c r="Y32" s="129"/>
      <c r="Z32" s="129"/>
      <c r="AA32" s="129"/>
      <c r="AB32" s="129"/>
      <c r="AC32" s="130"/>
      <c r="AD32" s="58"/>
      <c r="AG32" s="1">
        <v>23</v>
      </c>
    </row>
    <row r="33" spans="1:34" ht="18" customHeight="1" thickTop="1">
      <c r="A33" s="58"/>
      <c r="B33" s="112" t="s">
        <v>23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4"/>
      <c r="T33" s="120" t="str">
        <f>IF(SUM(T28:T32)=0,"",SUM(T28:T32))</f>
        <v/>
      </c>
      <c r="U33" s="120"/>
      <c r="V33" s="120"/>
      <c r="W33" s="120"/>
      <c r="X33" s="67" t="str">
        <f>IF(SUM(X28:X32)=0,"",SUM(X28:X32))</f>
        <v/>
      </c>
      <c r="Y33" s="68"/>
      <c r="Z33" s="68"/>
      <c r="AA33" s="68"/>
      <c r="AB33" s="68"/>
      <c r="AC33" s="69"/>
      <c r="AD33" s="60"/>
      <c r="AE33" s="2"/>
      <c r="AG33" s="1">
        <v>24</v>
      </c>
    </row>
    <row r="34" spans="1:34" ht="28.5" customHeight="1">
      <c r="A34" s="58"/>
      <c r="B34" s="111" t="s">
        <v>899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86" t="s">
        <v>25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/>
      <c r="O36" s="86" t="s">
        <v>903</v>
      </c>
      <c r="P36" s="87"/>
      <c r="Q36" s="87"/>
      <c r="R36" s="87"/>
      <c r="S36" s="88"/>
      <c r="T36" s="96" t="s">
        <v>26</v>
      </c>
      <c r="U36" s="96"/>
      <c r="V36" s="96"/>
      <c r="W36" s="96"/>
      <c r="X36" s="86" t="s">
        <v>94</v>
      </c>
      <c r="Y36" s="87"/>
      <c r="Z36" s="87"/>
      <c r="AA36" s="87"/>
      <c r="AB36" s="87"/>
      <c r="AC36" s="88"/>
      <c r="AD36" s="58"/>
      <c r="AG36" s="1">
        <v>27</v>
      </c>
    </row>
    <row r="37" spans="1:34" ht="18" customHeight="1">
      <c r="A37" s="58"/>
      <c r="B37" s="64">
        <v>1</v>
      </c>
      <c r="C37" s="105" t="s">
        <v>27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73">
        <v>5500</v>
      </c>
      <c r="P37" s="74"/>
      <c r="Q37" s="74"/>
      <c r="R37" s="74"/>
      <c r="S37" s="75"/>
      <c r="T37" s="103"/>
      <c r="U37" s="103"/>
      <c r="V37" s="103"/>
      <c r="W37" s="103"/>
      <c r="X37" s="79" t="str">
        <f>IF(T37=0,"",T37*5500)</f>
        <v/>
      </c>
      <c r="Y37" s="80"/>
      <c r="Z37" s="80"/>
      <c r="AA37" s="80"/>
      <c r="AB37" s="80"/>
      <c r="AC37" s="81"/>
      <c r="AD37" s="58"/>
      <c r="AG37" s="1">
        <v>28</v>
      </c>
    </row>
    <row r="38" spans="1:34" ht="18" customHeight="1">
      <c r="A38" s="58"/>
      <c r="B38" s="64">
        <v>2</v>
      </c>
      <c r="C38" s="105" t="s">
        <v>28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  <c r="O38" s="73">
        <v>11000</v>
      </c>
      <c r="P38" s="74"/>
      <c r="Q38" s="74"/>
      <c r="R38" s="74"/>
      <c r="S38" s="75"/>
      <c r="T38" s="103"/>
      <c r="U38" s="103"/>
      <c r="V38" s="103"/>
      <c r="W38" s="103"/>
      <c r="X38" s="79" t="str">
        <f>IF(T38=0,"",T38*11000)</f>
        <v/>
      </c>
      <c r="Y38" s="80"/>
      <c r="Z38" s="80"/>
      <c r="AA38" s="80"/>
      <c r="AB38" s="80"/>
      <c r="AC38" s="81"/>
      <c r="AD38" s="58"/>
      <c r="AG38" s="1">
        <v>29</v>
      </c>
    </row>
    <row r="39" spans="1:34" ht="18" customHeight="1">
      <c r="A39" s="58"/>
      <c r="B39" s="64">
        <v>3</v>
      </c>
      <c r="C39" s="105" t="s">
        <v>29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  <c r="O39" s="73">
        <v>15000</v>
      </c>
      <c r="P39" s="74"/>
      <c r="Q39" s="74"/>
      <c r="R39" s="74"/>
      <c r="S39" s="75"/>
      <c r="T39" s="103"/>
      <c r="U39" s="103"/>
      <c r="V39" s="103"/>
      <c r="W39" s="103"/>
      <c r="X39" s="79" t="str">
        <f>IF(T39=0,"",T39*15000)</f>
        <v/>
      </c>
      <c r="Y39" s="80"/>
      <c r="Z39" s="80"/>
      <c r="AA39" s="80"/>
      <c r="AB39" s="80"/>
      <c r="AC39" s="81"/>
      <c r="AD39" s="58"/>
      <c r="AG39" s="1">
        <v>30</v>
      </c>
    </row>
    <row r="40" spans="1:34" ht="18" customHeight="1">
      <c r="A40" s="58"/>
      <c r="B40" s="64">
        <v>4</v>
      </c>
      <c r="C40" s="105" t="s">
        <v>30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73">
        <v>5500</v>
      </c>
      <c r="P40" s="74"/>
      <c r="Q40" s="74"/>
      <c r="R40" s="74"/>
      <c r="S40" s="75"/>
      <c r="T40" s="103"/>
      <c r="U40" s="103"/>
      <c r="V40" s="103"/>
      <c r="W40" s="103"/>
      <c r="X40" s="79" t="str">
        <f>IF(T40=0,"",T40*5500)</f>
        <v/>
      </c>
      <c r="Y40" s="80"/>
      <c r="Z40" s="80"/>
      <c r="AA40" s="80"/>
      <c r="AB40" s="80"/>
      <c r="AC40" s="81"/>
      <c r="AD40" s="58"/>
      <c r="AG40" s="1">
        <v>31</v>
      </c>
    </row>
    <row r="41" spans="1:34" ht="18" customHeight="1">
      <c r="A41" s="58"/>
      <c r="B41" s="64">
        <v>5</v>
      </c>
      <c r="C41" s="105" t="s">
        <v>31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  <c r="O41" s="73">
        <v>11000</v>
      </c>
      <c r="P41" s="74"/>
      <c r="Q41" s="74"/>
      <c r="R41" s="74"/>
      <c r="S41" s="75"/>
      <c r="T41" s="103"/>
      <c r="U41" s="103"/>
      <c r="V41" s="103"/>
      <c r="W41" s="103"/>
      <c r="X41" s="79" t="str">
        <f>IF(T41=0,"",T41*11000)</f>
        <v/>
      </c>
      <c r="Y41" s="80"/>
      <c r="Z41" s="80"/>
      <c r="AA41" s="80"/>
      <c r="AB41" s="80"/>
      <c r="AC41" s="81"/>
      <c r="AD41" s="58"/>
    </row>
    <row r="42" spans="1:34" ht="18" customHeight="1" thickBot="1">
      <c r="A42" s="58"/>
      <c r="B42" s="65">
        <v>6</v>
      </c>
      <c r="C42" s="108" t="s">
        <v>32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10"/>
      <c r="O42" s="76">
        <v>15000</v>
      </c>
      <c r="P42" s="77"/>
      <c r="Q42" s="77"/>
      <c r="R42" s="77"/>
      <c r="S42" s="78"/>
      <c r="T42" s="104"/>
      <c r="U42" s="104"/>
      <c r="V42" s="104"/>
      <c r="W42" s="104"/>
      <c r="X42" s="82" t="str">
        <f>IF(T42=0,"",T42*15000)</f>
        <v/>
      </c>
      <c r="Y42" s="83"/>
      <c r="Z42" s="83"/>
      <c r="AA42" s="83"/>
      <c r="AB42" s="83"/>
      <c r="AC42" s="84"/>
      <c r="AD42" s="58"/>
      <c r="AG42" s="1" t="s">
        <v>20</v>
      </c>
    </row>
    <row r="43" spans="1:34" ht="18" customHeight="1" thickTop="1">
      <c r="A43" s="58"/>
      <c r="B43" s="112" t="s">
        <v>33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4"/>
      <c r="T43" s="70" t="str">
        <f>IF(SUM(T37:T42)=0,"",SUM((T37:T42)))</f>
        <v/>
      </c>
      <c r="U43" s="71"/>
      <c r="V43" s="71"/>
      <c r="W43" s="72"/>
      <c r="X43" s="67" t="str">
        <f>IF(SUM(X37:AC42)=0,"",SUM(X37:AC42))</f>
        <v/>
      </c>
      <c r="Y43" s="68"/>
      <c r="Z43" s="68"/>
      <c r="AA43" s="68"/>
      <c r="AB43" s="68"/>
      <c r="AC43" s="69"/>
      <c r="AD43" s="58"/>
      <c r="AG43" s="1" t="s">
        <v>34</v>
      </c>
    </row>
    <row r="44" spans="1:34" ht="15.75" customHeight="1">
      <c r="A44" s="58"/>
      <c r="B44" s="115" t="s">
        <v>35</v>
      </c>
      <c r="C44" s="115"/>
      <c r="D44" s="115"/>
      <c r="E44" s="115"/>
      <c r="F44" s="115"/>
      <c r="G44" s="115"/>
      <c r="H44" s="117" t="str">
        <f>IF(SUM(X33,X43)=0,"",IF(SUM(X33,X43)&lt;=M18,SUM(X33,X43),"エラー"))</f>
        <v/>
      </c>
      <c r="I44" s="117"/>
      <c r="J44" s="117"/>
      <c r="K44" s="117"/>
      <c r="L44" s="117"/>
      <c r="M44" s="117"/>
      <c r="N44" s="117"/>
      <c r="O44" s="119" t="s">
        <v>907</v>
      </c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58"/>
      <c r="AG44" s="1" t="s">
        <v>36</v>
      </c>
      <c r="AH44" s="26"/>
    </row>
    <row r="45" spans="1:34" ht="15.75" customHeight="1">
      <c r="A45" s="58"/>
      <c r="B45" s="116"/>
      <c r="C45" s="116"/>
      <c r="D45" s="116"/>
      <c r="E45" s="116"/>
      <c r="F45" s="116"/>
      <c r="G45" s="116"/>
      <c r="H45" s="118"/>
      <c r="I45" s="118"/>
      <c r="J45" s="118"/>
      <c r="K45" s="118"/>
      <c r="L45" s="118"/>
      <c r="M45" s="118"/>
      <c r="N45" s="118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X27:AC27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C36:N36"/>
    <mergeCell ref="C37:N37"/>
    <mergeCell ref="C38:N38"/>
    <mergeCell ref="C39:N39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L31:M31"/>
    <mergeCell ref="N31:S31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36:AC36"/>
    <mergeCell ref="X37:AC37"/>
    <mergeCell ref="O36:S36"/>
    <mergeCell ref="X32:AC32"/>
    <mergeCell ref="X31:AC31"/>
    <mergeCell ref="T37:W37"/>
    <mergeCell ref="T36:W36"/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/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28" t="s">
        <v>550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24" t="s">
        <v>21</v>
      </c>
      <c r="F3" s="125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33" t="s">
        <v>41</v>
      </c>
      <c r="C10" s="16" t="s">
        <v>557</v>
      </c>
      <c r="D10" s="16" t="s">
        <v>554</v>
      </c>
      <c r="E10" s="34">
        <v>46292</v>
      </c>
      <c r="F10" s="35" t="str">
        <f t="shared" si="0"/>
        <v>(日)</v>
      </c>
      <c r="G10" s="36">
        <v>0.39583333333333331</v>
      </c>
      <c r="H10" s="18">
        <v>14000</v>
      </c>
      <c r="I10" s="19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33" t="s">
        <v>209</v>
      </c>
      <c r="C120" s="16" t="s">
        <v>627</v>
      </c>
      <c r="D120" s="16" t="s">
        <v>628</v>
      </c>
      <c r="E120" s="34">
        <v>46292</v>
      </c>
      <c r="F120" s="35" t="str">
        <f t="shared" si="1"/>
        <v>(日)</v>
      </c>
      <c r="G120" s="36">
        <v>0.41666666666666669</v>
      </c>
      <c r="H120" s="18">
        <v>20000</v>
      </c>
      <c r="I120" s="19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33" t="s">
        <v>63</v>
      </c>
      <c r="C126" s="16" t="s">
        <v>630</v>
      </c>
      <c r="D126" s="16" t="s">
        <v>625</v>
      </c>
      <c r="E126" s="34">
        <v>46296</v>
      </c>
      <c r="F126" s="35" t="str">
        <f t="shared" si="1"/>
        <v>(木)</v>
      </c>
      <c r="G126" s="36">
        <v>0.41666666666666669</v>
      </c>
      <c r="H126" s="18">
        <v>27000</v>
      </c>
      <c r="I126" s="19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33" t="s">
        <v>344</v>
      </c>
      <c r="C265" s="16" t="s">
        <v>707</v>
      </c>
      <c r="D265" s="16" t="s">
        <v>593</v>
      </c>
      <c r="E265" s="34">
        <v>46288</v>
      </c>
      <c r="F265" s="35" t="str">
        <f t="shared" si="4"/>
        <v>(水)</v>
      </c>
      <c r="G265" s="36">
        <v>0.54166666666666663</v>
      </c>
      <c r="H265" s="18">
        <v>50000</v>
      </c>
      <c r="I265" s="19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33" t="s">
        <v>179</v>
      </c>
      <c r="C279" s="16" t="s">
        <v>717</v>
      </c>
      <c r="D279" s="16" t="s">
        <v>560</v>
      </c>
      <c r="E279" s="34">
        <v>46298</v>
      </c>
      <c r="F279" s="35" t="str">
        <f t="shared" si="4"/>
        <v>(土)</v>
      </c>
      <c r="G279" s="36">
        <v>0.45833333333333331</v>
      </c>
      <c r="H279" s="18">
        <v>24000</v>
      </c>
      <c r="I279" s="19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33" t="s">
        <v>375</v>
      </c>
      <c r="C302" s="16" t="s">
        <v>736</v>
      </c>
      <c r="D302" s="16" t="s">
        <v>610</v>
      </c>
      <c r="E302" s="34">
        <v>46288</v>
      </c>
      <c r="F302" s="35" t="str">
        <f t="shared" si="4"/>
        <v>(水)</v>
      </c>
      <c r="G302" s="36">
        <v>0.70833333333333337</v>
      </c>
      <c r="H302" s="18">
        <v>40000</v>
      </c>
      <c r="I302" s="19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33" t="s">
        <v>64</v>
      </c>
      <c r="C320" s="16" t="s">
        <v>757</v>
      </c>
      <c r="D320" s="16" t="s">
        <v>823</v>
      </c>
      <c r="E320" s="34">
        <v>46297</v>
      </c>
      <c r="F320" s="35" t="str">
        <f t="shared" si="4"/>
        <v>(金)</v>
      </c>
      <c r="G320" s="36">
        <v>0.41666666666666669</v>
      </c>
      <c r="H320" s="18">
        <v>34000</v>
      </c>
      <c r="I320" s="19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33" t="s">
        <v>65</v>
      </c>
      <c r="C322" s="16" t="s">
        <v>759</v>
      </c>
      <c r="D322" s="16" t="s">
        <v>823</v>
      </c>
      <c r="E322" s="34">
        <v>46298</v>
      </c>
      <c r="F322" s="35" t="str">
        <f t="shared" si="4"/>
        <v>(土)</v>
      </c>
      <c r="G322" s="36">
        <v>0.41666666666666702</v>
      </c>
      <c r="H322" s="18">
        <v>50000</v>
      </c>
      <c r="I322" s="19" t="s">
        <v>102</v>
      </c>
    </row>
    <row r="323" spans="2:9" ht="30" customHeight="1">
      <c r="B323" s="33" t="s">
        <v>62</v>
      </c>
      <c r="C323" s="16" t="s">
        <v>760</v>
      </c>
      <c r="D323" s="16" t="s">
        <v>628</v>
      </c>
      <c r="E323" s="34">
        <v>46287</v>
      </c>
      <c r="F323" s="35" t="str">
        <f t="shared" si="4"/>
        <v>(火)</v>
      </c>
      <c r="G323" s="36">
        <v>0.41666666666666702</v>
      </c>
      <c r="H323" s="18">
        <v>50000</v>
      </c>
      <c r="I323" s="19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21" t="s">
        <v>781</v>
      </c>
      <c r="F348" s="122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33" t="s">
        <v>75</v>
      </c>
      <c r="C375" s="16" t="s">
        <v>804</v>
      </c>
      <c r="D375" s="16" t="s">
        <v>666</v>
      </c>
      <c r="E375" s="34">
        <v>46298</v>
      </c>
      <c r="F375" s="35" t="str">
        <f t="shared" si="5"/>
        <v>(土)</v>
      </c>
      <c r="G375" s="36">
        <v>0.58333333333333337</v>
      </c>
      <c r="H375" s="18">
        <v>30000</v>
      </c>
      <c r="I375" s="19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26" t="s">
        <v>452</v>
      </c>
      <c r="F395" s="127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26" t="s">
        <v>452</v>
      </c>
      <c r="F396" s="127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26" t="s">
        <v>452</v>
      </c>
      <c r="F397" s="127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26" t="s">
        <v>452</v>
      </c>
      <c r="F398" s="127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26" t="s">
        <v>452</v>
      </c>
      <c r="F399" s="127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26" t="s">
        <v>452</v>
      </c>
      <c r="F400" s="127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26" t="s">
        <v>452</v>
      </c>
      <c r="F401" s="127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26" t="s">
        <v>452</v>
      </c>
      <c r="F402" s="127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26" t="s">
        <v>452</v>
      </c>
      <c r="F403" s="127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26" t="s">
        <v>452</v>
      </c>
      <c r="F404" s="127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26" t="s">
        <v>452</v>
      </c>
      <c r="F405" s="127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26" t="s">
        <v>452</v>
      </c>
      <c r="F406" s="127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26" t="s">
        <v>452</v>
      </c>
      <c r="F407" s="127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26" t="s">
        <v>452</v>
      </c>
      <c r="F408" s="127"/>
      <c r="G408" s="39"/>
      <c r="H408" s="18"/>
      <c r="I408" s="21"/>
    </row>
    <row r="409" spans="2:10" ht="26.25" customHeight="1">
      <c r="B409" s="24" t="s">
        <v>468</v>
      </c>
      <c r="C409" s="27"/>
      <c r="D409" s="123" t="s">
        <v>828</v>
      </c>
      <c r="E409" s="123"/>
      <c r="F409" s="123"/>
      <c r="G409" s="123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24" t="s">
        <v>21</v>
      </c>
      <c r="F410" s="125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41" t="s">
        <v>501</v>
      </c>
      <c r="C444" s="16" t="s">
        <v>849</v>
      </c>
      <c r="D444" s="16" t="s">
        <v>832</v>
      </c>
      <c r="E444" s="34">
        <v>46319</v>
      </c>
      <c r="F444" s="35" t="str">
        <f t="shared" si="8"/>
        <v>(土)</v>
      </c>
      <c r="G444" s="36">
        <v>0.39583333333333331</v>
      </c>
      <c r="H444" s="23">
        <v>7000</v>
      </c>
      <c r="I444" s="19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21" t="s">
        <v>452</v>
      </c>
      <c r="F496" s="122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21" t="s">
        <v>452</v>
      </c>
      <c r="F497" s="122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21" t="s">
        <v>452</v>
      </c>
      <c r="F498" s="122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21" t="s">
        <v>452</v>
      </c>
      <c r="F499" s="122"/>
      <c r="G499" s="40"/>
      <c r="H499" s="23"/>
      <c r="I499" s="19"/>
    </row>
  </sheetData>
  <autoFilter ref="B3:G499" xr:uid="{7E8156F1-2ECD-4659-A15F-D0C9EC1310DC}"/>
  <mergeCells count="22">
    <mergeCell ref="E403:F403"/>
    <mergeCell ref="E398:F398"/>
    <mergeCell ref="E399:F399"/>
    <mergeCell ref="E400:F400"/>
    <mergeCell ref="E401:F401"/>
    <mergeCell ref="E402:F402"/>
    <mergeCell ref="E348:F348"/>
    <mergeCell ref="E3:F3"/>
    <mergeCell ref="E395:F395"/>
    <mergeCell ref="E396:F396"/>
    <mergeCell ref="E397:F397"/>
    <mergeCell ref="E404:F404"/>
    <mergeCell ref="E405:F405"/>
    <mergeCell ref="E406:F406"/>
    <mergeCell ref="E407:F407"/>
    <mergeCell ref="E408:F408"/>
    <mergeCell ref="E499:F499"/>
    <mergeCell ref="D409:G409"/>
    <mergeCell ref="E410:F410"/>
    <mergeCell ref="E496:F496"/>
    <mergeCell ref="E497:F497"/>
    <mergeCell ref="E498:F498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2026-04-15T01:18:11Z</dcterms:modified>
  <cp:category/>
  <cp:contentStatus/>
</cp:coreProperties>
</file>