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4D551E4E-5F62-4193-A5F3-C12E7134D134}" xr6:coauthVersionLast="47" xr6:coauthVersionMax="47" xr10:uidLastSave="{00000000-0000-0000-0000-000000000000}"/>
  <bookViews>
    <workbookView xWindow="11010" yWindow="390" windowWidth="17775" windowHeight="15150" xr2:uid="{00000000-000D-0000-FFFF-FFFF00000000}"/>
  </bookViews>
  <sheets>
    <sheet name="Sheet1" sheetId="1" r:id="rId1"/>
  </sheets>
  <definedNames>
    <definedName name="_xlnm.Print_Area" localSheetId="0">Sheet1!$A$1:$J$45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H30" i="1"/>
  <c r="G25" i="1"/>
  <c r="H25" i="1"/>
  <c r="G22" i="1"/>
  <c r="H22" i="1"/>
  <c r="G19" i="1"/>
  <c r="H19" i="1"/>
  <c r="G16" i="1"/>
  <c r="H16" i="1"/>
  <c r="G14" i="1"/>
  <c r="H14" i="1"/>
  <c r="G11" i="1"/>
  <c r="H11" i="1"/>
  <c r="G8" i="1"/>
  <c r="H8" i="1"/>
  <c r="G6" i="1"/>
  <c r="H6" i="1"/>
  <c r="E17" i="1" l="1"/>
  <c r="H33" i="1" l="1"/>
  <c r="G33" i="1"/>
  <c r="E26" i="1" l="1"/>
  <c r="G27" i="1" l="1"/>
  <c r="H27" i="1"/>
  <c r="F29" i="1"/>
  <c r="E9" i="1"/>
  <c r="E33" i="1"/>
  <c r="E28" i="1" l="1"/>
  <c r="F41" i="1"/>
  <c r="F32" i="1"/>
  <c r="F31" i="1"/>
  <c r="G44" i="1"/>
  <c r="H44" i="1"/>
  <c r="G40" i="1"/>
  <c r="H40" i="1"/>
  <c r="F39" i="1"/>
  <c r="F40" i="1" s="1"/>
  <c r="G38" i="1"/>
  <c r="H38" i="1"/>
  <c r="G36" i="1"/>
  <c r="H36" i="1"/>
  <c r="F37" i="1"/>
  <c r="F38" i="1" s="1"/>
  <c r="F35" i="1"/>
  <c r="F36" i="1" s="1"/>
  <c r="F30" i="1"/>
  <c r="G28" i="1"/>
  <c r="H28" i="1"/>
  <c r="F26" i="1"/>
  <c r="F24" i="1"/>
  <c r="F25" i="1" s="1"/>
  <c r="G23" i="1"/>
  <c r="H23" i="1"/>
  <c r="F21" i="1"/>
  <c r="F22" i="1" s="1"/>
  <c r="G20" i="1"/>
  <c r="H20" i="1"/>
  <c r="F18" i="1"/>
  <c r="F19" i="1" s="1"/>
  <c r="G17" i="1"/>
  <c r="H17" i="1"/>
  <c r="F15" i="1"/>
  <c r="F16" i="1" s="1"/>
  <c r="F13" i="1"/>
  <c r="F14" i="1" s="1"/>
  <c r="F43" i="1"/>
  <c r="F44" i="1" s="1"/>
  <c r="G12" i="1"/>
  <c r="H12" i="1"/>
  <c r="E12" i="1"/>
  <c r="F10" i="1"/>
  <c r="G9" i="1"/>
  <c r="H9" i="1"/>
  <c r="F7" i="1"/>
  <c r="F5" i="1"/>
  <c r="F6" i="1" s="1"/>
  <c r="E23" i="1"/>
  <c r="E20" i="1"/>
  <c r="F28" i="1" l="1"/>
  <c r="F33" i="1"/>
  <c r="F34" i="1" s="1"/>
  <c r="F20" i="1"/>
  <c r="F17" i="1"/>
  <c r="F12" i="1"/>
  <c r="G42" i="1"/>
  <c r="F9" i="1"/>
  <c r="F23" i="1"/>
  <c r="F27" i="1"/>
  <c r="F8" i="1"/>
  <c r="F11" i="1"/>
  <c r="H42" i="1"/>
  <c r="F42" i="1"/>
  <c r="G34" i="1"/>
  <c r="H34" i="1"/>
</calcChain>
</file>

<file path=xl/sharedStrings.xml><?xml version="1.0" encoding="utf-8"?>
<sst xmlns="http://schemas.openxmlformats.org/spreadsheetml/2006/main" count="65" uniqueCount="47">
  <si>
    <t>項目</t>
    <rPh sb="0" eb="2">
      <t>コウモク</t>
    </rPh>
    <phoneticPr fontId="2"/>
  </si>
  <si>
    <t>単位</t>
    <rPh sb="0" eb="2">
      <t>タンイ</t>
    </rPh>
    <phoneticPr fontId="2"/>
  </si>
  <si>
    <t>愛知県</t>
    <rPh sb="0" eb="3">
      <t>アイチケン</t>
    </rPh>
    <phoneticPr fontId="2"/>
  </si>
  <si>
    <t>左の内訳</t>
    <rPh sb="0" eb="1">
      <t>ヒダリ</t>
    </rPh>
    <rPh sb="2" eb="4">
      <t>ウチワケ</t>
    </rPh>
    <phoneticPr fontId="2"/>
  </si>
  <si>
    <t>適用</t>
    <rPh sb="0" eb="2">
      <t>テキヨウ</t>
    </rPh>
    <phoneticPr fontId="2"/>
  </si>
  <si>
    <t>北設楽郡</t>
    <rPh sb="0" eb="4">
      <t>キタシタラグン</t>
    </rPh>
    <phoneticPr fontId="2"/>
  </si>
  <si>
    <t>新城市</t>
    <rPh sb="0" eb="3">
      <t>シンシロシ</t>
    </rPh>
    <phoneticPr fontId="2"/>
  </si>
  <si>
    <t>新城設楽
農林水産
事務所管内</t>
    <rPh sb="0" eb="4">
      <t>シンシロシタラ</t>
    </rPh>
    <rPh sb="5" eb="7">
      <t>ノウリン</t>
    </rPh>
    <rPh sb="7" eb="9">
      <t>スイサン</t>
    </rPh>
    <rPh sb="10" eb="13">
      <t>ジムショ</t>
    </rPh>
    <rPh sb="13" eb="15">
      <t>カンナイ</t>
    </rPh>
    <phoneticPr fontId="2"/>
  </si>
  <si>
    <t>総土地面積</t>
    <rPh sb="0" eb="1">
      <t>ソウ</t>
    </rPh>
    <rPh sb="1" eb="3">
      <t>トチ</t>
    </rPh>
    <rPh sb="3" eb="5">
      <t>メンセキ</t>
    </rPh>
    <phoneticPr fontId="2"/>
  </si>
  <si>
    <t>森林面積</t>
    <rPh sb="0" eb="2">
      <t>シンリン</t>
    </rPh>
    <rPh sb="2" eb="4">
      <t>メンセキ</t>
    </rPh>
    <phoneticPr fontId="2"/>
  </si>
  <si>
    <t>森林率</t>
    <rPh sb="0" eb="2">
      <t>シンリン</t>
    </rPh>
    <rPh sb="2" eb="3">
      <t>リツ</t>
    </rPh>
    <phoneticPr fontId="2"/>
  </si>
  <si>
    <t>民有林面積</t>
    <rPh sb="0" eb="3">
      <t>ミンユウリン</t>
    </rPh>
    <rPh sb="3" eb="5">
      <t>メンセキ</t>
    </rPh>
    <phoneticPr fontId="2"/>
  </si>
  <si>
    <t>民有林率</t>
    <rPh sb="0" eb="3">
      <t>ミンユウリン</t>
    </rPh>
    <rPh sb="3" eb="4">
      <t>リツ</t>
    </rPh>
    <phoneticPr fontId="2"/>
  </si>
  <si>
    <t>地域森林計画対象森林</t>
    <rPh sb="0" eb="2">
      <t>チイキ</t>
    </rPh>
    <rPh sb="2" eb="4">
      <t>シンリン</t>
    </rPh>
    <rPh sb="4" eb="6">
      <t>ケイカク</t>
    </rPh>
    <rPh sb="6" eb="8">
      <t>タイショウ</t>
    </rPh>
    <rPh sb="8" eb="10">
      <t>シンリン</t>
    </rPh>
    <phoneticPr fontId="2"/>
  </si>
  <si>
    <t>森林面積（５条）</t>
    <rPh sb="0" eb="2">
      <t>シンリン</t>
    </rPh>
    <rPh sb="2" eb="4">
      <t>メンセキ</t>
    </rPh>
    <rPh sb="6" eb="7">
      <t>ジョウ</t>
    </rPh>
    <phoneticPr fontId="2"/>
  </si>
  <si>
    <t>蓄積</t>
    <rPh sb="0" eb="2">
      <t>チクセキ</t>
    </rPh>
    <phoneticPr fontId="2"/>
  </si>
  <si>
    <t>ha当たり蓄積</t>
    <rPh sb="2" eb="3">
      <t>ア</t>
    </rPh>
    <rPh sb="5" eb="7">
      <t>チクセキ</t>
    </rPh>
    <phoneticPr fontId="2"/>
  </si>
  <si>
    <t>人工林</t>
    <rPh sb="0" eb="3">
      <t>ジンコウリン</t>
    </rPh>
    <phoneticPr fontId="2"/>
  </si>
  <si>
    <t>面積</t>
    <rPh sb="0" eb="2">
      <t>メンセキ</t>
    </rPh>
    <phoneticPr fontId="2"/>
  </si>
  <si>
    <t>人口林率</t>
    <rPh sb="0" eb="2">
      <t>ジンコウ</t>
    </rPh>
    <rPh sb="2" eb="3">
      <t>ハヤシ</t>
    </rPh>
    <rPh sb="3" eb="4">
      <t>リツ</t>
    </rPh>
    <phoneticPr fontId="2"/>
  </si>
  <si>
    <t>素材生産量</t>
    <rPh sb="0" eb="2">
      <t>ソザイ</t>
    </rPh>
    <rPh sb="2" eb="5">
      <t>セイサンリョウ</t>
    </rPh>
    <phoneticPr fontId="2"/>
  </si>
  <si>
    <t>しいたけ生産量</t>
    <rPh sb="4" eb="7">
      <t>セイサンリョウ</t>
    </rPh>
    <phoneticPr fontId="2"/>
  </si>
  <si>
    <t>森林組合数</t>
    <rPh sb="0" eb="2">
      <t>シンリン</t>
    </rPh>
    <rPh sb="2" eb="5">
      <t>クミアイスウ</t>
    </rPh>
    <phoneticPr fontId="2"/>
  </si>
  <si>
    <t>組合員数</t>
    <rPh sb="0" eb="3">
      <t>クミアイイン</t>
    </rPh>
    <rPh sb="3" eb="4">
      <t>スウ</t>
    </rPh>
    <phoneticPr fontId="2"/>
  </si>
  <si>
    <t>作業班員数</t>
    <rPh sb="0" eb="3">
      <t>サギョウハン</t>
    </rPh>
    <rPh sb="3" eb="5">
      <t>インズウ</t>
    </rPh>
    <rPh sb="4" eb="5">
      <t>スウ</t>
    </rPh>
    <phoneticPr fontId="2"/>
  </si>
  <si>
    <t>ha</t>
    <phoneticPr fontId="2"/>
  </si>
  <si>
    <t>%</t>
    <phoneticPr fontId="2"/>
  </si>
  <si>
    <t>m3/ha</t>
    <phoneticPr fontId="2"/>
  </si>
  <si>
    <t>kg</t>
    <phoneticPr fontId="2"/>
  </si>
  <si>
    <t>人</t>
    <rPh sb="0" eb="1">
      <t>ニン</t>
    </rPh>
    <phoneticPr fontId="2"/>
  </si>
  <si>
    <t>組合</t>
    <rPh sb="0" eb="2">
      <t>クミアイ</t>
    </rPh>
    <phoneticPr fontId="2"/>
  </si>
  <si>
    <t>千m3</t>
    <rPh sb="0" eb="1">
      <t>セン</t>
    </rPh>
    <phoneticPr fontId="2"/>
  </si>
  <si>
    <t>百m3</t>
    <rPh sb="0" eb="1">
      <t>ヒャク</t>
    </rPh>
    <phoneticPr fontId="2"/>
  </si>
  <si>
    <t>天然林</t>
    <rPh sb="0" eb="3">
      <t>テンネンリン</t>
    </rPh>
    <phoneticPr fontId="2"/>
  </si>
  <si>
    <t>国有林＋民有林</t>
    <rPh sb="0" eb="3">
      <t>コクユウリン</t>
    </rPh>
    <rPh sb="4" eb="7">
      <t>ミンユウリン</t>
    </rPh>
    <phoneticPr fontId="2"/>
  </si>
  <si>
    <t>北設楽郡・新城市の林業主要指標</t>
    <rPh sb="0" eb="4">
      <t>キタシタラグン</t>
    </rPh>
    <rPh sb="5" eb="8">
      <t>シンシロシ</t>
    </rPh>
    <rPh sb="9" eb="11">
      <t>リンギョウ</t>
    </rPh>
    <rPh sb="11" eb="13">
      <t>シュヨウ</t>
    </rPh>
    <rPh sb="13" eb="15">
      <t>シヒョウ</t>
    </rPh>
    <phoneticPr fontId="2"/>
  </si>
  <si>
    <t>生しいたけ</t>
    <rPh sb="0" eb="1">
      <t>ナマ</t>
    </rPh>
    <phoneticPr fontId="2"/>
  </si>
  <si>
    <t>国有林を含む</t>
    <rPh sb="0" eb="3">
      <t>コクユウリン</t>
    </rPh>
    <rPh sb="4" eb="5">
      <t>フク</t>
    </rPh>
    <phoneticPr fontId="2"/>
  </si>
  <si>
    <t>2020農林業センサス</t>
    <rPh sb="4" eb="7">
      <t>ノウリンギョウ</t>
    </rPh>
    <phoneticPr fontId="2"/>
  </si>
  <si>
    <t>経営体</t>
    <rPh sb="0" eb="3">
      <t>ケイエイタイ</t>
    </rPh>
    <phoneticPr fontId="2"/>
  </si>
  <si>
    <t>林業経営体数</t>
    <rPh sb="0" eb="2">
      <t>リンギョウ</t>
    </rPh>
    <rPh sb="2" eb="5">
      <t>ケイエイタイ</t>
    </rPh>
    <rPh sb="5" eb="6">
      <t>スウ</t>
    </rPh>
    <phoneticPr fontId="2"/>
  </si>
  <si>
    <t>林業従事者数</t>
    <rPh sb="0" eb="2">
      <t>リンギョウ</t>
    </rPh>
    <rPh sb="2" eb="5">
      <t>ジュウジシャ</t>
    </rPh>
    <rPh sb="5" eb="6">
      <t>スウ</t>
    </rPh>
    <phoneticPr fontId="2"/>
  </si>
  <si>
    <t>乾燥しいたけに換算
（乾＋生×0.15）</t>
    <rPh sb="0" eb="2">
      <t>カンソウ</t>
    </rPh>
    <rPh sb="7" eb="9">
      <t>カンサン</t>
    </rPh>
    <rPh sb="11" eb="12">
      <t>イヌイ</t>
    </rPh>
    <rPh sb="13" eb="14">
      <t>ナマ</t>
    </rPh>
    <phoneticPr fontId="2"/>
  </si>
  <si>
    <t>令和6年3月31日現在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</si>
  <si>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調査対象は、
2023年次に年間30日以上林業に従事した者</t>
    <rPh sb="0" eb="4">
      <t>チョウサタイショウ</t>
    </rPh>
    <rPh sb="11" eb="12">
      <t>ネン</t>
    </rPh>
    <rPh sb="12" eb="13">
      <t>ツギ</t>
    </rPh>
    <rPh sb="14" eb="16">
      <t>ネンカン</t>
    </rPh>
    <rPh sb="18" eb="19">
      <t>ニチ</t>
    </rPh>
    <rPh sb="19" eb="21">
      <t>イジョウ</t>
    </rPh>
    <rPh sb="21" eb="23">
      <t>リンギョウ</t>
    </rPh>
    <rPh sb="24" eb="26">
      <t>ジュウジ</t>
    </rPh>
    <rPh sb="28" eb="29">
      <t>モノ</t>
    </rPh>
    <phoneticPr fontId="2"/>
  </si>
  <si>
    <t>注（1）注意書きのない数字は2023年度愛知県林業統計書による。
　（2）（　）書きは、県全体に対する割合を示す。
　（3）土地面積は、国土交通省国土地理院「全国都道府県市区町村別面積調」による。
　（4）時点は2024年3月31日現在とし、その他の場合は摘要欄に注記。</t>
    <rPh sb="0" eb="1">
      <t>チュウ</t>
    </rPh>
    <rPh sb="4" eb="7">
      <t>チュウイガ</t>
    </rPh>
    <rPh sb="11" eb="13">
      <t>スウジ</t>
    </rPh>
    <rPh sb="18" eb="20">
      <t>ネンド</t>
    </rPh>
    <rPh sb="20" eb="23">
      <t>アイチケン</t>
    </rPh>
    <rPh sb="23" eb="25">
      <t>リンギョウ</t>
    </rPh>
    <rPh sb="25" eb="28">
      <t>トウケイショ</t>
    </rPh>
    <rPh sb="40" eb="41">
      <t>ガ</t>
    </rPh>
    <rPh sb="44" eb="47">
      <t>ケンゼンタイ</t>
    </rPh>
    <rPh sb="48" eb="49">
      <t>タイ</t>
    </rPh>
    <rPh sb="51" eb="53">
      <t>ワリアイ</t>
    </rPh>
    <rPh sb="54" eb="55">
      <t>シメ</t>
    </rPh>
    <rPh sb="62" eb="64">
      <t>トチ</t>
    </rPh>
    <rPh sb="64" eb="66">
      <t>メンセキ</t>
    </rPh>
    <rPh sb="68" eb="70">
      <t>コクド</t>
    </rPh>
    <rPh sb="70" eb="73">
      <t>コウツウショウ</t>
    </rPh>
    <rPh sb="73" eb="75">
      <t>コクド</t>
    </rPh>
    <rPh sb="75" eb="78">
      <t>チリイン</t>
    </rPh>
    <rPh sb="79" eb="81">
      <t>ゼンコク</t>
    </rPh>
    <rPh sb="81" eb="85">
      <t>トドウフケン</t>
    </rPh>
    <rPh sb="85" eb="89">
      <t>シクチョウソン</t>
    </rPh>
    <rPh sb="89" eb="90">
      <t>ベツ</t>
    </rPh>
    <rPh sb="90" eb="92">
      <t>メンセキ</t>
    </rPh>
    <rPh sb="92" eb="93">
      <t>シラ</t>
    </rPh>
    <rPh sb="103" eb="105">
      <t>ジテン</t>
    </rPh>
    <rPh sb="110" eb="111">
      <t>ネン</t>
    </rPh>
    <rPh sb="112" eb="113">
      <t>ガツ</t>
    </rPh>
    <rPh sb="115" eb="116">
      <t>ニチ</t>
    </rPh>
    <rPh sb="116" eb="118">
      <t>ゲンザイ</t>
    </rPh>
    <rPh sb="123" eb="124">
      <t>タ</t>
    </rPh>
    <rPh sb="125" eb="127">
      <t>バアイ</t>
    </rPh>
    <rPh sb="128" eb="131">
      <t>テキヨウラン</t>
    </rPh>
    <rPh sb="132" eb="134">
      <t>チュウキ</t>
    </rPh>
    <phoneticPr fontId="2"/>
  </si>
  <si>
    <t>乾しいたけ</t>
    <rPh sb="0" eb="1">
      <t>イヌイ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</si>
</sst>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"/>
    <numFmt numFmtId="178" formatCode="\(0.0%\)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8" fontId="0" fillId="0" borderId="0" xfId="1" applyFont="1">
      <alignment vertical="center"/>
    </xf>
    <xf numFmtId="176" fontId="3" fillId="0" borderId="3" xfId="1" applyNumberFormat="1" applyFont="1" applyBorder="1" applyAlignment="1">
      <alignment horizontal="center" vertical="center"/>
    </xf>
    <xf numFmtId="176" fontId="3" fillId="0" borderId="9" xfId="1" applyNumberFormat="1" applyFont="1" applyBorder="1" applyAlignment="1">
      <alignment horizontal="center" vertical="center"/>
    </xf>
    <xf numFmtId="38" fontId="3" fillId="0" borderId="3" xfId="1" applyNumberFormat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177" fontId="3" fillId="0" borderId="4" xfId="0" applyNumberFormat="1" applyFont="1" applyBorder="1">
      <alignment vertical="center"/>
    </xf>
    <xf numFmtId="1" fontId="3" fillId="0" borderId="4" xfId="0" applyNumberFormat="1" applyFont="1" applyBorder="1">
      <alignment vertical="center"/>
    </xf>
    <xf numFmtId="177" fontId="3" fillId="0" borderId="10" xfId="0" applyNumberFormat="1" applyFont="1" applyBorder="1">
      <alignment vertical="center"/>
    </xf>
    <xf numFmtId="177" fontId="0" fillId="0" borderId="4" xfId="0" applyNumberFormat="1" applyBorder="1">
      <alignment vertical="center"/>
    </xf>
    <xf numFmtId="1" fontId="0" fillId="0" borderId="4" xfId="0" applyNumberFormat="1" applyBorder="1">
      <alignment vertical="center"/>
    </xf>
    <xf numFmtId="1" fontId="0" fillId="0" borderId="21" xfId="0" applyNumberFormat="1" applyBorder="1">
      <alignment vertical="center"/>
    </xf>
    <xf numFmtId="38" fontId="3" fillId="2" borderId="14" xfId="1" applyFont="1" applyFill="1" applyBorder="1">
      <alignment vertical="center"/>
    </xf>
    <xf numFmtId="38" fontId="3" fillId="2" borderId="6" xfId="1" applyFont="1" applyFill="1" applyBorder="1">
      <alignment vertical="center"/>
    </xf>
    <xf numFmtId="38" fontId="3" fillId="2" borderId="1" xfId="1" applyFont="1" applyFill="1" applyBorder="1">
      <alignment vertical="center"/>
    </xf>
    <xf numFmtId="38" fontId="0" fillId="2" borderId="1" xfId="1" applyFont="1" applyFill="1" applyBorder="1">
      <alignment vertical="center"/>
    </xf>
    <xf numFmtId="38" fontId="0" fillId="2" borderId="14" xfId="1" applyFont="1" applyFill="1" applyBorder="1">
      <alignment vertical="center"/>
    </xf>
    <xf numFmtId="38" fontId="0" fillId="2" borderId="6" xfId="1" applyFont="1" applyFill="1" applyBorder="1">
      <alignment vertical="center"/>
    </xf>
    <xf numFmtId="38" fontId="3" fillId="0" borderId="5" xfId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38" fontId="3" fillId="0" borderId="17" xfId="0" applyNumberFormat="1" applyFont="1" applyFill="1" applyBorder="1">
      <alignment vertical="center"/>
    </xf>
    <xf numFmtId="38" fontId="3" fillId="0" borderId="8" xfId="0" applyNumberFormat="1" applyFont="1" applyFill="1" applyBorder="1">
      <alignment vertical="center"/>
    </xf>
    <xf numFmtId="177" fontId="3" fillId="0" borderId="4" xfId="0" applyNumberFormat="1" applyFont="1" applyFill="1" applyBorder="1">
      <alignment vertical="center"/>
    </xf>
    <xf numFmtId="38" fontId="3" fillId="0" borderId="4" xfId="0" applyNumberFormat="1" applyFont="1" applyFill="1" applyBorder="1">
      <alignment vertical="center"/>
    </xf>
    <xf numFmtId="177" fontId="3" fillId="0" borderId="10" xfId="0" applyNumberFormat="1" applyFont="1" applyFill="1" applyBorder="1">
      <alignment vertical="center"/>
    </xf>
    <xf numFmtId="1" fontId="3" fillId="0" borderId="4" xfId="0" applyNumberFormat="1" applyFont="1" applyFill="1" applyBorder="1">
      <alignment vertical="center"/>
    </xf>
    <xf numFmtId="38" fontId="0" fillId="0" borderId="4" xfId="0" applyNumberFormat="1" applyFill="1" applyBorder="1">
      <alignment vertical="center"/>
    </xf>
    <xf numFmtId="177" fontId="0" fillId="0" borderId="4" xfId="0" applyNumberFormat="1" applyFill="1" applyBorder="1">
      <alignment vertical="center"/>
    </xf>
    <xf numFmtId="1" fontId="0" fillId="0" borderId="4" xfId="0" applyNumberFormat="1" applyFill="1" applyBorder="1">
      <alignment vertical="center"/>
    </xf>
    <xf numFmtId="1" fontId="0" fillId="0" borderId="21" xfId="0" applyNumberFormat="1" applyFill="1" applyBorder="1">
      <alignment vertical="center"/>
    </xf>
    <xf numFmtId="38" fontId="0" fillId="0" borderId="17" xfId="0" applyNumberFormat="1" applyFill="1" applyBorder="1">
      <alignment vertical="center"/>
    </xf>
    <xf numFmtId="38" fontId="0" fillId="0" borderId="8" xfId="0" applyNumberFormat="1" applyFill="1" applyBorder="1">
      <alignment vertical="center"/>
    </xf>
    <xf numFmtId="38" fontId="3" fillId="2" borderId="3" xfId="1" applyFont="1" applyFill="1" applyBorder="1" applyAlignment="1">
      <alignment horizontal="center" vertical="center"/>
    </xf>
    <xf numFmtId="38" fontId="0" fillId="2" borderId="4" xfId="1" applyNumberFormat="1" applyFont="1" applyFill="1" applyBorder="1">
      <alignment vertical="center"/>
    </xf>
    <xf numFmtId="38" fontId="0" fillId="0" borderId="1" xfId="1" applyNumberFormat="1" applyFont="1" applyFill="1" applyBorder="1">
      <alignment vertical="center"/>
    </xf>
    <xf numFmtId="38" fontId="0" fillId="0" borderId="4" xfId="1" applyFont="1" applyFill="1" applyBorder="1">
      <alignment vertical="center"/>
    </xf>
    <xf numFmtId="38" fontId="0" fillId="2" borderId="0" xfId="1" applyFont="1" applyFill="1">
      <alignment vertical="center"/>
    </xf>
    <xf numFmtId="0" fontId="0" fillId="0" borderId="3" xfId="0" applyBorder="1" applyAlignment="1">
      <alignment horizontal="center" vertical="center"/>
    </xf>
    <xf numFmtId="178" fontId="3" fillId="0" borderId="4" xfId="2" applyNumberFormat="1" applyFont="1" applyFill="1" applyBorder="1">
      <alignment vertical="center"/>
    </xf>
    <xf numFmtId="178" fontId="0" fillId="0" borderId="4" xfId="2" applyNumberFormat="1" applyFont="1" applyFill="1" applyBorder="1">
      <alignment vertical="center"/>
    </xf>
    <xf numFmtId="178" fontId="0" fillId="0" borderId="10" xfId="2" applyNumberFormat="1" applyFont="1" applyFill="1" applyBorder="1">
      <alignment vertical="center"/>
    </xf>
    <xf numFmtId="178" fontId="0" fillId="0" borderId="10" xfId="2" applyNumberFormat="1" applyFont="1" applyBorder="1">
      <alignment vertical="center"/>
    </xf>
    <xf numFmtId="178" fontId="0" fillId="0" borderId="4" xfId="2" applyNumberFormat="1" applyFont="1" applyBorder="1">
      <alignment vertical="center"/>
    </xf>
    <xf numFmtId="38" fontId="0" fillId="2" borderId="4" xfId="1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0" fontId="0" fillId="0" borderId="3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38" fontId="3" fillId="2" borderId="15" xfId="1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center" vertical="center"/>
    </xf>
    <xf numFmtId="38" fontId="3" fillId="2" borderId="9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38" fontId="3" fillId="2" borderId="19" xfId="1" applyFont="1" applyFill="1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abSelected="1" view="pageBreakPreview" zoomScaleNormal="100" zoomScaleSheetLayoutView="100" workbookViewId="0">
      <pane ySplit="4" topLeftCell="A19" activePane="bottomLeft" state="frozen"/>
      <selection pane="bottomLeft" activeCell="I31" sqref="I31"/>
    </sheetView>
  </sheetViews>
  <sheetFormatPr defaultRowHeight="18.75" x14ac:dyDescent="0.4"/>
  <cols>
    <col min="1" max="1" width="4" customWidth="1"/>
    <col min="4" max="4" width="11.125" style="1" customWidth="1"/>
    <col min="5" max="5" width="11.125" style="5" customWidth="1"/>
    <col min="6" max="6" width="11.125" customWidth="1"/>
    <col min="7" max="8" width="11.125" style="5" customWidth="1"/>
    <col min="9" max="9" width="22.625" customWidth="1"/>
    <col min="10" max="10" width="3.75" customWidth="1"/>
  </cols>
  <sheetData>
    <row r="1" spans="1:10" ht="19.5" thickBot="1" x14ac:dyDescent="0.45">
      <c r="A1" s="119" t="s">
        <v>35</v>
      </c>
      <c r="B1" s="119"/>
      <c r="C1" s="119"/>
      <c r="D1" s="119"/>
      <c r="E1" s="119"/>
      <c r="F1" s="119"/>
      <c r="G1" s="119"/>
      <c r="H1" s="119"/>
      <c r="I1" s="119"/>
    </row>
    <row r="2" spans="1:10" ht="19.5" customHeight="1" thickBot="1" x14ac:dyDescent="0.45">
      <c r="A2" s="116" t="s">
        <v>43</v>
      </c>
      <c r="B2" s="117"/>
      <c r="C2" s="117"/>
      <c r="D2" s="117"/>
      <c r="E2" s="117"/>
      <c r="F2" s="117"/>
      <c r="G2" s="117"/>
      <c r="H2" s="117"/>
      <c r="I2" s="118"/>
      <c r="J2" s="58"/>
    </row>
    <row r="3" spans="1:10" ht="27.75" customHeight="1" x14ac:dyDescent="0.4">
      <c r="A3" s="64" t="s">
        <v>0</v>
      </c>
      <c r="B3" s="65"/>
      <c r="C3" s="66"/>
      <c r="D3" s="70" t="s">
        <v>1</v>
      </c>
      <c r="E3" s="72" t="s">
        <v>2</v>
      </c>
      <c r="F3" s="62" t="s">
        <v>7</v>
      </c>
      <c r="G3" s="57" t="s">
        <v>3</v>
      </c>
      <c r="H3" s="57"/>
      <c r="I3" s="103" t="s">
        <v>4</v>
      </c>
      <c r="J3" s="58"/>
    </row>
    <row r="4" spans="1:10" ht="27.75" customHeight="1" thickBot="1" x14ac:dyDescent="0.45">
      <c r="A4" s="67"/>
      <c r="B4" s="68"/>
      <c r="C4" s="69"/>
      <c r="D4" s="71"/>
      <c r="E4" s="73"/>
      <c r="F4" s="63"/>
      <c r="G4" s="14" t="s">
        <v>5</v>
      </c>
      <c r="H4" s="27" t="s">
        <v>6</v>
      </c>
      <c r="I4" s="104"/>
      <c r="J4" s="58"/>
    </row>
    <row r="5" spans="1:10" x14ac:dyDescent="0.4">
      <c r="A5" s="64" t="s">
        <v>8</v>
      </c>
      <c r="B5" s="65"/>
      <c r="C5" s="66"/>
      <c r="D5" s="70" t="s">
        <v>25</v>
      </c>
      <c r="E5" s="92">
        <v>517014</v>
      </c>
      <c r="F5" s="31">
        <f>G5+H5</f>
        <v>105243</v>
      </c>
      <c r="G5" s="21">
        <v>55320</v>
      </c>
      <c r="H5" s="21">
        <v>49923</v>
      </c>
      <c r="I5" s="103"/>
      <c r="J5" s="58"/>
    </row>
    <row r="6" spans="1:10" x14ac:dyDescent="0.4">
      <c r="A6" s="85"/>
      <c r="B6" s="59"/>
      <c r="C6" s="60"/>
      <c r="D6" s="79"/>
      <c r="E6" s="93"/>
      <c r="F6" s="49">
        <f>F5/$E5</f>
        <v>0.20355928466153722</v>
      </c>
      <c r="G6" s="49">
        <f t="shared" ref="G6:H6" si="0">G5/$E5</f>
        <v>0.10699903677656698</v>
      </c>
      <c r="H6" s="49">
        <f t="shared" si="0"/>
        <v>9.6560247884970238E-2</v>
      </c>
      <c r="I6" s="88"/>
      <c r="J6" s="58"/>
    </row>
    <row r="7" spans="1:10" x14ac:dyDescent="0.4">
      <c r="A7" s="86" t="s">
        <v>9</v>
      </c>
      <c r="B7" s="87"/>
      <c r="C7" s="88"/>
      <c r="D7" s="80" t="s">
        <v>25</v>
      </c>
      <c r="E7" s="94">
        <v>217593</v>
      </c>
      <c r="F7" s="32">
        <f>G7+H7</f>
        <v>91879</v>
      </c>
      <c r="G7" s="22">
        <v>50475</v>
      </c>
      <c r="H7" s="22">
        <v>41404</v>
      </c>
      <c r="I7" s="113" t="s">
        <v>34</v>
      </c>
      <c r="J7" s="58"/>
    </row>
    <row r="8" spans="1:10" x14ac:dyDescent="0.4">
      <c r="A8" s="85"/>
      <c r="B8" s="59"/>
      <c r="C8" s="60"/>
      <c r="D8" s="79"/>
      <c r="E8" s="93"/>
      <c r="F8" s="49">
        <f>F7/$E7</f>
        <v>0.42225163493310908</v>
      </c>
      <c r="G8" s="49">
        <f t="shared" ref="G8:H8" si="1">G7/$E7</f>
        <v>0.23196977843956376</v>
      </c>
      <c r="H8" s="49">
        <f t="shared" si="1"/>
        <v>0.19028185649354529</v>
      </c>
      <c r="I8" s="88"/>
      <c r="J8" s="58"/>
    </row>
    <row r="9" spans="1:10" x14ac:dyDescent="0.4">
      <c r="A9" s="85" t="s">
        <v>10</v>
      </c>
      <c r="B9" s="59"/>
      <c r="C9" s="60"/>
      <c r="D9" s="28" t="s">
        <v>26</v>
      </c>
      <c r="E9" s="6">
        <f>E7/E5*100</f>
        <v>42.08648121714306</v>
      </c>
      <c r="F9" s="33">
        <f>F7/F5*100</f>
        <v>87.301768288627272</v>
      </c>
      <c r="G9" s="15">
        <f t="shared" ref="G9:H9" si="2">G7/G5*100</f>
        <v>91.241865509761382</v>
      </c>
      <c r="H9" s="33">
        <f t="shared" si="2"/>
        <v>82.935721010355948</v>
      </c>
      <c r="I9" s="55"/>
      <c r="J9" s="58"/>
    </row>
    <row r="10" spans="1:10" x14ac:dyDescent="0.4">
      <c r="A10" s="85" t="s">
        <v>11</v>
      </c>
      <c r="B10" s="59"/>
      <c r="C10" s="60"/>
      <c r="D10" s="79" t="s">
        <v>25</v>
      </c>
      <c r="E10" s="93">
        <v>206210</v>
      </c>
      <c r="F10" s="34">
        <f>G10+H10</f>
        <v>85431</v>
      </c>
      <c r="G10" s="23">
        <v>44856</v>
      </c>
      <c r="H10" s="23">
        <v>40575</v>
      </c>
      <c r="I10" s="113"/>
      <c r="J10" s="58"/>
    </row>
    <row r="11" spans="1:10" x14ac:dyDescent="0.4">
      <c r="A11" s="85"/>
      <c r="B11" s="59"/>
      <c r="C11" s="60"/>
      <c r="D11" s="79"/>
      <c r="E11" s="93"/>
      <c r="F11" s="49">
        <f>F10/$E10</f>
        <v>0.41429125648610637</v>
      </c>
      <c r="G11" s="49">
        <f t="shared" ref="G11:H11" si="3">G10/$E10</f>
        <v>0.21752582318995198</v>
      </c>
      <c r="H11" s="49">
        <f t="shared" si="3"/>
        <v>0.1967654332961544</v>
      </c>
      <c r="I11" s="88"/>
      <c r="J11" s="58"/>
    </row>
    <row r="12" spans="1:10" ht="19.5" thickBot="1" x14ac:dyDescent="0.45">
      <c r="A12" s="67" t="s">
        <v>12</v>
      </c>
      <c r="B12" s="68"/>
      <c r="C12" s="69"/>
      <c r="D12" s="29" t="s">
        <v>26</v>
      </c>
      <c r="E12" s="7">
        <f>E10/E7*100</f>
        <v>94.768673624611083</v>
      </c>
      <c r="F12" s="35">
        <f>F10/F7*100</f>
        <v>92.982074249828585</v>
      </c>
      <c r="G12" s="17">
        <f t="shared" ref="G12:H12" si="4">G10/G7*100</f>
        <v>88.867756315007426</v>
      </c>
      <c r="H12" s="35">
        <f t="shared" si="4"/>
        <v>97.997777992464492</v>
      </c>
      <c r="I12" s="56"/>
      <c r="J12" s="58"/>
    </row>
    <row r="13" spans="1:10" x14ac:dyDescent="0.4">
      <c r="A13" s="89" t="s">
        <v>13</v>
      </c>
      <c r="B13" s="87" t="s">
        <v>14</v>
      </c>
      <c r="C13" s="88"/>
      <c r="D13" s="80" t="s">
        <v>25</v>
      </c>
      <c r="E13" s="94">
        <v>205663</v>
      </c>
      <c r="F13" s="32">
        <f>G13+H13</f>
        <v>85416</v>
      </c>
      <c r="G13" s="22">
        <v>44853</v>
      </c>
      <c r="H13" s="22">
        <v>40563</v>
      </c>
      <c r="I13" s="88"/>
      <c r="J13" s="58"/>
    </row>
    <row r="14" spans="1:10" x14ac:dyDescent="0.4">
      <c r="A14" s="90"/>
      <c r="B14" s="59"/>
      <c r="C14" s="60"/>
      <c r="D14" s="79"/>
      <c r="E14" s="93"/>
      <c r="F14" s="49">
        <f>F13/$E13</f>
        <v>0.41532020830193084</v>
      </c>
      <c r="G14" s="49">
        <f t="shared" ref="G14:H14" si="5">G13/$E13</f>
        <v>0.21808978766234083</v>
      </c>
      <c r="H14" s="49">
        <f t="shared" si="5"/>
        <v>0.19723042063959001</v>
      </c>
      <c r="I14" s="60"/>
      <c r="J14" s="58"/>
    </row>
    <row r="15" spans="1:10" x14ac:dyDescent="0.4">
      <c r="A15" s="90"/>
      <c r="B15" s="59" t="s">
        <v>15</v>
      </c>
      <c r="C15" s="60"/>
      <c r="D15" s="79" t="s">
        <v>31</v>
      </c>
      <c r="E15" s="93">
        <v>50893</v>
      </c>
      <c r="F15" s="34">
        <f>G15+H15</f>
        <v>27829</v>
      </c>
      <c r="G15" s="23">
        <v>15303</v>
      </c>
      <c r="H15" s="23">
        <v>12526</v>
      </c>
      <c r="I15" s="60"/>
      <c r="J15" s="58"/>
    </row>
    <row r="16" spans="1:10" x14ac:dyDescent="0.4">
      <c r="A16" s="90"/>
      <c r="B16" s="59"/>
      <c r="C16" s="60"/>
      <c r="D16" s="79"/>
      <c r="E16" s="93"/>
      <c r="F16" s="49">
        <f>F15/$E15</f>
        <v>0.54681390368027039</v>
      </c>
      <c r="G16" s="49">
        <f t="shared" ref="G16:H16" si="6">G15/$E15</f>
        <v>0.3006896822745761</v>
      </c>
      <c r="H16" s="49">
        <f t="shared" si="6"/>
        <v>0.24612422140569429</v>
      </c>
      <c r="I16" s="60"/>
      <c r="J16" s="58"/>
    </row>
    <row r="17" spans="1:10" x14ac:dyDescent="0.4">
      <c r="A17" s="90"/>
      <c r="B17" s="59" t="s">
        <v>16</v>
      </c>
      <c r="C17" s="60"/>
      <c r="D17" s="28" t="s">
        <v>27</v>
      </c>
      <c r="E17" s="8">
        <f>E15/E13*1000</f>
        <v>247.45822048691304</v>
      </c>
      <c r="F17" s="36">
        <f>F15/F13*1000</f>
        <v>325.80546970122691</v>
      </c>
      <c r="G17" s="16">
        <f t="shared" ref="G17:H17" si="7">G15/G13*1000</f>
        <v>341.18119189351881</v>
      </c>
      <c r="H17" s="36">
        <f t="shared" si="7"/>
        <v>308.80358947809577</v>
      </c>
      <c r="I17" s="11"/>
      <c r="J17" s="58"/>
    </row>
    <row r="18" spans="1:10" x14ac:dyDescent="0.4">
      <c r="A18" s="90"/>
      <c r="B18" s="59" t="s">
        <v>17</v>
      </c>
      <c r="C18" s="61" t="s">
        <v>18</v>
      </c>
      <c r="D18" s="79" t="s">
        <v>25</v>
      </c>
      <c r="E18" s="93">
        <v>130909</v>
      </c>
      <c r="F18" s="37">
        <f>G18+H18</f>
        <v>66066</v>
      </c>
      <c r="G18" s="24">
        <v>35792</v>
      </c>
      <c r="H18" s="24">
        <v>30274</v>
      </c>
      <c r="I18" s="61"/>
      <c r="J18" s="58"/>
    </row>
    <row r="19" spans="1:10" x14ac:dyDescent="0.4">
      <c r="A19" s="90"/>
      <c r="B19" s="59"/>
      <c r="C19" s="61"/>
      <c r="D19" s="79"/>
      <c r="E19" s="93"/>
      <c r="F19" s="50">
        <f>F18/$E18</f>
        <v>0.50467118379943321</v>
      </c>
      <c r="G19" s="50">
        <f t="shared" ref="G19:H19" si="8">G18/$E18</f>
        <v>0.2734113009800701</v>
      </c>
      <c r="H19" s="50">
        <f t="shared" si="8"/>
        <v>0.23125988281936308</v>
      </c>
      <c r="I19" s="61"/>
      <c r="J19" s="58"/>
    </row>
    <row r="20" spans="1:10" x14ac:dyDescent="0.4">
      <c r="A20" s="90"/>
      <c r="B20" s="59"/>
      <c r="C20" s="2" t="s">
        <v>19</v>
      </c>
      <c r="D20" s="28" t="s">
        <v>26</v>
      </c>
      <c r="E20" s="6">
        <f>E18/E13*100</f>
        <v>63.652188288608059</v>
      </c>
      <c r="F20" s="38">
        <f>F18/F13*100</f>
        <v>77.346164652992414</v>
      </c>
      <c r="G20" s="18">
        <f>G18/G13*100</f>
        <v>79.798452723340702</v>
      </c>
      <c r="H20" s="38">
        <f t="shared" ref="H20" si="9">H18/H13*100</f>
        <v>74.634519143061411</v>
      </c>
      <c r="I20" s="12"/>
      <c r="J20" s="58"/>
    </row>
    <row r="21" spans="1:10" x14ac:dyDescent="0.4">
      <c r="A21" s="90"/>
      <c r="B21" s="59"/>
      <c r="C21" s="61" t="s">
        <v>15</v>
      </c>
      <c r="D21" s="79" t="s">
        <v>31</v>
      </c>
      <c r="E21" s="93">
        <v>41427</v>
      </c>
      <c r="F21" s="37">
        <f>G21+H21</f>
        <v>24845</v>
      </c>
      <c r="G21" s="24">
        <v>13943</v>
      </c>
      <c r="H21" s="24">
        <v>10902</v>
      </c>
      <c r="I21" s="61"/>
      <c r="J21" s="58"/>
    </row>
    <row r="22" spans="1:10" x14ac:dyDescent="0.4">
      <c r="A22" s="90"/>
      <c r="B22" s="59"/>
      <c r="C22" s="61"/>
      <c r="D22" s="79"/>
      <c r="E22" s="93"/>
      <c r="F22" s="50">
        <f>F21/$E21</f>
        <v>0.59972964491756586</v>
      </c>
      <c r="G22" s="50">
        <f t="shared" ref="G22:H22" si="10">G21/$E21</f>
        <v>0.33656793878388491</v>
      </c>
      <c r="H22" s="50">
        <f t="shared" si="10"/>
        <v>0.26316170613368095</v>
      </c>
      <c r="I22" s="61"/>
      <c r="J22" s="58"/>
    </row>
    <row r="23" spans="1:10" ht="36.75" customHeight="1" x14ac:dyDescent="0.4">
      <c r="A23" s="90"/>
      <c r="B23" s="59"/>
      <c r="C23" s="3" t="s">
        <v>16</v>
      </c>
      <c r="D23" s="28" t="s">
        <v>27</v>
      </c>
      <c r="E23" s="9">
        <f>E21/E18*1000</f>
        <v>316.45646976143735</v>
      </c>
      <c r="F23" s="39">
        <f>F21/F18*1000</f>
        <v>376.06333060878518</v>
      </c>
      <c r="G23" s="19">
        <f t="shared" ref="G23:H23" si="11">G21/G18*1000</f>
        <v>389.55632543585159</v>
      </c>
      <c r="H23" s="39">
        <f t="shared" si="11"/>
        <v>360.11098632489922</v>
      </c>
      <c r="I23" s="12"/>
      <c r="J23" s="58"/>
    </row>
    <row r="24" spans="1:10" x14ac:dyDescent="0.4">
      <c r="A24" s="90"/>
      <c r="B24" s="75" t="s">
        <v>33</v>
      </c>
      <c r="C24" s="61" t="s">
        <v>18</v>
      </c>
      <c r="D24" s="79" t="s">
        <v>25</v>
      </c>
      <c r="E24" s="93">
        <v>69787</v>
      </c>
      <c r="F24" s="37">
        <f>G24+H24</f>
        <v>18452</v>
      </c>
      <c r="G24" s="24">
        <v>8644</v>
      </c>
      <c r="H24" s="24">
        <v>9808</v>
      </c>
      <c r="I24" s="61"/>
      <c r="J24" s="58"/>
    </row>
    <row r="25" spans="1:10" x14ac:dyDescent="0.4">
      <c r="A25" s="90"/>
      <c r="B25" s="75"/>
      <c r="C25" s="61"/>
      <c r="D25" s="79"/>
      <c r="E25" s="93"/>
      <c r="F25" s="50">
        <f>F24/$E24</f>
        <v>0.2644045452591457</v>
      </c>
      <c r="G25" s="50">
        <f t="shared" ref="G25:H25" si="12">G24/$E24</f>
        <v>0.12386261051485234</v>
      </c>
      <c r="H25" s="50">
        <f t="shared" si="12"/>
        <v>0.14054193474429336</v>
      </c>
      <c r="I25" s="61"/>
      <c r="J25" s="58"/>
    </row>
    <row r="26" spans="1:10" x14ac:dyDescent="0.4">
      <c r="A26" s="90"/>
      <c r="B26" s="75"/>
      <c r="C26" s="61" t="s">
        <v>15</v>
      </c>
      <c r="D26" s="79" t="s">
        <v>31</v>
      </c>
      <c r="E26" s="93">
        <f>E15-E21</f>
        <v>9466</v>
      </c>
      <c r="F26" s="37">
        <f>G26+H26</f>
        <v>2984</v>
      </c>
      <c r="G26" s="24">
        <v>1360</v>
      </c>
      <c r="H26" s="24">
        <v>1624</v>
      </c>
      <c r="I26" s="61"/>
      <c r="J26" s="58"/>
    </row>
    <row r="27" spans="1:10" x14ac:dyDescent="0.4">
      <c r="A27" s="90"/>
      <c r="B27" s="75"/>
      <c r="C27" s="61"/>
      <c r="D27" s="79"/>
      <c r="E27" s="93"/>
      <c r="F27" s="50">
        <f>F26/$E26</f>
        <v>0.31523346714557365</v>
      </c>
      <c r="G27" s="50">
        <f t="shared" ref="G27:H27" si="13">G26/$E26</f>
        <v>0.1436720895837735</v>
      </c>
      <c r="H27" s="50">
        <f t="shared" si="13"/>
        <v>0.17156137756180012</v>
      </c>
      <c r="I27" s="61"/>
      <c r="J27" s="58"/>
    </row>
    <row r="28" spans="1:10" ht="37.5" customHeight="1" thickBot="1" x14ac:dyDescent="0.45">
      <c r="A28" s="91"/>
      <c r="B28" s="81"/>
      <c r="C28" s="4" t="s">
        <v>16</v>
      </c>
      <c r="D28" s="30" t="s">
        <v>27</v>
      </c>
      <c r="E28" s="10">
        <f>E26/E24*1000</f>
        <v>135.64130855316893</v>
      </c>
      <c r="F28" s="40">
        <f>F26/F24*1000</f>
        <v>161.71688705831346</v>
      </c>
      <c r="G28" s="20">
        <f t="shared" ref="G28:H28" si="14">G26/G24*1000</f>
        <v>157.33456732993983</v>
      </c>
      <c r="H28" s="40">
        <f t="shared" si="14"/>
        <v>165.57911908646003</v>
      </c>
      <c r="I28" s="13"/>
      <c r="J28" s="58"/>
    </row>
    <row r="29" spans="1:10" x14ac:dyDescent="0.4">
      <c r="A29" s="82" t="s">
        <v>20</v>
      </c>
      <c r="B29" s="83"/>
      <c r="C29" s="84"/>
      <c r="D29" s="70" t="s">
        <v>32</v>
      </c>
      <c r="E29" s="92">
        <v>1709</v>
      </c>
      <c r="F29" s="41">
        <f>G29+H29</f>
        <v>934</v>
      </c>
      <c r="G29" s="25">
        <v>728</v>
      </c>
      <c r="H29" s="25">
        <v>206</v>
      </c>
      <c r="I29" s="84" t="s">
        <v>37</v>
      </c>
      <c r="J29" s="58"/>
    </row>
    <row r="30" spans="1:10" x14ac:dyDescent="0.4">
      <c r="A30" s="74"/>
      <c r="B30" s="75"/>
      <c r="C30" s="61"/>
      <c r="D30" s="79"/>
      <c r="E30" s="93"/>
      <c r="F30" s="50">
        <f>F29/$E29</f>
        <v>0.54651843183148041</v>
      </c>
      <c r="G30" s="50">
        <f t="shared" ref="G30:H30" si="15">G29/$E29</f>
        <v>0.42598010532475133</v>
      </c>
      <c r="H30" s="50">
        <f t="shared" si="15"/>
        <v>0.12053832650672908</v>
      </c>
      <c r="I30" s="61"/>
      <c r="J30" s="58"/>
    </row>
    <row r="31" spans="1:10" x14ac:dyDescent="0.4">
      <c r="A31" s="120" t="s">
        <v>21</v>
      </c>
      <c r="B31" s="121"/>
      <c r="C31" s="122"/>
      <c r="D31" s="114" t="s">
        <v>28</v>
      </c>
      <c r="E31" s="43">
        <v>3430</v>
      </c>
      <c r="F31" s="46">
        <f>G31+H31</f>
        <v>67</v>
      </c>
      <c r="G31" s="54">
        <v>0</v>
      </c>
      <c r="H31" s="44">
        <v>67</v>
      </c>
      <c r="I31" s="48" t="s">
        <v>46</v>
      </c>
      <c r="J31" s="58"/>
    </row>
    <row r="32" spans="1:10" x14ac:dyDescent="0.4">
      <c r="A32" s="123"/>
      <c r="B32" s="124"/>
      <c r="C32" s="125"/>
      <c r="D32" s="129"/>
      <c r="E32" s="43">
        <v>654950</v>
      </c>
      <c r="F32" s="46">
        <f>G32+H32</f>
        <v>135977</v>
      </c>
      <c r="G32" s="54">
        <v>0</v>
      </c>
      <c r="H32" s="44">
        <v>135977</v>
      </c>
      <c r="I32" s="12" t="s">
        <v>36</v>
      </c>
      <c r="J32" s="58"/>
    </row>
    <row r="33" spans="1:10" x14ac:dyDescent="0.4">
      <c r="A33" s="123"/>
      <c r="B33" s="124"/>
      <c r="C33" s="125"/>
      <c r="D33" s="129"/>
      <c r="E33" s="96">
        <f>E31+E32*0.15</f>
        <v>101672.5</v>
      </c>
      <c r="F33" s="37">
        <f>G33+H33</f>
        <v>20463.55</v>
      </c>
      <c r="G33" s="45">
        <f>G31+G32*0.15</f>
        <v>0</v>
      </c>
      <c r="H33" s="45">
        <f>H31+H32*0.15</f>
        <v>20463.55</v>
      </c>
      <c r="I33" s="111" t="s">
        <v>42</v>
      </c>
      <c r="J33" s="58"/>
    </row>
    <row r="34" spans="1:10" ht="19.5" thickBot="1" x14ac:dyDescent="0.45">
      <c r="A34" s="126"/>
      <c r="B34" s="127"/>
      <c r="C34" s="128"/>
      <c r="D34" s="130"/>
      <c r="E34" s="73"/>
      <c r="F34" s="51">
        <f>F33/E$33</f>
        <v>0.20126927143524551</v>
      </c>
      <c r="G34" s="52">
        <f t="shared" ref="G34:H34" si="16">G33/$E33</f>
        <v>0</v>
      </c>
      <c r="H34" s="51">
        <f t="shared" si="16"/>
        <v>0.20126927143524551</v>
      </c>
      <c r="I34" s="112"/>
      <c r="J34" s="58"/>
    </row>
    <row r="35" spans="1:10" x14ac:dyDescent="0.4">
      <c r="A35" s="97" t="s">
        <v>40</v>
      </c>
      <c r="B35" s="98"/>
      <c r="C35" s="99"/>
      <c r="D35" s="80" t="s">
        <v>39</v>
      </c>
      <c r="E35" s="94">
        <v>498</v>
      </c>
      <c r="F35" s="42">
        <f>G35+H35</f>
        <v>137</v>
      </c>
      <c r="G35" s="26">
        <v>58</v>
      </c>
      <c r="H35" s="26">
        <v>79</v>
      </c>
      <c r="I35" s="99" t="s">
        <v>38</v>
      </c>
      <c r="J35" s="58"/>
    </row>
    <row r="36" spans="1:10" x14ac:dyDescent="0.4">
      <c r="A36" s="74"/>
      <c r="B36" s="75"/>
      <c r="C36" s="61"/>
      <c r="D36" s="79"/>
      <c r="E36" s="93"/>
      <c r="F36" s="50">
        <f>F35/$E35</f>
        <v>0.27510040160642568</v>
      </c>
      <c r="G36" s="53">
        <f t="shared" ref="G36:H36" si="17">G35/$E35</f>
        <v>0.11646586345381527</v>
      </c>
      <c r="H36" s="50">
        <f t="shared" si="17"/>
        <v>0.15863453815261044</v>
      </c>
      <c r="I36" s="61"/>
      <c r="J36" s="58"/>
    </row>
    <row r="37" spans="1:10" ht="25.5" customHeight="1" x14ac:dyDescent="0.4">
      <c r="A37" s="74" t="s">
        <v>41</v>
      </c>
      <c r="B37" s="75"/>
      <c r="C37" s="61"/>
      <c r="D37" s="79" t="s">
        <v>29</v>
      </c>
      <c r="E37" s="93">
        <v>518</v>
      </c>
      <c r="F37" s="37">
        <f>G37+H37</f>
        <v>179</v>
      </c>
      <c r="G37" s="24">
        <v>108</v>
      </c>
      <c r="H37" s="24">
        <v>71</v>
      </c>
      <c r="I37" s="111" t="s">
        <v>44</v>
      </c>
      <c r="J37" s="58"/>
    </row>
    <row r="38" spans="1:10" ht="25.5" customHeight="1" x14ac:dyDescent="0.4">
      <c r="A38" s="74"/>
      <c r="B38" s="75"/>
      <c r="C38" s="61"/>
      <c r="D38" s="79"/>
      <c r="E38" s="93"/>
      <c r="F38" s="50">
        <f>F37/$E37</f>
        <v>0.34555984555984554</v>
      </c>
      <c r="G38" s="53">
        <f t="shared" ref="G38:H38" si="18">G37/$E37</f>
        <v>0.20849420849420849</v>
      </c>
      <c r="H38" s="50">
        <f t="shared" si="18"/>
        <v>0.13706563706563707</v>
      </c>
      <c r="I38" s="111"/>
      <c r="J38" s="58"/>
    </row>
    <row r="39" spans="1:10" x14ac:dyDescent="0.4">
      <c r="A39" s="74" t="s">
        <v>22</v>
      </c>
      <c r="B39" s="75"/>
      <c r="C39" s="61"/>
      <c r="D39" s="79" t="s">
        <v>30</v>
      </c>
      <c r="E39" s="93">
        <v>6</v>
      </c>
      <c r="F39" s="37">
        <f>G39+H39</f>
        <v>4</v>
      </c>
      <c r="G39" s="47">
        <v>3</v>
      </c>
      <c r="H39" s="24">
        <v>1</v>
      </c>
      <c r="I39" s="61"/>
      <c r="J39" s="58"/>
    </row>
    <row r="40" spans="1:10" x14ac:dyDescent="0.4">
      <c r="A40" s="74"/>
      <c r="B40" s="75"/>
      <c r="C40" s="61"/>
      <c r="D40" s="79"/>
      <c r="E40" s="93"/>
      <c r="F40" s="50">
        <f>F39/$E39</f>
        <v>0.66666666666666663</v>
      </c>
      <c r="G40" s="53">
        <f t="shared" ref="G40:H40" si="19">G39/$E39</f>
        <v>0.5</v>
      </c>
      <c r="H40" s="50">
        <f t="shared" si="19"/>
        <v>0.16666666666666666</v>
      </c>
      <c r="I40" s="61"/>
      <c r="J40" s="58"/>
    </row>
    <row r="41" spans="1:10" x14ac:dyDescent="0.4">
      <c r="A41" s="105" t="s">
        <v>23</v>
      </c>
      <c r="B41" s="106"/>
      <c r="C41" s="107"/>
      <c r="D41" s="114" t="s">
        <v>29</v>
      </c>
      <c r="E41" s="115">
        <v>21724</v>
      </c>
      <c r="F41" s="37">
        <f>G41+H41</f>
        <v>10372</v>
      </c>
      <c r="G41" s="24">
        <v>3603</v>
      </c>
      <c r="H41" s="24">
        <v>6769</v>
      </c>
      <c r="I41" s="61"/>
      <c r="J41" s="58"/>
    </row>
    <row r="42" spans="1:10" x14ac:dyDescent="0.4">
      <c r="A42" s="108"/>
      <c r="B42" s="109"/>
      <c r="C42" s="110"/>
      <c r="D42" s="80"/>
      <c r="E42" s="94"/>
      <c r="F42" s="50">
        <f>F41/$E41</f>
        <v>0.47744430123365861</v>
      </c>
      <c r="G42" s="53">
        <f>G41/$E41</f>
        <v>0.16585343399005709</v>
      </c>
      <c r="H42" s="50">
        <f>H41/$E41</f>
        <v>0.31159086724360152</v>
      </c>
      <c r="I42" s="61"/>
      <c r="J42" s="58"/>
    </row>
    <row r="43" spans="1:10" x14ac:dyDescent="0.4">
      <c r="A43" s="74" t="s">
        <v>24</v>
      </c>
      <c r="B43" s="75"/>
      <c r="C43" s="61"/>
      <c r="D43" s="79" t="s">
        <v>29</v>
      </c>
      <c r="E43" s="93">
        <v>187</v>
      </c>
      <c r="F43" s="37">
        <f>G43+H43</f>
        <v>63</v>
      </c>
      <c r="G43" s="24">
        <v>57</v>
      </c>
      <c r="H43" s="24">
        <v>6</v>
      </c>
      <c r="I43" s="61"/>
      <c r="J43" s="58"/>
    </row>
    <row r="44" spans="1:10" ht="19.5" thickBot="1" x14ac:dyDescent="0.45">
      <c r="A44" s="76"/>
      <c r="B44" s="77"/>
      <c r="C44" s="78"/>
      <c r="D44" s="71"/>
      <c r="E44" s="95"/>
      <c r="F44" s="51">
        <f>F43/$E43</f>
        <v>0.33689839572192515</v>
      </c>
      <c r="G44" s="52">
        <f t="shared" ref="G44:H44" si="20">G43/$E43</f>
        <v>0.30481283422459893</v>
      </c>
      <c r="H44" s="51">
        <f t="shared" si="20"/>
        <v>3.2085561497326207E-2</v>
      </c>
      <c r="I44" s="78"/>
      <c r="J44" s="58"/>
    </row>
    <row r="45" spans="1:10" ht="95.25" customHeight="1" thickBot="1" x14ac:dyDescent="0.45">
      <c r="A45" s="100" t="s">
        <v>45</v>
      </c>
      <c r="B45" s="101"/>
      <c r="C45" s="101"/>
      <c r="D45" s="101"/>
      <c r="E45" s="101"/>
      <c r="F45" s="101"/>
      <c r="G45" s="101"/>
      <c r="H45" s="101"/>
      <c r="I45" s="102"/>
      <c r="J45" s="58"/>
    </row>
  </sheetData>
  <mergeCells count="80">
    <mergeCell ref="D41:D42"/>
    <mergeCell ref="E41:E42"/>
    <mergeCell ref="A2:I2"/>
    <mergeCell ref="A1:I1"/>
    <mergeCell ref="A31:C34"/>
    <mergeCell ref="D31:D34"/>
    <mergeCell ref="I37:I38"/>
    <mergeCell ref="I39:I40"/>
    <mergeCell ref="I41:I42"/>
    <mergeCell ref="D18:D19"/>
    <mergeCell ref="E18:E19"/>
    <mergeCell ref="I10:I11"/>
    <mergeCell ref="I13:I14"/>
    <mergeCell ref="E35:E36"/>
    <mergeCell ref="E37:E38"/>
    <mergeCell ref="E39:E40"/>
    <mergeCell ref="I43:I44"/>
    <mergeCell ref="A45:I45"/>
    <mergeCell ref="I3:I4"/>
    <mergeCell ref="A41:C42"/>
    <mergeCell ref="I24:I25"/>
    <mergeCell ref="I26:I27"/>
    <mergeCell ref="I29:I30"/>
    <mergeCell ref="I33:I34"/>
    <mergeCell ref="I35:I36"/>
    <mergeCell ref="I15:I16"/>
    <mergeCell ref="I18:I19"/>
    <mergeCell ref="I21:I22"/>
    <mergeCell ref="I5:I6"/>
    <mergeCell ref="D10:D11"/>
    <mergeCell ref="E10:E11"/>
    <mergeCell ref="I7:I8"/>
    <mergeCell ref="E43:E44"/>
    <mergeCell ref="B17:C17"/>
    <mergeCell ref="D24:D25"/>
    <mergeCell ref="E24:E25"/>
    <mergeCell ref="D26:D27"/>
    <mergeCell ref="E26:E27"/>
    <mergeCell ref="E21:E22"/>
    <mergeCell ref="E29:E30"/>
    <mergeCell ref="E33:E34"/>
    <mergeCell ref="D43:D44"/>
    <mergeCell ref="D35:D36"/>
    <mergeCell ref="D37:D38"/>
    <mergeCell ref="D39:D40"/>
    <mergeCell ref="A35:C36"/>
    <mergeCell ref="A37:C38"/>
    <mergeCell ref="A39:C40"/>
    <mergeCell ref="E5:E6"/>
    <mergeCell ref="E7:E8"/>
    <mergeCell ref="E13:E14"/>
    <mergeCell ref="E15:E16"/>
    <mergeCell ref="D29:D30"/>
    <mergeCell ref="D15:D16"/>
    <mergeCell ref="D21:D22"/>
    <mergeCell ref="B24:B28"/>
    <mergeCell ref="A29:C30"/>
    <mergeCell ref="A5:C6"/>
    <mergeCell ref="A7:C8"/>
    <mergeCell ref="A9:C9"/>
    <mergeCell ref="A10:C11"/>
    <mergeCell ref="A12:C12"/>
    <mergeCell ref="A13:A28"/>
    <mergeCell ref="B13:C14"/>
    <mergeCell ref="G3:H3"/>
    <mergeCell ref="J2:J45"/>
    <mergeCell ref="B15:C16"/>
    <mergeCell ref="B18:B23"/>
    <mergeCell ref="C18:C19"/>
    <mergeCell ref="F3:F4"/>
    <mergeCell ref="A3:C4"/>
    <mergeCell ref="D3:D4"/>
    <mergeCell ref="E3:E4"/>
    <mergeCell ref="A43:C44"/>
    <mergeCell ref="D5:D6"/>
    <mergeCell ref="D7:D8"/>
    <mergeCell ref="D13:D14"/>
    <mergeCell ref="C21:C22"/>
    <mergeCell ref="C24:C25"/>
    <mergeCell ref="C26:C27"/>
  </mergeCells>
  <phoneticPr fontId="2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2023-05-23T08:43:00Z</dcterms:created>
  <dcterms:modified xsi:type="dcterms:W3CDTF">2025-02-13T10:16:12Z</dcterms:modified>
</cp:coreProperties>
</file>