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5(R4年度決算)\06 HP公表\"/>
    </mc:Choice>
  </mc:AlternateContent>
  <xr:revisionPtr revIDLastSave="0" documentId="13_ncr:1_{E033DAB7-5DF1-496F-A3D1-AFF78FA410F9}" xr6:coauthVersionLast="47" xr6:coauthVersionMax="47" xr10:uidLastSave="{00000000-0000-0000-0000-000000000000}"/>
  <workbookProtection workbookAlgorithmName="SHA-512" workbookHashValue="n2UaPfkzuFRbhgXjIrgZuXdsQldaxf8g0Rw/+SPs3B2ADWWVBxPOMryG6lJS6Mz4jIPS32AbdLVEBslW+H85BQ==" workbookSaltValue="o6/t/i9TaXxA+Lj8qs260Q==" workbookSpinCount="100000" lockStructure="1"/>
  <bookViews>
    <workbookView xWindow="-120" yWindow="-120" windowWidth="29040" windowHeight="1584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2" i="5" l="1"/>
  <c r="U12" i="5"/>
  <c r="DR11" i="5"/>
  <c r="CT11" i="5"/>
  <c r="DG10" i="5"/>
  <c r="CM10" i="5"/>
  <c r="CI10" i="5"/>
  <c r="BY10" i="5"/>
  <c r="BO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OZ56" i="4" s="1"/>
  <c r="CX6" i="5"/>
  <c r="CT12" i="5" s="1"/>
  <c r="CW6" i="5"/>
  <c r="RH55" i="4" s="1"/>
  <c r="CV6" i="5"/>
  <c r="CW11" i="5" s="1"/>
  <c r="CU6" i="5"/>
  <c r="CV11" i="5" s="1"/>
  <c r="CT6" i="5"/>
  <c r="CU11" i="5" s="1"/>
  <c r="CS6" i="5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KF55" i="4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T6" i="5"/>
  <c r="BP12" i="5" s="1"/>
  <c r="BS6" i="5"/>
  <c r="BO12" i="5" s="1"/>
  <c r="BR6" i="5"/>
  <c r="BN12" i="5" s="1"/>
  <c r="BQ6" i="5"/>
  <c r="BM12" i="5" s="1"/>
  <c r="BP6" i="5"/>
  <c r="BQ11" i="5" s="1"/>
  <c r="BO6" i="5"/>
  <c r="CF55" i="4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OF32" i="4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D90" i="4" s="1"/>
  <c r="AN6" i="5"/>
  <c r="AJ12" i="5" s="1"/>
  <c r="AM6" i="5"/>
  <c r="GZ33" i="4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CZ33" i="4" s="1"/>
  <c r="AB6" i="5"/>
  <c r="X12" i="5" s="1"/>
  <c r="AA6" i="5"/>
  <c r="W12" i="5" s="1"/>
  <c r="Z6" i="5"/>
  <c r="V12" i="5" s="1"/>
  <c r="Y6" i="5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FI90" i="4"/>
  <c r="DG90" i="4"/>
  <c r="C90" i="4"/>
  <c r="NX81" i="4"/>
  <c r="GK81" i="4"/>
  <c r="EC81" i="4"/>
  <c r="DB81" i="4"/>
  <c r="AZ81" i="4"/>
  <c r="Y81" i="4"/>
  <c r="RA80" i="4"/>
  <c r="PZ80" i="4"/>
  <c r="MW80" i="4"/>
  <c r="JN80" i="4"/>
  <c r="IM80" i="4"/>
  <c r="HL80" i="4"/>
  <c r="EC80" i="4"/>
  <c r="DB80" i="4"/>
  <c r="CA80" i="4"/>
  <c r="AZ80" i="4"/>
  <c r="OY79" i="4"/>
  <c r="NX79" i="4"/>
  <c r="IM79" i="4"/>
  <c r="HL79" i="4"/>
  <c r="GK79" i="4"/>
  <c r="EC79" i="4"/>
  <c r="CA79" i="4"/>
  <c r="AZ79" i="4"/>
  <c r="RH56" i="4"/>
  <c r="LT56" i="4"/>
  <c r="KZ56" i="4"/>
  <c r="KF56" i="4"/>
  <c r="JL56" i="4"/>
  <c r="HT56" i="4"/>
  <c r="GF56" i="4"/>
  <c r="CZ56" i="4"/>
  <c r="CF56" i="4"/>
  <c r="BL56" i="4"/>
  <c r="AR56" i="4"/>
  <c r="X56" i="4"/>
  <c r="QN55" i="4"/>
  <c r="OZ55" i="4"/>
  <c r="OF55" i="4"/>
  <c r="MN55" i="4"/>
  <c r="KZ55" i="4"/>
  <c r="JL55" i="4"/>
  <c r="FL55" i="4"/>
  <c r="X55" i="4"/>
  <c r="RH54" i="4"/>
  <c r="QN54" i="4"/>
  <c r="PT54" i="4"/>
  <c r="MN54" i="4"/>
  <c r="KZ54" i="4"/>
  <c r="HT54" i="4"/>
  <c r="GF54" i="4"/>
  <c r="FL54" i="4"/>
  <c r="ER54" i="4"/>
  <c r="CZ54" i="4"/>
  <c r="BL54" i="4"/>
  <c r="RH33" i="4"/>
  <c r="QN33" i="4"/>
  <c r="OF33" i="4"/>
  <c r="MN33" i="4"/>
  <c r="LT33" i="4"/>
  <c r="KZ33" i="4"/>
  <c r="KF33" i="4"/>
  <c r="JL33" i="4"/>
  <c r="GF33" i="4"/>
  <c r="FL33" i="4"/>
  <c r="ER33" i="4"/>
  <c r="BL33" i="4"/>
  <c r="AR33" i="4"/>
  <c r="X33" i="4"/>
  <c r="RH32" i="4"/>
  <c r="QN32" i="4"/>
  <c r="OZ32" i="4"/>
  <c r="MN32" i="4"/>
  <c r="GZ32" i="4"/>
  <c r="GF32" i="4"/>
  <c r="FL32" i="4"/>
  <c r="CZ32" i="4"/>
  <c r="BL32" i="4"/>
  <c r="AR32" i="4"/>
  <c r="X32" i="4"/>
  <c r="PT31" i="4"/>
  <c r="OZ31" i="4"/>
  <c r="OF31" i="4"/>
  <c r="KZ31" i="4"/>
  <c r="KF31" i="4"/>
  <c r="JL31" i="4"/>
  <c r="HT31" i="4"/>
  <c r="GF31" i="4"/>
  <c r="FL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X11" i="5" l="1"/>
  <c r="AR55" i="4"/>
  <c r="JL54" i="4"/>
  <c r="CZ55" i="4"/>
  <c r="HL81" i="4"/>
  <c r="Y12" i="5"/>
  <c r="MN31" i="4"/>
  <c r="CF33" i="4"/>
  <c r="PT33" i="4"/>
  <c r="KF54" i="4"/>
  <c r="MN56" i="4"/>
  <c r="KO79" i="4"/>
  <c r="IM81" i="4"/>
  <c r="DQ10" i="5"/>
  <c r="EA10" i="5"/>
  <c r="W10" i="5"/>
  <c r="JL32" i="4"/>
  <c r="GF55" i="4"/>
  <c r="OF56" i="4"/>
  <c r="MW79" i="4"/>
  <c r="JN81" i="4"/>
  <c r="KZ32" i="4"/>
  <c r="PT56" i="4"/>
  <c r="KO81" i="4"/>
  <c r="OF54" i="4"/>
  <c r="CZ31" i="4"/>
  <c r="QN31" i="4"/>
  <c r="AR54" i="4"/>
  <c r="OZ54" i="4"/>
  <c r="ER56" i="4"/>
  <c r="RA79" i="4"/>
  <c r="OY81" i="4"/>
  <c r="AG10" i="5"/>
  <c r="BB11" i="5"/>
  <c r="BL55" i="4"/>
  <c r="GZ55" i="4"/>
  <c r="NX80" i="4"/>
  <c r="EE10" i="5"/>
  <c r="LT32" i="4"/>
  <c r="X54" i="4"/>
  <c r="QN56" i="4"/>
  <c r="OY80" i="4"/>
  <c r="ER31" i="4"/>
  <c r="RH31" i="4"/>
  <c r="HT33" i="4"/>
  <c r="LT55" i="4"/>
  <c r="FL56" i="4"/>
  <c r="Y79" i="4"/>
  <c r="Y80" i="4"/>
  <c r="PZ81" i="4"/>
  <c r="AQ10" i="5"/>
  <c r="AU10" i="5"/>
  <c r="BE10" i="5"/>
  <c r="AR11" i="5"/>
  <c r="BP11" i="5"/>
  <c r="AI12" i="5"/>
  <c r="GZ31" i="4"/>
  <c r="OZ33" i="4"/>
  <c r="GZ56" i="4"/>
  <c r="LT31" i="4"/>
  <c r="ER32" i="4"/>
  <c r="HT32" i="4"/>
  <c r="PT32" i="4"/>
  <c r="LT54" i="4"/>
  <c r="ER55" i="4"/>
  <c r="HT55" i="4"/>
  <c r="PT55" i="4"/>
  <c r="PZ79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CW10" i="5"/>
  <c r="CJ11" i="5"/>
  <c r="CU12" i="5"/>
  <c r="CF31" i="4"/>
  <c r="CF32" i="4"/>
  <c r="CF54" i="4"/>
  <c r="DB79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GZ54" i="4"/>
  <c r="JN79" i="4"/>
  <c r="GK80" i="4"/>
  <c r="KO80" i="4"/>
  <c r="CA81" i="4"/>
  <c r="MW81" i="4"/>
  <c r="RA81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<sst xmlns="http://schemas.openxmlformats.org/spreadsheetml/2006/main" count="262" uniqueCount="106">
  <si>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</si>
  <si>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</si>
  <si>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</si>
  <si>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</si>
  <si>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</si>
  <si>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</si>
  <si>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</si>
  <si>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</si>
  <si>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</si>
  <si>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</si>
  <si>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</si>
  <si>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</si>
  <si>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</si>
  <si>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</si>
  <si>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</si>
  <si>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</si>
  <si>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</si>
  <si>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</si>
  <si>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</si>
  <si>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</si>
  <si>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</si>
  <si>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</si>
  <si>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</si>
  <si>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</si>
  <si>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</si>
  <si>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</si>
  <si>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</si>
  <si>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</si>
  <si>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</si>
  <si>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</si>
  <si>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</si>
  <si>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</si>
  <si>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</si>
  <si>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</si>
  <si>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</si>
  <si>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</si>
  <si>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</si>
  <si>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</si>
  <si>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</si>
  <si>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</si>
  <si>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</si>
  <si>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</si>
  <si>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</si>
  <si>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</si>
  <si>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</si>
  <si>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</si>
  <si>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</si>
  <si>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</si>
  <si>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</si>
  <si>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</si>
  <si>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</si>
  <si>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</si>
  <si>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</si>
  <si>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</si>
  <si>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</si>
  <si>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</si>
  <si>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</si>
  <si>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</si>
  <si>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</si>
  <si>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</si>
  <si>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</si>
  <si>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</si>
  <si>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</si>
  <si>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</si>
  <si>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</si>
  <si>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</si>
  <si>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</si>
  <si>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</si>
  <si>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</si>
  <si>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</si>
  <si>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</si>
  <si>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</si>
  <si>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</si>
  <si>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</si>
  <si>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</si>
  <si>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</si>
  <si>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</si>
  <si>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</si>
  <si>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</si>
  <si>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</si>
  <si>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</si>
  <si>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</si>
  <si>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</si>
  <si>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</si>
  <si>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</si>
  <si>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</si>
  <si>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</si>
  <si>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230006</t>
  </si>
  <si>
    <t>46</t>
  </si>
  <si>
    <t>02</t>
  </si>
  <si>
    <t>0</t>
  </si>
  <si>
    <t>000</t>
  </si>
  <si>
    <t>愛知県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</si>
  <si>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</si>
  <si>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</si>
  <si>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</si>
  <si>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</si>
  <si>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</si>
  <si>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</si>
  <si>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</si>
  <si>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</si>
  <si>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</si>
  <si>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</si>
  <si>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愛知県工業用水道事業の経営状況は健全であるが、費用について、維持費は、電気料金が従前より高い水準で、引き続き不透明な状況が続き、物価上昇は継続する見込みであり、資本費は、地震防災対策や老朽化施設更新の費用等が増加することにより、減価償却費や支払利息が増加する見込みであることから、令和3年3月に改訂した「企業庁経営戦略（改訂版）」（計画期間：平成28年度～令和7年度）に基づき、引き続き効率化等を推進し、今後とも健全経営に努めていく。</t>
    <phoneticPr fontId="5"/>
  </si>
  <si>
    <r>
      <t>【健全性】
　本県の工業用水道事業は、企業債等の借換えや繰上償還による支払利息の軽減等、経営の合理化に努めてきたことから、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①経常収支比率</t>
    </r>
    <r>
      <rPr>
        <sz val="11"/>
        <rFont val="ＭＳ ゴシック"/>
        <family val="3"/>
        <charset val="128"/>
      </rPr>
      <t>は100%を超えて推移し、</t>
    </r>
    <r>
      <rPr>
        <b/>
        <sz val="11"/>
        <rFont val="ＭＳ ゴシック"/>
        <family val="3"/>
        <charset val="128"/>
      </rPr>
      <t>②累積欠損金</t>
    </r>
    <r>
      <rPr>
        <sz val="11"/>
        <rFont val="ＭＳ ゴシック"/>
        <family val="3"/>
        <charset val="128"/>
      </rPr>
      <t>は発生していない。しかし、水源の大半を遠隔地のダムに依存し、施設建設に多額の費用を要しているため、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は類似団体平均を上回って推移している。また、令和4年度は、燃料価格の高騰に伴う電気料金の増額があったため、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①経常収支比率</t>
    </r>
    <r>
      <rPr>
        <sz val="11"/>
        <rFont val="ＭＳ ゴシック"/>
        <family val="3"/>
        <charset val="128"/>
      </rPr>
      <t>は例年より減少し、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は例年より上昇している。
　一方、</t>
    </r>
    <r>
      <rPr>
        <b/>
        <sz val="11"/>
        <rFont val="ＭＳ ゴシック"/>
        <family val="3"/>
        <charset val="128"/>
      </rPr>
      <t>④企業債残高対給水収益比率</t>
    </r>
    <r>
      <rPr>
        <sz val="11"/>
        <rFont val="ＭＳ ゴシック"/>
        <family val="3"/>
        <charset val="128"/>
      </rPr>
      <t>が概ね横ばいで推移しているものの、</t>
    </r>
    <r>
      <rPr>
        <b/>
        <sz val="11"/>
        <rFont val="ＭＳ ゴシック"/>
        <family val="3"/>
        <charset val="128"/>
      </rPr>
      <t>③流動比率</t>
    </r>
    <r>
      <rPr>
        <sz val="11"/>
        <rFont val="ＭＳ ゴシック"/>
        <family val="3"/>
        <charset val="128"/>
      </rPr>
      <t>は100%を超えていることから、経営状況については健全な状態である。
【効率性】
　施設の利用状況については、</t>
    </r>
    <r>
      <rPr>
        <b/>
        <sz val="11"/>
        <rFont val="ＭＳ ゴシック"/>
        <family val="3"/>
        <charset val="128"/>
      </rPr>
      <t>⑦施設利用率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⑧契約率</t>
    </r>
    <r>
      <rPr>
        <sz val="11"/>
        <rFont val="ＭＳ ゴシック"/>
        <family val="3"/>
        <charset val="128"/>
      </rPr>
      <t>がともに類似団体平均を上回っており、効率的な施設利用ができている。</t>
    </r>
    <rPh sb="218" eb="219">
      <t>レイ</t>
    </rPh>
    <rPh sb="219" eb="220">
      <t>ネン</t>
    </rPh>
    <rPh sb="232" eb="234">
      <t>レイネン</t>
    </rPh>
    <rPh sb="262" eb="263">
      <t>オオム</t>
    </rPh>
    <rPh sb="264" eb="265">
      <t>ヨコ</t>
    </rPh>
    <rPh sb="268" eb="270">
      <t>スイイ</t>
    </rPh>
    <rPh sb="345" eb="346">
      <t>オヨ</t>
    </rPh>
    <phoneticPr fontId="5"/>
  </si>
  <si>
    <r>
      <t>【老朽化の状況】
　昭和30年代から順次建設されたことから、老朽化が進んでおり、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は類似団体平均より高めの割合を示している。一方、建設年度が比較的に新しい管路もあることから、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は、類似団体平均より低めの割合を示している。
【管路の更新状況】
　「工業用水道事業老朽化施設更新計画」（計画期間：平成30年度～令和12年度）等に基づき計画的に更新を行っているが、管路更新工事は複数年にかけて行われ、単年度に更新した管路延長の割合を示す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は年度により数値にばらつきを生じており、令和4年度は類似団体平均値をやや下回っている。</t>
    </r>
    <rPh sb="266" eb="270">
      <t>ルイジダンタイ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</si>
</sst>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67.099999999999994</c:v>
                </c:pt>
                <c:pt idx="1">
                  <c:v>67.37</c:v>
                </c:pt>
                <c:pt idx="2">
                  <c:v>67.180000000000007</c:v>
                </c:pt>
                <c:pt idx="3">
                  <c:v>67.260000000000005</c:v>
                </c:pt>
                <c:pt idx="4">
                  <c:v>66.81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242-B632-070CC8281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59.48</c:v>
                </c:pt>
                <c:pt idx="1">
                  <c:v>60.09</c:v>
                </c:pt>
                <c:pt idx="2">
                  <c:v>60.35</c:v>
                </c:pt>
                <c:pt idx="3">
                  <c:v>61.07</c:v>
                </c:pt>
                <c:pt idx="4">
                  <c:v>61.99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242-B632-070CC8281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D-4C09-A545-78CCB69F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17.88</c:v>
                </c:pt>
                <c:pt idx="1">
                  <c:v>16.670000000000002</c:v>
                </c:pt>
                <c:pt idx="2">
                  <c:v>9.4700000000000006</c:v>
                </c:pt>
                <c:pt idx="3">
                  <c:v>11.03</c:v>
                </c:pt>
                <c:pt idx="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C09-A545-78CCB69F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117.49</c:v>
                </c:pt>
                <c:pt idx="1">
                  <c:v>118.47</c:v>
                </c:pt>
                <c:pt idx="2">
                  <c:v>118.24</c:v>
                </c:pt>
                <c:pt idx="3">
                  <c:v>117.67</c:v>
                </c:pt>
                <c:pt idx="4">
                  <c:v>116.1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FDD-937B-C1B6FD58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120.32</c:v>
                </c:pt>
                <c:pt idx="1">
                  <c:v>119.89</c:v>
                </c:pt>
                <c:pt idx="2">
                  <c:v>119.93</c:v>
                </c:pt>
                <c:pt idx="3">
                  <c:v>118.4</c:v>
                </c:pt>
                <c:pt idx="4">
                  <c:v>113.04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2-4FDD-937B-C1B6FD58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30.89</c:v>
                </c:pt>
                <c:pt idx="1">
                  <c:v>33.159999999999997</c:v>
                </c:pt>
                <c:pt idx="2">
                  <c:v>34.020000000000003</c:v>
                </c:pt>
                <c:pt idx="3">
                  <c:v>33.950000000000003</c:v>
                </c:pt>
                <c:pt idx="4">
                  <c:v>33.619999999999997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4-45F5-BAE8-4229806B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48.09</c:v>
                </c:pt>
                <c:pt idx="1">
                  <c:v>50.93</c:v>
                </c:pt>
                <c:pt idx="2">
                  <c:v>52.07</c:v>
                </c:pt>
                <c:pt idx="3">
                  <c:v>50.36</c:v>
                </c:pt>
                <c:pt idx="4">
                  <c:v>51.48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4-45F5-BAE8-4229806B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0.04</c:v>
                </c:pt>
                <c:pt idx="1">
                  <c:v>0.08</c:v>
                </c:pt>
                <c:pt idx="2">
                  <c:v>0.06</c:v>
                </c:pt>
                <c:pt idx="3">
                  <c:v>0.19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3-4AF2-A4E3-07245057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0.13</c:v>
                </c:pt>
                <c:pt idx="1">
                  <c:v>0.22</c:v>
                </c:pt>
                <c:pt idx="2">
                  <c:v>0.5</c:v>
                </c:pt>
                <c:pt idx="3">
                  <c:v>0.2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AF2-A4E3-07245057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126.83</c:v>
                </c:pt>
                <c:pt idx="1">
                  <c:v>125.48</c:v>
                </c:pt>
                <c:pt idx="2">
                  <c:v>130.96</c:v>
                </c:pt>
                <c:pt idx="3">
                  <c:v>129.88</c:v>
                </c:pt>
                <c:pt idx="4">
                  <c:v>122.69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E-4C13-A71E-E59F7C95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394.58</c:v>
                </c:pt>
                <c:pt idx="1">
                  <c:v>368.36</c:v>
                </c:pt>
                <c:pt idx="2">
                  <c:v>380.84</c:v>
                </c:pt>
                <c:pt idx="3">
                  <c:v>424.64</c:v>
                </c:pt>
                <c:pt idx="4">
                  <c:v>427.23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E-4C13-A71E-E59F7C95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252.06</c:v>
                </c:pt>
                <c:pt idx="1">
                  <c:v>249.1</c:v>
                </c:pt>
                <c:pt idx="2">
                  <c:v>259</c:v>
                </c:pt>
                <c:pt idx="3">
                  <c:v>256.8</c:v>
                </c:pt>
                <c:pt idx="4">
                  <c:v>263.83999999999997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8-4BD5-9414-6343230A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235.79</c:v>
                </c:pt>
                <c:pt idx="1">
                  <c:v>227.51</c:v>
                </c:pt>
                <c:pt idx="2">
                  <c:v>225.72</c:v>
                </c:pt>
                <c:pt idx="3">
                  <c:v>217.8</c:v>
                </c:pt>
                <c:pt idx="4">
                  <c:v>216.05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8-4BD5-9414-6343230A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115.54</c:v>
                </c:pt>
                <c:pt idx="1">
                  <c:v>116.78</c:v>
                </c:pt>
                <c:pt idx="2">
                  <c:v>117.15</c:v>
                </c:pt>
                <c:pt idx="3">
                  <c:v>117.15</c:v>
                </c:pt>
                <c:pt idx="4">
                  <c:v>115.13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3-4D0C-A6D3-33F2D066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117.72</c:v>
                </c:pt>
                <c:pt idx="1">
                  <c:v>117.69</c:v>
                </c:pt>
                <c:pt idx="2">
                  <c:v>116.75</c:v>
                </c:pt>
                <c:pt idx="3">
                  <c:v>115.48</c:v>
                </c:pt>
                <c:pt idx="4">
                  <c:v>109.91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D0C-A6D3-33F2D066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25.14</c:v>
                </c:pt>
                <c:pt idx="1">
                  <c:v>24.87</c:v>
                </c:pt>
                <c:pt idx="2">
                  <c:v>24.79</c:v>
                </c:pt>
                <c:pt idx="3">
                  <c:v>24.81</c:v>
                </c:pt>
                <c:pt idx="4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6-425B-B9C2-6452CD07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17.03</c:v>
                </c:pt>
                <c:pt idx="1">
                  <c:v>17.07</c:v>
                </c:pt>
                <c:pt idx="2">
                  <c:v>17.22</c:v>
                </c:pt>
                <c:pt idx="3">
                  <c:v>17.440000000000001</c:v>
                </c:pt>
                <c:pt idx="4">
                  <c:v>18.62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6-425B-B9C2-6452CD07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62.5</c:v>
                </c:pt>
                <c:pt idx="1">
                  <c:v>61.95</c:v>
                </c:pt>
                <c:pt idx="2">
                  <c:v>60.77</c:v>
                </c:pt>
                <c:pt idx="3">
                  <c:v>60.8</c:v>
                </c:pt>
                <c:pt idx="4">
                  <c:v>59.35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3-4D94-9088-B24BEBF4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58.56</c:v>
                </c:pt>
                <c:pt idx="1">
                  <c:v>57.96</c:v>
                </c:pt>
                <c:pt idx="2">
                  <c:v>56</c:v>
                </c:pt>
                <c:pt idx="3">
                  <c:v>56.81</c:v>
                </c:pt>
                <c:pt idx="4">
                  <c:v>55.65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3-4D94-9088-B24BEBF4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84.42</c:v>
                </c:pt>
                <c:pt idx="1">
                  <c:v>84.94</c:v>
                </c:pt>
                <c:pt idx="2">
                  <c:v>84.81</c:v>
                </c:pt>
                <c:pt idx="3">
                  <c:v>84.77</c:v>
                </c:pt>
                <c:pt idx="4">
                  <c:v>84.61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6-460D-A977-195DEA70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80.5</c:v>
                </c:pt>
                <c:pt idx="1">
                  <c:v>80.540000000000006</c:v>
                </c:pt>
                <c:pt idx="2">
                  <c:v>80.08</c:v>
                </c:pt>
                <c:pt idx="3">
                  <c:v>79.69</c:v>
                </c:pt>
                <c:pt idx="4">
                  <c:v>78.66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6-460D-A977-195DEA70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Normal="100" workbookViewId="0">
      <selection activeCell="EH87" sqref="EH87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愛知県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1413600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大規模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4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838944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70.5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372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1196064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104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H30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R01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R02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R03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R04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H30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R01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R02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R03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R04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H30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R01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R02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R03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R04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H30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R01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R02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R03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R04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117.49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118.47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118.24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117.67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116.1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126.83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125.48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130.96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129.88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122.69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252.06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249.1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259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256.8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263.83999999999997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120.32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119.89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119.93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118.4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113.04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17.88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16.670000000000002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9.4700000000000006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11.03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1.88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394.58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368.36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380.84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424.64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427.23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235.79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227.51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225.72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217.8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216.05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3" t="s">
        <v>105</v>
      </c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3"/>
      <c r="SN49" s="64"/>
      <c r="SO49" s="64"/>
      <c r="SP49" s="64"/>
      <c r="SQ49" s="64"/>
      <c r="SR49" s="64"/>
      <c r="SS49" s="64"/>
      <c r="ST49" s="64"/>
      <c r="SU49" s="64"/>
      <c r="SV49" s="64"/>
      <c r="SW49" s="64"/>
      <c r="SX49" s="64"/>
      <c r="SY49" s="64"/>
      <c r="SZ49" s="64"/>
      <c r="TA49" s="6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3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3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3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3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H30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R01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R02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R03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R04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H30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R01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R02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R03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R04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H30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R01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R02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R03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R04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H30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R01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R02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R03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R04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3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115.54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116.78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117.15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117.15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115.13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25.14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24.87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24.79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24.81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26.26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62.5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61.95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60.77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60.8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59.35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84.42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84.94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84.81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84.77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84.61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3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117.72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117.69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116.75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115.48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109.91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17.03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17.07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17.22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17.440000000000001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18.62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58.56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57.96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56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56.81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55.65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80.5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80.540000000000006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80.08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79.69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78.66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3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3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3"/>
      <c r="SN58" s="64"/>
      <c r="SO58" s="64"/>
      <c r="SP58" s="64"/>
      <c r="SQ58" s="64"/>
      <c r="SR58" s="64"/>
      <c r="SS58" s="64"/>
      <c r="ST58" s="64"/>
      <c r="SU58" s="64"/>
      <c r="SV58" s="64"/>
      <c r="SW58" s="64"/>
      <c r="SX58" s="64"/>
      <c r="SY58" s="64"/>
      <c r="SZ58" s="64"/>
      <c r="TA58" s="6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3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3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3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5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3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5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3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3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66"/>
      <c r="SN65" s="67"/>
      <c r="SO65" s="67"/>
      <c r="SP65" s="67"/>
      <c r="SQ65" s="67"/>
      <c r="SR65" s="67"/>
      <c r="SS65" s="67"/>
      <c r="ST65" s="67"/>
      <c r="SU65" s="67"/>
      <c r="SV65" s="67"/>
      <c r="SW65" s="67"/>
      <c r="SX65" s="67"/>
      <c r="SY65" s="67"/>
      <c r="SZ65" s="67"/>
      <c r="TA65" s="6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103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H30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R01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R02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R03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R04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H30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R01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R02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R03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R04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H30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R01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R02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R03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R04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67.099999999999994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67.37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67.180000000000007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67.260000000000005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66.81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30.89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33.159999999999997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34.020000000000003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33.950000000000003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33.619999999999997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0.04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0.08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0.06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0.19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0.16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59.48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60.09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60.35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61.07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61.99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48.09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50.93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52.07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50.36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51.48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0.13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0.22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0.5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0.2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0.24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customHeight="1" x14ac:dyDescent="0.15">
      <c r="A90" s="26"/>
      <c r="B90" s="26"/>
      <c r="C90" s="50" t="str">
        <f>データ!AD6</f>
        <v>【112.60】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【29.72】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【473.00】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【233.74】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【106.87】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【53.19】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【75.85】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【61.17】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【49.58】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【0.21】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bGGKopsuWEYjnOQzJ4mLF6j5VSjURGsV4bPzazWddTXk/bOafCnLIopZg5TDI3sSkLi9ZAkPWH/xWU2Z73tlCQ==" saltValue="hO6HtZVSrNUyeIkT7Op6L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26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49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50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51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52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53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54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55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56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57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58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59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117.49</v>
      </c>
      <c r="U6" s="35">
        <f>U7</f>
        <v>118.47</v>
      </c>
      <c r="V6" s="35">
        <f>V7</f>
        <v>118.24</v>
      </c>
      <c r="W6" s="35">
        <f>W7</f>
        <v>117.67</v>
      </c>
      <c r="X6" s="35">
        <f t="shared" si="3"/>
        <v>116.1</v>
      </c>
      <c r="Y6" s="35">
        <f t="shared" si="3"/>
        <v>120.32</v>
      </c>
      <c r="Z6" s="35">
        <f t="shared" si="3"/>
        <v>119.89</v>
      </c>
      <c r="AA6" s="35">
        <f t="shared" si="3"/>
        <v>119.93</v>
      </c>
      <c r="AB6" s="35">
        <f t="shared" si="3"/>
        <v>118.4</v>
      </c>
      <c r="AC6" s="35">
        <f t="shared" si="3"/>
        <v>113.04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17.88</v>
      </c>
      <c r="AK6" s="35">
        <f t="shared" si="3"/>
        <v>16.670000000000002</v>
      </c>
      <c r="AL6" s="35">
        <f t="shared" si="3"/>
        <v>9.4700000000000006</v>
      </c>
      <c r="AM6" s="35">
        <f t="shared" si="3"/>
        <v>11.03</v>
      </c>
      <c r="AN6" s="35">
        <f t="shared" si="3"/>
        <v>1.88</v>
      </c>
      <c r="AO6" s="33" t="str">
        <f>IF(AO7="-","【-】","【"&amp;SUBSTITUTE(TEXT(AO7,"#,##0.00"),"-","△")&amp;"】")</f>
        <v>【29.72】</v>
      </c>
      <c r="AP6" s="35">
        <f t="shared" si="3"/>
        <v>126.83</v>
      </c>
      <c r="AQ6" s="35">
        <f>AQ7</f>
        <v>125.48</v>
      </c>
      <c r="AR6" s="35">
        <f>AR7</f>
        <v>130.96</v>
      </c>
      <c r="AS6" s="35">
        <f>AS7</f>
        <v>129.88</v>
      </c>
      <c r="AT6" s="35">
        <f t="shared" si="3"/>
        <v>122.69</v>
      </c>
      <c r="AU6" s="35">
        <f t="shared" si="3"/>
        <v>394.58</v>
      </c>
      <c r="AV6" s="35">
        <f t="shared" si="3"/>
        <v>368.36</v>
      </c>
      <c r="AW6" s="35">
        <f t="shared" si="3"/>
        <v>380.84</v>
      </c>
      <c r="AX6" s="35">
        <f t="shared" si="3"/>
        <v>424.64</v>
      </c>
      <c r="AY6" s="35">
        <f t="shared" si="3"/>
        <v>427.23</v>
      </c>
      <c r="AZ6" s="33" t="str">
        <f>IF(AZ7="-","【-】","【"&amp;SUBSTITUTE(TEXT(AZ7,"#,##0.00"),"-","△")&amp;"】")</f>
        <v>【473.00】</v>
      </c>
      <c r="BA6" s="35">
        <f t="shared" si="3"/>
        <v>252.06</v>
      </c>
      <c r="BB6" s="35">
        <f>BB7</f>
        <v>249.1</v>
      </c>
      <c r="BC6" s="35">
        <f>BC7</f>
        <v>259</v>
      </c>
      <c r="BD6" s="35">
        <f>BD7</f>
        <v>256.8</v>
      </c>
      <c r="BE6" s="35">
        <f t="shared" si="3"/>
        <v>263.83999999999997</v>
      </c>
      <c r="BF6" s="35">
        <f t="shared" si="3"/>
        <v>235.79</v>
      </c>
      <c r="BG6" s="35">
        <f t="shared" si="3"/>
        <v>227.51</v>
      </c>
      <c r="BH6" s="35">
        <f t="shared" si="3"/>
        <v>225.72</v>
      </c>
      <c r="BI6" s="35">
        <f t="shared" si="3"/>
        <v>217.8</v>
      </c>
      <c r="BJ6" s="35">
        <f t="shared" si="3"/>
        <v>216.05</v>
      </c>
      <c r="BK6" s="33" t="str">
        <f>IF(BK7="-","【-】","【"&amp;SUBSTITUTE(TEXT(BK7,"#,##0.00"),"-","△")&amp;"】")</f>
        <v>【233.74】</v>
      </c>
      <c r="BL6" s="35">
        <f t="shared" si="3"/>
        <v>115.54</v>
      </c>
      <c r="BM6" s="35">
        <f>BM7</f>
        <v>116.78</v>
      </c>
      <c r="BN6" s="35">
        <f>BN7</f>
        <v>117.15</v>
      </c>
      <c r="BO6" s="35">
        <f>BO7</f>
        <v>117.15</v>
      </c>
      <c r="BP6" s="35">
        <f t="shared" si="3"/>
        <v>115.13</v>
      </c>
      <c r="BQ6" s="35">
        <f t="shared" si="3"/>
        <v>117.72</v>
      </c>
      <c r="BR6" s="35">
        <f t="shared" si="3"/>
        <v>117.69</v>
      </c>
      <c r="BS6" s="35">
        <f t="shared" si="3"/>
        <v>116.75</v>
      </c>
      <c r="BT6" s="35">
        <f t="shared" si="3"/>
        <v>115.48</v>
      </c>
      <c r="BU6" s="35">
        <f t="shared" si="3"/>
        <v>109.91</v>
      </c>
      <c r="BV6" s="33" t="str">
        <f>IF(BV7="-","【-】","【"&amp;SUBSTITUTE(TEXT(BV7,"#,##0.00"),"-","△")&amp;"】")</f>
        <v>【106.87】</v>
      </c>
      <c r="BW6" s="35">
        <f t="shared" si="3"/>
        <v>25.14</v>
      </c>
      <c r="BX6" s="35">
        <f>BX7</f>
        <v>24.87</v>
      </c>
      <c r="BY6" s="35">
        <f>BY7</f>
        <v>24.79</v>
      </c>
      <c r="BZ6" s="35">
        <f>BZ7</f>
        <v>24.81</v>
      </c>
      <c r="CA6" s="35">
        <f t="shared" si="3"/>
        <v>26.26</v>
      </c>
      <c r="CB6" s="35">
        <f t="shared" si="3"/>
        <v>17.03</v>
      </c>
      <c r="CC6" s="35">
        <f t="shared" si="3"/>
        <v>17.07</v>
      </c>
      <c r="CD6" s="35">
        <f t="shared" si="3"/>
        <v>17.22</v>
      </c>
      <c r="CE6" s="35">
        <f t="shared" si="3"/>
        <v>17.440000000000001</v>
      </c>
      <c r="CF6" s="35">
        <f t="shared" ref="CF6" si="4">CF7</f>
        <v>18.62</v>
      </c>
      <c r="CG6" s="33" t="str">
        <f>IF(CG7="-","【-】","【"&amp;SUBSTITUTE(TEXT(CG7,"#,##0.00"),"-","△")&amp;"】")</f>
        <v>【20.26】</v>
      </c>
      <c r="CH6" s="35">
        <f t="shared" ref="CH6:CQ6" si="5">CH7</f>
        <v>62.5</v>
      </c>
      <c r="CI6" s="35">
        <f>CI7</f>
        <v>61.95</v>
      </c>
      <c r="CJ6" s="35">
        <f>CJ7</f>
        <v>60.77</v>
      </c>
      <c r="CK6" s="35">
        <f>CK7</f>
        <v>60.8</v>
      </c>
      <c r="CL6" s="35">
        <f t="shared" si="5"/>
        <v>59.35</v>
      </c>
      <c r="CM6" s="35">
        <f t="shared" si="5"/>
        <v>58.56</v>
      </c>
      <c r="CN6" s="35">
        <f t="shared" si="5"/>
        <v>57.96</v>
      </c>
      <c r="CO6" s="35">
        <f t="shared" si="5"/>
        <v>56</v>
      </c>
      <c r="CP6" s="35">
        <f t="shared" si="5"/>
        <v>56.81</v>
      </c>
      <c r="CQ6" s="35">
        <f t="shared" si="5"/>
        <v>55.65</v>
      </c>
      <c r="CR6" s="33" t="str">
        <f>IF(CR7="-","【-】","【"&amp;SUBSTITUTE(TEXT(CR7,"#,##0.00"),"-","△")&amp;"】")</f>
        <v>【53.19】</v>
      </c>
      <c r="CS6" s="35">
        <f t="shared" ref="CS6:DB6" si="6">CS7</f>
        <v>84.42</v>
      </c>
      <c r="CT6" s="35">
        <f>CT7</f>
        <v>84.94</v>
      </c>
      <c r="CU6" s="35">
        <f>CU7</f>
        <v>84.81</v>
      </c>
      <c r="CV6" s="35">
        <f>CV7</f>
        <v>84.77</v>
      </c>
      <c r="CW6" s="35">
        <f t="shared" si="6"/>
        <v>84.61</v>
      </c>
      <c r="CX6" s="35">
        <f t="shared" si="6"/>
        <v>80.5</v>
      </c>
      <c r="CY6" s="35">
        <f t="shared" si="6"/>
        <v>80.540000000000006</v>
      </c>
      <c r="CZ6" s="35">
        <f t="shared" si="6"/>
        <v>80.08</v>
      </c>
      <c r="DA6" s="35">
        <f t="shared" si="6"/>
        <v>79.69</v>
      </c>
      <c r="DB6" s="35">
        <f t="shared" si="6"/>
        <v>78.66</v>
      </c>
      <c r="DC6" s="33" t="str">
        <f>IF(DC7="-","【-】","【"&amp;SUBSTITUTE(TEXT(DC7,"#,##0.00"),"-","△")&amp;"】")</f>
        <v>【75.85】</v>
      </c>
      <c r="DD6" s="35">
        <f t="shared" ref="DD6:DM6" si="7">DD7</f>
        <v>67.099999999999994</v>
      </c>
      <c r="DE6" s="35">
        <f>DE7</f>
        <v>67.37</v>
      </c>
      <c r="DF6" s="35">
        <f>DF7</f>
        <v>67.180000000000007</v>
      </c>
      <c r="DG6" s="35">
        <f>DG7</f>
        <v>67.260000000000005</v>
      </c>
      <c r="DH6" s="35">
        <f t="shared" si="7"/>
        <v>66.81</v>
      </c>
      <c r="DI6" s="35">
        <f t="shared" si="7"/>
        <v>59.48</v>
      </c>
      <c r="DJ6" s="35">
        <f t="shared" si="7"/>
        <v>60.09</v>
      </c>
      <c r="DK6" s="35">
        <f t="shared" si="7"/>
        <v>60.35</v>
      </c>
      <c r="DL6" s="35">
        <f t="shared" si="7"/>
        <v>61.07</v>
      </c>
      <c r="DM6" s="35">
        <f t="shared" si="7"/>
        <v>61.99</v>
      </c>
      <c r="DN6" s="33" t="str">
        <f>IF(DN7="-","【-】","【"&amp;SUBSTITUTE(TEXT(DN7,"#,##0.00"),"-","△")&amp;"】")</f>
        <v>【61.17】</v>
      </c>
      <c r="DO6" s="35">
        <f t="shared" ref="DO6:DX6" si="8">DO7</f>
        <v>30.89</v>
      </c>
      <c r="DP6" s="35">
        <f>DP7</f>
        <v>33.159999999999997</v>
      </c>
      <c r="DQ6" s="35">
        <f>DQ7</f>
        <v>34.020000000000003</v>
      </c>
      <c r="DR6" s="35">
        <f>DR7</f>
        <v>33.950000000000003</v>
      </c>
      <c r="DS6" s="35">
        <f t="shared" si="8"/>
        <v>33.619999999999997</v>
      </c>
      <c r="DT6" s="35">
        <f t="shared" si="8"/>
        <v>48.09</v>
      </c>
      <c r="DU6" s="35">
        <f t="shared" si="8"/>
        <v>50.93</v>
      </c>
      <c r="DV6" s="35">
        <f t="shared" si="8"/>
        <v>52.07</v>
      </c>
      <c r="DW6" s="35">
        <f t="shared" si="8"/>
        <v>50.36</v>
      </c>
      <c r="DX6" s="35">
        <f t="shared" si="8"/>
        <v>51.48</v>
      </c>
      <c r="DY6" s="33" t="str">
        <f>IF(DY7="-","【-】","【"&amp;SUBSTITUTE(TEXT(DY7,"#,##0.00"),"-","△")&amp;"】")</f>
        <v>【49.58】</v>
      </c>
      <c r="DZ6" s="35">
        <f t="shared" ref="DZ6:EI6" si="9">DZ7</f>
        <v>0.04</v>
      </c>
      <c r="EA6" s="35">
        <f>EA7</f>
        <v>0.08</v>
      </c>
      <c r="EB6" s="35">
        <f>EB7</f>
        <v>0.06</v>
      </c>
      <c r="EC6" s="35">
        <f>EC7</f>
        <v>0.19</v>
      </c>
      <c r="ED6" s="35">
        <f t="shared" si="9"/>
        <v>0.16</v>
      </c>
      <c r="EE6" s="35">
        <f t="shared" si="9"/>
        <v>0.13</v>
      </c>
      <c r="EF6" s="35">
        <f t="shared" si="9"/>
        <v>0.22</v>
      </c>
      <c r="EG6" s="35">
        <f t="shared" si="9"/>
        <v>0.5</v>
      </c>
      <c r="EH6" s="35">
        <f t="shared" si="9"/>
        <v>0.2</v>
      </c>
      <c r="EI6" s="35">
        <f t="shared" si="9"/>
        <v>0.24</v>
      </c>
      <c r="EJ6" s="33" t="str">
        <f>IF(EJ7="-","【-】","【"&amp;SUBSTITUTE(TEXT(EJ7,"#,##0.00"),"-","△")&amp;"】")</f>
        <v>【0.21】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1413600</v>
      </c>
      <c r="L7" s="37" t="s">
        <v>95</v>
      </c>
      <c r="M7" s="38">
        <v>4</v>
      </c>
      <c r="N7" s="38">
        <v>838944</v>
      </c>
      <c r="O7" s="39" t="s">
        <v>96</v>
      </c>
      <c r="P7" s="39">
        <v>70.5</v>
      </c>
      <c r="Q7" s="38">
        <v>372</v>
      </c>
      <c r="R7" s="38">
        <v>1196064</v>
      </c>
      <c r="S7" s="37" t="s">
        <v>97</v>
      </c>
      <c r="T7" s="40">
        <v>117.49</v>
      </c>
      <c r="U7" s="40">
        <v>118.47</v>
      </c>
      <c r="V7" s="40">
        <v>118.24</v>
      </c>
      <c r="W7" s="40">
        <v>117.67</v>
      </c>
      <c r="X7" s="40">
        <v>116.1</v>
      </c>
      <c r="Y7" s="40">
        <v>120.32</v>
      </c>
      <c r="Z7" s="40">
        <v>119.89</v>
      </c>
      <c r="AA7" s="40">
        <v>119.93</v>
      </c>
      <c r="AB7" s="40">
        <v>118.4</v>
      </c>
      <c r="AC7" s="41">
        <v>113.04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17.88</v>
      </c>
      <c r="AK7" s="40">
        <v>16.670000000000002</v>
      </c>
      <c r="AL7" s="40">
        <v>9.4700000000000006</v>
      </c>
      <c r="AM7" s="40">
        <v>11.03</v>
      </c>
      <c r="AN7" s="40">
        <v>1.88</v>
      </c>
      <c r="AO7" s="40">
        <v>29.72</v>
      </c>
      <c r="AP7" s="40">
        <v>126.83</v>
      </c>
      <c r="AQ7" s="40">
        <v>125.48</v>
      </c>
      <c r="AR7" s="40">
        <v>130.96</v>
      </c>
      <c r="AS7" s="40">
        <v>129.88</v>
      </c>
      <c r="AT7" s="40">
        <v>122.69</v>
      </c>
      <c r="AU7" s="40">
        <v>394.58</v>
      </c>
      <c r="AV7" s="40">
        <v>368.36</v>
      </c>
      <c r="AW7" s="40">
        <v>380.84</v>
      </c>
      <c r="AX7" s="40">
        <v>424.64</v>
      </c>
      <c r="AY7" s="40">
        <v>427.23</v>
      </c>
      <c r="AZ7" s="40">
        <v>473</v>
      </c>
      <c r="BA7" s="40">
        <v>252.06</v>
      </c>
      <c r="BB7" s="40">
        <v>249.1</v>
      </c>
      <c r="BC7" s="40">
        <v>259</v>
      </c>
      <c r="BD7" s="40">
        <v>256.8</v>
      </c>
      <c r="BE7" s="40">
        <v>263.83999999999997</v>
      </c>
      <c r="BF7" s="40">
        <v>235.79</v>
      </c>
      <c r="BG7" s="40">
        <v>227.51</v>
      </c>
      <c r="BH7" s="40">
        <v>225.72</v>
      </c>
      <c r="BI7" s="40">
        <v>217.8</v>
      </c>
      <c r="BJ7" s="40">
        <v>216.05</v>
      </c>
      <c r="BK7" s="40">
        <v>233.74</v>
      </c>
      <c r="BL7" s="40">
        <v>115.54</v>
      </c>
      <c r="BM7" s="40">
        <v>116.78</v>
      </c>
      <c r="BN7" s="40">
        <v>117.15</v>
      </c>
      <c r="BO7" s="40">
        <v>117.15</v>
      </c>
      <c r="BP7" s="40">
        <v>115.13</v>
      </c>
      <c r="BQ7" s="40">
        <v>117.72</v>
      </c>
      <c r="BR7" s="40">
        <v>117.69</v>
      </c>
      <c r="BS7" s="40">
        <v>116.75</v>
      </c>
      <c r="BT7" s="40">
        <v>115.48</v>
      </c>
      <c r="BU7" s="40">
        <v>109.91</v>
      </c>
      <c r="BV7" s="40">
        <v>106.87</v>
      </c>
      <c r="BW7" s="40">
        <v>25.14</v>
      </c>
      <c r="BX7" s="40">
        <v>24.87</v>
      </c>
      <c r="BY7" s="40">
        <v>24.79</v>
      </c>
      <c r="BZ7" s="40">
        <v>24.81</v>
      </c>
      <c r="CA7" s="40">
        <v>26.26</v>
      </c>
      <c r="CB7" s="40">
        <v>17.03</v>
      </c>
      <c r="CC7" s="40">
        <v>17.07</v>
      </c>
      <c r="CD7" s="40">
        <v>17.22</v>
      </c>
      <c r="CE7" s="40">
        <v>17.440000000000001</v>
      </c>
      <c r="CF7" s="40">
        <v>18.62</v>
      </c>
      <c r="CG7" s="40">
        <v>20.260000000000002</v>
      </c>
      <c r="CH7" s="40">
        <v>62.5</v>
      </c>
      <c r="CI7" s="40">
        <v>61.95</v>
      </c>
      <c r="CJ7" s="40">
        <v>60.77</v>
      </c>
      <c r="CK7" s="40">
        <v>60.8</v>
      </c>
      <c r="CL7" s="40">
        <v>59.35</v>
      </c>
      <c r="CM7" s="40">
        <v>58.56</v>
      </c>
      <c r="CN7" s="40">
        <v>57.96</v>
      </c>
      <c r="CO7" s="40">
        <v>56</v>
      </c>
      <c r="CP7" s="40">
        <v>56.81</v>
      </c>
      <c r="CQ7" s="40">
        <v>55.65</v>
      </c>
      <c r="CR7" s="40">
        <v>53.19</v>
      </c>
      <c r="CS7" s="40">
        <v>84.42</v>
      </c>
      <c r="CT7" s="40">
        <v>84.94</v>
      </c>
      <c r="CU7" s="40">
        <v>84.81</v>
      </c>
      <c r="CV7" s="40">
        <v>84.77</v>
      </c>
      <c r="CW7" s="40">
        <v>84.61</v>
      </c>
      <c r="CX7" s="40">
        <v>80.5</v>
      </c>
      <c r="CY7" s="40">
        <v>80.540000000000006</v>
      </c>
      <c r="CZ7" s="40">
        <v>80.08</v>
      </c>
      <c r="DA7" s="40">
        <v>79.69</v>
      </c>
      <c r="DB7" s="40">
        <v>78.66</v>
      </c>
      <c r="DC7" s="40">
        <v>75.849999999999994</v>
      </c>
      <c r="DD7" s="40">
        <v>67.099999999999994</v>
      </c>
      <c r="DE7" s="40">
        <v>67.37</v>
      </c>
      <c r="DF7" s="40">
        <v>67.180000000000007</v>
      </c>
      <c r="DG7" s="40">
        <v>67.260000000000005</v>
      </c>
      <c r="DH7" s="40">
        <v>66.81</v>
      </c>
      <c r="DI7" s="40">
        <v>59.48</v>
      </c>
      <c r="DJ7" s="40">
        <v>60.09</v>
      </c>
      <c r="DK7" s="40">
        <v>60.35</v>
      </c>
      <c r="DL7" s="40">
        <v>61.07</v>
      </c>
      <c r="DM7" s="40">
        <v>61.99</v>
      </c>
      <c r="DN7" s="40">
        <v>61.17</v>
      </c>
      <c r="DO7" s="40">
        <v>30.89</v>
      </c>
      <c r="DP7" s="40">
        <v>33.159999999999997</v>
      </c>
      <c r="DQ7" s="40">
        <v>34.020000000000003</v>
      </c>
      <c r="DR7" s="40">
        <v>33.950000000000003</v>
      </c>
      <c r="DS7" s="40">
        <v>33.619999999999997</v>
      </c>
      <c r="DT7" s="40">
        <v>48.09</v>
      </c>
      <c r="DU7" s="40">
        <v>50.93</v>
      </c>
      <c r="DV7" s="40">
        <v>52.07</v>
      </c>
      <c r="DW7" s="40">
        <v>50.36</v>
      </c>
      <c r="DX7" s="40">
        <v>51.48</v>
      </c>
      <c r="DY7" s="40">
        <v>49.58</v>
      </c>
      <c r="DZ7" s="40">
        <v>0.04</v>
      </c>
      <c r="EA7" s="40">
        <v>0.08</v>
      </c>
      <c r="EB7" s="40">
        <v>0.06</v>
      </c>
      <c r="EC7" s="40">
        <v>0.19</v>
      </c>
      <c r="ED7" s="40">
        <v>0.16</v>
      </c>
      <c r="EE7" s="40">
        <v>0.13</v>
      </c>
      <c r="EF7" s="40">
        <v>0.22</v>
      </c>
      <c r="EG7" s="40">
        <v>0.5</v>
      </c>
      <c r="EH7" s="40">
        <v>0.2</v>
      </c>
      <c r="EI7" s="40">
        <v>0.24</v>
      </c>
      <c r="EJ7" s="40">
        <v>0.21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15">
      <c r="T11" s="47" t="s">
        <v>23</v>
      </c>
      <c r="U11" s="48">
        <f>IF(T6="-",NA(),T6)</f>
        <v>117.49</v>
      </c>
      <c r="V11" s="48">
        <f>IF(U6="-",NA(),U6)</f>
        <v>118.47</v>
      </c>
      <c r="W11" s="48">
        <f>IF(V6="-",NA(),V6)</f>
        <v>118.24</v>
      </c>
      <c r="X11" s="48">
        <f>IF(W6="-",NA(),W6)</f>
        <v>117.67</v>
      </c>
      <c r="Y11" s="48">
        <f>IF(X6="-",NA(),X6)</f>
        <v>116.1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126.83</v>
      </c>
      <c r="AR11" s="48">
        <f>IF(AQ6="-",NA(),AQ6)</f>
        <v>125.48</v>
      </c>
      <c r="AS11" s="48">
        <f>IF(AR6="-",NA(),AR6)</f>
        <v>130.96</v>
      </c>
      <c r="AT11" s="48">
        <f>IF(AS6="-",NA(),AS6)</f>
        <v>129.88</v>
      </c>
      <c r="AU11" s="48">
        <f>IF(AT6="-",NA(),AT6)</f>
        <v>122.69</v>
      </c>
      <c r="BA11" s="47" t="s">
        <v>23</v>
      </c>
      <c r="BB11" s="48">
        <f>IF(BA6="-",NA(),BA6)</f>
        <v>252.06</v>
      </c>
      <c r="BC11" s="48">
        <f>IF(BB6="-",NA(),BB6)</f>
        <v>249.1</v>
      </c>
      <c r="BD11" s="48">
        <f>IF(BC6="-",NA(),BC6)</f>
        <v>259</v>
      </c>
      <c r="BE11" s="48">
        <f>IF(BD6="-",NA(),BD6)</f>
        <v>256.8</v>
      </c>
      <c r="BF11" s="48">
        <f>IF(BE6="-",NA(),BE6)</f>
        <v>263.83999999999997</v>
      </c>
      <c r="BL11" s="47" t="s">
        <v>23</v>
      </c>
      <c r="BM11" s="48">
        <f>IF(BL6="-",NA(),BL6)</f>
        <v>115.54</v>
      </c>
      <c r="BN11" s="48">
        <f>IF(BM6="-",NA(),BM6)</f>
        <v>116.78</v>
      </c>
      <c r="BO11" s="48">
        <f>IF(BN6="-",NA(),BN6)</f>
        <v>117.15</v>
      </c>
      <c r="BP11" s="48">
        <f>IF(BO6="-",NA(),BO6)</f>
        <v>117.15</v>
      </c>
      <c r="BQ11" s="48">
        <f>IF(BP6="-",NA(),BP6)</f>
        <v>115.13</v>
      </c>
      <c r="BW11" s="47" t="s">
        <v>23</v>
      </c>
      <c r="BX11" s="48">
        <f>IF(BW6="-",NA(),BW6)</f>
        <v>25.14</v>
      </c>
      <c r="BY11" s="48">
        <f>IF(BX6="-",NA(),BX6)</f>
        <v>24.87</v>
      </c>
      <c r="BZ11" s="48">
        <f>IF(BY6="-",NA(),BY6)</f>
        <v>24.79</v>
      </c>
      <c r="CA11" s="48">
        <f>IF(BZ6="-",NA(),BZ6)</f>
        <v>24.81</v>
      </c>
      <c r="CB11" s="48">
        <f>IF(CA6="-",NA(),CA6)</f>
        <v>26.26</v>
      </c>
      <c r="CH11" s="47" t="s">
        <v>23</v>
      </c>
      <c r="CI11" s="48">
        <f>IF(CH6="-",NA(),CH6)</f>
        <v>62.5</v>
      </c>
      <c r="CJ11" s="48">
        <f>IF(CI6="-",NA(),CI6)</f>
        <v>61.95</v>
      </c>
      <c r="CK11" s="48">
        <f>IF(CJ6="-",NA(),CJ6)</f>
        <v>60.77</v>
      </c>
      <c r="CL11" s="48">
        <f>IF(CK6="-",NA(),CK6)</f>
        <v>60.8</v>
      </c>
      <c r="CM11" s="48">
        <f>IF(CL6="-",NA(),CL6)</f>
        <v>59.35</v>
      </c>
      <c r="CS11" s="47" t="s">
        <v>23</v>
      </c>
      <c r="CT11" s="48">
        <f>IF(CS6="-",NA(),CS6)</f>
        <v>84.42</v>
      </c>
      <c r="CU11" s="48">
        <f>IF(CT6="-",NA(),CT6)</f>
        <v>84.94</v>
      </c>
      <c r="CV11" s="48">
        <f>IF(CU6="-",NA(),CU6)</f>
        <v>84.81</v>
      </c>
      <c r="CW11" s="48">
        <f>IF(CV6="-",NA(),CV6)</f>
        <v>84.77</v>
      </c>
      <c r="CX11" s="48">
        <f>IF(CW6="-",NA(),CW6)</f>
        <v>84.61</v>
      </c>
      <c r="DD11" s="47" t="s">
        <v>23</v>
      </c>
      <c r="DE11" s="48">
        <f>IF(DD6="-",NA(),DD6)</f>
        <v>67.099999999999994</v>
      </c>
      <c r="DF11" s="48">
        <f>IF(DE6="-",NA(),DE6)</f>
        <v>67.37</v>
      </c>
      <c r="DG11" s="48">
        <f>IF(DF6="-",NA(),DF6)</f>
        <v>67.180000000000007</v>
      </c>
      <c r="DH11" s="48">
        <f>IF(DG6="-",NA(),DG6)</f>
        <v>67.260000000000005</v>
      </c>
      <c r="DI11" s="48">
        <f>IF(DH6="-",NA(),DH6)</f>
        <v>66.81</v>
      </c>
      <c r="DO11" s="47" t="s">
        <v>23</v>
      </c>
      <c r="DP11" s="48">
        <f>IF(DO6="-",NA(),DO6)</f>
        <v>30.89</v>
      </c>
      <c r="DQ11" s="48">
        <f>IF(DP6="-",NA(),DP6)</f>
        <v>33.159999999999997</v>
      </c>
      <c r="DR11" s="48">
        <f>IF(DQ6="-",NA(),DQ6)</f>
        <v>34.020000000000003</v>
      </c>
      <c r="DS11" s="48">
        <f>IF(DR6="-",NA(),DR6)</f>
        <v>33.950000000000003</v>
      </c>
      <c r="DT11" s="48">
        <f>IF(DS6="-",NA(),DS6)</f>
        <v>33.619999999999997</v>
      </c>
      <c r="DZ11" s="47" t="s">
        <v>23</v>
      </c>
      <c r="EA11" s="48">
        <f>IF(DZ6="-",NA(),DZ6)</f>
        <v>0.04</v>
      </c>
      <c r="EB11" s="48">
        <f>IF(EA6="-",NA(),EA6)</f>
        <v>0.08</v>
      </c>
      <c r="EC11" s="48">
        <f>IF(EB6="-",NA(),EB6)</f>
        <v>0.06</v>
      </c>
      <c r="ED11" s="48">
        <f>IF(EC6="-",NA(),EC6)</f>
        <v>0.19</v>
      </c>
      <c r="EE11" s="48">
        <f>IF(ED6="-",NA(),ED6)</f>
        <v>0.16</v>
      </c>
    </row>
    <row r="12" spans="1:140" x14ac:dyDescent="0.15">
      <c r="T12" s="47" t="s">
        <v>24</v>
      </c>
      <c r="U12" s="48">
        <f>IF(Y6="-",NA(),Y6)</f>
        <v>120.32</v>
      </c>
      <c r="V12" s="48">
        <f>IF(Z6="-",NA(),Z6)</f>
        <v>119.89</v>
      </c>
      <c r="W12" s="48">
        <f>IF(AA6="-",NA(),AA6)</f>
        <v>119.93</v>
      </c>
      <c r="X12" s="48">
        <f>IF(AB6="-",NA(),AB6)</f>
        <v>118.4</v>
      </c>
      <c r="Y12" s="48">
        <f>IF(AC6="-",NA(),AC6)</f>
        <v>113.04</v>
      </c>
      <c r="AE12" s="47" t="s">
        <v>24</v>
      </c>
      <c r="AF12" s="48">
        <f>IF(AJ6="-",NA(),AJ6)</f>
        <v>17.88</v>
      </c>
      <c r="AG12" s="48">
        <f t="shared" ref="AG12:AJ12" si="10">IF(AK6="-",NA(),AK6)</f>
        <v>16.670000000000002</v>
      </c>
      <c r="AH12" s="48">
        <f t="shared" si="10"/>
        <v>9.4700000000000006</v>
      </c>
      <c r="AI12" s="48">
        <f t="shared" si="10"/>
        <v>11.03</v>
      </c>
      <c r="AJ12" s="48">
        <f t="shared" si="10"/>
        <v>1.88</v>
      </c>
      <c r="AP12" s="47" t="s">
        <v>24</v>
      </c>
      <c r="AQ12" s="48">
        <f>IF(AU6="-",NA(),AU6)</f>
        <v>394.58</v>
      </c>
      <c r="AR12" s="48">
        <f t="shared" ref="AR12:AU12" si="11">IF(AV6="-",NA(),AV6)</f>
        <v>368.36</v>
      </c>
      <c r="AS12" s="48">
        <f t="shared" si="11"/>
        <v>380.84</v>
      </c>
      <c r="AT12" s="48">
        <f t="shared" si="11"/>
        <v>424.64</v>
      </c>
      <c r="AU12" s="48">
        <f t="shared" si="11"/>
        <v>427.23</v>
      </c>
      <c r="BA12" s="47" t="s">
        <v>24</v>
      </c>
      <c r="BB12" s="48">
        <f>IF(BF6="-",NA(),BF6)</f>
        <v>235.79</v>
      </c>
      <c r="BC12" s="48">
        <f t="shared" ref="BC12:BF12" si="12">IF(BG6="-",NA(),BG6)</f>
        <v>227.51</v>
      </c>
      <c r="BD12" s="48">
        <f t="shared" si="12"/>
        <v>225.72</v>
      </c>
      <c r="BE12" s="48">
        <f t="shared" si="12"/>
        <v>217.8</v>
      </c>
      <c r="BF12" s="48">
        <f t="shared" si="12"/>
        <v>216.05</v>
      </c>
      <c r="BL12" s="47" t="s">
        <v>24</v>
      </c>
      <c r="BM12" s="48">
        <f>IF(BQ6="-",NA(),BQ6)</f>
        <v>117.72</v>
      </c>
      <c r="BN12" s="48">
        <f t="shared" ref="BN12:BQ12" si="13">IF(BR6="-",NA(),BR6)</f>
        <v>117.69</v>
      </c>
      <c r="BO12" s="48">
        <f t="shared" si="13"/>
        <v>116.75</v>
      </c>
      <c r="BP12" s="48">
        <f t="shared" si="13"/>
        <v>115.48</v>
      </c>
      <c r="BQ12" s="48">
        <f t="shared" si="13"/>
        <v>109.91</v>
      </c>
      <c r="BW12" s="47" t="s">
        <v>24</v>
      </c>
      <c r="BX12" s="48">
        <f>IF(CB6="-",NA(),CB6)</f>
        <v>17.03</v>
      </c>
      <c r="BY12" s="48">
        <f t="shared" ref="BY12:CB12" si="14">IF(CC6="-",NA(),CC6)</f>
        <v>17.07</v>
      </c>
      <c r="BZ12" s="48">
        <f t="shared" si="14"/>
        <v>17.22</v>
      </c>
      <c r="CA12" s="48">
        <f t="shared" si="14"/>
        <v>17.440000000000001</v>
      </c>
      <c r="CB12" s="48">
        <f t="shared" si="14"/>
        <v>18.62</v>
      </c>
      <c r="CH12" s="47" t="s">
        <v>24</v>
      </c>
      <c r="CI12" s="48">
        <f>IF(CM6="-",NA(),CM6)</f>
        <v>58.56</v>
      </c>
      <c r="CJ12" s="48">
        <f t="shared" ref="CJ12:CM12" si="15">IF(CN6="-",NA(),CN6)</f>
        <v>57.96</v>
      </c>
      <c r="CK12" s="48">
        <f t="shared" si="15"/>
        <v>56</v>
      </c>
      <c r="CL12" s="48">
        <f t="shared" si="15"/>
        <v>56.81</v>
      </c>
      <c r="CM12" s="48">
        <f t="shared" si="15"/>
        <v>55.65</v>
      </c>
      <c r="CS12" s="47" t="s">
        <v>24</v>
      </c>
      <c r="CT12" s="48">
        <f>IF(CX6="-",NA(),CX6)</f>
        <v>80.5</v>
      </c>
      <c r="CU12" s="48">
        <f t="shared" ref="CU12:CX12" si="16">IF(CY6="-",NA(),CY6)</f>
        <v>80.540000000000006</v>
      </c>
      <c r="CV12" s="48">
        <f t="shared" si="16"/>
        <v>80.08</v>
      </c>
      <c r="CW12" s="48">
        <f t="shared" si="16"/>
        <v>79.69</v>
      </c>
      <c r="CX12" s="48">
        <f t="shared" si="16"/>
        <v>78.66</v>
      </c>
      <c r="DD12" s="47" t="s">
        <v>24</v>
      </c>
      <c r="DE12" s="48">
        <f>IF(DI6="-",NA(),DI6)</f>
        <v>59.48</v>
      </c>
      <c r="DF12" s="48">
        <f t="shared" ref="DF12:DI12" si="17">IF(DJ6="-",NA(),DJ6)</f>
        <v>60.09</v>
      </c>
      <c r="DG12" s="48">
        <f t="shared" si="17"/>
        <v>60.35</v>
      </c>
      <c r="DH12" s="48">
        <f t="shared" si="17"/>
        <v>61.07</v>
      </c>
      <c r="DI12" s="48">
        <f t="shared" si="17"/>
        <v>61.99</v>
      </c>
      <c r="DO12" s="47" t="s">
        <v>24</v>
      </c>
      <c r="DP12" s="48">
        <f>IF(DT6="-",NA(),DT6)</f>
        <v>48.09</v>
      </c>
      <c r="DQ12" s="48">
        <f t="shared" ref="DQ12:DT12" si="18">IF(DU6="-",NA(),DU6)</f>
        <v>50.93</v>
      </c>
      <c r="DR12" s="48">
        <f t="shared" si="18"/>
        <v>52.07</v>
      </c>
      <c r="DS12" s="48">
        <f t="shared" si="18"/>
        <v>50.36</v>
      </c>
      <c r="DT12" s="48">
        <f t="shared" si="18"/>
        <v>51.48</v>
      </c>
      <c r="DZ12" s="47" t="s">
        <v>24</v>
      </c>
      <c r="EA12" s="48">
        <f>IF(EE6="-",NA(),EE6)</f>
        <v>0.13</v>
      </c>
      <c r="EB12" s="48">
        <f t="shared" ref="EB12:EE12" si="19">IF(EF6="-",NA(),EF6)</f>
        <v>0.22</v>
      </c>
      <c r="EC12" s="48">
        <f t="shared" si="19"/>
        <v>0.5</v>
      </c>
      <c r="ED12" s="48">
        <f t="shared" si="19"/>
        <v>0.2</v>
      </c>
      <c r="EE12" s="48">
        <f t="shared" si="19"/>
        <v>0.24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2024-02-29T02:24:49Z</cp:lastPrinted>
  <dcterms:created xsi:type="dcterms:W3CDTF">2023-12-05T01:31:48Z</dcterms:created>
  <dcterms:modified xsi:type="dcterms:W3CDTF">2024-02-29T02:24:54Z</dcterms:modified>
  <cp:category/>
</cp:coreProperties>
</file>